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011"/>
  <workbookPr showInkAnnotation="0" hidePivotFieldList="1" autoCompressPictures="0"/>
  <mc:AlternateContent xmlns:mc="http://schemas.openxmlformats.org/markup-compatibility/2006">
    <mc:Choice Requires="x15">
      <x15ac:absPath xmlns:x15ac="http://schemas.microsoft.com/office/spreadsheetml/2010/11/ac" url="/Users/antoineora/Desktop/"/>
    </mc:Choice>
  </mc:AlternateContent>
  <bookViews>
    <workbookView xWindow="9400" yWindow="460" windowWidth="27580" windowHeight="18240" tabRatio="940" activeTab="4"/>
  </bookViews>
  <sheets>
    <sheet name="LISTES" sheetId="104" r:id="rId1"/>
    <sheet name="FAN EVOLUTION" sheetId="86" r:id="rId2"/>
    <sheet name="ALL DATAS" sheetId="83" r:id="rId3"/>
    <sheet name="KPI MONTHLY" sheetId="97" r:id="rId4"/>
    <sheet name="MONTHLY ANALYSIS" sheetId="92" r:id="rId5"/>
  </sheets>
  <definedNames>
    <definedName name="_xlnm._FilterDatabase" localSheetId="2" hidden="1">'ALL DATAS'!$A$8:$AC$8</definedName>
    <definedName name="_xlnm._FilterDatabase" localSheetId="1" hidden="1">'FAN EVOLUTION'!$A$98:$B$98</definedName>
    <definedName name="_xlnm._FilterDatabase" localSheetId="3" hidden="1">'KPI MONTHLY'!$A$4:$C$4</definedName>
    <definedName name="Months">LISTES!$A$1:$A$25</definedName>
    <definedName name="Quarters">LISTES!$C$1:$C$9</definedName>
  </definedNames>
  <calcPr calcId="150001" concurrentCalc="0"/>
  <pivotCaches>
    <pivotCache cacheId="1" r:id="rId6"/>
  </pivotCache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14" i="92" l="1"/>
  <c r="O14" i="92"/>
  <c r="N14" i="92"/>
  <c r="H14" i="92"/>
  <c r="F14" i="92"/>
  <c r="B14" i="92"/>
  <c r="B8" i="97"/>
  <c r="C8" i="97"/>
  <c r="H8" i="97"/>
  <c r="I8" i="97"/>
  <c r="H7" i="97"/>
  <c r="I7" i="97"/>
  <c r="E8" i="97"/>
  <c r="F8" i="97"/>
  <c r="E7" i="97"/>
  <c r="F7" i="97"/>
  <c r="B9" i="97"/>
  <c r="C9" i="97"/>
  <c r="B7" i="97"/>
  <c r="C7" i="97"/>
  <c r="W313" i="83"/>
  <c r="V313" i="83"/>
  <c r="O313" i="83"/>
  <c r="N313" i="83"/>
  <c r="O303" i="83"/>
  <c r="O304" i="83"/>
  <c r="O305" i="83"/>
  <c r="O306" i="83"/>
  <c r="O307" i="83"/>
  <c r="O308" i="83"/>
  <c r="O309" i="83"/>
  <c r="O310" i="83"/>
  <c r="O311" i="83"/>
  <c r="O312" i="83"/>
  <c r="H303" i="83"/>
  <c r="H304" i="83"/>
  <c r="H305" i="83"/>
  <c r="H306" i="83"/>
  <c r="H307" i="83"/>
  <c r="H308" i="83"/>
  <c r="H309" i="83"/>
  <c r="H310" i="83"/>
  <c r="H311" i="83"/>
  <c r="H312" i="83"/>
  <c r="H313" i="83"/>
  <c r="O290" i="83"/>
  <c r="O291" i="83"/>
  <c r="O292" i="83"/>
  <c r="O293" i="83"/>
  <c r="O294" i="83"/>
  <c r="O295" i="83"/>
  <c r="O296" i="83"/>
  <c r="O297" i="83"/>
  <c r="O298" i="83"/>
  <c r="O299" i="83"/>
  <c r="O300" i="83"/>
  <c r="O301" i="83"/>
  <c r="O302" i="83"/>
  <c r="V306" i="83"/>
  <c r="V303" i="83"/>
  <c r="N303" i="83"/>
  <c r="V304" i="83"/>
  <c r="N304" i="83"/>
  <c r="V305" i="83"/>
  <c r="N305" i="83"/>
  <c r="N306" i="83"/>
  <c r="V307" i="83"/>
  <c r="N307" i="83"/>
  <c r="V308" i="83"/>
  <c r="N308" i="83"/>
  <c r="V309" i="83"/>
  <c r="N309" i="83"/>
  <c r="V310" i="83"/>
  <c r="N310" i="83"/>
  <c r="V311" i="83"/>
  <c r="N311" i="83"/>
  <c r="V312" i="83"/>
  <c r="N312" i="83"/>
  <c r="W303" i="83"/>
  <c r="W304" i="83"/>
  <c r="W305" i="83"/>
  <c r="W306" i="83"/>
  <c r="W307" i="83"/>
  <c r="W308" i="83"/>
  <c r="W309" i="83"/>
  <c r="W310" i="83"/>
  <c r="W311" i="83"/>
  <c r="W312" i="83"/>
  <c r="H298" i="83"/>
  <c r="H289" i="83"/>
  <c r="H290" i="83"/>
  <c r="H291" i="83"/>
  <c r="H292" i="83"/>
  <c r="H293" i="83"/>
  <c r="H294" i="83"/>
  <c r="H295" i="83"/>
  <c r="H296" i="83"/>
  <c r="H297" i="83"/>
  <c r="H299" i="83"/>
  <c r="H300" i="83"/>
  <c r="H301" i="83"/>
  <c r="H302" i="83"/>
  <c r="W289" i="83"/>
  <c r="W290" i="83"/>
  <c r="W291" i="83"/>
  <c r="W292" i="83"/>
  <c r="W293" i="83"/>
  <c r="W294" i="83"/>
  <c r="W295" i="83"/>
  <c r="W296" i="83"/>
  <c r="W297" i="83"/>
  <c r="W298" i="83"/>
  <c r="W299" i="83"/>
  <c r="W300" i="83"/>
  <c r="W301" i="83"/>
  <c r="W302" i="83"/>
  <c r="V289" i="83"/>
  <c r="V290" i="83"/>
  <c r="V291" i="83"/>
  <c r="V292" i="83"/>
  <c r="V293" i="83"/>
  <c r="V294" i="83"/>
  <c r="V295" i="83"/>
  <c r="V296" i="83"/>
  <c r="V297" i="83"/>
  <c r="V298" i="83"/>
  <c r="V299" i="83"/>
  <c r="V300" i="83"/>
  <c r="V301" i="83"/>
  <c r="V302" i="83"/>
  <c r="O289" i="83"/>
  <c r="N289" i="83"/>
  <c r="N290" i="83"/>
  <c r="N291" i="83"/>
  <c r="N292" i="83"/>
  <c r="N293" i="83"/>
  <c r="N294" i="83"/>
  <c r="N295" i="83"/>
  <c r="N296" i="83"/>
  <c r="N297" i="83"/>
  <c r="N298" i="83"/>
  <c r="N299" i="83"/>
  <c r="N300" i="83"/>
  <c r="N301" i="83"/>
  <c r="N302" i="83"/>
  <c r="V278" i="83"/>
  <c r="N278" i="83"/>
  <c r="V275" i="83"/>
  <c r="N275" i="83"/>
  <c r="H11" i="83"/>
  <c r="V9" i="83"/>
  <c r="N9" i="83"/>
  <c r="W10" i="83"/>
  <c r="W11" i="83"/>
  <c r="W12" i="83"/>
  <c r="W13" i="83"/>
  <c r="W14" i="83"/>
  <c r="W15" i="83"/>
  <c r="W16" i="83"/>
  <c r="W17" i="83"/>
  <c r="W18" i="83"/>
  <c r="W19" i="83"/>
  <c r="W20" i="83"/>
  <c r="W21" i="83"/>
  <c r="W22" i="83"/>
  <c r="W23" i="83"/>
  <c r="W24" i="83"/>
  <c r="W25" i="83"/>
  <c r="W26" i="83"/>
  <c r="W27" i="83"/>
  <c r="W28" i="83"/>
  <c r="W29" i="83"/>
  <c r="W30" i="83"/>
  <c r="W31" i="83"/>
  <c r="W32" i="83"/>
  <c r="W33" i="83"/>
  <c r="W34" i="83"/>
  <c r="W35" i="83"/>
  <c r="W36" i="83"/>
  <c r="W37" i="83"/>
  <c r="W38" i="83"/>
  <c r="W39" i="83"/>
  <c r="W40" i="83"/>
  <c r="W41" i="83"/>
  <c r="W42" i="83"/>
  <c r="W43" i="83"/>
  <c r="W44" i="83"/>
  <c r="W45" i="83"/>
  <c r="W46" i="83"/>
  <c r="W47" i="83"/>
  <c r="W48" i="83"/>
  <c r="W49" i="83"/>
  <c r="W50" i="83"/>
  <c r="W51" i="83"/>
  <c r="W52" i="83"/>
  <c r="W53" i="83"/>
  <c r="W54" i="83"/>
  <c r="W55" i="83"/>
  <c r="W56" i="83"/>
  <c r="W57" i="83"/>
  <c r="W58" i="83"/>
  <c r="W59" i="83"/>
  <c r="W60" i="83"/>
  <c r="W61" i="83"/>
  <c r="W62" i="83"/>
  <c r="W63" i="83"/>
  <c r="W64" i="83"/>
  <c r="W65" i="83"/>
  <c r="W66" i="83"/>
  <c r="W67" i="83"/>
  <c r="W68" i="83"/>
  <c r="W69" i="83"/>
  <c r="W70" i="83"/>
  <c r="W71" i="83"/>
  <c r="W72" i="83"/>
  <c r="W73" i="83"/>
  <c r="W74" i="83"/>
  <c r="W75" i="83"/>
  <c r="W76" i="83"/>
  <c r="W77" i="83"/>
  <c r="W78" i="83"/>
  <c r="W79" i="83"/>
  <c r="W80" i="83"/>
  <c r="W81" i="83"/>
  <c r="W82" i="83"/>
  <c r="W83" i="83"/>
  <c r="W84" i="83"/>
  <c r="W85" i="83"/>
  <c r="W86" i="83"/>
  <c r="W87" i="83"/>
  <c r="W88" i="83"/>
  <c r="W89" i="83"/>
  <c r="W90" i="83"/>
  <c r="W91" i="83"/>
  <c r="W92" i="83"/>
  <c r="W93" i="83"/>
  <c r="W94" i="83"/>
  <c r="W95" i="83"/>
  <c r="W96" i="83"/>
  <c r="W97" i="83"/>
  <c r="W98" i="83"/>
  <c r="W99" i="83"/>
  <c r="W100" i="83"/>
  <c r="W101" i="83"/>
  <c r="W102" i="83"/>
  <c r="W103" i="83"/>
  <c r="W104" i="83"/>
  <c r="W105" i="83"/>
  <c r="W106" i="83"/>
  <c r="W107" i="83"/>
  <c r="W108" i="83"/>
  <c r="W109" i="83"/>
  <c r="W110" i="83"/>
  <c r="W111" i="83"/>
  <c r="W112" i="83"/>
  <c r="W113" i="83"/>
  <c r="W114" i="83"/>
  <c r="W115" i="83"/>
  <c r="W116" i="83"/>
  <c r="W117" i="83"/>
  <c r="W118" i="83"/>
  <c r="W119" i="83"/>
  <c r="W120" i="83"/>
  <c r="W121" i="83"/>
  <c r="W122" i="83"/>
  <c r="W123" i="83"/>
  <c r="W124" i="83"/>
  <c r="W125" i="83"/>
  <c r="W126" i="83"/>
  <c r="W127" i="83"/>
  <c r="W128" i="83"/>
  <c r="W129" i="83"/>
  <c r="W130" i="83"/>
  <c r="W131" i="83"/>
  <c r="W132" i="83"/>
  <c r="W133" i="83"/>
  <c r="W134" i="83"/>
  <c r="W135" i="83"/>
  <c r="W136" i="83"/>
  <c r="W137" i="83"/>
  <c r="W138" i="83"/>
  <c r="W139" i="83"/>
  <c r="W140" i="83"/>
  <c r="W141" i="83"/>
  <c r="W142" i="83"/>
  <c r="W143" i="83"/>
  <c r="W144" i="83"/>
  <c r="W145" i="83"/>
  <c r="W146" i="83"/>
  <c r="W147" i="83"/>
  <c r="W148" i="83"/>
  <c r="W149" i="83"/>
  <c r="W150" i="83"/>
  <c r="W151" i="83"/>
  <c r="W152" i="83"/>
  <c r="W153" i="83"/>
  <c r="W154" i="83"/>
  <c r="W155" i="83"/>
  <c r="W156" i="83"/>
  <c r="W157" i="83"/>
  <c r="W158" i="83"/>
  <c r="W159" i="83"/>
  <c r="W160" i="83"/>
  <c r="W161" i="83"/>
  <c r="W162" i="83"/>
  <c r="W163" i="83"/>
  <c r="W164" i="83"/>
  <c r="W165" i="83"/>
  <c r="W166" i="83"/>
  <c r="W167" i="83"/>
  <c r="W168" i="83"/>
  <c r="W169" i="83"/>
  <c r="W170" i="83"/>
  <c r="W171" i="83"/>
  <c r="W172" i="83"/>
  <c r="W173" i="83"/>
  <c r="W174" i="83"/>
  <c r="W175" i="83"/>
  <c r="W176" i="83"/>
  <c r="W177" i="83"/>
  <c r="W178" i="83"/>
  <c r="W179" i="83"/>
  <c r="W180" i="83"/>
  <c r="W181" i="83"/>
  <c r="W182" i="83"/>
  <c r="W183" i="83"/>
  <c r="W184" i="83"/>
  <c r="W185" i="83"/>
  <c r="W186" i="83"/>
  <c r="W187" i="83"/>
  <c r="W188" i="83"/>
  <c r="W189" i="83"/>
  <c r="W190" i="83"/>
  <c r="W191" i="83"/>
  <c r="W192" i="83"/>
  <c r="W193" i="83"/>
  <c r="W194" i="83"/>
  <c r="W195" i="83"/>
  <c r="W196" i="83"/>
  <c r="W197" i="83"/>
  <c r="W198" i="83"/>
  <c r="W199" i="83"/>
  <c r="W200" i="83"/>
  <c r="W201" i="83"/>
  <c r="W202" i="83"/>
  <c r="W203" i="83"/>
  <c r="W204" i="83"/>
  <c r="W205" i="83"/>
  <c r="W206" i="83"/>
  <c r="W207" i="83"/>
  <c r="W208" i="83"/>
  <c r="W209" i="83"/>
  <c r="W210" i="83"/>
  <c r="W211" i="83"/>
  <c r="W212" i="83"/>
  <c r="W213" i="83"/>
  <c r="W214" i="83"/>
  <c r="W215" i="83"/>
  <c r="W216" i="83"/>
  <c r="W217" i="83"/>
  <c r="W218" i="83"/>
  <c r="W219" i="83"/>
  <c r="W220" i="83"/>
  <c r="W221" i="83"/>
  <c r="W222" i="83"/>
  <c r="W223" i="83"/>
  <c r="W224" i="83"/>
  <c r="W225" i="83"/>
  <c r="W226" i="83"/>
  <c r="W227" i="83"/>
  <c r="W228" i="83"/>
  <c r="W229" i="83"/>
  <c r="W230" i="83"/>
  <c r="W231" i="83"/>
  <c r="W232" i="83"/>
  <c r="W233" i="83"/>
  <c r="W234" i="83"/>
  <c r="W235" i="83"/>
  <c r="W236" i="83"/>
  <c r="W237" i="83"/>
  <c r="W238" i="83"/>
  <c r="W239" i="83"/>
  <c r="W240" i="83"/>
  <c r="W241" i="83"/>
  <c r="W242" i="83"/>
  <c r="W243" i="83"/>
  <c r="W244" i="83"/>
  <c r="W245" i="83"/>
  <c r="W246" i="83"/>
  <c r="W247" i="83"/>
  <c r="W248" i="83"/>
  <c r="W249" i="83"/>
  <c r="W250" i="83"/>
  <c r="W251" i="83"/>
  <c r="W252" i="83"/>
  <c r="W253" i="83"/>
  <c r="W254" i="83"/>
  <c r="W255" i="83"/>
  <c r="W256" i="83"/>
  <c r="W257" i="83"/>
  <c r="W258" i="83"/>
  <c r="W259" i="83"/>
  <c r="W260" i="83"/>
  <c r="W261" i="83"/>
  <c r="W262" i="83"/>
  <c r="W263" i="83"/>
  <c r="W264" i="83"/>
  <c r="W265" i="83"/>
  <c r="W266" i="83"/>
  <c r="W267" i="83"/>
  <c r="W268" i="83"/>
  <c r="W269" i="83"/>
  <c r="W270" i="83"/>
  <c r="W271" i="83"/>
  <c r="W272" i="83"/>
  <c r="W273" i="83"/>
  <c r="W274" i="83"/>
  <c r="W275" i="83"/>
  <c r="W276" i="83"/>
  <c r="W277" i="83"/>
  <c r="W278" i="83"/>
  <c r="W279" i="83"/>
  <c r="W280" i="83"/>
  <c r="W281" i="83"/>
  <c r="W282" i="83"/>
  <c r="W283" i="83"/>
  <c r="W284" i="83"/>
  <c r="W285" i="83"/>
  <c r="W286" i="83"/>
  <c r="W287" i="83"/>
  <c r="W288" i="83"/>
  <c r="W9" i="83"/>
  <c r="V148" i="83"/>
  <c r="V149" i="83"/>
  <c r="V150" i="83"/>
  <c r="V151" i="83"/>
  <c r="V152" i="83"/>
  <c r="V153" i="83"/>
  <c r="V154" i="83"/>
  <c r="V155" i="83"/>
  <c r="V156" i="83"/>
  <c r="V157" i="83"/>
  <c r="V158" i="83"/>
  <c r="V159" i="83"/>
  <c r="V160" i="83"/>
  <c r="V161" i="83"/>
  <c r="V162" i="83"/>
  <c r="V163" i="83"/>
  <c r="V164" i="83"/>
  <c r="V165" i="83"/>
  <c r="V166" i="83"/>
  <c r="V167" i="83"/>
  <c r="V168" i="83"/>
  <c r="V169" i="83"/>
  <c r="V170" i="83"/>
  <c r="V171" i="83"/>
  <c r="V172" i="83"/>
  <c r="V173" i="83"/>
  <c r="V174" i="83"/>
  <c r="V175" i="83"/>
  <c r="V176" i="83"/>
  <c r="V177" i="83"/>
  <c r="V178" i="83"/>
  <c r="V179" i="83"/>
  <c r="V180" i="83"/>
  <c r="V181" i="83"/>
  <c r="V182" i="83"/>
  <c r="V183" i="83"/>
  <c r="V184" i="83"/>
  <c r="V185" i="83"/>
  <c r="V186" i="83"/>
  <c r="V187" i="83"/>
  <c r="V188" i="83"/>
  <c r="V189" i="83"/>
  <c r="V190" i="83"/>
  <c r="V191" i="83"/>
  <c r="V192" i="83"/>
  <c r="V193" i="83"/>
  <c r="V194" i="83"/>
  <c r="V195" i="83"/>
  <c r="V196" i="83"/>
  <c r="V197" i="83"/>
  <c r="V198" i="83"/>
  <c r="V199" i="83"/>
  <c r="V200" i="83"/>
  <c r="V201" i="83"/>
  <c r="V202" i="83"/>
  <c r="V203" i="83"/>
  <c r="V204" i="83"/>
  <c r="V205" i="83"/>
  <c r="V206" i="83"/>
  <c r="V207" i="83"/>
  <c r="V208" i="83"/>
  <c r="V209" i="83"/>
  <c r="V210" i="83"/>
  <c r="V211" i="83"/>
  <c r="V212" i="83"/>
  <c r="V213" i="83"/>
  <c r="V214" i="83"/>
  <c r="V215" i="83"/>
  <c r="V216" i="83"/>
  <c r="V217" i="83"/>
  <c r="V218" i="83"/>
  <c r="V219" i="83"/>
  <c r="V220" i="83"/>
  <c r="V221" i="83"/>
  <c r="V222" i="83"/>
  <c r="V223" i="83"/>
  <c r="V224" i="83"/>
  <c r="V225" i="83"/>
  <c r="V226" i="83"/>
  <c r="V227" i="83"/>
  <c r="V228" i="83"/>
  <c r="V229" i="83"/>
  <c r="V230" i="83"/>
  <c r="V231" i="83"/>
  <c r="V232" i="83"/>
  <c r="V233" i="83"/>
  <c r="V234" i="83"/>
  <c r="V235" i="83"/>
  <c r="V236" i="83"/>
  <c r="V237" i="83"/>
  <c r="V238" i="83"/>
  <c r="V239" i="83"/>
  <c r="V240" i="83"/>
  <c r="V241" i="83"/>
  <c r="V242" i="83"/>
  <c r="V243" i="83"/>
  <c r="V244" i="83"/>
  <c r="V245" i="83"/>
  <c r="V246" i="83"/>
  <c r="V247" i="83"/>
  <c r="V248" i="83"/>
  <c r="V249" i="83"/>
  <c r="V250" i="83"/>
  <c r="V251" i="83"/>
  <c r="V252" i="83"/>
  <c r="V253" i="83"/>
  <c r="V254" i="83"/>
  <c r="V255" i="83"/>
  <c r="V256" i="83"/>
  <c r="V257" i="83"/>
  <c r="V258" i="83"/>
  <c r="V259" i="83"/>
  <c r="V260" i="83"/>
  <c r="V261" i="83"/>
  <c r="V262" i="83"/>
  <c r="V263" i="83"/>
  <c r="V264" i="83"/>
  <c r="V265" i="83"/>
  <c r="V266" i="83"/>
  <c r="V267" i="83"/>
  <c r="V268" i="83"/>
  <c r="V269" i="83"/>
  <c r="V270" i="83"/>
  <c r="V271" i="83"/>
  <c r="V272" i="83"/>
  <c r="V273" i="83"/>
  <c r="V274" i="83"/>
  <c r="V276" i="83"/>
  <c r="V277" i="83"/>
  <c r="V279" i="83"/>
  <c r="V280" i="83"/>
  <c r="V281" i="83"/>
  <c r="V282" i="83"/>
  <c r="V283" i="83"/>
  <c r="V284" i="83"/>
  <c r="V285" i="83"/>
  <c r="V286" i="83"/>
  <c r="V287" i="83"/>
  <c r="V288" i="83"/>
  <c r="O148" i="83"/>
  <c r="O149" i="83"/>
  <c r="O150" i="83"/>
  <c r="O151" i="83"/>
  <c r="O152" i="83"/>
  <c r="O153" i="83"/>
  <c r="O154" i="83"/>
  <c r="O155" i="83"/>
  <c r="O156" i="83"/>
  <c r="O157" i="83"/>
  <c r="O158" i="83"/>
  <c r="O159" i="83"/>
  <c r="O160" i="83"/>
  <c r="O161" i="83"/>
  <c r="O162" i="83"/>
  <c r="O163" i="83"/>
  <c r="O164" i="83"/>
  <c r="O165" i="83"/>
  <c r="O166" i="83"/>
  <c r="O167" i="83"/>
  <c r="O168" i="83"/>
  <c r="O169" i="83"/>
  <c r="O170" i="83"/>
  <c r="O171" i="83"/>
  <c r="O172" i="83"/>
  <c r="O173" i="83"/>
  <c r="O174" i="83"/>
  <c r="O175" i="83"/>
  <c r="O176" i="83"/>
  <c r="O177" i="83"/>
  <c r="O178" i="83"/>
  <c r="O179" i="83"/>
  <c r="O180" i="83"/>
  <c r="O181" i="83"/>
  <c r="O182" i="83"/>
  <c r="O183" i="83"/>
  <c r="O184" i="83"/>
  <c r="O185" i="83"/>
  <c r="O186" i="83"/>
  <c r="O187" i="83"/>
  <c r="O188" i="83"/>
  <c r="O189" i="83"/>
  <c r="O190" i="83"/>
  <c r="O191" i="83"/>
  <c r="O192" i="83"/>
  <c r="O193" i="83"/>
  <c r="O194" i="83"/>
  <c r="O195" i="83"/>
  <c r="O196" i="83"/>
  <c r="O197" i="83"/>
  <c r="O198" i="83"/>
  <c r="O199" i="83"/>
  <c r="O200" i="83"/>
  <c r="O201" i="83"/>
  <c r="O202" i="83"/>
  <c r="O203" i="83"/>
  <c r="O204" i="83"/>
  <c r="O205" i="83"/>
  <c r="O206" i="83"/>
  <c r="O207" i="83"/>
  <c r="O208" i="83"/>
  <c r="O209" i="83"/>
  <c r="O210" i="83"/>
  <c r="O211" i="83"/>
  <c r="O212" i="83"/>
  <c r="O213" i="83"/>
  <c r="O214" i="83"/>
  <c r="O215" i="83"/>
  <c r="O216" i="83"/>
  <c r="O217" i="83"/>
  <c r="O218" i="83"/>
  <c r="O219" i="83"/>
  <c r="O220" i="83"/>
  <c r="O221" i="83"/>
  <c r="O222" i="83"/>
  <c r="O223" i="83"/>
  <c r="O224" i="83"/>
  <c r="O225" i="83"/>
  <c r="O226" i="83"/>
  <c r="O227" i="83"/>
  <c r="O228" i="83"/>
  <c r="O229" i="83"/>
  <c r="O230" i="83"/>
  <c r="O231" i="83"/>
  <c r="O232" i="83"/>
  <c r="O233" i="83"/>
  <c r="O234" i="83"/>
  <c r="O235" i="83"/>
  <c r="O236" i="83"/>
  <c r="O237" i="83"/>
  <c r="O238" i="83"/>
  <c r="O239" i="83"/>
  <c r="O240" i="83"/>
  <c r="O241" i="83"/>
  <c r="O242" i="83"/>
  <c r="O243" i="83"/>
  <c r="O244" i="83"/>
  <c r="O245" i="83"/>
  <c r="O246" i="83"/>
  <c r="O247" i="83"/>
  <c r="O248" i="83"/>
  <c r="O249" i="83"/>
  <c r="O250" i="83"/>
  <c r="O251" i="83"/>
  <c r="O252" i="83"/>
  <c r="O253" i="83"/>
  <c r="O254" i="83"/>
  <c r="O255" i="83"/>
  <c r="O256" i="83"/>
  <c r="O257" i="83"/>
  <c r="O258" i="83"/>
  <c r="O259" i="83"/>
  <c r="O260" i="83"/>
  <c r="O261" i="83"/>
  <c r="O262" i="83"/>
  <c r="O263" i="83"/>
  <c r="O264" i="83"/>
  <c r="O265" i="83"/>
  <c r="O266" i="83"/>
  <c r="O267" i="83"/>
  <c r="O268" i="83"/>
  <c r="O269" i="83"/>
  <c r="O270" i="83"/>
  <c r="O271" i="83"/>
  <c r="O272" i="83"/>
  <c r="O273" i="83"/>
  <c r="O274" i="83"/>
  <c r="O275" i="83"/>
  <c r="O276" i="83"/>
  <c r="O277" i="83"/>
  <c r="O278" i="83"/>
  <c r="O279" i="83"/>
  <c r="O280" i="83"/>
  <c r="O281" i="83"/>
  <c r="O282" i="83"/>
  <c r="O283" i="83"/>
  <c r="O284" i="83"/>
  <c r="O285" i="83"/>
  <c r="O286" i="83"/>
  <c r="O287" i="83"/>
  <c r="O288" i="83"/>
  <c r="N148" i="83"/>
  <c r="N149" i="83"/>
  <c r="N150" i="83"/>
  <c r="N151" i="83"/>
  <c r="N152" i="83"/>
  <c r="N153" i="83"/>
  <c r="N154" i="83"/>
  <c r="N155" i="83"/>
  <c r="N156" i="83"/>
  <c r="N157" i="83"/>
  <c r="N158" i="83"/>
  <c r="N159" i="83"/>
  <c r="N160" i="83"/>
  <c r="N161" i="83"/>
  <c r="N162" i="83"/>
  <c r="N163" i="83"/>
  <c r="N164" i="83"/>
  <c r="N165" i="83"/>
  <c r="N166" i="83"/>
  <c r="N167" i="83"/>
  <c r="N168" i="83"/>
  <c r="N169" i="83"/>
  <c r="N170" i="83"/>
  <c r="N171" i="83"/>
  <c r="N172" i="83"/>
  <c r="N173" i="83"/>
  <c r="N174" i="83"/>
  <c r="N175" i="83"/>
  <c r="N176" i="83"/>
  <c r="N177" i="83"/>
  <c r="N178" i="83"/>
  <c r="N179" i="83"/>
  <c r="N180" i="83"/>
  <c r="N181" i="83"/>
  <c r="N182" i="83"/>
  <c r="N183" i="83"/>
  <c r="N184" i="83"/>
  <c r="N185" i="83"/>
  <c r="N186" i="83"/>
  <c r="N187" i="83"/>
  <c r="N188" i="83"/>
  <c r="N189" i="83"/>
  <c r="N190" i="83"/>
  <c r="N191" i="83"/>
  <c r="N192" i="83"/>
  <c r="N193" i="83"/>
  <c r="N194" i="83"/>
  <c r="N195" i="83"/>
  <c r="N196" i="83"/>
  <c r="N197" i="83"/>
  <c r="N198" i="83"/>
  <c r="N199" i="83"/>
  <c r="N200" i="83"/>
  <c r="N201" i="83"/>
  <c r="N202" i="83"/>
  <c r="N203" i="83"/>
  <c r="N204" i="83"/>
  <c r="N205" i="83"/>
  <c r="N206" i="83"/>
  <c r="N207" i="83"/>
  <c r="N208" i="83"/>
  <c r="N209" i="83"/>
  <c r="N210" i="83"/>
  <c r="N211" i="83"/>
  <c r="N212" i="83"/>
  <c r="N213" i="83"/>
  <c r="N214" i="83"/>
  <c r="N215" i="83"/>
  <c r="N216" i="83"/>
  <c r="N217" i="83"/>
  <c r="N218" i="83"/>
  <c r="N219" i="83"/>
  <c r="N220" i="83"/>
  <c r="N221" i="83"/>
  <c r="N222" i="83"/>
  <c r="N223" i="83"/>
  <c r="N224" i="83"/>
  <c r="N225" i="83"/>
  <c r="N226" i="83"/>
  <c r="N227" i="83"/>
  <c r="N228" i="83"/>
  <c r="N229" i="83"/>
  <c r="N230" i="83"/>
  <c r="N231" i="83"/>
  <c r="N232" i="83"/>
  <c r="N233" i="83"/>
  <c r="N234" i="83"/>
  <c r="N235" i="83"/>
  <c r="N236" i="83"/>
  <c r="N237" i="83"/>
  <c r="N238" i="83"/>
  <c r="N239" i="83"/>
  <c r="N240" i="83"/>
  <c r="N241" i="83"/>
  <c r="N242" i="83"/>
  <c r="N243" i="83"/>
  <c r="N244" i="83"/>
  <c r="N245" i="83"/>
  <c r="N246" i="83"/>
  <c r="N247" i="83"/>
  <c r="N248" i="83"/>
  <c r="N249" i="83"/>
  <c r="N250" i="83"/>
  <c r="N251" i="83"/>
  <c r="N252" i="83"/>
  <c r="N253" i="83"/>
  <c r="N254" i="83"/>
  <c r="N255" i="83"/>
  <c r="N256" i="83"/>
  <c r="N257" i="83"/>
  <c r="N258" i="83"/>
  <c r="N259" i="83"/>
  <c r="N260" i="83"/>
  <c r="N261" i="83"/>
  <c r="N262" i="83"/>
  <c r="N263" i="83"/>
  <c r="N264" i="83"/>
  <c r="N265" i="83"/>
  <c r="N266" i="83"/>
  <c r="N267" i="83"/>
  <c r="N268" i="83"/>
  <c r="N269" i="83"/>
  <c r="N270" i="83"/>
  <c r="N271" i="83"/>
  <c r="N272" i="83"/>
  <c r="N273" i="83"/>
  <c r="N274" i="83"/>
  <c r="N276" i="83"/>
  <c r="N277" i="83"/>
  <c r="N279" i="83"/>
  <c r="N280" i="83"/>
  <c r="N281" i="83"/>
  <c r="N282" i="83"/>
  <c r="N283" i="83"/>
  <c r="N284" i="83"/>
  <c r="N285" i="83"/>
  <c r="N286" i="83"/>
  <c r="N287" i="83"/>
  <c r="N288" i="83"/>
  <c r="H288" i="83"/>
  <c r="H287" i="83"/>
  <c r="H286" i="83"/>
  <c r="H285" i="83"/>
  <c r="H284" i="83"/>
  <c r="H283" i="83"/>
  <c r="H282" i="83"/>
  <c r="H281" i="83"/>
  <c r="H280" i="83"/>
  <c r="H279" i="83"/>
  <c r="H278" i="83"/>
  <c r="H277" i="83"/>
  <c r="H276" i="83"/>
  <c r="H275" i="83"/>
  <c r="H274" i="83"/>
  <c r="H273" i="83"/>
  <c r="H272" i="83"/>
  <c r="H271" i="83"/>
  <c r="H270" i="83"/>
  <c r="H269" i="83"/>
  <c r="H268" i="83"/>
  <c r="H267" i="83"/>
  <c r="H266" i="83"/>
  <c r="H265" i="83"/>
  <c r="H264" i="83"/>
  <c r="H263" i="83"/>
  <c r="H262" i="83"/>
  <c r="H261" i="83"/>
  <c r="H260" i="83"/>
  <c r="H259" i="83"/>
  <c r="H258" i="83"/>
  <c r="H257" i="83"/>
  <c r="H256" i="83"/>
  <c r="H255" i="83"/>
  <c r="H254" i="83"/>
  <c r="H253" i="83"/>
  <c r="H252" i="83"/>
  <c r="H251" i="83"/>
  <c r="H250" i="83"/>
  <c r="H249" i="83"/>
  <c r="H248" i="83"/>
  <c r="H247" i="83"/>
  <c r="H246" i="83"/>
  <c r="H245" i="83"/>
  <c r="H244" i="83"/>
  <c r="H243" i="83"/>
  <c r="H242" i="83"/>
  <c r="H241" i="83"/>
  <c r="H240" i="83"/>
  <c r="H239" i="83"/>
  <c r="H238" i="83"/>
  <c r="H237" i="83"/>
  <c r="H236" i="83"/>
  <c r="H235" i="83"/>
  <c r="H234" i="83"/>
  <c r="H233" i="83"/>
  <c r="H232" i="83"/>
  <c r="H231" i="83"/>
  <c r="H230" i="83"/>
  <c r="H229" i="83"/>
  <c r="H228" i="83"/>
  <c r="H227" i="83"/>
  <c r="H226" i="83"/>
  <c r="H225" i="83"/>
  <c r="H224" i="83"/>
  <c r="H223" i="83"/>
  <c r="H222" i="83"/>
  <c r="H221" i="83"/>
  <c r="H220" i="83"/>
  <c r="H219" i="83"/>
  <c r="H218" i="83"/>
  <c r="H217" i="83"/>
  <c r="H216" i="83"/>
  <c r="H215" i="83"/>
  <c r="H214" i="83"/>
  <c r="H213" i="83"/>
  <c r="H212" i="83"/>
  <c r="H211" i="83"/>
  <c r="H210" i="83"/>
  <c r="H209" i="83"/>
  <c r="H208" i="83"/>
  <c r="H207" i="83"/>
  <c r="H206" i="83"/>
  <c r="H205" i="83"/>
  <c r="H204" i="83"/>
  <c r="H203" i="83"/>
  <c r="H202" i="83"/>
  <c r="H201" i="83"/>
  <c r="H200" i="83"/>
  <c r="H199" i="83"/>
  <c r="H198" i="83"/>
  <c r="H197" i="83"/>
  <c r="H196" i="83"/>
  <c r="H195" i="83"/>
  <c r="H194" i="83"/>
  <c r="H193" i="83"/>
  <c r="H192" i="83"/>
  <c r="H191" i="83"/>
  <c r="H190" i="83"/>
  <c r="H189" i="83"/>
  <c r="H188" i="83"/>
  <c r="H187" i="83"/>
  <c r="H186" i="83"/>
  <c r="H185" i="83"/>
  <c r="H184" i="83"/>
  <c r="H183" i="83"/>
  <c r="H182" i="83"/>
  <c r="H181" i="83"/>
  <c r="H180" i="83"/>
  <c r="H179" i="83"/>
  <c r="H178" i="83"/>
  <c r="H177" i="83"/>
  <c r="H176" i="83"/>
  <c r="H175" i="83"/>
  <c r="H174" i="83"/>
  <c r="H173" i="83"/>
  <c r="H172" i="83"/>
  <c r="H171" i="83"/>
  <c r="H170" i="83"/>
  <c r="H169" i="83"/>
  <c r="H168" i="83"/>
  <c r="H167" i="83"/>
  <c r="H166" i="83"/>
  <c r="H165" i="83"/>
  <c r="H164" i="83"/>
  <c r="H163" i="83"/>
  <c r="H162" i="83"/>
  <c r="H161" i="83"/>
  <c r="H160" i="83"/>
  <c r="H159" i="83"/>
  <c r="H158" i="83"/>
  <c r="H157" i="83"/>
  <c r="H156" i="83"/>
  <c r="H155" i="83"/>
  <c r="H154" i="83"/>
  <c r="H153" i="83"/>
  <c r="H152" i="83"/>
  <c r="H151" i="83"/>
  <c r="H150" i="83"/>
  <c r="H149" i="83"/>
  <c r="H148" i="83"/>
  <c r="V147" i="83"/>
  <c r="O147" i="83"/>
  <c r="N147" i="83"/>
  <c r="H147" i="83"/>
  <c r="V146" i="83"/>
  <c r="O146" i="83"/>
  <c r="N146" i="83"/>
  <c r="H146" i="83"/>
  <c r="V145" i="83"/>
  <c r="O145" i="83"/>
  <c r="N145" i="83"/>
  <c r="H145" i="83"/>
  <c r="V144" i="83"/>
  <c r="O144" i="83"/>
  <c r="N144" i="83"/>
  <c r="H144" i="83"/>
  <c r="V143" i="83"/>
  <c r="O143" i="83"/>
  <c r="N143" i="83"/>
  <c r="H143" i="83"/>
  <c r="V142" i="83"/>
  <c r="O142" i="83"/>
  <c r="N142" i="83"/>
  <c r="H142" i="83"/>
  <c r="V141" i="83"/>
  <c r="O141" i="83"/>
  <c r="N141" i="83"/>
  <c r="H141" i="83"/>
  <c r="V140" i="83"/>
  <c r="O140" i="83"/>
  <c r="N140" i="83"/>
  <c r="H140" i="83"/>
  <c r="V139" i="83"/>
  <c r="O139" i="83"/>
  <c r="N139" i="83"/>
  <c r="H139" i="83"/>
  <c r="V138" i="83"/>
  <c r="O138" i="83"/>
  <c r="N138" i="83"/>
  <c r="H138" i="83"/>
  <c r="V137" i="83"/>
  <c r="O137" i="83"/>
  <c r="N137" i="83"/>
  <c r="H137" i="83"/>
  <c r="V136" i="83"/>
  <c r="O136" i="83"/>
  <c r="N136" i="83"/>
  <c r="H136" i="83"/>
  <c r="V135" i="83"/>
  <c r="O135" i="83"/>
  <c r="N135" i="83"/>
  <c r="H135" i="83"/>
  <c r="V134" i="83"/>
  <c r="O134" i="83"/>
  <c r="N134" i="83"/>
  <c r="H134" i="83"/>
  <c r="V133" i="83"/>
  <c r="O133" i="83"/>
  <c r="N133" i="83"/>
  <c r="H133" i="83"/>
  <c r="V132" i="83"/>
  <c r="O132" i="83"/>
  <c r="N132" i="83"/>
  <c r="H132" i="83"/>
  <c r="V131" i="83"/>
  <c r="O131" i="83"/>
  <c r="N131" i="83"/>
  <c r="H131" i="83"/>
  <c r="V130" i="83"/>
  <c r="O130" i="83"/>
  <c r="N130" i="83"/>
  <c r="H130" i="83"/>
  <c r="V129" i="83"/>
  <c r="O129" i="83"/>
  <c r="N129" i="83"/>
  <c r="H129" i="83"/>
  <c r="V128" i="83"/>
  <c r="O128" i="83"/>
  <c r="N128" i="83"/>
  <c r="H128" i="83"/>
  <c r="V127" i="83"/>
  <c r="O127" i="83"/>
  <c r="N127" i="83"/>
  <c r="H127" i="83"/>
  <c r="V126" i="83"/>
  <c r="O126" i="83"/>
  <c r="N126" i="83"/>
  <c r="H126" i="83"/>
  <c r="V125" i="83"/>
  <c r="O125" i="83"/>
  <c r="N125" i="83"/>
  <c r="H125" i="83"/>
  <c r="V124" i="83"/>
  <c r="O124" i="83"/>
  <c r="N124" i="83"/>
  <c r="H124" i="83"/>
  <c r="V123" i="83"/>
  <c r="O123" i="83"/>
  <c r="N123" i="83"/>
  <c r="H123" i="83"/>
  <c r="V122" i="83"/>
  <c r="O122" i="83"/>
  <c r="N122" i="83"/>
  <c r="H122" i="83"/>
  <c r="V121" i="83"/>
  <c r="O121" i="83"/>
  <c r="N121" i="83"/>
  <c r="H121" i="83"/>
  <c r="V120" i="83"/>
  <c r="O120" i="83"/>
  <c r="N120" i="83"/>
  <c r="H120" i="83"/>
  <c r="V119" i="83"/>
  <c r="O119" i="83"/>
  <c r="N119" i="83"/>
  <c r="H119" i="83"/>
  <c r="V118" i="83"/>
  <c r="O118" i="83"/>
  <c r="N118" i="83"/>
  <c r="H118" i="83"/>
  <c r="V117" i="83"/>
  <c r="O117" i="83"/>
  <c r="N117" i="83"/>
  <c r="H117" i="83"/>
  <c r="V116" i="83"/>
  <c r="O116" i="83"/>
  <c r="N116" i="83"/>
  <c r="H116" i="83"/>
  <c r="V115" i="83"/>
  <c r="O115" i="83"/>
  <c r="N115" i="83"/>
  <c r="H115" i="83"/>
  <c r="V114" i="83"/>
  <c r="O114" i="83"/>
  <c r="N114" i="83"/>
  <c r="H114" i="83"/>
  <c r="V113" i="83"/>
  <c r="O113" i="83"/>
  <c r="N113" i="83"/>
  <c r="H113" i="83"/>
  <c r="V112" i="83"/>
  <c r="O112" i="83"/>
  <c r="N112" i="83"/>
  <c r="H112" i="83"/>
  <c r="V111" i="83"/>
  <c r="O111" i="83"/>
  <c r="N111" i="83"/>
  <c r="H111" i="83"/>
  <c r="V110" i="83"/>
  <c r="O110" i="83"/>
  <c r="N110" i="83"/>
  <c r="H110" i="83"/>
  <c r="V109" i="83"/>
  <c r="O109" i="83"/>
  <c r="N109" i="83"/>
  <c r="H109" i="83"/>
  <c r="V108" i="83"/>
  <c r="O108" i="83"/>
  <c r="N108" i="83"/>
  <c r="H108" i="83"/>
  <c r="V107" i="83"/>
  <c r="O107" i="83"/>
  <c r="N107" i="83"/>
  <c r="H107" i="83"/>
  <c r="V106" i="83"/>
  <c r="O106" i="83"/>
  <c r="N106" i="83"/>
  <c r="H106" i="83"/>
  <c r="V105" i="83"/>
  <c r="O105" i="83"/>
  <c r="N105" i="83"/>
  <c r="H105" i="83"/>
  <c r="V104" i="83"/>
  <c r="O104" i="83"/>
  <c r="N104" i="83"/>
  <c r="H104" i="83"/>
  <c r="V103" i="83"/>
  <c r="O103" i="83"/>
  <c r="N103" i="83"/>
  <c r="H103" i="83"/>
  <c r="V102" i="83"/>
  <c r="O102" i="83"/>
  <c r="N102" i="83"/>
  <c r="H102" i="83"/>
  <c r="V101" i="83"/>
  <c r="O101" i="83"/>
  <c r="N101" i="83"/>
  <c r="H101" i="83"/>
  <c r="V100" i="83"/>
  <c r="O100" i="83"/>
  <c r="N100" i="83"/>
  <c r="H100" i="83"/>
  <c r="V99" i="83"/>
  <c r="O99" i="83"/>
  <c r="N99" i="83"/>
  <c r="H99" i="83"/>
  <c r="V98" i="83"/>
  <c r="O98" i="83"/>
  <c r="N98" i="83"/>
  <c r="H98" i="83"/>
  <c r="V97" i="83"/>
  <c r="O97" i="83"/>
  <c r="N97" i="83"/>
  <c r="H97" i="83"/>
  <c r="V96" i="83"/>
  <c r="O96" i="83"/>
  <c r="N96" i="83"/>
  <c r="H96" i="83"/>
  <c r="V95" i="83"/>
  <c r="O95" i="83"/>
  <c r="N95" i="83"/>
  <c r="H95" i="83"/>
  <c r="V94" i="83"/>
  <c r="O94" i="83"/>
  <c r="N94" i="83"/>
  <c r="H94" i="83"/>
  <c r="V93" i="83"/>
  <c r="O93" i="83"/>
  <c r="N93" i="83"/>
  <c r="H93" i="83"/>
  <c r="V92" i="83"/>
  <c r="O92" i="83"/>
  <c r="N92" i="83"/>
  <c r="H92" i="83"/>
  <c r="V91" i="83"/>
  <c r="O91" i="83"/>
  <c r="N91" i="83"/>
  <c r="H91" i="83"/>
  <c r="V90" i="83"/>
  <c r="O90" i="83"/>
  <c r="N90" i="83"/>
  <c r="H90" i="83"/>
  <c r="V89" i="83"/>
  <c r="O89" i="83"/>
  <c r="N89" i="83"/>
  <c r="H89" i="83"/>
  <c r="V88" i="83"/>
  <c r="O88" i="83"/>
  <c r="N88" i="83"/>
  <c r="H88" i="83"/>
  <c r="V87" i="83"/>
  <c r="O87" i="83"/>
  <c r="N87" i="83"/>
  <c r="H87" i="83"/>
  <c r="V86" i="83"/>
  <c r="O86" i="83"/>
  <c r="N86" i="83"/>
  <c r="H86" i="83"/>
  <c r="V85" i="83"/>
  <c r="O85" i="83"/>
  <c r="N85" i="83"/>
  <c r="H85" i="83"/>
  <c r="V84" i="83"/>
  <c r="O84" i="83"/>
  <c r="N84" i="83"/>
  <c r="H84" i="83"/>
  <c r="V83" i="83"/>
  <c r="O83" i="83"/>
  <c r="N83" i="83"/>
  <c r="H83" i="83"/>
  <c r="V82" i="83"/>
  <c r="O82" i="83"/>
  <c r="N82" i="83"/>
  <c r="H82" i="83"/>
  <c r="V81" i="83"/>
  <c r="O81" i="83"/>
  <c r="N81" i="83"/>
  <c r="H81" i="83"/>
  <c r="V80" i="83"/>
  <c r="O80" i="83"/>
  <c r="N80" i="83"/>
  <c r="H80" i="83"/>
  <c r="V79" i="83"/>
  <c r="O79" i="83"/>
  <c r="N79" i="83"/>
  <c r="H79" i="83"/>
  <c r="V78" i="83"/>
  <c r="O78" i="83"/>
  <c r="N78" i="83"/>
  <c r="H78" i="83"/>
  <c r="V77" i="83"/>
  <c r="O77" i="83"/>
  <c r="N77" i="83"/>
  <c r="H77" i="83"/>
  <c r="V76" i="83"/>
  <c r="O76" i="83"/>
  <c r="N76" i="83"/>
  <c r="H76" i="83"/>
  <c r="V75" i="83"/>
  <c r="O75" i="83"/>
  <c r="N75" i="83"/>
  <c r="H75" i="83"/>
  <c r="V74" i="83"/>
  <c r="O74" i="83"/>
  <c r="N74" i="83"/>
  <c r="H74" i="83"/>
  <c r="V73" i="83"/>
  <c r="O73" i="83"/>
  <c r="N73" i="83"/>
  <c r="H73" i="83"/>
  <c r="V72" i="83"/>
  <c r="O72" i="83"/>
  <c r="N72" i="83"/>
  <c r="H72" i="83"/>
  <c r="V71" i="83"/>
  <c r="O71" i="83"/>
  <c r="N71" i="83"/>
  <c r="H71" i="83"/>
  <c r="V70" i="83"/>
  <c r="O70" i="83"/>
  <c r="N70" i="83"/>
  <c r="H70" i="83"/>
  <c r="V69" i="83"/>
  <c r="O69" i="83"/>
  <c r="N69" i="83"/>
  <c r="H69" i="83"/>
  <c r="V68" i="83"/>
  <c r="O68" i="83"/>
  <c r="N68" i="83"/>
  <c r="H68" i="83"/>
  <c r="V67" i="83"/>
  <c r="O67" i="83"/>
  <c r="N67" i="83"/>
  <c r="H67" i="83"/>
  <c r="V66" i="83"/>
  <c r="O66" i="83"/>
  <c r="N66" i="83"/>
  <c r="H66" i="83"/>
  <c r="V65" i="83"/>
  <c r="O65" i="83"/>
  <c r="N65" i="83"/>
  <c r="H65" i="83"/>
  <c r="V64" i="83"/>
  <c r="O64" i="83"/>
  <c r="N64" i="83"/>
  <c r="H64" i="83"/>
  <c r="V63" i="83"/>
  <c r="O63" i="83"/>
  <c r="N63" i="83"/>
  <c r="H63" i="83"/>
  <c r="V62" i="83"/>
  <c r="O62" i="83"/>
  <c r="N62" i="83"/>
  <c r="H62" i="83"/>
  <c r="V61" i="83"/>
  <c r="O61" i="83"/>
  <c r="N61" i="83"/>
  <c r="H61" i="83"/>
  <c r="V60" i="83"/>
  <c r="O60" i="83"/>
  <c r="N60" i="83"/>
  <c r="H60" i="83"/>
  <c r="V59" i="83"/>
  <c r="O59" i="83"/>
  <c r="N59" i="83"/>
  <c r="H59" i="83"/>
  <c r="V58" i="83"/>
  <c r="O58" i="83"/>
  <c r="N58" i="83"/>
  <c r="H58" i="83"/>
  <c r="V57" i="83"/>
  <c r="O57" i="83"/>
  <c r="N57" i="83"/>
  <c r="H57" i="83"/>
  <c r="V56" i="83"/>
  <c r="O56" i="83"/>
  <c r="N56" i="83"/>
  <c r="H56" i="83"/>
  <c r="V55" i="83"/>
  <c r="O55" i="83"/>
  <c r="N55" i="83"/>
  <c r="H55" i="83"/>
  <c r="V54" i="83"/>
  <c r="O54" i="83"/>
  <c r="N54" i="83"/>
  <c r="H54" i="83"/>
  <c r="V53" i="83"/>
  <c r="O53" i="83"/>
  <c r="N53" i="83"/>
  <c r="H53" i="83"/>
  <c r="V52" i="83"/>
  <c r="O52" i="83"/>
  <c r="N52" i="83"/>
  <c r="H52" i="83"/>
  <c r="V51" i="83"/>
  <c r="O51" i="83"/>
  <c r="N51" i="83"/>
  <c r="H51" i="83"/>
  <c r="V50" i="83"/>
  <c r="O50" i="83"/>
  <c r="N50" i="83"/>
  <c r="H50" i="83"/>
  <c r="V49" i="83"/>
  <c r="O49" i="83"/>
  <c r="N49" i="83"/>
  <c r="H49" i="83"/>
  <c r="V48" i="83"/>
  <c r="O48" i="83"/>
  <c r="N48" i="83"/>
  <c r="H48" i="83"/>
  <c r="V47" i="83"/>
  <c r="O47" i="83"/>
  <c r="N47" i="83"/>
  <c r="H47" i="83"/>
  <c r="V46" i="83"/>
  <c r="O46" i="83"/>
  <c r="N46" i="83"/>
  <c r="H46" i="83"/>
  <c r="V45" i="83"/>
  <c r="O45" i="83"/>
  <c r="N45" i="83"/>
  <c r="H45" i="83"/>
  <c r="V44" i="83"/>
  <c r="O44" i="83"/>
  <c r="N44" i="83"/>
  <c r="H44" i="83"/>
  <c r="V43" i="83"/>
  <c r="O43" i="83"/>
  <c r="N43" i="83"/>
  <c r="H43" i="83"/>
  <c r="V42" i="83"/>
  <c r="O42" i="83"/>
  <c r="N42" i="83"/>
  <c r="H42" i="83"/>
  <c r="V41" i="83"/>
  <c r="O41" i="83"/>
  <c r="N41" i="83"/>
  <c r="H41" i="83"/>
  <c r="V40" i="83"/>
  <c r="O40" i="83"/>
  <c r="N40" i="83"/>
  <c r="H40" i="83"/>
  <c r="V39" i="83"/>
  <c r="O39" i="83"/>
  <c r="N39" i="83"/>
  <c r="H39" i="83"/>
  <c r="V38" i="83"/>
  <c r="O38" i="83"/>
  <c r="N38" i="83"/>
  <c r="H38" i="83"/>
  <c r="V37" i="83"/>
  <c r="O37" i="83"/>
  <c r="N37" i="83"/>
  <c r="H37" i="83"/>
  <c r="V36" i="83"/>
  <c r="O36" i="83"/>
  <c r="N36" i="83"/>
  <c r="H36" i="83"/>
  <c r="V35" i="83"/>
  <c r="O35" i="83"/>
  <c r="N35" i="83"/>
  <c r="H35" i="83"/>
  <c r="V34" i="83"/>
  <c r="O34" i="83"/>
  <c r="N34" i="83"/>
  <c r="H34" i="83"/>
  <c r="V33" i="83"/>
  <c r="O33" i="83"/>
  <c r="N33" i="83"/>
  <c r="H33" i="83"/>
  <c r="V32" i="83"/>
  <c r="O32" i="83"/>
  <c r="N32" i="83"/>
  <c r="H32" i="83"/>
  <c r="V31" i="83"/>
  <c r="O31" i="83"/>
  <c r="N31" i="83"/>
  <c r="H31" i="83"/>
  <c r="V30" i="83"/>
  <c r="O30" i="83"/>
  <c r="N30" i="83"/>
  <c r="H30" i="83"/>
  <c r="V29" i="83"/>
  <c r="O29" i="83"/>
  <c r="N29" i="83"/>
  <c r="H29" i="83"/>
  <c r="V28" i="83"/>
  <c r="O28" i="83"/>
  <c r="N28" i="83"/>
  <c r="H28" i="83"/>
  <c r="V27" i="83"/>
  <c r="O27" i="83"/>
  <c r="N27" i="83"/>
  <c r="H27" i="83"/>
  <c r="V26" i="83"/>
  <c r="O26" i="83"/>
  <c r="N26" i="83"/>
  <c r="H26" i="83"/>
  <c r="V25" i="83"/>
  <c r="O25" i="83"/>
  <c r="N25" i="83"/>
  <c r="H25" i="83"/>
  <c r="V24" i="83"/>
  <c r="O24" i="83"/>
  <c r="N24" i="83"/>
  <c r="H24" i="83"/>
  <c r="V23" i="83"/>
  <c r="O23" i="83"/>
  <c r="N23" i="83"/>
  <c r="H23" i="83"/>
  <c r="V22" i="83"/>
  <c r="O22" i="83"/>
  <c r="N22" i="83"/>
  <c r="H22" i="83"/>
  <c r="V21" i="83"/>
  <c r="O21" i="83"/>
  <c r="N21" i="83"/>
  <c r="H21" i="83"/>
  <c r="V20" i="83"/>
  <c r="O20" i="83"/>
  <c r="N20" i="83"/>
  <c r="H20" i="83"/>
  <c r="V19" i="83"/>
  <c r="O19" i="83"/>
  <c r="N19" i="83"/>
  <c r="H19" i="83"/>
  <c r="V18" i="83"/>
  <c r="O18" i="83"/>
  <c r="N18" i="83"/>
  <c r="H18" i="83"/>
  <c r="V17" i="83"/>
  <c r="O17" i="83"/>
  <c r="N17" i="83"/>
  <c r="H17" i="83"/>
  <c r="V16" i="83"/>
  <c r="O16" i="83"/>
  <c r="N16" i="83"/>
  <c r="H16" i="83"/>
  <c r="V15" i="83"/>
  <c r="O15" i="83"/>
  <c r="N15" i="83"/>
  <c r="H15" i="83"/>
  <c r="V14" i="83"/>
  <c r="O14" i="83"/>
  <c r="N14" i="83"/>
  <c r="H14" i="83"/>
  <c r="V13" i="83"/>
  <c r="O13" i="83"/>
  <c r="N13" i="83"/>
  <c r="H13" i="83"/>
  <c r="V12" i="83"/>
  <c r="O12" i="83"/>
  <c r="N12" i="83"/>
  <c r="H12" i="83"/>
  <c r="V11" i="83"/>
  <c r="O11" i="83"/>
  <c r="N11" i="83"/>
  <c r="V10" i="83"/>
  <c r="O10" i="83"/>
  <c r="N10" i="83"/>
  <c r="H10" i="83"/>
  <c r="O9" i="83"/>
  <c r="H9" i="83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B4" authorId="0">
      <text>
        <r>
          <rPr>
            <b/>
            <sz val="10"/>
            <color indexed="81"/>
            <rFont val="Calibri"/>
          </rPr>
          <t>To update the datas:</t>
        </r>
        <r>
          <rPr>
            <sz val="10"/>
            <color indexed="81"/>
            <rFont val="Calibri"/>
          </rPr>
          <t xml:space="preserve"> select the month in this drop-down list
</t>
        </r>
        <r>
          <rPr>
            <b/>
            <sz val="10"/>
            <color indexed="81"/>
            <rFont val="Calibri"/>
          </rPr>
          <t>To update this drop-down lis</t>
        </r>
        <r>
          <rPr>
            <sz val="10"/>
            <color indexed="81"/>
            <rFont val="Calibri"/>
          </rPr>
          <t>t:
1/ go to [Insert] &gt; [Name] &gt; [Define]
2/ Select the list [Months]
3/ Change [Select the range of cells] to add next months</t>
        </r>
      </text>
    </comment>
  </commentList>
</comments>
</file>

<file path=xl/sharedStrings.xml><?xml version="1.0" encoding="utf-8"?>
<sst xmlns="http://schemas.openxmlformats.org/spreadsheetml/2006/main" count="1683" uniqueCount="463">
  <si>
    <t>AVERAGE ENGAGED USERS</t>
  </si>
  <si>
    <t>#IWokeUpLikeThis</t>
  </si>
  <si>
    <t>Peace, love and Perrier.</t>
  </si>
  <si>
    <t>TOTAL REACH</t>
  </si>
  <si>
    <t>TOTAL ENGAGEMENTS</t>
  </si>
  <si>
    <t>TOTAL PAID REACH</t>
  </si>
  <si>
    <t>TOTAL ENGAGED USERS</t>
  </si>
  <si>
    <t>POST ID</t>
  </si>
  <si>
    <t>CPM</t>
  </si>
  <si>
    <t>CPE</t>
  </si>
  <si>
    <t xml:space="preserve">TYPE </t>
  </si>
  <si>
    <t>CAMPAGNE</t>
  </si>
  <si>
    <t>FIL ROUGE</t>
  </si>
  <si>
    <t>PAID ACTIONS</t>
  </si>
  <si>
    <t>AVANT YTY</t>
  </si>
  <si>
    <t>If you're seeing out-of-focus today, grab a Perrier. It'll pass.</t>
  </si>
  <si>
    <t>Holidays memories. Damn, it's already over… Thanks to @jpg0402 for the photo.</t>
  </si>
  <si>
    <t>When you have been nice all year, you're sure to be rewarded.</t>
  </si>
  <si>
    <t>A bubble pyramid. Nice shot @nanayok.</t>
  </si>
  <si>
    <t>Little break with JonOne and Sasu, nothing better to recharge your batteries. HITOTZUKI (KAMI &amp; SASU)</t>
  </si>
  <si>
    <t>Were you trying to reach SocietePerrier.com? We’re refreshing ourselves at the moment, but will be back to entertain you shortly. In the meantime if you’re looking for a cocktail recipe, some fashion advice, or are just in need of some witty banter, you’ll find it here!</t>
  </si>
  <si>
    <t>Very hot.</t>
  </si>
  <si>
    <t>The Street Art by Perrier Eduardo Kobra's Slim Can among its peers.</t>
  </si>
  <si>
    <t>When street art meets abstract.</t>
  </si>
  <si>
    <t>Here are Eduardo Kobra, JonOne and HITOTZUKI (KAMI &amp; SASU)'s Renault 5! Coming soon at ARTCURIAL auction in Paris.</t>
  </si>
  <si>
    <t>Discover street art work by HITOTZUKI (KAMI &amp; SASU), JonOne and Eduardo Kobra on the Renault 5 to celebrate the #StreetArtByPerrier collection.</t>
  </si>
  <si>
    <t>The Perrier's desire, illustrated by @mskatrinawheeler.</t>
  </si>
  <si>
    <t>Perrier's eye by @sojansvami. Hypnotic.</t>
  </si>
  <si>
    <t>Gentle reminder: Valentine's Day is coming! Thanks @serendipitiii for the pic.</t>
  </si>
  <si>
    <t>So, which one? Yes, we know, the choice is not easy.</t>
  </si>
  <si>
    <t>"Happy Valentine's Day Mary! Oops Claire, no wait, Amy…"</t>
  </si>
  <si>
    <t>So, did this Valentine's Day go well?</t>
  </si>
  <si>
    <t>Happy Chinese New Year!</t>
  </si>
  <si>
    <t>Yesterday night was Legen… wait for it… Dary. Legendary.</t>
  </si>
  <si>
    <t>Sounds like green is the new black.</t>
  </si>
  <si>
    <t>Healthier than mulled wine.</t>
  </si>
  <si>
    <t>Don't forget to keep one Street Art Slim Can for posterity. Or more...</t>
  </si>
  <si>
    <t>It's Mojito time in the Perrier way. The original way.</t>
  </si>
  <si>
    <t>Well, it's all year long actually.</t>
  </si>
  <si>
    <t>When it's time to refresh the court, Perrier is always there.</t>
  </si>
  <si>
    <t>Too much bubbles in this picture. We don't even talk about the background.</t>
  </si>
  <si>
    <t>Spring is coming: the first terrace of the season is always a special moment.</t>
  </si>
  <si>
    <t>We found happiness' recipe by @yuuchimu124. We confirm, it's the good one.</t>
  </si>
  <si>
    <t>Tonight is your night. We advise to drink Perrier to stay up all night.</t>
  </si>
  <si>
    <t>Perrier with or without lemon? Tonight it's @erikieri who decides.</t>
  </si>
  <si>
    <t>Perrier, softest slap in the face ever.</t>
  </si>
  <si>
    <t>Too much chocolate? You know we are here.</t>
  </si>
  <si>
    <t>When we told you Perrier was a masterpiece… Looks like @marcododaro agreed with us.</t>
  </si>
  <si>
    <t>One Perrier for two please.</t>
  </si>
  <si>
    <t>Wake up! Perrier shows you the way. Thanks @mxr.cel for the get-out-of-bed pic!</t>
  </si>
  <si>
    <t>Perrier's beauties were at @elite_london last month. So much common features.</t>
  </si>
  <si>
    <t>Damn, we have been waiting for it all week!</t>
  </si>
  <si>
    <t>Perrier iconic</t>
  </si>
  <si>
    <t>Only one word: weekend.</t>
  </si>
  <si>
    <t>Mmh, yes, "extraordinaire" it is.</t>
  </si>
  <si>
    <t>Perrier Anytime</t>
  </si>
  <si>
    <t>Say it with Perrier.</t>
  </si>
  <si>
    <t>Perrier Art</t>
  </si>
  <si>
    <t>Bottled up with excitement.</t>
  </si>
  <si>
    <t>Always here to serve. #TBT © Jean-Claude Dewolf - 1970</t>
  </si>
  <si>
    <t>Ja, I'll go Dutch for a Perrier.</t>
  </si>
  <si>
    <t>Follow your Pear-rier.</t>
  </si>
  <si>
    <t>Winning serve!</t>
  </si>
  <si>
    <t>Regram</t>
  </si>
  <si>
    <t>Now those were lifesavers! #TBT 1998</t>
  </si>
  <si>
    <t>Two of a kind. It's party time, have an extraordinaire weekend! #TGIF</t>
  </si>
  <si>
    <t>In Paris this week? Catch some air at the #ExtraordinairePerrier Bar next to Champs de Mars! Thanks instagramer @parisiantouch for the photo!</t>
  </si>
  <si>
    <t>It's official, it's the semi-finals at Roland-Garros! Via the extraordinaire @arthur_gosse on Instagram! Thanks for joining us!</t>
  </si>
  <si>
    <t>Let's make a racket for the winner! Perri-YAY! #ExtraordinairePerrier Props to @madrica_ on Instagram for the illustration!</t>
  </si>
  <si>
    <t>Some zest is all it takes.</t>
  </si>
  <si>
    <t>Creation of Perrier: The French Touch.</t>
  </si>
  <si>
    <t>My first selfie.</t>
  </si>
  <si>
    <t>Extraordinaire gardening!</t>
  </si>
  <si>
    <t>Summer is here, dive in!</t>
  </si>
  <si>
    <t>Pool + Perrier and the imagination runs wild! #ExtraordinairePerrier Pool Party!</t>
  </si>
  <si>
    <t>Always be prepared. #InMyBag</t>
  </si>
  <si>
    <t>In bubbles we trust! Have an #ExtraordinairePerrier Independence Day!</t>
  </si>
  <si>
    <t>Let them drink Perrier!</t>
  </si>
  <si>
    <t>Perrier calling. #TravelTuesday</t>
  </si>
  <si>
    <t>Perrier x Digital Artist</t>
  </si>
  <si>
    <t>One extraordinaire leap for Perrier. #July20th1969</t>
  </si>
  <si>
    <t>Gawked at all day. Time for a Perrier. #StatueProblems</t>
  </si>
  <si>
    <t>There is only one Perrier left?! #TheStruggleIsReal</t>
  </si>
  <si>
    <t>What Uncle Sam really wanted. #TBT 1998</t>
  </si>
  <si>
    <t>One love. #Perrier</t>
  </si>
  <si>
    <t>I got what I'm after, we're off! #Priorities</t>
  </si>
  <si>
    <t>A sip of Perrier and... Ahhhh...</t>
  </si>
  <si>
    <t>Photograph something extraordinaire. #TravelTuesday</t>
  </si>
  <si>
    <t>Bubbles lovin', we had a blast! #EndOfSummerBreak</t>
  </si>
  <si>
    <t>Summer is never too far away with Perrier! #BackToWork</t>
  </si>
  <si>
    <t>Endless summer with Perrier!</t>
  </si>
  <si>
    <t>Drinking Perrier? I like your style.</t>
  </si>
  <si>
    <t>Relax, you deserve it. #LaborDay with Perrier.</t>
  </si>
  <si>
    <t>Queen of de-NILE. #AncientEgyptianAddiction</t>
  </si>
  <si>
    <t>#InternationalPeaceDay with Perrier!</t>
  </si>
  <si>
    <t>Extraordinaire things are in store for you... #StreetArtByPerrier</t>
  </si>
  <si>
    <t>Ready-to-wear AND ready-to-DRINK! #PFW15</t>
  </si>
  <si>
    <t>It's errr-MINE! #AnimalsLovePerrier</t>
  </si>
  <si>
    <t>They're here! Extraordinaire Perrier Limited Editions by L'Atlas. #StreetArtByPerrier</t>
  </si>
  <si>
    <t>Our new limited editions by L'Atlas are making a splash at the Colette Water Bar in Paris!</t>
  </si>
  <si>
    <t>He only listens to Rock. #StatueProblems</t>
  </si>
  <si>
    <t>Perrier x L'Atlas: "NYC is AIR" was extraordin-AIR!</t>
  </si>
  <si>
    <t>Uncap your imagination!</t>
  </si>
  <si>
    <t>Inspires the extraordinaire to grow! #InspiredByStreetArt</t>
  </si>
  <si>
    <t>Wish I was going to this party... #SoJealous</t>
  </si>
  <si>
    <t>I would climb a mountain for you! #ExtraordinairePerrier</t>
  </si>
  <si>
    <t>The extraordinaire awakens! #StarWars</t>
  </si>
  <si>
    <t>Wake up and shake up! Hope the gifts are extraordinaire! ;)</t>
  </si>
  <si>
    <t>Making New Year's resolutions extraordinaire! #FreshStart #Healthy</t>
  </si>
  <si>
    <t>Let the extraordinaire times snowball!</t>
  </si>
  <si>
    <t>#Flawless</t>
  </si>
  <si>
    <t>100% natural citrus flavor. 100% addicting. #Healthy #PerrierAddiction</t>
  </si>
  <si>
    <t>Sippin' Perrier like. #Swag</t>
  </si>
  <si>
    <t>Make fashion sparkle! #ParisFashionWeek</t>
  </si>
  <si>
    <t>Just checking out your Perrier. #PerrierEnvy</t>
  </si>
  <si>
    <t>Be cooler, wilder, and even more extraordinaire! #TransformationTuesday</t>
  </si>
  <si>
    <t>Perrier and chill?</t>
  </si>
  <si>
    <t>Let the bubbles roll!</t>
  </si>
  <si>
    <t>Bubble love!</t>
  </si>
  <si>
    <t>Have we gong too far? #TravelTuesday</t>
  </si>
  <si>
    <t>Au naturel. From the source. #Healthy #PerrierAddiction</t>
  </si>
  <si>
    <t>Bubble vision! #ExtraordinairePerrier</t>
  </si>
  <si>
    <t>Perrier 100% Natural</t>
  </si>
  <si>
    <t>100% natural, 100% extraordinaire!</t>
  </si>
  <si>
    <t>Perrier and repeat.</t>
  </si>
  <si>
    <t>Get a leg up with Perrier!</t>
  </si>
  <si>
    <t>Choose your bubbles!</t>
  </si>
  <si>
    <t>Their love for Perrier was in tandem. Perrier ad from 1968. #TBT © Jean-Claude Dewolf - 1968</t>
  </si>
  <si>
    <t>Bubbles that are out of this world. #ExtraordinairePerrier</t>
  </si>
  <si>
    <t>Green really is a lucky color. #HappySaintPatricksDay © Yelldesign - 2016</t>
  </si>
  <si>
    <t>When the extraordinaire blossoms! #SpringEquinox © Khan Nova/Mathieu Saunier - 2016</t>
  </si>
  <si>
    <t>﻿Arty, naturally.</t>
  </si>
  <si>
    <t>Perrier spins me right round.</t>
  </si>
  <si>
    <t>Are you cotton mouthed for some new flavors?! Need a new drink to pine over? Well, it might prick your bubble to look at the date. ;)</t>
  </si>
  <si>
    <t>Perrier – a FORCE of nature. #DrinkNatural</t>
  </si>
  <si>
    <t>Perrier or bust! #ExtraordinairePerrier</t>
  </si>
  <si>
    <t>Extraordinaire since 120 million years!</t>
  </si>
  <si>
    <t>A bit more. #ExtraordinairePerrier</t>
  </si>
  <si>
    <t>Always in the limelight.</t>
  </si>
  <si>
    <t>Zesty flavor, 0 calories. #DrinkNatural</t>
  </si>
  <si>
    <t>Natural lime flavor. No sugar or sweeteners. #DrinkNatural</t>
  </si>
  <si>
    <t>The star of the fiesta!</t>
  </si>
  <si>
    <t>Share the bubble love!</t>
  </si>
  <si>
    <t>Extraordinaire works of art! #InspiredByArt</t>
  </si>
  <si>
    <t>Zest and repeat. #DrinkExtraordinaire</t>
  </si>
  <si>
    <t>How surreal. #PerrierInspiredByArt</t>
  </si>
  <si>
    <t>A total rush. Perrier, a force of nature! #DrinkNatural</t>
  </si>
  <si>
    <t>Perrier Magazine</t>
  </si>
  <si>
    <t>Extraordinaire pro tips from the source! 󾬔󾟓</t>
  </si>
  <si>
    <t>Perrier Loves Green! 󾬔</t>
  </si>
  <si>
    <t>Bubbles that rumble. Perrier, a force of nature! #DrinkNatural</t>
  </si>
  <si>
    <t>The perfect composition. #ExtraordinairePerrier</t>
  </si>
  <si>
    <t>Perrier just tickles me pink.</t>
  </si>
  <si>
    <t>Time to Perrier!</t>
  </si>
  <si>
    <t>Perrier is so uplifting!</t>
  </si>
  <si>
    <t>The Arnolfini Pool Party. Bounce, baby.</t>
  </si>
  <si>
    <t>Perrier goes swimmingly with your classy style! #ExtraordinairePerrier</t>
  </si>
  <si>
    <t>Perrier Lemon adds that extraordinaire kick! #Euro2016</t>
  </si>
  <si>
    <t>Zest up your vacation! #ExtraordinairePerrier</t>
  </si>
  <si>
    <t>Let the night sparkle! #ExtraordiniarePerrier #BastilleDay</t>
  </si>
  <si>
    <t>When you drink extraordinaire! #ExtraordinairePerrier</t>
  </si>
  <si>
    <t>Making waves. Perrier, a force of nature! #DrinkNatural</t>
  </si>
  <si>
    <t>All natural citrus flavor. No sugar or sweeteners. #DrinkNatural</t>
  </si>
  <si>
    <t>Get on track with Perrier! #Olympics</t>
  </si>
  <si>
    <t>Sparkles every time, a real hole in one! 󾬔 #DrinkExtraordinaire</t>
  </si>
  <si>
    <t>Cannot be bothered. #DrinkExtraordinaire</t>
  </si>
  <si>
    <t>Just refresh! #DrinkExtraordinaire</t>
  </si>
  <si>
    <t>Take the plunge with Perrier! #DrinkExtraordinaire</t>
  </si>
  <si>
    <t>Your life source. Perrier, a force of nature! #DrinkNatural</t>
  </si>
  <si>
    <t>So wild. Perrier, a force of nature! #DrinkNatural</t>
  </si>
  <si>
    <t>Feeling experimental? How about with cocktails?</t>
  </si>
  <si>
    <t>PERRIER ART</t>
  </si>
  <si>
    <t>Pampered. #DrinkExtraordinaire</t>
  </si>
  <si>
    <t>Be prepared on how to sparkle in a conversation at Paris Fashion Week!</t>
  </si>
  <si>
    <t>Perrier x 100% natural x 0% sugar. #DrinkNatural</t>
  </si>
  <si>
    <t>Mr. &amp; Ms. Know-It-All. #DrinkExtraordinaire</t>
  </si>
  <si>
    <t>[CONTEST] Show off your spooky photo skills for your chance to win a Perrier prize! Discover the article to learn more!</t>
  </si>
  <si>
    <t>Sparkling mineral water. Crisp natural strawberry flavor. 0 calories. #DrinkNatural</t>
  </si>
  <si>
    <t>You'll pounce on it!</t>
  </si>
  <si>
    <t>Making memories that sparkle! #ExtraordinairePerrier</t>
  </si>
  <si>
    <t>A burst of nature! #DrinkNatural</t>
  </si>
  <si>
    <t>Feelings after a Perrier Guarana Boost. #DrinkExtraordinaire</t>
  </si>
  <si>
    <t>EDITORIAL LINE CATEGORY</t>
  </si>
  <si>
    <t>POST MESSAGE</t>
  </si>
  <si>
    <t>ORGANIC REACH</t>
  </si>
  <si>
    <t>PAID REACH</t>
  </si>
  <si>
    <t>POST ENGAGED USERS</t>
  </si>
  <si>
    <t>FINAL POST ENGAGED USERS</t>
  </si>
  <si>
    <t xml:space="preserve">YEAR </t>
  </si>
  <si>
    <t>MONTH</t>
  </si>
  <si>
    <t>DATE</t>
  </si>
  <si>
    <t xml:space="preserve">LIKES </t>
  </si>
  <si>
    <t>COMMENTS</t>
  </si>
  <si>
    <t>SHARES</t>
  </si>
  <si>
    <t>CLICS</t>
  </si>
  <si>
    <t>VIEWS</t>
  </si>
  <si>
    <t>UNIQUE VIEWERS</t>
  </si>
  <si>
    <t>SPENT</t>
  </si>
  <si>
    <t>PAID IMPRESSIONS</t>
  </si>
  <si>
    <t>CALCULATED FREQUENCY</t>
  </si>
  <si>
    <t>MANUAL
(entry)</t>
  </si>
  <si>
    <t>MEDIA</t>
  </si>
  <si>
    <t>POST EXPORT
Key metrics Tab</t>
  </si>
  <si>
    <t>POST EXPORT
Lifetime Talking About This... Tab</t>
  </si>
  <si>
    <t xml:space="preserve">Lifetime Post organic reach
(J column) </t>
  </si>
  <si>
    <t xml:space="preserve">Lifetime Post Paid Reach
(K column) </t>
  </si>
  <si>
    <t xml:space="preserve">Lifetime Engaged Users
(O column) </t>
  </si>
  <si>
    <t>K column</t>
  </si>
  <si>
    <t>J Column</t>
  </si>
  <si>
    <t xml:space="preserve">L column </t>
  </si>
  <si>
    <t xml:space="preserve">Lifetime post consumers
(P column) </t>
  </si>
  <si>
    <t xml:space="preserve">- </t>
  </si>
  <si>
    <t>Lifetime Post Total Reach 
(I column)</t>
  </si>
  <si>
    <t>to be filled with media agency data</t>
  </si>
  <si>
    <t>Lifetime Unique 30-second Views
(Q column)</t>
  </si>
  <si>
    <t>VIDEO EXPORT
(Main Tab)</t>
  </si>
  <si>
    <t>VIDEO EXPORT
(Main tab)</t>
  </si>
  <si>
    <t>Lifetime Total 30-second Views
(P column)</t>
  </si>
  <si>
    <t>AUTOMATIC
(formula)</t>
  </si>
  <si>
    <t>PAGE EXPORT
Key metrics Tab</t>
  </si>
  <si>
    <t>% ORGANIC REACH</t>
  </si>
  <si>
    <t>TOTAL REACH2</t>
  </si>
  <si>
    <t>MANUAL</t>
  </si>
  <si>
    <t>FANS TO DATE</t>
  </si>
  <si>
    <t>BUDGET MEDIA</t>
  </si>
  <si>
    <t>FAN EVOLUTION</t>
  </si>
  <si>
    <t>AVERAGE POST REACH</t>
  </si>
  <si>
    <t>ENGAGEMENT RATE</t>
  </si>
  <si>
    <t>GLOBAL DATAS</t>
  </si>
  <si>
    <t>FANS</t>
  </si>
  <si>
    <t xml:space="preserve"> RULES TO UPDATE THIS TABLE
1/ Please fill each month the fan evolution datas ; 2/ Once the news datas added, click on the graph, then change the datas on the table via drag and drop with your cursor</t>
  </si>
  <si>
    <t>CATEGORIES</t>
  </si>
  <si>
    <t>Street Art by Perrier</t>
  </si>
  <si>
    <t>Use to the table "Content performance details</t>
  </si>
  <si>
    <t>TOTAL ENGAGEMENT</t>
  </si>
  <si>
    <t>QUARTER</t>
  </si>
  <si>
    <t>MONTHLY DATAS ANALYSIS</t>
  </si>
  <si>
    <t>RULES TO UPDATE THIS TABLE</t>
  </si>
  <si>
    <t>TOTAL ORGANIC REACH</t>
  </si>
  <si>
    <t xml:space="preserve">TOTAL LIKES </t>
  </si>
  <si>
    <t>TOTAL SHARES</t>
  </si>
  <si>
    <t>TOTAL COMMENTS</t>
  </si>
  <si>
    <t>TOTAL CLICKS</t>
  </si>
  <si>
    <t>TOTAL VIEWS</t>
  </si>
  <si>
    <t>NB POSTS</t>
  </si>
  <si>
    <t>AVERAGE CPM</t>
  </si>
  <si>
    <t>AVERAGE CPE</t>
  </si>
  <si>
    <t>AVERAGE CALCULATED FREQUENCY</t>
  </si>
  <si>
    <t>2015 Q1</t>
  </si>
  <si>
    <t>2015 Q2</t>
  </si>
  <si>
    <t>2015 Q3</t>
  </si>
  <si>
    <t>2015 Q4</t>
  </si>
  <si>
    <t>2016 Q4</t>
  </si>
  <si>
    <t>2016 Q3</t>
  </si>
  <si>
    <t>2016 Q2</t>
  </si>
  <si>
    <t>2016 Q1</t>
  </si>
  <si>
    <t>REACH</t>
  </si>
  <si>
    <t>CONTENT</t>
  </si>
  <si>
    <t>Admin posts</t>
  </si>
  <si>
    <t>Total Fans</t>
  </si>
  <si>
    <t>Overall page impressions</t>
  </si>
  <si>
    <t>Posts average Engagement Rate</t>
  </si>
  <si>
    <t>Posts average reach</t>
  </si>
  <si>
    <t>ENGAGEMENT</t>
  </si>
  <si>
    <t>Total engagements</t>
  </si>
  <si>
    <t>Average engaged users / post</t>
  </si>
  <si>
    <t>Insert the last day of the month</t>
  </si>
  <si>
    <t>MONTHLY KPI'S OVERVIEW</t>
  </si>
  <si>
    <t>Months</t>
  </si>
  <si>
    <t>Average Engagement rate</t>
  </si>
  <si>
    <t>2017 Q1</t>
  </si>
  <si>
    <t>2017 Q2</t>
  </si>
  <si>
    <t>2017 Q3</t>
  </si>
  <si>
    <t>2017 Q4</t>
  </si>
  <si>
    <t>2018 Q1</t>
  </si>
  <si>
    <t>2018 Q2</t>
  </si>
  <si>
    <t>2018 Q3</t>
  </si>
  <si>
    <t>2018 Q4</t>
  </si>
  <si>
    <t>2019 Q1</t>
  </si>
  <si>
    <t>2019 Q2</t>
  </si>
  <si>
    <t>2019 Q3</t>
  </si>
  <si>
    <t>2019 Q4</t>
  </si>
  <si>
    <t>2020 Q1</t>
  </si>
  <si>
    <t>2020 Q2</t>
  </si>
  <si>
    <t>2020 Q3</t>
  </si>
  <si>
    <t>2020 Q4</t>
  </si>
  <si>
    <t>0/ When new datas has been input, do not forget to refresh the pivot table (in [PivotTable Tools] &gt; [Refresh]) 1/ Use the filters (cell A6) to select the desired period (never select the field "Empty") ; 2/ Never write something under the table</t>
  </si>
  <si>
    <t>Total Post engaged users / Total Reach</t>
  </si>
  <si>
    <t>Sum of likes, comment, share, clics, views</t>
  </si>
  <si>
    <t>Sum of Post Engaged users + video unique viewers</t>
  </si>
  <si>
    <t> </t>
  </si>
  <si>
    <t>So cloudy today…  Hope you enjoyed your holidays @patrizialima!</t>
  </si>
  <si>
    <t>Cheers!  Congrats @foodingeneral whatever you celebrate!</t>
  </si>
  <si>
    <t>Have a nice day folks.  Thanks @christie_ferrari for this great pic.</t>
  </si>
  <si>
    <t>So fresh, it's so fresh.  Thanks @m_o_r_g_a_n_e_ls for the pic.</t>
  </si>
  <si>
    <t>Perrier caliente.  Discover the recipe:    Ingredients: 40 ml of cognac XO 1 slice of fresh peeled ginger 1 red chili cut lengthwise 20 ml of chilled PERRIER LED lighted ice cube Crushed ice Recipe: In a mixing glass, chill the cognac with crushed ice and strain into a brandy snifter. Add the slice of ginger, chili and Perrier. Put an LED ice cube in a whisky tumbler and fill with crushed ice. Place the brandy snifter on top of the glass filled with crushed ice.</t>
  </si>
  <si>
    <t>Perrier Since 1863 </t>
  </si>
  <si>
    <t>Raise your bubbles high! #ExtraordinairePerrier  Props to @wonguy974 on Instagram.</t>
  </si>
  <si>
    <t>This mojito was mint to be.  Ingredients: 4 cl of Perrier 10 mint leaves  1/2 lime 2 cl sugar cane syrup 4 cl white rum  Crushed ice   Recipe: Cut half of a lime into 4 cubes, then place into a glass with 10 mint leaves and crush well. Pour in 2 cl sugar cane syrup, fill up with crushed ice, then pour in 4 cl of white rum. Top it off with 4 cl of Perrier, and then stir well. Add more crushed ice with two straws and a sprig of fresh mint.</t>
  </si>
  <si>
    <t>This isn't a mirage, it's your own personal oasis. #TravelTuesday   Photos by: @blueberry.road on Instagram</t>
  </si>
  <si>
    <t>Summer, sun, and PERRIER. There's nothing better with Saint Tropez!   Ingredients:   Rosé wine  Watermelon syrup MONIN Orange (fruit )  Process: In a nice wine glass pour: 8 cl of rosé wine (Blush) 1 cl of MONIN watermelon syrup 6 cl of PERRIER Stir and add ice cubes  Serve with an orange slice to garnish</t>
  </si>
  <si>
    <t>Our bubbles are wild!   Thank you Lauro Samblás for this original creation for Perrier! © Lauro Samblás www.laurosamblas.com Instagram: lauro_samblas</t>
  </si>
  <si>
    <t>When couples felt groovy with Perrier. #FlashbackFriday    © Jean-Claude Dewolf - 1968</t>
  </si>
  <si>
    <t>Lime so happy it's summer!  Photo from: @eladesignstudio on Instagram</t>
  </si>
  <si>
    <t>Your round of good Karma.      Discover the recipe:      Ingredients:  Ingredients: Karma Flower  5cl mojito mint syrup  5cl water 1 gelatin sheet  10 mint leaves 1/2 kumbawa  4 raspberries  3 cl raspberry syrup  Recipe:  Place Karma flower deep inside a long glass  Mix and bring to boil in a pan: 5 cl of Mojito mint syrup 5 cl of water And a gelatin sheet   Pour mix on Karma flower and leave in the fridge for an hour   In a mixing glass: place 10 fresh mint leaves  4 fresh raspberries  Half of a kumbawa cut into cubes  Squeeze the mix with a muddler and add 3 cl of raspberry syrup  Fill the glass with ice cubes  Close the shaker and shake for 10 seconds   Fill the long glass with crushed ice Pour the mix with a bar strainer into the long glass  “Rinse” the shaker with Perrier to save all the flavors  Add approximately 10 cl of Perrier   Place two straws and decorate with a spring of fresh mint  Serve with a long spoon next to a bottle of Perrier  Enjoy!</t>
  </si>
  <si>
    <t>#SUMMER PROTIP: Hydrate! #Perrier    Photo by: @MCQUEENISMYPAPI on Instagram</t>
  </si>
  <si>
    <t>Bubbles from the jungle!   Thank you for your orginal creation for Perrier! © Lauro Samblás www.laurosamblas.com Instagram: lauro_samblas</t>
  </si>
  <si>
    <t>As ever elegant and extraordinaire. #TBT   © Jean-Gabriel Domergue, La Perrier Girl - 1936</t>
  </si>
  <si>
    <t>Perfect poolside refreshments!   Photo by @mauuuuuuuud on Instagram</t>
  </si>
  <si>
    <t>Our friends in Japan know how to party!    Via @perrier_jpn on Instagram</t>
  </si>
  <si>
    <t>Life is extraordinaire through green-colored glasses. #FlashbackFriday 1976   © Bernard Villemot, La Rousse (Perrier) - 1976</t>
  </si>
  <si>
    <t>Keeping things fresh!   Via @117akane on Instagram!</t>
  </si>
  <si>
    <t>The Real Housewives of France. #WayBackWednesday    © Jean-Claude Dewolf - 1968</t>
  </si>
  <si>
    <t>Brace yourself, this will be an extraordinaire fall! #Equinox  Original creation for Perrier by: © Khan Nova  Instagram: Khan_Nova</t>
  </si>
  <si>
    <t>Coming soon... An extraordinaire artist with an iconic brand. #StreetArtByPerrier  © Nicola Lo Calzo</t>
  </si>
  <si>
    <t>Classy, yet kooky! #ExtraordinairePerrier     Discover the recipe:    Cocktail ingredients: • 4 fresh raspberries • 1/3 oz (1 cl) fresh lemon juice • 1 oz (3 cl) ST GERMAIN liqueur • 1 oz (3 cl) HENNESSY FINE DE COGNAC • 1 oz (3 cl) of chilled PERRIER  • Dry ice • CHANEL N°5 Eau de Parfum  • Edible soap • 1 plastic straw  Directions:  In a shaker filled 3/4 with ice cubes, add the fresh raspberries, lemon juice, ST GERMAIN liqueur and HENNESSY FINE DE COGNAC. Shake well, then add in 1 oz (3 cl) of chilled PERRIER. Stir well, then strain into a cocktail glass. Spray 3 spritzes of CHANEL N°5 onto dry ice in a small carafe. Add hot water. Place the plastic straw in the edible soap to create CHANEL N°5 bubbles on top the cocktail. It is important to use edible soap when making this cocktail.</t>
  </si>
  <si>
    <t>Add even more sparkle to your day!  Follow us on Instagram: @Perrier    www.instagram.com/perrier</t>
  </si>
  <si>
    <t>Perrier Lime on the mind... All the time! #ExtraordinairePerrier  GIF collab by Samcannon &amp; Traceloops for Perrier  © Samcannon © Traceloops  http://samcannon.tumblr.com/ http://traceloops.tumblr.com/</t>
  </si>
  <si>
    <t>Meet L’Atlas! We are ecstatic to share our collaboration with this Parisian street artist for #StreetArtByPerrier 2015!   Video by BYNDR</t>
  </si>
  <si>
    <t>The new extraordinaire Perrier Limited Editions by L'Atlas! #StreetArtByPerrier   Photo by © Sofian Ketfi for Perrier</t>
  </si>
  <si>
    <t>Great Perrier! It's October 21st 2015!    GIF by Popsicle-Illusion for Perrier  © Popsicle-Illusion http://popsicleillusion.me/</t>
  </si>
  <si>
    <t>Our limited editions are extraordinaire. #StreetArtByPerrier   Photo by © Sofian Ketfi for Perrier</t>
  </si>
  <si>
    <t>It's always a walk in the park with Perrier!   Via @ta_ziolkowska on Instagram Follow us also on Instagram @Perrier</t>
  </si>
  <si>
    <t>NYC, Mexico City, Seoul, and Paris! Keep up with the 4 Street Art by Perrier events with L'Atlas on Tumblr! streetartbyperrier.tumblr.com</t>
  </si>
  <si>
    <t>An extraordinaire treat with a nice trick! Happy Halloween!    Discover the recipe here:    Ingredients:  • 1 1/3 oz (4 cl) of dark rum • A few drops of ANGOSTURA BITTERS • 2/3 oz (2 cl) of sugar cane syrup • Fresh mint • 2/3 (2 cl) of fresh lime juice • 1 1/3 oz (4 cl) of chilled PERRIER • 1 Smoking Gun • 1 cigar • 1 glass dome  step 1 Pour the lime juice and mint into a tall glass and muddle to extract the mint flavors. Add the sugar, a few drops of bitters and the rum, stir well and add crushed ice to the drink. Add the PERRIER, stir again and fill the glass with crushed ice. step 2 Place the glass on a plate and cover with the glass dome. Prepare the Smoking Gun with some cigar tobacco. Place the Smoking Gun under the glass dome and light it. step 3 The glass dome should be completely filled with smoke before serving. step 4 Remove the dome in front of your friends. The smoke will flavor the cocktail and waft all around it!</t>
  </si>
  <si>
    <t>Have a happy Movember with a Perrier Frappe!   Discover the recipe here:   Ingredients: • 2 bar spoons of coffee powder • 2/3 oz (2 cl) of caramel syrup • 1 chilled PERRIER  Step 1 Pour the coffee powder and caramel syrup into a blender cup. Add a bit of PERRIER and stir well to dilute the coffee powder. Then add 5 oz (15 cl) of chilled PERRIER. Step 2 Blend the cocktail until foamy. Step 3 Pour your mixture into a tall glass with ice cubes.</t>
  </si>
  <si>
    <t>We were on cloud nine in NYC! #StreetArtByPerrier  Video by BYNDR with L'Atlas</t>
  </si>
  <si>
    <t>What's wrong? Cat got your Perrier? #AnimalsLovePerrier  From the extraordinaire cat @alfredthemeow on Instagram!</t>
  </si>
  <si>
    <t>Pschitt... Share the extraordinaire! #StreetArtByPerrier   Photo by © Sofian Ketfi for Perrier</t>
  </si>
  <si>
    <t>There for that extraordinaire moment in your life. Perrier Limited Editions by @LAtlas_art. #StreetArtByPerrier   Photo by © Sofian Ketfi for Perrier</t>
  </si>
  <si>
    <t>The original ! Perrier Ad from 1968. #FlashbackFriday  © Jean-Claude Dewolf - 1968</t>
  </si>
  <si>
    <t>Watch time fly by with Perrier! New Perrier Limited Editions by L'Atlas.   Photo by © Sofian Ketfi for Perrier  Learn more about our limited editions and #StreetArtByPerrier here: streetartbyperrier.tumblr.com</t>
  </si>
  <si>
    <t>¡Ay, cucumber!  Discover the recipe here: http://bit.ly/Perrier-Cucum</t>
  </si>
  <si>
    <t>Refill your inspriation with Perrier! New Perrier Limited Editions by L'Atlas.   Photo by © Sofian Ketfi for Perrier  Learn more about our limited editions here:  streetartbyperrier.tumblr.com</t>
  </si>
  <si>
    <t>Every bit is extraordinaire! #InspiredByStreetArt   Learn more about #StreetArtByPerrier here: streetartbyperrier.tumblr.com</t>
  </si>
  <si>
    <t>When extraordinaire times just bubble up!   Photo by © Sofian Ketfi   Learn more about our limited editions and #StreetArtByPerrier here: streetartbyperrier.tumblr.com</t>
  </si>
  <si>
    <t>Perrierin' like kings and queens! Perrier Ad from 1968 #WayBackWednesday   © Jean-Claude Dewolf - 1968</t>
  </si>
  <si>
    <t>An extraordinaire on the go companion! Limited editions by L'Atlas! #InspriedByStreetArt  Photo by © Sofian Ketfi for Perrier  Learn more about our limited editions here: streetartbyperrier.tumblr.com</t>
  </si>
  <si>
    <t>Hello extraordinaire winter! #WinterSolstice  Original creation for Perrier by: © Khan Nova  Instagram: Khan_Nova</t>
  </si>
  <si>
    <t>When life gives you lemons, drink Perrier!   Photo by @hana_pleasure on Instagram!</t>
  </si>
  <si>
    <t>We're going to PERRIER all night! #NYE  GIF by Popsicle-Illusion for Perrier</t>
  </si>
  <si>
    <t>When hanging out with friends is #SoFresh.   Perrier Limited Editions by L'Atlas  Photo by © Sofian Ketfi for Perrier</t>
  </si>
  <si>
    <t>So fresh, so wild, so extraordinaire.   Perrier Limited Editions by L'Atlas</t>
  </si>
  <si>
    <t>It's Perrier Mo-HE-potter, not mo-GE-potter. #KnowItAll  Discover the recipe here: http://bit.ly/Perrier-Mojipotter</t>
  </si>
  <si>
    <t>Au naturel! Perrier ad from 1968. #WayBackWednesday   © Jean-Claude Dewolf - 1968</t>
  </si>
  <si>
    <t>Zest it up with Perrier! #TGIF   Photo by @NestleWatersFrance on Instagram!</t>
  </si>
  <si>
    <t>Perrier is my treasure! #InspiredByStreetArt   © A.L.Crego / Mutante Creativo in collaboration with MOU / muralist - 2016</t>
  </si>
  <si>
    <t>󾬔 is in the air!   © Yelldesign - 2016</t>
  </si>
  <si>
    <t>Be inspired! #PerrierInspiredByArt  Via @prismmusicgroup on Instagram.  Be sure to also follow @perrier on Instagram!</t>
  </si>
  <si>
    <t>An extraordinaire slice of life! Perrier ad from 1968. #TBT  © Jean-Claude Dewolf - 1968</t>
  </si>
  <si>
    <t>Summer is never far away with Perrier!   By @queduong on Instagram #quedidit</t>
  </si>
  <si>
    <t>Just a hare more.  Discover the recipe: http://bit.ly/SpicyMangoSmoothie</t>
  </si>
  <si>
    <t>Lime in love with Perrier!     Photo by @laurenathalia on Instagram.</t>
  </si>
  <si>
    <t>It's on fire!  See recipe here: http://bit.ly/PerrierOnFire</t>
  </si>
  <si>
    <t>Now that's an extraordinaire surprise.   © Jonah Nigro / www.popsicleillusion.com - 2016</t>
  </si>
  <si>
    <t>Springtime is extraordinaire with Perrier!    © Jonah Nigro / www.popsicleillusion.com - 2016</t>
  </si>
  <si>
    <t>Sends you over the rainbow! #ExtraordinairePerrier  © A.L.Crego / Mutante Creativo in collab with Mou &amp; Sokram - 2016  http://www.mutantecreativo.com http://alcrego.tumblr.com</t>
  </si>
  <si>
    <t>A soft drink the way nature intended. Perrier ad from 1984. #FlashbackFriday  © Milton Glaser - 1984</t>
  </si>
  <si>
    <t>That's how you zest up a Perrier!   Via @perrierspain on Instagram.  Be sure to follow @Perrier on Instagram too: www.instagram.com/perrier</t>
  </si>
  <si>
    <t>Nothing fishy about it.   Discover the recipe here: bit.ly/PerrierLagoon</t>
  </si>
  <si>
    <t>Rosemary me!   © Que Doung</t>
  </si>
  <si>
    <t>Discover the NEW Perrier Magazine! Daring, avant-garde, and full of pep every week!   www.perrier.com/intl/en/magazine  Image copyrights:   1. Hassan Hajjaj and Amine Bendriouich, Courtesy of Marlen Stahlhuth / www.paperboats.me 2. Courtesy of Candelaria 3. Malakkai for Djerbahood, Courtesy of Galerie Itinerrance / Aline Deschamps. 4.The African Queens - Namsa Leuba  5. Clara 3000 by Alice Moitié for i­D</t>
  </si>
  <si>
    <t>Part of a healthy lifestyle. #DrinkNatural   © Que Doung - 2016</t>
  </si>
  <si>
    <t>An extraordinaire serve! The French Open is in full swing!   © Yelldesign - 2016</t>
  </si>
  <si>
    <t>Having a ball at the French Open since 1978! #WayBackWednesday  Victor Spahn (1989) © ADAGP-2016</t>
  </si>
  <si>
    <t>Rally behind Perrier!   © A. L. Crego &amp; Mutante Creativo  - 2016  http://www.mutantecreativo.com http://alcrego.tumblr.com</t>
  </si>
  <si>
    <t>Making extraordinaire waves on the court! #ExtraordinairePerrier #RG16  © Jonah Nigro / www.popsicleillusion.com - 2016</t>
  </si>
  <si>
    <t>The monarch of smoothies!   Discover the recipe here: http://bit.ly/Perrier-Smoothie</t>
  </si>
  <si>
    <t>Perrier, a MAST have. Perrier ad from 1981  © Villemot - 1981</t>
  </si>
  <si>
    <t>It's just street art, we're not looking for treble. #InspiredByArt   © A. L. Crego &amp; Mutante Creativo - 2016 http://www.mutantecreativo.com http://alcrego.tumblr.com</t>
  </si>
  <si>
    <t>Cheers to the longest day of the year!    © Khan Nova/Mathieu Saunier - 2016</t>
  </si>
  <si>
    <t>We raise our glass to these extraordinaire bars you must experience!  Photo: Courtesy of Candelaria</t>
  </si>
  <si>
    <t>Add a splash of Perrier to your summer plans! #ExtraordinairePerrier  © A.L.Crego / Mutante Creativo- 2016</t>
  </si>
  <si>
    <t>Statue of Bubbly. Perrier ad from 1976 #FourthOfJuly  Ad: Agency "Langelaan &amp; Cerf"</t>
  </si>
  <si>
    <t>Natural sparkling mineral water. 100% French.   Learn more about our history here: bit.ly/PerrierHistory</t>
  </si>
  <si>
    <t>Make a splash with Perrier!   Photo by @Perrierspain on Instagram</t>
  </si>
  <si>
    <t>A summer-LIME cocktail. #ExtraordinairePerrier    © Jonah Nigro / www.popsicleillusion.com - 2016</t>
  </si>
  <si>
    <t>A Perrier or Perrier Spritz? The choice is neck in neck.   Discover the recipe here: bit.ly/PerrierSpritz</t>
  </si>
  <si>
    <t>Find your sparkle, it's a jungle out there! #DrinkExtraordinaire  © Yelldesign - 2016</t>
  </si>
  <si>
    <t>Perrier's refreshing bubbles are hypnotizing. #DrinkExtraordinaire   © Jonah Nigro / www.popsicleillusion.com - 2016</t>
  </si>
  <si>
    <t>An exotic burst to quench your thirst! #DrinkNatural  © Que Duong - 2016 #quedidit queduong.com</t>
  </si>
  <si>
    <t>He's just a little cucumbersome.   bit.ly/PerrierGreen</t>
  </si>
  <si>
    <t>Perrier knows how to jazz it up! Perrier ad from 1981 #FlashbackFriday  © Villemot - 1981</t>
  </si>
  <si>
    <t>Our bubbles are full of life!   © A.L. Crego / Mutante Creativo - 2016</t>
  </si>
  <si>
    <t>You won't breathe fire, but it will for sure give you a boost!   Discover the recipe here: bit.ly/GuaranaBoost</t>
  </si>
  <si>
    <t>What a refreshing view!  © Khodayar Ahi / Godyar.com - 2016</t>
  </si>
  <si>
    <t>Perrier keeps your relaxation time well balanced.   © Pablo Alfieri - 2016</t>
  </si>
  <si>
    <t>Decades of Perrierin'! Perrier ad from 1984 #WayBackWednesday   © Villemot - 1984</t>
  </si>
  <si>
    <t>Let's get experimental! #DrinkExtraordinaire   © Vanessa McKeown - 2016</t>
  </si>
  <si>
    <t>Fall in love with Perrier. #Equinox    © Jonah Nigro / www.popsicleillusion.com - 2016</t>
  </si>
  <si>
    <t>Daily life can be hard to juggle, so make it extraordinaire with Perrier!   © A.L.Crego / Mutante Creativo - 2016</t>
  </si>
  <si>
    <t>A swift burst of bubbles. #DrinkNatural   © Que Duong / queduong.com - 2016 #quedidit</t>
  </si>
  <si>
    <t>A pop icon. #ExtraordinairePerrier  © Pablo Alfieri - 2016</t>
  </si>
  <si>
    <t>Add a touch of autumn to your fizz! #DrinkExtraordinaire  © Beautiful Booze - 2016</t>
  </si>
  <si>
    <t>Add a burst of flavor to your bubbles by adding a slice of fruit anytime you like!   Illustration by: © Audry Leroy - 2016  Fan photo by: @entretules  If you would like to see your photo doodled on by an artist be sure to use #MyPerrier on Instagram! Your photo might get featured!</t>
  </si>
  <si>
    <t>Our bubbles got game. #DrinkExtraordinaire   © A.L.Crego - 2016</t>
  </si>
  <si>
    <t>Now that's a stroke of good fortune! #ExtraordinairePerrier   Extraordinaire work by © Tee Ken Ng - 2016</t>
  </si>
  <si>
    <t>Fall got you down? Take a vacay with Perrier!   Illustration: © Cari Vander Yacht - 2016   Fan photo by: @mairatag</t>
  </si>
  <si>
    <t>Can't quite pin what makes this post so striking.   © Vanessa McKeown - 2016</t>
  </si>
  <si>
    <t>You'll go batty over it! #DrinkExtraordinaire  Discover the recipe here: bit.ly/Bloody_Perrier</t>
  </si>
  <si>
    <t>We've seen some stranger things before! #HappyHalloween  Deadline for the #PerrierChallenge is November 07! Learn more here: http://bit.ly/Perrier_Halloween</t>
  </si>
  <si>
    <t>Even the invisible man's Perrier stash has a stache. #Movember #ExtraordinariePerrier  © Jonah Nigro / www.popsicleillusion.com - 2016</t>
  </si>
  <si>
    <t>Premium natural sparkling mineral water. A work of art. #ExtraordinairePerrier   © Pablo Alfieri - 2016</t>
  </si>
  <si>
    <t>Turn over a new leaf with Perrier! #DrinkNatural   © A.L.Crego / Mutante Creativo - 2016</t>
  </si>
  <si>
    <t>No smoke and mirrors behind this flavor! #ExtraordinairePerrier  Extraordinaire work by © Tee Ken Ng - 2016</t>
  </si>
  <si>
    <t>Add some sparkle to your night! #ExtraordinairePerrier  © Que Duong / queduong.com - 2016 #quedidit</t>
  </si>
  <si>
    <t>100% natural sparkling mineral water with a hint of natural pink grapefruit.   Click to discover what other flavors Perrier has bubbling up!</t>
  </si>
  <si>
    <t>Irresistible. #ExtraordinairePerrier   Illustration: © Cari Vander Yacht - 2016   Fan photo by: @kevinliulay on Instagram</t>
  </si>
  <si>
    <t>Click to discover Perrier's source! It's been making bubbles since dinosaurs stomped the Earth! #WayBackWednesday  © MGI Studio</t>
  </si>
  <si>
    <t>Add some strawberries to your Perrier and be the life of the party! #ExtraordinairePerrier   © Vanessa McKeown - 2016</t>
  </si>
  <si>
    <t>1/ Please fill each month your facebook datas for each post (see instructions line 6 &amp; 7) ; 2/ Never change the cells of the line 8</t>
  </si>
  <si>
    <t>MANUAL
Please use the droplist</t>
  </si>
  <si>
    <t>208341012779_10155082429617780</t>
  </si>
  <si>
    <t>208341012779_10154979154992780</t>
  </si>
  <si>
    <t>208341012779_10154979334762780</t>
  </si>
  <si>
    <t>208341012779_10154979111757780</t>
  </si>
  <si>
    <t>208341012779_10154979102667780</t>
  </si>
  <si>
    <t>208341012779_10154979102287780</t>
  </si>
  <si>
    <t>208341012779_10154979099402780</t>
  </si>
  <si>
    <t>208341012779_10154979097002780</t>
  </si>
  <si>
    <t>208341012779_10154979092787780</t>
  </si>
  <si>
    <t>208341012779_10154979092547780</t>
  </si>
  <si>
    <t>208341012779_10154979088137780</t>
  </si>
  <si>
    <t>208341012779_10154979081857780</t>
  </si>
  <si>
    <t>208341012779_10154979081582780</t>
  </si>
  <si>
    <t>208341012779_10154940887962780</t>
  </si>
  <si>
    <t>208341012779_10154940875877780</t>
  </si>
  <si>
    <t>Make 2017 extraordinaire! #HappyNewYear #ExtraordinairePerrier</t>
  </si>
  <si>
    <t>Uplifting bubbles. #ExtraordinairePerrier  © Que Duong / queduong.com - 2016 #quedidit</t>
  </si>
  <si>
    <t>Natural sparkling mineral water, with a hint of natural lime flavor. #DrinkNatural</t>
  </si>
  <si>
    <t>Treat yours-ELF to some Perrier holiday cheer! #MerryChristmas   © Beautiful Booze - 2016</t>
  </si>
  <si>
    <t>An iconic history. #FlashbackFriday   © Andy Warhol (1983) © ADAGP - 2016</t>
  </si>
  <si>
    <t>With Perrier, there's snow place I'd rather be. #WinterSolstice</t>
  </si>
  <si>
    <t>It has a certain aurora about it, don't you think?   © Que Duong / queduong.com - 2016 #quedidit</t>
  </si>
  <si>
    <t>A cocktail for any day of the week. #DrinkExtraordinaire   © Vanessa McKeown - 2016  Discover our recipes here: www.perrier.com/intl/en/cocktails</t>
  </si>
  <si>
    <t>Mr. Snowman knows how to keep his cool!  © Jonah Nigro / www.popsicleillusion.com - 2016</t>
  </si>
  <si>
    <t>Perrier comes in handy when you need some pep! 💚 #ExtraordinairePerrier   © Khodayar Ahi / Godyar.com - 2016</t>
  </si>
  <si>
    <t>Still going strong even after the party's gone! #ExtraordinairePerrier   Pablo Alfieri - 2016 #💚</t>
  </si>
  <si>
    <t>100% natural sparkling mineral water from the south of France. Eau la la! #DrinkNatural</t>
  </si>
  <si>
    <t>Relax with Perrier on #BathtubPartyDay! #ExtraordinairePerrier   Photo by @Perrieril on Instagram</t>
  </si>
  <si>
    <t>Oh, deer! You can't beat this one!</t>
  </si>
  <si>
    <t>208341012779_10155082441397780</t>
  </si>
  <si>
    <t>208341012779_10155082457067780</t>
  </si>
  <si>
    <t>208341012779_10155082464702780</t>
  </si>
  <si>
    <t>208341012779_10155082466242780</t>
  </si>
  <si>
    <t>208341012779_10155082469612780</t>
  </si>
  <si>
    <t>208341012779_10155082475127780</t>
  </si>
  <si>
    <t>208341012779_10155082481417780</t>
  </si>
  <si>
    <t>208341012779_10155082499197780</t>
  </si>
  <si>
    <t>208341012779_10155082500752780</t>
  </si>
  <si>
    <t>208341012779_10155082504212780</t>
  </si>
  <si>
    <t>A burst of extraordinaire! 🎉    By @PerrierMX on Instagram! 💚</t>
  </si>
  <si>
    <t>Add a bit of magic to your next cocktail!   Extraordinaire work by © Tee Ken Ng - 2016</t>
  </si>
  <si>
    <t>Premium natural sparkling mineral water. #DrinkNatural</t>
  </si>
  <si>
    <t>Snowcapped. #ExtraordinairePerrier</t>
  </si>
  <si>
    <t>Perrier and chill. #DrinkExtraordinaire   © Vanessa McKeown - 2016</t>
  </si>
  <si>
    <t>PSCHITT... Music to our ears. #ExtraordinairePerrier   @Helloplayful - 2016 💚</t>
  </si>
  <si>
    <t>Totally out of this world! #ExtraordinairePerrier   © Que Duong / queduong.com - 2016 #quedidit</t>
  </si>
  <si>
    <t>Eiffel you're thirsty for more! Check out Perrier's history! #FlashbackFriday  Perrier ad from 2011 - © Mikros images</t>
  </si>
  <si>
    <t>Have your Perrier and lemon too! 🍋 💚  By @Perrieril on Instagram!</t>
  </si>
  <si>
    <t>An extraordinaire and classy touch to your cocktails! #Cheers   © Beautiful Booze - 2016</t>
  </si>
  <si>
    <t>Perrier, 100% natural sparkling mineral water. #DrinkNatural</t>
  </si>
  <si>
    <t>Evol Novembre/Octobre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</si>
</sst>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 * #,##0.00_)\ &quot;€&quot;_ ;_ * \(#,##0.00\)\ &quot;€&quot;_ ;_ * &quot;-&quot;??_)\ &quot;€&quot;_ ;_ @_ "/>
    <numFmt numFmtId="164" formatCode="_-* #,##0.00\ _€_-;\-* #,##0.00\ _€_-;_-* &quot;-&quot;??\ _€_-;_-@_-"/>
    <numFmt numFmtId="165" formatCode="_-* #,##0\ _€_-;\-* #,##0\ _€_-;_-* &quot;-&quot;??\ _€_-;_-@_-"/>
    <numFmt numFmtId="166" formatCode="0.0%"/>
    <numFmt numFmtId="167" formatCode="#,##0.000"/>
    <numFmt numFmtId="168" formatCode="dd/mm/yy;@"/>
    <numFmt numFmtId="169" formatCode="_ * #,##0_)\ &quot;€&quot;_ ;_ * \(#,##0\)\ &quot;€&quot;_ ;_ * &quot;-&quot;??_)\ &quot;€&quot;_ ;_ @_ "/>
    <numFmt numFmtId="170" formatCode="[$-40C]mmmm\-yy;@"/>
    <numFmt numFmtId="171" formatCode="[$-40C]mmm\-yy;@"/>
  </numFmts>
  <fonts count="52" x14ac:knownFonts="1">
    <font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10"/>
      <name val="Verdana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2"/>
      <color rgb="FF000000"/>
      <name val="Calibri"/>
      <family val="2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sz val="11"/>
      <color indexed="8"/>
      <name val="Arial"/>
      <family val="2"/>
    </font>
    <font>
      <b/>
      <sz val="8"/>
      <color indexed="8"/>
      <name val="Arial"/>
    </font>
    <font>
      <i/>
      <sz val="11"/>
      <color rgb="FFFF0000"/>
      <name val="Arial"/>
    </font>
    <font>
      <sz val="11"/>
      <color theme="0"/>
      <name val="Calibri"/>
      <family val="2"/>
    </font>
    <font>
      <b/>
      <sz val="11"/>
      <color theme="0"/>
      <name val="Calibri"/>
      <family val="2"/>
    </font>
    <font>
      <sz val="11"/>
      <color rgb="FFFF0000"/>
      <name val="Arial"/>
      <family val="2"/>
    </font>
    <font>
      <b/>
      <sz val="14"/>
      <color theme="0"/>
      <name val="Calibri"/>
      <family val="2"/>
    </font>
    <font>
      <sz val="14"/>
      <color indexed="8"/>
      <name val="Calibri"/>
      <family val="2"/>
    </font>
    <font>
      <b/>
      <sz val="12"/>
      <color theme="0"/>
      <name val="Arial"/>
    </font>
    <font>
      <i/>
      <sz val="12"/>
      <color rgb="FFFF0000"/>
      <name val="Arial"/>
    </font>
    <font>
      <sz val="12"/>
      <color indexed="8"/>
      <name val="Arial"/>
    </font>
    <font>
      <sz val="12"/>
      <color indexed="8"/>
      <name val="Calibri"/>
      <family val="2"/>
    </font>
    <font>
      <b/>
      <sz val="12"/>
      <color theme="0"/>
      <name val="Calibri"/>
      <family val="2"/>
    </font>
    <font>
      <b/>
      <sz val="12"/>
      <color indexed="8"/>
      <name val="Calibri"/>
    </font>
    <font>
      <i/>
      <sz val="12"/>
      <color rgb="FFFF0000"/>
      <name val="Calibri"/>
    </font>
    <font>
      <sz val="10"/>
      <color indexed="81"/>
      <name val="Calibri"/>
    </font>
    <font>
      <sz val="11"/>
      <name val="Arial"/>
      <family val="2"/>
    </font>
    <font>
      <i/>
      <sz val="11"/>
      <name val="Arial"/>
    </font>
    <font>
      <b/>
      <sz val="11"/>
      <color indexed="8"/>
      <name val="Arial"/>
      <family val="2"/>
    </font>
    <font>
      <b/>
      <sz val="11"/>
      <color theme="0"/>
      <name val="Arial"/>
    </font>
    <font>
      <i/>
      <sz val="11"/>
      <color indexed="8"/>
      <name val="Arial"/>
    </font>
    <font>
      <sz val="11"/>
      <color theme="0"/>
      <name val="Arial"/>
    </font>
    <font>
      <i/>
      <sz val="11"/>
      <color theme="0"/>
      <name val="Arial"/>
    </font>
    <font>
      <b/>
      <sz val="11"/>
      <color theme="1"/>
      <name val="Arial"/>
    </font>
    <font>
      <sz val="11"/>
      <color theme="1"/>
      <name val="Arial"/>
    </font>
    <font>
      <sz val="11"/>
      <color rgb="FF222222"/>
      <name val="Arial"/>
    </font>
    <font>
      <b/>
      <sz val="10"/>
      <color indexed="81"/>
      <name val="Calibri"/>
    </font>
    <font>
      <b/>
      <sz val="12"/>
      <color rgb="FF00B050"/>
      <name val="Calibri"/>
      <family val="2"/>
    </font>
  </fonts>
  <fills count="41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</fills>
  <borders count="2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00B05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00B050"/>
      </left>
      <right/>
      <top style="thin">
        <color theme="0"/>
      </top>
      <bottom style="thin">
        <color theme="0"/>
      </bottom>
      <diagonal/>
    </border>
    <border>
      <left/>
      <right style="thin">
        <color rgb="FF00B05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rgb="FF00B050"/>
      </right>
      <top/>
      <bottom style="thin">
        <color theme="0"/>
      </bottom>
      <diagonal/>
    </border>
    <border>
      <left style="thin">
        <color rgb="FF00B050"/>
      </left>
      <right style="thin">
        <color theme="0"/>
      </right>
      <top/>
      <bottom style="thin">
        <color theme="0"/>
      </bottom>
      <diagonal/>
    </border>
  </borders>
  <cellStyleXfs count="1082">
    <xf numFmtId="0" fontId="0" fillId="0" borderId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5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26" borderId="1" applyNumberFormat="0" applyAlignment="0" applyProtection="0"/>
    <xf numFmtId="0" fontId="10" fillId="0" borderId="2" applyNumberFormat="0" applyFill="0" applyAlignment="0" applyProtection="0"/>
    <xf numFmtId="0" fontId="6" fillId="27" borderId="3" applyNumberFormat="0" applyFont="0" applyAlignment="0" applyProtection="0"/>
    <xf numFmtId="0" fontId="6" fillId="27" borderId="3" applyNumberFormat="0" applyFont="0" applyAlignment="0" applyProtection="0"/>
    <xf numFmtId="0" fontId="6" fillId="27" borderId="3" applyNumberFormat="0" applyFont="0" applyAlignment="0" applyProtection="0"/>
    <xf numFmtId="0" fontId="6" fillId="27" borderId="3" applyNumberFormat="0" applyFont="0" applyAlignment="0" applyProtection="0"/>
    <xf numFmtId="0" fontId="6" fillId="27" borderId="3" applyNumberFormat="0" applyFont="0" applyAlignment="0" applyProtection="0"/>
    <xf numFmtId="0" fontId="6" fillId="27" borderId="3" applyNumberFormat="0" applyFont="0" applyAlignment="0" applyProtection="0"/>
    <xf numFmtId="0" fontId="6" fillId="27" borderId="3" applyNumberFormat="0" applyFont="0" applyAlignment="0" applyProtection="0"/>
    <xf numFmtId="0" fontId="6" fillId="27" borderId="3" applyNumberFormat="0" applyFont="0" applyAlignment="0" applyProtection="0"/>
    <xf numFmtId="0" fontId="6" fillId="27" borderId="3" applyNumberFormat="0" applyFont="0" applyAlignment="0" applyProtection="0"/>
    <xf numFmtId="0" fontId="6" fillId="27" borderId="3" applyNumberFormat="0" applyFont="0" applyAlignment="0" applyProtection="0"/>
    <xf numFmtId="0" fontId="6" fillId="27" borderId="3" applyNumberFormat="0" applyFont="0" applyAlignment="0" applyProtection="0"/>
    <xf numFmtId="0" fontId="6" fillId="27" borderId="3" applyNumberFormat="0" applyFont="0" applyAlignment="0" applyProtection="0"/>
    <xf numFmtId="0" fontId="6" fillId="27" borderId="3" applyNumberFormat="0" applyFont="0" applyAlignment="0" applyProtection="0"/>
    <xf numFmtId="0" fontId="6" fillId="27" borderId="3" applyNumberFormat="0" applyFont="0" applyAlignment="0" applyProtection="0"/>
    <xf numFmtId="0" fontId="6" fillId="27" borderId="3" applyNumberFormat="0" applyFont="0" applyAlignment="0" applyProtection="0"/>
    <xf numFmtId="0" fontId="6" fillId="27" borderId="3" applyNumberFormat="0" applyFont="0" applyAlignment="0" applyProtection="0"/>
    <xf numFmtId="0" fontId="11" fillId="28" borderId="1" applyNumberFormat="0" applyAlignment="0" applyProtection="0"/>
    <xf numFmtId="0" fontId="12" fillId="29" borderId="0" applyNumberFormat="0" applyBorder="0" applyAlignment="0" applyProtection="0"/>
    <xf numFmtId="164" fontId="3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3" fillId="30" borderId="0" applyNumberFormat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9" fontId="3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5" fillId="26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7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" fillId="0" borderId="0" applyFill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44" fontId="2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</cellStyleXfs>
  <cellXfs count="185">
    <xf numFmtId="0" fontId="0" fillId="0" borderId="0" xfId="0"/>
    <xf numFmtId="0" fontId="4" fillId="0" borderId="0" xfId="0" applyNumberFormat="1" applyFont="1" applyFill="1" applyBorder="1" applyAlignment="1" applyProtection="1">
      <alignment horizontal="left"/>
    </xf>
    <xf numFmtId="1" fontId="4" fillId="0" borderId="0" xfId="0" applyNumberFormat="1" applyFont="1" applyFill="1" applyBorder="1" applyAlignment="1" applyProtection="1">
      <alignment horizontal="right"/>
    </xf>
    <xf numFmtId="14" fontId="0" fillId="0" borderId="0" xfId="0" applyNumberFormat="1"/>
    <xf numFmtId="166" fontId="0" fillId="0" borderId="0" xfId="247" applyNumberFormat="1" applyFont="1"/>
    <xf numFmtId="0" fontId="0" fillId="33" borderId="0" xfId="0" applyFill="1"/>
    <xf numFmtId="9" fontId="0" fillId="0" borderId="0" xfId="247" applyFont="1"/>
    <xf numFmtId="0" fontId="0" fillId="0" borderId="0" xfId="0" applyAlignment="1">
      <alignment horizontal="center" vertical="center" wrapText="1"/>
    </xf>
    <xf numFmtId="3" fontId="24" fillId="0" borderId="8" xfId="0" applyNumberFormat="1" applyFont="1" applyBorder="1" applyAlignment="1">
      <alignment horizontal="center" vertical="center"/>
    </xf>
    <xf numFmtId="0" fontId="24" fillId="31" borderId="0" xfId="0" applyFont="1" applyFill="1" applyBorder="1" applyAlignment="1">
      <alignment horizontal="center" vertical="center"/>
    </xf>
    <xf numFmtId="0" fontId="24" fillId="31" borderId="0" xfId="0" applyFont="1" applyFill="1" applyBorder="1" applyAlignment="1">
      <alignment horizontal="center" vertical="center" wrapText="1"/>
    </xf>
    <xf numFmtId="4" fontId="24" fillId="31" borderId="0" xfId="0" applyNumberFormat="1" applyFont="1" applyFill="1" applyBorder="1" applyAlignment="1">
      <alignment horizontal="center" vertical="center"/>
    </xf>
    <xf numFmtId="10" fontId="24" fillId="31" borderId="0" xfId="820" applyNumberFormat="1" applyFont="1" applyFill="1" applyBorder="1" applyAlignment="1">
      <alignment horizontal="center" vertical="center"/>
    </xf>
    <xf numFmtId="167" fontId="24" fillId="31" borderId="0" xfId="0" applyNumberFormat="1" applyFont="1" applyFill="1" applyBorder="1" applyAlignment="1">
      <alignment horizontal="center" vertical="center"/>
    </xf>
    <xf numFmtId="0" fontId="26" fillId="31" borderId="0" xfId="0" applyFont="1" applyFill="1" applyBorder="1" applyAlignment="1">
      <alignment horizontal="left" vertical="center"/>
    </xf>
    <xf numFmtId="1" fontId="25" fillId="34" borderId="8" xfId="0" applyNumberFormat="1" applyFont="1" applyFill="1" applyBorder="1" applyAlignment="1">
      <alignment horizontal="center" vertical="center" wrapText="1"/>
    </xf>
    <xf numFmtId="0" fontId="0" fillId="31" borderId="0" xfId="0" applyFill="1"/>
    <xf numFmtId="168" fontId="24" fillId="31" borderId="8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6" fontId="0" fillId="0" borderId="0" xfId="247" applyNumberFormat="1" applyFont="1" applyAlignment="1">
      <alignment horizontal="center" vertical="center"/>
    </xf>
    <xf numFmtId="2" fontId="0" fillId="0" borderId="0" xfId="247" applyNumberFormat="1" applyFont="1" applyAlignment="1">
      <alignment horizontal="center" vertical="center"/>
    </xf>
    <xf numFmtId="165" fontId="0" fillId="0" borderId="0" xfId="226" applyNumberFormat="1" applyFont="1" applyAlignment="1">
      <alignment horizontal="center" vertical="center"/>
    </xf>
    <xf numFmtId="0" fontId="26" fillId="31" borderId="0" xfId="0" applyFont="1" applyFill="1" applyBorder="1" applyAlignment="1">
      <alignment horizontal="left" vertical="center"/>
    </xf>
    <xf numFmtId="164" fontId="0" fillId="0" borderId="0" xfId="226" applyNumberFormat="1" applyFont="1" applyAlignment="1">
      <alignment horizontal="center" vertical="center"/>
    </xf>
    <xf numFmtId="169" fontId="0" fillId="0" borderId="0" xfId="1057" applyNumberFormat="1" applyFont="1" applyAlignment="1">
      <alignment horizontal="center" vertical="center"/>
    </xf>
    <xf numFmtId="0" fontId="26" fillId="31" borderId="0" xfId="0" applyFont="1" applyFill="1" applyBorder="1" applyAlignment="1">
      <alignment horizontal="left" vertical="center"/>
    </xf>
    <xf numFmtId="166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8" fontId="24" fillId="36" borderId="8" xfId="0" applyNumberFormat="1" applyFont="1" applyFill="1" applyBorder="1" applyAlignment="1">
      <alignment horizontal="center" vertical="center"/>
    </xf>
    <xf numFmtId="3" fontId="24" fillId="36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0" fillId="35" borderId="0" xfId="0" applyFont="1" applyFill="1" applyAlignment="1">
      <alignment horizontal="left" vertical="center"/>
    </xf>
    <xf numFmtId="0" fontId="30" fillId="35" borderId="0" xfId="0" applyFont="1" applyFill="1" applyAlignment="1">
      <alignment horizontal="center" vertical="center"/>
    </xf>
    <xf numFmtId="0" fontId="31" fillId="35" borderId="0" xfId="0" applyFont="1" applyFill="1" applyAlignment="1">
      <alignment horizontal="center" vertical="center"/>
    </xf>
    <xf numFmtId="166" fontId="31" fillId="35" borderId="0" xfId="0" applyNumberFormat="1" applyFont="1" applyFill="1" applyAlignment="1">
      <alignment horizontal="center" vertical="center"/>
    </xf>
    <xf numFmtId="165" fontId="31" fillId="35" borderId="0" xfId="226" applyNumberFormat="1" applyFont="1" applyFill="1" applyAlignment="1">
      <alignment horizontal="center" vertical="center"/>
    </xf>
    <xf numFmtId="166" fontId="31" fillId="35" borderId="0" xfId="247" applyNumberFormat="1" applyFont="1" applyFill="1" applyAlignment="1">
      <alignment horizontal="center" vertical="center"/>
    </xf>
    <xf numFmtId="2" fontId="31" fillId="35" borderId="0" xfId="0" applyNumberFormat="1" applyFont="1" applyFill="1" applyAlignment="1">
      <alignment horizontal="center" vertical="center"/>
    </xf>
    <xf numFmtId="2" fontId="31" fillId="35" borderId="0" xfId="247" applyNumberFormat="1" applyFont="1" applyFill="1" applyAlignment="1">
      <alignment horizontal="center" vertical="center"/>
    </xf>
    <xf numFmtId="169" fontId="31" fillId="35" borderId="0" xfId="1057" applyNumberFormat="1" applyFont="1" applyFill="1" applyAlignment="1">
      <alignment horizontal="center" vertical="center"/>
    </xf>
    <xf numFmtId="164" fontId="31" fillId="35" borderId="0" xfId="226" applyNumberFormat="1" applyFont="1" applyFill="1" applyAlignment="1">
      <alignment horizontal="center" vertical="center"/>
    </xf>
    <xf numFmtId="0" fontId="32" fillId="35" borderId="0" xfId="0" applyFont="1" applyFill="1" applyBorder="1" applyAlignment="1">
      <alignment horizontal="left" vertical="center"/>
    </xf>
    <xf numFmtId="0" fontId="33" fillId="35" borderId="0" xfId="0" applyFont="1" applyFill="1" applyBorder="1" applyAlignment="1">
      <alignment horizontal="left" vertical="center"/>
    </xf>
    <xf numFmtId="0" fontId="34" fillId="35" borderId="0" xfId="0" applyFont="1" applyFill="1" applyBorder="1" applyAlignment="1">
      <alignment horizontal="center" vertical="center"/>
    </xf>
    <xf numFmtId="0" fontId="34" fillId="35" borderId="0" xfId="0" applyFont="1" applyFill="1" applyBorder="1" applyAlignment="1">
      <alignment horizontal="center" vertical="center" wrapText="1"/>
    </xf>
    <xf numFmtId="10" fontId="34" fillId="35" borderId="0" xfId="820" applyNumberFormat="1" applyFont="1" applyFill="1" applyBorder="1" applyAlignment="1">
      <alignment horizontal="center" vertical="center"/>
    </xf>
    <xf numFmtId="4" fontId="34" fillId="35" borderId="0" xfId="0" applyNumberFormat="1" applyFont="1" applyFill="1" applyBorder="1" applyAlignment="1">
      <alignment horizontal="center" vertical="center"/>
    </xf>
    <xf numFmtId="167" fontId="34" fillId="35" borderId="0" xfId="0" applyNumberFormat="1" applyFont="1" applyFill="1" applyBorder="1" applyAlignment="1">
      <alignment horizontal="center" vertical="center"/>
    </xf>
    <xf numFmtId="0" fontId="0" fillId="31" borderId="0" xfId="0" applyFill="1" applyAlignment="1">
      <alignment horizontal="center" vertical="center"/>
    </xf>
    <xf numFmtId="166" fontId="0" fillId="31" borderId="0" xfId="0" applyNumberFormat="1" applyFill="1" applyAlignment="1">
      <alignment horizontal="center" vertical="center"/>
    </xf>
    <xf numFmtId="165" fontId="0" fillId="31" borderId="0" xfId="226" applyNumberFormat="1" applyFont="1" applyFill="1" applyAlignment="1">
      <alignment horizontal="center" vertical="center"/>
    </xf>
    <xf numFmtId="0" fontId="21" fillId="31" borderId="0" xfId="0" applyFont="1" applyFill="1" applyBorder="1" applyAlignment="1">
      <alignment vertical="center"/>
    </xf>
    <xf numFmtId="0" fontId="21" fillId="31" borderId="0" xfId="0" applyFont="1" applyFill="1" applyBorder="1" applyAlignment="1">
      <alignment vertical="center" wrapText="1"/>
    </xf>
    <xf numFmtId="0" fontId="0" fillId="31" borderId="0" xfId="0" applyFill="1" applyBorder="1" applyAlignment="1">
      <alignment horizontal="center" vertical="center"/>
    </xf>
    <xf numFmtId="166" fontId="0" fillId="31" borderId="0" xfId="247" applyNumberFormat="1" applyFont="1" applyFill="1" applyAlignment="1">
      <alignment horizontal="center" vertical="center"/>
    </xf>
    <xf numFmtId="166" fontId="21" fillId="31" borderId="0" xfId="247" applyNumberFormat="1" applyFont="1" applyFill="1" applyBorder="1" applyAlignment="1">
      <alignment horizontal="center" vertical="center" wrapText="1"/>
    </xf>
    <xf numFmtId="0" fontId="0" fillId="31" borderId="0" xfId="0" applyFill="1" applyAlignment="1">
      <alignment vertical="center"/>
    </xf>
    <xf numFmtId="0" fontId="35" fillId="31" borderId="0" xfId="0" applyFont="1" applyFill="1" applyAlignment="1">
      <alignment vertical="center"/>
    </xf>
    <xf numFmtId="0" fontId="38" fillId="31" borderId="0" xfId="0" applyFont="1" applyFill="1" applyAlignment="1">
      <alignment horizontal="left" vertical="center" indent="1"/>
    </xf>
    <xf numFmtId="171" fontId="0" fillId="0" borderId="0" xfId="0" applyNumberFormat="1" applyAlignment="1">
      <alignment horizontal="left" vertical="center"/>
    </xf>
    <xf numFmtId="0" fontId="27" fillId="35" borderId="0" xfId="0" applyFont="1" applyFill="1" applyAlignment="1">
      <alignment vertical="center"/>
    </xf>
    <xf numFmtId="0" fontId="21" fillId="31" borderId="0" xfId="0" applyFont="1" applyFill="1" applyBorder="1" applyAlignment="1">
      <alignment horizontal="left" vertical="center" indent="1"/>
    </xf>
    <xf numFmtId="44" fontId="0" fillId="0" borderId="0" xfId="0" applyNumberFormat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" fontId="40" fillId="0" borderId="0" xfId="0" applyNumberFormat="1" applyFont="1" applyFill="1" applyBorder="1" applyAlignment="1">
      <alignment horizontal="center" vertical="center" wrapText="1"/>
    </xf>
    <xf numFmtId="0" fontId="40" fillId="0" borderId="0" xfId="0" applyFont="1" applyFill="1" applyBorder="1" applyAlignment="1">
      <alignment horizontal="center" vertical="center"/>
    </xf>
    <xf numFmtId="0" fontId="40" fillId="0" borderId="0" xfId="0" applyFont="1" applyFill="1" applyBorder="1" applyAlignment="1">
      <alignment horizontal="center" vertical="center" wrapText="1"/>
    </xf>
    <xf numFmtId="0" fontId="40" fillId="0" borderId="0" xfId="0" applyNumberFormat="1" applyFont="1" applyFill="1" applyBorder="1" applyAlignment="1">
      <alignment horizontal="center" vertical="center"/>
    </xf>
    <xf numFmtId="44" fontId="40" fillId="0" borderId="0" xfId="1057" applyFont="1" applyFill="1" applyBorder="1" applyAlignment="1">
      <alignment horizontal="center" vertical="center"/>
    </xf>
    <xf numFmtId="4" fontId="40" fillId="0" borderId="0" xfId="0" applyNumberFormat="1" applyFont="1" applyFill="1" applyBorder="1" applyAlignment="1">
      <alignment horizontal="center" vertical="center"/>
    </xf>
    <xf numFmtId="167" fontId="40" fillId="0" borderId="0" xfId="0" applyNumberFormat="1" applyFont="1" applyFill="1" applyBorder="1" applyAlignment="1">
      <alignment horizontal="center" vertical="center"/>
    </xf>
    <xf numFmtId="0" fontId="41" fillId="0" borderId="0" xfId="0" applyFont="1" applyFill="1" applyBorder="1" applyAlignment="1">
      <alignment vertical="center"/>
    </xf>
    <xf numFmtId="1" fontId="28" fillId="35" borderId="0" xfId="0" applyNumberFormat="1" applyFont="1" applyFill="1" applyAlignment="1">
      <alignment vertical="center"/>
    </xf>
    <xf numFmtId="0" fontId="0" fillId="35" borderId="0" xfId="0" applyFont="1" applyFill="1" applyAlignment="1">
      <alignment horizontal="center" vertical="center"/>
    </xf>
    <xf numFmtId="166" fontId="0" fillId="35" borderId="0" xfId="0" applyNumberFormat="1" applyFont="1" applyFill="1" applyAlignment="1">
      <alignment horizontal="center" vertical="center"/>
    </xf>
    <xf numFmtId="165" fontId="0" fillId="35" borderId="0" xfId="227" applyNumberFormat="1" applyFont="1" applyFill="1" applyAlignment="1">
      <alignment horizontal="center" vertical="center"/>
    </xf>
    <xf numFmtId="0" fontId="27" fillId="35" borderId="0" xfId="0" applyNumberFormat="1" applyFont="1" applyFill="1" applyAlignment="1">
      <alignment horizontal="center" vertical="center"/>
    </xf>
    <xf numFmtId="0" fontId="0" fillId="35" borderId="0" xfId="227" applyNumberFormat="1" applyFont="1" applyFill="1" applyAlignment="1">
      <alignment horizontal="center" vertical="center"/>
    </xf>
    <xf numFmtId="166" fontId="27" fillId="35" borderId="0" xfId="248" applyNumberFormat="1" applyFont="1" applyFill="1" applyAlignment="1">
      <alignment horizontal="center" vertical="center"/>
    </xf>
    <xf numFmtId="0" fontId="27" fillId="35" borderId="0" xfId="0" applyFont="1" applyFill="1" applyAlignment="1">
      <alignment horizontal="center" vertical="center"/>
    </xf>
    <xf numFmtId="0" fontId="0" fillId="35" borderId="0" xfId="0" applyNumberFormat="1" applyFont="1" applyFill="1" applyAlignment="1">
      <alignment horizontal="center" vertical="center"/>
    </xf>
    <xf numFmtId="0" fontId="0" fillId="35" borderId="0" xfId="248" applyNumberFormat="1" applyFont="1" applyFill="1" applyAlignment="1">
      <alignment horizontal="center" vertical="center"/>
    </xf>
    <xf numFmtId="0" fontId="0" fillId="35" borderId="0" xfId="1057" applyNumberFormat="1" applyFont="1" applyFill="1" applyAlignment="1">
      <alignment horizontal="center" vertical="center"/>
    </xf>
    <xf numFmtId="169" fontId="0" fillId="35" borderId="0" xfId="1057" applyNumberFormat="1" applyFont="1" applyFill="1" applyAlignment="1">
      <alignment horizontal="center" vertical="center"/>
    </xf>
    <xf numFmtId="44" fontId="0" fillId="35" borderId="0" xfId="1057" applyFont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" fontId="42" fillId="39" borderId="8" xfId="0" applyNumberFormat="1" applyFont="1" applyFill="1" applyBorder="1" applyAlignment="1">
      <alignment horizontal="center" vertical="center" wrapText="1"/>
    </xf>
    <xf numFmtId="1" fontId="42" fillId="34" borderId="8" xfId="0" applyNumberFormat="1" applyFont="1" applyFill="1" applyBorder="1" applyAlignment="1">
      <alignment horizontal="center" vertical="center" wrapText="1"/>
    </xf>
    <xf numFmtId="0" fontId="43" fillId="35" borderId="8" xfId="0" applyNumberFormat="1" applyFont="1" applyFill="1" applyBorder="1" applyAlignment="1">
      <alignment horizontal="center" vertical="center" wrapText="1"/>
    </xf>
    <xf numFmtId="0" fontId="42" fillId="39" borderId="8" xfId="0" applyNumberFormat="1" applyFont="1" applyFill="1" applyBorder="1" applyAlignment="1">
      <alignment horizontal="center" vertical="center" wrapText="1"/>
    </xf>
    <xf numFmtId="166" fontId="43" fillId="35" borderId="8" xfId="248" applyNumberFormat="1" applyFont="1" applyFill="1" applyBorder="1" applyAlignment="1">
      <alignment horizontal="center" vertical="center" wrapText="1"/>
    </xf>
    <xf numFmtId="1" fontId="43" fillId="35" borderId="8" xfId="0" applyNumberFormat="1" applyFont="1" applyFill="1" applyBorder="1" applyAlignment="1">
      <alignment horizontal="center" vertical="center" wrapText="1"/>
    </xf>
    <xf numFmtId="0" fontId="42" fillId="38" borderId="8" xfId="0" applyNumberFormat="1" applyFont="1" applyFill="1" applyBorder="1" applyAlignment="1">
      <alignment horizontal="center" vertical="center" wrapText="1"/>
    </xf>
    <xf numFmtId="169" fontId="24" fillId="32" borderId="8" xfId="1057" applyNumberFormat="1" applyFont="1" applyFill="1" applyBorder="1" applyAlignment="1">
      <alignment horizontal="center" vertical="center" wrapText="1"/>
    </xf>
    <xf numFmtId="44" fontId="24" fillId="32" borderId="8" xfId="1057" applyFont="1" applyFill="1" applyBorder="1" applyAlignment="1">
      <alignment horizontal="center" vertical="center" wrapText="1"/>
    </xf>
    <xf numFmtId="0" fontId="24" fillId="32" borderId="8" xfId="1057" applyNumberFormat="1" applyFont="1" applyFill="1" applyBorder="1" applyAlignment="1">
      <alignment horizontal="center" vertical="center" wrapText="1"/>
    </xf>
    <xf numFmtId="1" fontId="24" fillId="32" borderId="8" xfId="0" applyNumberFormat="1" applyFont="1" applyFill="1" applyBorder="1" applyAlignment="1">
      <alignment horizontal="center" vertical="center" wrapText="1"/>
    </xf>
    <xf numFmtId="1" fontId="44" fillId="39" borderId="8" xfId="0" quotePrefix="1" applyNumberFormat="1" applyFont="1" applyFill="1" applyBorder="1" applyAlignment="1">
      <alignment horizontal="center" vertical="center" wrapText="1"/>
    </xf>
    <xf numFmtId="1" fontId="44" fillId="34" borderId="8" xfId="0" quotePrefix="1" applyNumberFormat="1" applyFont="1" applyFill="1" applyBorder="1" applyAlignment="1">
      <alignment horizontal="center" vertical="center" wrapText="1"/>
    </xf>
    <xf numFmtId="0" fontId="43" fillId="35" borderId="8" xfId="0" quotePrefix="1" applyNumberFormat="1" applyFont="1" applyFill="1" applyBorder="1" applyAlignment="1">
      <alignment horizontal="center" vertical="center" wrapText="1"/>
    </xf>
    <xf numFmtId="0" fontId="44" fillId="39" borderId="8" xfId="0" quotePrefix="1" applyNumberFormat="1" applyFont="1" applyFill="1" applyBorder="1" applyAlignment="1">
      <alignment horizontal="center" vertical="center" wrapText="1"/>
    </xf>
    <xf numFmtId="1" fontId="24" fillId="39" borderId="8" xfId="0" applyNumberFormat="1" applyFont="1" applyFill="1" applyBorder="1" applyAlignment="1">
      <alignment horizontal="center" vertical="center" wrapText="1"/>
    </xf>
    <xf numFmtId="166" fontId="45" fillId="35" borderId="8" xfId="248" applyNumberFormat="1" applyFont="1" applyFill="1" applyBorder="1" applyAlignment="1">
      <alignment horizontal="center" vertical="center" wrapText="1"/>
    </xf>
    <xf numFmtId="0" fontId="45" fillId="35" borderId="8" xfId="0" applyFont="1" applyFill="1" applyBorder="1" applyAlignment="1">
      <alignment horizontal="center" vertical="center" wrapText="1"/>
    </xf>
    <xf numFmtId="0" fontId="24" fillId="39" borderId="8" xfId="0" applyNumberFormat="1" applyFont="1" applyFill="1" applyBorder="1" applyAlignment="1">
      <alignment horizontal="center" vertical="center" wrapText="1"/>
    </xf>
    <xf numFmtId="0" fontId="24" fillId="38" borderId="8" xfId="0" applyNumberFormat="1" applyFont="1" applyFill="1" applyBorder="1" applyAlignment="1">
      <alignment horizontal="center" vertical="center" wrapText="1"/>
    </xf>
    <xf numFmtId="0" fontId="45" fillId="35" borderId="8" xfId="0" applyNumberFormat="1" applyFont="1" applyFill="1" applyBorder="1" applyAlignment="1">
      <alignment horizontal="center" vertical="center" wrapText="1"/>
    </xf>
    <xf numFmtId="1" fontId="46" fillId="35" borderId="8" xfId="0" quotePrefix="1" applyNumberFormat="1" applyFont="1" applyFill="1" applyBorder="1" applyAlignment="1">
      <alignment horizontal="center" vertical="center" wrapText="1"/>
    </xf>
    <xf numFmtId="1" fontId="47" fillId="36" borderId="8" xfId="0" applyNumberFormat="1" applyFont="1" applyFill="1" applyBorder="1" applyAlignment="1">
      <alignment horizontal="center" vertical="center" wrapText="1"/>
    </xf>
    <xf numFmtId="0" fontId="48" fillId="36" borderId="8" xfId="0" applyFont="1" applyFill="1" applyBorder="1" applyAlignment="1">
      <alignment horizontal="center" vertical="center"/>
    </xf>
    <xf numFmtId="0" fontId="48" fillId="36" borderId="9" xfId="0" applyNumberFormat="1" applyFont="1" applyFill="1" applyBorder="1" applyAlignment="1">
      <alignment horizontal="center" vertical="center" wrapText="1"/>
    </xf>
    <xf numFmtId="0" fontId="48" fillId="36" borderId="9" xfId="0" applyFont="1" applyFill="1" applyBorder="1" applyAlignment="1">
      <alignment horizontal="center" vertical="center"/>
    </xf>
    <xf numFmtId="44" fontId="48" fillId="36" borderId="9" xfId="1057" applyNumberFormat="1" applyFont="1" applyFill="1" applyBorder="1" applyAlignment="1">
      <alignment horizontal="center" vertical="center"/>
    </xf>
    <xf numFmtId="169" fontId="48" fillId="36" borderId="9" xfId="1057" applyNumberFormat="1" applyFont="1" applyFill="1" applyBorder="1" applyAlignment="1">
      <alignment horizontal="center" vertical="center"/>
    </xf>
    <xf numFmtId="44" fontId="48" fillId="36" borderId="9" xfId="1057" applyFont="1" applyFill="1" applyBorder="1" applyAlignment="1">
      <alignment horizontal="center" vertical="center"/>
    </xf>
    <xf numFmtId="0" fontId="48" fillId="36" borderId="9" xfId="1057" applyNumberFormat="1" applyFont="1" applyFill="1" applyBorder="1" applyAlignment="1">
      <alignment horizontal="center" vertical="center"/>
    </xf>
    <xf numFmtId="0" fontId="27" fillId="35" borderId="0" xfId="0" applyNumberFormat="1" applyFont="1" applyFill="1" applyAlignment="1">
      <alignment vertical="center"/>
    </xf>
    <xf numFmtId="0" fontId="28" fillId="35" borderId="0" xfId="0" applyFont="1" applyFill="1" applyAlignment="1">
      <alignment horizontal="center" vertical="center"/>
    </xf>
    <xf numFmtId="1" fontId="0" fillId="31" borderId="0" xfId="0" applyNumberFormat="1" applyFont="1" applyFill="1" applyAlignment="1">
      <alignment vertical="center"/>
    </xf>
    <xf numFmtId="0" fontId="0" fillId="31" borderId="0" xfId="0" applyFont="1" applyFill="1" applyAlignment="1">
      <alignment horizontal="center" vertical="center"/>
    </xf>
    <xf numFmtId="0" fontId="27" fillId="31" borderId="0" xfId="0" applyFont="1" applyFill="1" applyAlignment="1">
      <alignment horizontal="center" vertical="center"/>
    </xf>
    <xf numFmtId="0" fontId="0" fillId="31" borderId="0" xfId="0" applyFont="1" applyFill="1" applyAlignment="1">
      <alignment vertical="center"/>
    </xf>
    <xf numFmtId="0" fontId="27" fillId="31" borderId="0" xfId="0" applyFont="1" applyFill="1" applyAlignment="1">
      <alignment vertical="center"/>
    </xf>
    <xf numFmtId="169" fontId="0" fillId="31" borderId="0" xfId="1057" applyNumberFormat="1" applyFont="1" applyFill="1" applyAlignment="1">
      <alignment vertical="center"/>
    </xf>
    <xf numFmtId="44" fontId="0" fillId="31" borderId="0" xfId="1057" applyFont="1" applyFill="1" applyAlignment="1">
      <alignment vertical="center"/>
    </xf>
    <xf numFmtId="1" fontId="21" fillId="31" borderId="0" xfId="0" applyNumberFormat="1" applyFont="1" applyFill="1" applyAlignment="1">
      <alignment horizontal="left" vertical="center" indent="1"/>
    </xf>
    <xf numFmtId="1" fontId="49" fillId="0" borderId="0" xfId="0" applyNumberFormat="1" applyFont="1" applyAlignment="1">
      <alignment vertical="center"/>
    </xf>
    <xf numFmtId="0" fontId="49" fillId="0" borderId="0" xfId="0" applyFont="1" applyAlignment="1">
      <alignment horizontal="center" vertical="center"/>
    </xf>
    <xf numFmtId="17" fontId="49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49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166" fontId="27" fillId="35" borderId="0" xfId="248" applyNumberFormat="1" applyFont="1" applyFill="1" applyAlignment="1">
      <alignment vertical="center"/>
    </xf>
    <xf numFmtId="0" fontId="0" fillId="0" borderId="0" xfId="0" applyNumberFormat="1" applyFont="1" applyAlignment="1">
      <alignment vertical="center"/>
    </xf>
    <xf numFmtId="169" fontId="0" fillId="0" borderId="0" xfId="1057" applyNumberFormat="1" applyFont="1" applyAlignment="1">
      <alignment vertical="center"/>
    </xf>
    <xf numFmtId="44" fontId="0" fillId="0" borderId="0" xfId="1057" applyFont="1" applyAlignment="1">
      <alignment vertical="center"/>
    </xf>
    <xf numFmtId="0" fontId="0" fillId="0" borderId="0" xfId="1057" applyNumberFormat="1" applyFont="1" applyAlignment="1">
      <alignment vertical="center"/>
    </xf>
    <xf numFmtId="0" fontId="0" fillId="0" borderId="0" xfId="0" applyFont="1" applyAlignment="1">
      <alignment horizontal="center" vertical="center"/>
    </xf>
    <xf numFmtId="0" fontId="30" fillId="40" borderId="0" xfId="0" applyFont="1" applyFill="1" applyAlignment="1">
      <alignment horizontal="left" vertical="center"/>
    </xf>
    <xf numFmtId="0" fontId="30" fillId="40" borderId="0" xfId="0" applyFont="1" applyFill="1" applyAlignment="1">
      <alignment horizontal="center" vertical="center"/>
    </xf>
    <xf numFmtId="0" fontId="31" fillId="40" borderId="0" xfId="0" applyFont="1" applyFill="1" applyAlignment="1">
      <alignment horizontal="center" vertical="center"/>
    </xf>
    <xf numFmtId="166" fontId="31" fillId="40" borderId="0" xfId="0" applyNumberFormat="1" applyFont="1" applyFill="1" applyAlignment="1">
      <alignment horizontal="center" vertical="center"/>
    </xf>
    <xf numFmtId="165" fontId="31" fillId="40" borderId="0" xfId="226" applyNumberFormat="1" applyFont="1" applyFill="1" applyAlignment="1">
      <alignment horizontal="center" vertical="center"/>
    </xf>
    <xf numFmtId="166" fontId="31" fillId="40" borderId="0" xfId="247" applyNumberFormat="1" applyFont="1" applyFill="1" applyAlignment="1">
      <alignment horizontal="center" vertical="center"/>
    </xf>
    <xf numFmtId="2" fontId="31" fillId="40" borderId="0" xfId="0" applyNumberFormat="1" applyFont="1" applyFill="1" applyAlignment="1">
      <alignment horizontal="center" vertical="center"/>
    </xf>
    <xf numFmtId="2" fontId="31" fillId="40" borderId="0" xfId="247" applyNumberFormat="1" applyFont="1" applyFill="1" applyAlignment="1">
      <alignment horizontal="center" vertical="center"/>
    </xf>
    <xf numFmtId="169" fontId="31" fillId="40" borderId="0" xfId="1057" applyNumberFormat="1" applyFont="1" applyFill="1" applyAlignment="1">
      <alignment horizontal="center" vertical="center"/>
    </xf>
    <xf numFmtId="164" fontId="31" fillId="40" borderId="0" xfId="226" applyNumberFormat="1" applyFont="1" applyFill="1" applyAlignment="1">
      <alignment horizontal="center" vertical="center"/>
    </xf>
    <xf numFmtId="0" fontId="36" fillId="40" borderId="16" xfId="0" applyFont="1" applyFill="1" applyBorder="1" applyAlignment="1">
      <alignment vertical="center"/>
    </xf>
    <xf numFmtId="170" fontId="35" fillId="0" borderId="16" xfId="0" applyNumberFormat="1" applyFont="1" applyFill="1" applyBorder="1" applyAlignment="1">
      <alignment horizontal="center" vertical="center"/>
    </xf>
    <xf numFmtId="0" fontId="37" fillId="31" borderId="17" xfId="0" applyFont="1" applyFill="1" applyBorder="1" applyAlignment="1">
      <alignment horizontal="left" vertical="center" indent="1"/>
    </xf>
    <xf numFmtId="165" fontId="35" fillId="31" borderId="17" xfId="226" applyNumberFormat="1" applyFont="1" applyFill="1" applyBorder="1" applyAlignment="1">
      <alignment vertical="center"/>
    </xf>
    <xf numFmtId="166" fontId="35" fillId="31" borderId="17" xfId="247" applyNumberFormat="1" applyFont="1" applyFill="1" applyBorder="1" applyAlignment="1">
      <alignment horizontal="left" vertical="center"/>
    </xf>
    <xf numFmtId="0" fontId="35" fillId="31" borderId="18" xfId="0" applyFont="1" applyFill="1" applyBorder="1" applyAlignment="1">
      <alignment vertical="center"/>
    </xf>
    <xf numFmtId="0" fontId="35" fillId="31" borderId="19" xfId="0" applyFont="1" applyFill="1" applyBorder="1" applyAlignment="1">
      <alignment vertical="center"/>
    </xf>
    <xf numFmtId="0" fontId="37" fillId="31" borderId="19" xfId="0" applyFont="1" applyFill="1" applyBorder="1" applyAlignment="1">
      <alignment horizontal="left" vertical="center" indent="1"/>
    </xf>
    <xf numFmtId="0" fontId="37" fillId="31" borderId="20" xfId="0" applyFont="1" applyFill="1" applyBorder="1" applyAlignment="1">
      <alignment horizontal="left" vertical="center" indent="1"/>
    </xf>
    <xf numFmtId="0" fontId="35" fillId="31" borderId="21" xfId="0" applyFont="1" applyFill="1" applyBorder="1" applyAlignment="1">
      <alignment vertical="center"/>
    </xf>
    <xf numFmtId="0" fontId="35" fillId="31" borderId="22" xfId="0" applyFont="1" applyFill="1" applyBorder="1" applyAlignment="1">
      <alignment vertical="center"/>
    </xf>
    <xf numFmtId="0" fontId="37" fillId="31" borderId="23" xfId="0" applyFont="1" applyFill="1" applyBorder="1" applyAlignment="1">
      <alignment horizontal="left" vertical="center" indent="1"/>
    </xf>
    <xf numFmtId="165" fontId="35" fillId="31" borderId="23" xfId="226" applyNumberFormat="1" applyFont="1" applyFill="1" applyBorder="1" applyAlignment="1">
      <alignment vertical="center"/>
    </xf>
    <xf numFmtId="166" fontId="35" fillId="31" borderId="24" xfId="247" applyNumberFormat="1" applyFont="1" applyFill="1" applyBorder="1" applyAlignment="1">
      <alignment horizontal="left" vertical="center"/>
    </xf>
    <xf numFmtId="0" fontId="37" fillId="31" borderId="25" xfId="0" applyFont="1" applyFill="1" applyBorder="1" applyAlignment="1">
      <alignment horizontal="left" vertical="center" indent="1"/>
    </xf>
    <xf numFmtId="165" fontId="35" fillId="31" borderId="23" xfId="226" applyNumberFormat="1" applyFont="1" applyFill="1" applyBorder="1" applyAlignment="1">
      <alignment horizontal="center" vertical="center"/>
    </xf>
    <xf numFmtId="166" fontId="35" fillId="31" borderId="17" xfId="247" applyNumberFormat="1" applyFont="1" applyFill="1" applyBorder="1" applyAlignment="1">
      <alignment horizontal="left" vertical="center" indent="4"/>
    </xf>
    <xf numFmtId="0" fontId="0" fillId="0" borderId="0" xfId="0" pivotButton="1" applyAlignment="1">
      <alignment horizontal="center" vertical="center"/>
    </xf>
    <xf numFmtId="1" fontId="27" fillId="35" borderId="0" xfId="0" applyNumberFormat="1" applyFont="1" applyFill="1" applyAlignment="1">
      <alignment vertical="center"/>
    </xf>
    <xf numFmtId="10" fontId="35" fillId="31" borderId="24" xfId="247" applyNumberFormat="1" applyFont="1" applyFill="1" applyBorder="1" applyAlignment="1">
      <alignment horizontal="left" vertical="center"/>
    </xf>
    <xf numFmtId="165" fontId="35" fillId="31" borderId="24" xfId="247" applyNumberFormat="1" applyFont="1" applyFill="1" applyBorder="1" applyAlignment="1">
      <alignment horizontal="left" vertical="center"/>
    </xf>
    <xf numFmtId="165" fontId="35" fillId="31" borderId="17" xfId="227" applyNumberFormat="1" applyFont="1" applyFill="1" applyBorder="1" applyAlignment="1">
      <alignment vertical="center"/>
    </xf>
    <xf numFmtId="166" fontId="35" fillId="31" borderId="24" xfId="248" applyNumberFormat="1" applyFont="1" applyFill="1" applyBorder="1" applyAlignment="1">
      <alignment horizontal="left" vertical="center"/>
    </xf>
    <xf numFmtId="166" fontId="0" fillId="33" borderId="0" xfId="247" applyNumberFormat="1" applyFont="1" applyFill="1"/>
    <xf numFmtId="0" fontId="0" fillId="33" borderId="0" xfId="0" applyFill="1" applyAlignment="1">
      <alignment horizontal="center" vertical="center"/>
    </xf>
    <xf numFmtId="0" fontId="0" fillId="33" borderId="0" xfId="0" applyFill="1" applyAlignment="1">
      <alignment horizontal="center" vertical="center" wrapText="1"/>
    </xf>
    <xf numFmtId="1" fontId="29" fillId="37" borderId="10" xfId="0" applyNumberFormat="1" applyFont="1" applyFill="1" applyBorder="1" applyAlignment="1">
      <alignment horizontal="center" vertical="center" wrapText="1"/>
    </xf>
    <xf numFmtId="1" fontId="29" fillId="37" borderId="11" xfId="0" applyNumberFormat="1" applyFont="1" applyFill="1" applyBorder="1" applyAlignment="1">
      <alignment horizontal="center" vertical="center" wrapText="1"/>
    </xf>
    <xf numFmtId="1" fontId="29" fillId="37" borderId="12" xfId="0" applyNumberFormat="1" applyFont="1" applyFill="1" applyBorder="1" applyAlignment="1">
      <alignment horizontal="center" vertical="center" wrapText="1"/>
    </xf>
    <xf numFmtId="1" fontId="29" fillId="37" borderId="13" xfId="0" applyNumberFormat="1" applyFont="1" applyFill="1" applyBorder="1" applyAlignment="1">
      <alignment horizontal="center" vertical="center" wrapText="1"/>
    </xf>
    <xf numFmtId="1" fontId="29" fillId="37" borderId="14" xfId="0" applyNumberFormat="1" applyFont="1" applyFill="1" applyBorder="1" applyAlignment="1">
      <alignment horizontal="center" vertical="center" wrapText="1"/>
    </xf>
    <xf numFmtId="1" fontId="29" fillId="37" borderId="15" xfId="0" applyNumberFormat="1" applyFont="1" applyFill="1" applyBorder="1" applyAlignment="1">
      <alignment horizontal="center" vertical="center" wrapText="1"/>
    </xf>
    <xf numFmtId="0" fontId="51" fillId="31" borderId="0" xfId="0" applyFont="1" applyFill="1" applyBorder="1" applyAlignment="1">
      <alignment horizontal="center" vertical="center"/>
    </xf>
    <xf numFmtId="0" fontId="51" fillId="31" borderId="19" xfId="0" applyFont="1" applyFill="1" applyBorder="1" applyAlignment="1">
      <alignment horizontal="center" vertical="center"/>
    </xf>
    <xf numFmtId="0" fontId="51" fillId="31" borderId="17" xfId="0" applyFont="1" applyFill="1" applyBorder="1" applyAlignment="1">
      <alignment horizontal="center" vertical="center"/>
    </xf>
    <xf numFmtId="1" fontId="0" fillId="33" borderId="0" xfId="247" applyNumberFormat="1" applyFont="1" applyFill="1"/>
  </cellXfs>
  <cellStyles count="1082">
    <cellStyle name="20 % - Accent1" xfId="1" builtinId="30" customBuiltin="1"/>
    <cellStyle name="20 % - Accent1 10" xfId="2"/>
    <cellStyle name="20 % - Accent1 11" xfId="3"/>
    <cellStyle name="20 % - Accent1 12" xfId="4"/>
    <cellStyle name="20 % - Accent1 13" xfId="5"/>
    <cellStyle name="20 % - Accent1 14" xfId="6"/>
    <cellStyle name="20 % - Accent1 15" xfId="7"/>
    <cellStyle name="20 % - Accent1 16" xfId="8"/>
    <cellStyle name="20 % - Accent1 2" xfId="9"/>
    <cellStyle name="20 % - Accent1 3" xfId="10"/>
    <cellStyle name="20 % - Accent1 4" xfId="11"/>
    <cellStyle name="20 % - Accent1 5" xfId="12"/>
    <cellStyle name="20 % - Accent1 6" xfId="13"/>
    <cellStyle name="20 % - Accent1 7" xfId="14"/>
    <cellStyle name="20 % - Accent1 8" xfId="15"/>
    <cellStyle name="20 % - Accent1 9" xfId="16"/>
    <cellStyle name="20 % - Accent2" xfId="17" builtinId="34" customBuiltin="1"/>
    <cellStyle name="20 % - Accent2 10" xfId="18"/>
    <cellStyle name="20 % - Accent2 11" xfId="19"/>
    <cellStyle name="20 % - Accent2 12" xfId="20"/>
    <cellStyle name="20 % - Accent2 13" xfId="21"/>
    <cellStyle name="20 % - Accent2 14" xfId="22"/>
    <cellStyle name="20 % - Accent2 15" xfId="23"/>
    <cellStyle name="20 % - Accent2 16" xfId="24"/>
    <cellStyle name="20 % - Accent2 2" xfId="25"/>
    <cellStyle name="20 % - Accent2 3" xfId="26"/>
    <cellStyle name="20 % - Accent2 4" xfId="27"/>
    <cellStyle name="20 % - Accent2 5" xfId="28"/>
    <cellStyle name="20 % - Accent2 6" xfId="29"/>
    <cellStyle name="20 % - Accent2 7" xfId="30"/>
    <cellStyle name="20 % - Accent2 8" xfId="31"/>
    <cellStyle name="20 % - Accent2 9" xfId="32"/>
    <cellStyle name="20 % - Accent3" xfId="33" builtinId="38" customBuiltin="1"/>
    <cellStyle name="20 % - Accent3 10" xfId="34"/>
    <cellStyle name="20 % - Accent3 11" xfId="35"/>
    <cellStyle name="20 % - Accent3 12" xfId="36"/>
    <cellStyle name="20 % - Accent3 13" xfId="37"/>
    <cellStyle name="20 % - Accent3 14" xfId="38"/>
    <cellStyle name="20 % - Accent3 15" xfId="39"/>
    <cellStyle name="20 % - Accent3 16" xfId="40"/>
    <cellStyle name="20 % - Accent3 2" xfId="41"/>
    <cellStyle name="20 % - Accent3 3" xfId="42"/>
    <cellStyle name="20 % - Accent3 4" xfId="43"/>
    <cellStyle name="20 % - Accent3 5" xfId="44"/>
    <cellStyle name="20 % - Accent3 6" xfId="45"/>
    <cellStyle name="20 % - Accent3 7" xfId="46"/>
    <cellStyle name="20 % - Accent3 8" xfId="47"/>
    <cellStyle name="20 % - Accent3 9" xfId="48"/>
    <cellStyle name="20 % - Accent4" xfId="49" builtinId="42" customBuiltin="1"/>
    <cellStyle name="20 % - Accent4 10" xfId="50"/>
    <cellStyle name="20 % - Accent4 11" xfId="51"/>
    <cellStyle name="20 % - Accent4 12" xfId="52"/>
    <cellStyle name="20 % - Accent4 13" xfId="53"/>
    <cellStyle name="20 % - Accent4 14" xfId="54"/>
    <cellStyle name="20 % - Accent4 15" xfId="55"/>
    <cellStyle name="20 % - Accent4 16" xfId="56"/>
    <cellStyle name="20 % - Accent4 2" xfId="57"/>
    <cellStyle name="20 % - Accent4 3" xfId="58"/>
    <cellStyle name="20 % - Accent4 4" xfId="59"/>
    <cellStyle name="20 % - Accent4 5" xfId="60"/>
    <cellStyle name="20 % - Accent4 6" xfId="61"/>
    <cellStyle name="20 % - Accent4 7" xfId="62"/>
    <cellStyle name="20 % - Accent4 8" xfId="63"/>
    <cellStyle name="20 % - Accent4 9" xfId="64"/>
    <cellStyle name="20 % - Accent5" xfId="65" builtinId="46" customBuiltin="1"/>
    <cellStyle name="20 % - Accent5 10" xfId="66"/>
    <cellStyle name="20 % - Accent5 11" xfId="67"/>
    <cellStyle name="20 % - Accent5 12" xfId="68"/>
    <cellStyle name="20 % - Accent5 13" xfId="69"/>
    <cellStyle name="20 % - Accent5 14" xfId="70"/>
    <cellStyle name="20 % - Accent5 15" xfId="71"/>
    <cellStyle name="20 % - Accent5 16" xfId="72"/>
    <cellStyle name="20 % - Accent5 2" xfId="73"/>
    <cellStyle name="20 % - Accent5 3" xfId="74"/>
    <cellStyle name="20 % - Accent5 4" xfId="75"/>
    <cellStyle name="20 % - Accent5 5" xfId="76"/>
    <cellStyle name="20 % - Accent5 6" xfId="77"/>
    <cellStyle name="20 % - Accent5 7" xfId="78"/>
    <cellStyle name="20 % - Accent5 8" xfId="79"/>
    <cellStyle name="20 % - Accent5 9" xfId="80"/>
    <cellStyle name="20 % - Accent6" xfId="81" builtinId="50" customBuiltin="1"/>
    <cellStyle name="20 % - Accent6 10" xfId="82"/>
    <cellStyle name="20 % - Accent6 11" xfId="83"/>
    <cellStyle name="20 % - Accent6 12" xfId="84"/>
    <cellStyle name="20 % - Accent6 13" xfId="85"/>
    <cellStyle name="20 % - Accent6 14" xfId="86"/>
    <cellStyle name="20 % - Accent6 15" xfId="87"/>
    <cellStyle name="20 % - Accent6 16" xfId="88"/>
    <cellStyle name="20 % - Accent6 2" xfId="89"/>
    <cellStyle name="20 % - Accent6 3" xfId="90"/>
    <cellStyle name="20 % - Accent6 4" xfId="91"/>
    <cellStyle name="20 % - Accent6 5" xfId="92"/>
    <cellStyle name="20 % - Accent6 6" xfId="93"/>
    <cellStyle name="20 % - Accent6 7" xfId="94"/>
    <cellStyle name="20 % - Accent6 8" xfId="95"/>
    <cellStyle name="20 % - Accent6 9" xfId="96"/>
    <cellStyle name="40 % - Accent1" xfId="97" builtinId="31" customBuiltin="1"/>
    <cellStyle name="40 % - Accent1 10" xfId="98"/>
    <cellStyle name="40 % - Accent1 11" xfId="99"/>
    <cellStyle name="40 % - Accent1 12" xfId="100"/>
    <cellStyle name="40 % - Accent1 13" xfId="101"/>
    <cellStyle name="40 % - Accent1 14" xfId="102"/>
    <cellStyle name="40 % - Accent1 15" xfId="103"/>
    <cellStyle name="40 % - Accent1 16" xfId="104"/>
    <cellStyle name="40 % - Accent1 2" xfId="105"/>
    <cellStyle name="40 % - Accent1 3" xfId="106"/>
    <cellStyle name="40 % - Accent1 4" xfId="107"/>
    <cellStyle name="40 % - Accent1 5" xfId="108"/>
    <cellStyle name="40 % - Accent1 6" xfId="109"/>
    <cellStyle name="40 % - Accent1 7" xfId="110"/>
    <cellStyle name="40 % - Accent1 8" xfId="111"/>
    <cellStyle name="40 % - Accent1 9" xfId="112"/>
    <cellStyle name="40 % - Accent2" xfId="113" builtinId="35" customBuiltin="1"/>
    <cellStyle name="40 % - Accent2 10" xfId="114"/>
    <cellStyle name="40 % - Accent2 11" xfId="115"/>
    <cellStyle name="40 % - Accent2 12" xfId="116"/>
    <cellStyle name="40 % - Accent2 13" xfId="117"/>
    <cellStyle name="40 % - Accent2 14" xfId="118"/>
    <cellStyle name="40 % - Accent2 15" xfId="119"/>
    <cellStyle name="40 % - Accent2 16" xfId="120"/>
    <cellStyle name="40 % - Accent2 2" xfId="121"/>
    <cellStyle name="40 % - Accent2 3" xfId="122"/>
    <cellStyle name="40 % - Accent2 4" xfId="123"/>
    <cellStyle name="40 % - Accent2 5" xfId="124"/>
    <cellStyle name="40 % - Accent2 6" xfId="125"/>
    <cellStyle name="40 % - Accent2 7" xfId="126"/>
    <cellStyle name="40 % - Accent2 8" xfId="127"/>
    <cellStyle name="40 % - Accent2 9" xfId="128"/>
    <cellStyle name="40 % - Accent3" xfId="129" builtinId="39" customBuiltin="1"/>
    <cellStyle name="40 % - Accent3 10" xfId="130"/>
    <cellStyle name="40 % - Accent3 11" xfId="131"/>
    <cellStyle name="40 % - Accent3 12" xfId="132"/>
    <cellStyle name="40 % - Accent3 13" xfId="133"/>
    <cellStyle name="40 % - Accent3 14" xfId="134"/>
    <cellStyle name="40 % - Accent3 15" xfId="135"/>
    <cellStyle name="40 % - Accent3 16" xfId="136"/>
    <cellStyle name="40 % - Accent3 2" xfId="137"/>
    <cellStyle name="40 % - Accent3 3" xfId="138"/>
    <cellStyle name="40 % - Accent3 4" xfId="139"/>
    <cellStyle name="40 % - Accent3 5" xfId="140"/>
    <cellStyle name="40 % - Accent3 6" xfId="141"/>
    <cellStyle name="40 % - Accent3 7" xfId="142"/>
    <cellStyle name="40 % - Accent3 8" xfId="143"/>
    <cellStyle name="40 % - Accent3 9" xfId="144"/>
    <cellStyle name="40 % - Accent4" xfId="145" builtinId="43" customBuiltin="1"/>
    <cellStyle name="40 % - Accent4 10" xfId="146"/>
    <cellStyle name="40 % - Accent4 11" xfId="147"/>
    <cellStyle name="40 % - Accent4 12" xfId="148"/>
    <cellStyle name="40 % - Accent4 13" xfId="149"/>
    <cellStyle name="40 % - Accent4 14" xfId="150"/>
    <cellStyle name="40 % - Accent4 15" xfId="151"/>
    <cellStyle name="40 % - Accent4 16" xfId="152"/>
    <cellStyle name="40 % - Accent4 2" xfId="153"/>
    <cellStyle name="40 % - Accent4 3" xfId="154"/>
    <cellStyle name="40 % - Accent4 4" xfId="155"/>
    <cellStyle name="40 % - Accent4 5" xfId="156"/>
    <cellStyle name="40 % - Accent4 6" xfId="157"/>
    <cellStyle name="40 % - Accent4 7" xfId="158"/>
    <cellStyle name="40 % - Accent4 8" xfId="159"/>
    <cellStyle name="40 % - Accent4 9" xfId="160"/>
    <cellStyle name="40 % - Accent5" xfId="161" builtinId="47" customBuiltin="1"/>
    <cellStyle name="40 % - Accent5 10" xfId="162"/>
    <cellStyle name="40 % - Accent5 11" xfId="163"/>
    <cellStyle name="40 % - Accent5 12" xfId="164"/>
    <cellStyle name="40 % - Accent5 13" xfId="165"/>
    <cellStyle name="40 % - Accent5 14" xfId="166"/>
    <cellStyle name="40 % - Accent5 15" xfId="167"/>
    <cellStyle name="40 % - Accent5 16" xfId="168"/>
    <cellStyle name="40 % - Accent5 2" xfId="169"/>
    <cellStyle name="40 % - Accent5 3" xfId="170"/>
    <cellStyle name="40 % - Accent5 4" xfId="171"/>
    <cellStyle name="40 % - Accent5 5" xfId="172"/>
    <cellStyle name="40 % - Accent5 6" xfId="173"/>
    <cellStyle name="40 % - Accent5 7" xfId="174"/>
    <cellStyle name="40 % - Accent5 8" xfId="175"/>
    <cellStyle name="40 % - Accent5 9" xfId="176"/>
    <cellStyle name="40 % - Accent6" xfId="177" builtinId="51" customBuiltin="1"/>
    <cellStyle name="40 % - Accent6 10" xfId="178"/>
    <cellStyle name="40 % - Accent6 11" xfId="179"/>
    <cellStyle name="40 % - Accent6 12" xfId="180"/>
    <cellStyle name="40 % - Accent6 13" xfId="181"/>
    <cellStyle name="40 % - Accent6 14" xfId="182"/>
    <cellStyle name="40 % - Accent6 15" xfId="183"/>
    <cellStyle name="40 % - Accent6 16" xfId="184"/>
    <cellStyle name="40 % - Accent6 2" xfId="185"/>
    <cellStyle name="40 % - Accent6 3" xfId="186"/>
    <cellStyle name="40 % - Accent6 4" xfId="187"/>
    <cellStyle name="40 % - Accent6 5" xfId="188"/>
    <cellStyle name="40 % - Accent6 6" xfId="189"/>
    <cellStyle name="40 % - Accent6 7" xfId="190"/>
    <cellStyle name="40 % - Accent6 8" xfId="191"/>
    <cellStyle name="40 % - Accent6 9" xfId="192"/>
    <cellStyle name="60 % - Accent1" xfId="193" builtinId="32" customBuiltin="1"/>
    <cellStyle name="60 % - Accent2" xfId="194" builtinId="36" customBuiltin="1"/>
    <cellStyle name="60 % - Accent3" xfId="195" builtinId="40" customBuiltin="1"/>
    <cellStyle name="60 % - Accent4" xfId="196" builtinId="44" customBuiltin="1"/>
    <cellStyle name="60 % - Accent5" xfId="197" builtinId="48" customBuiltin="1"/>
    <cellStyle name="60 % - Accent6" xfId="198" builtinId="52" customBuiltin="1"/>
    <cellStyle name="Accent1" xfId="199" builtinId="29" customBuiltin="1"/>
    <cellStyle name="Accent2" xfId="200" builtinId="33" customBuiltin="1"/>
    <cellStyle name="Accent3" xfId="201" builtinId="37" customBuiltin="1"/>
    <cellStyle name="Accent4" xfId="202" builtinId="41" customBuiltin="1"/>
    <cellStyle name="Accent5" xfId="203" builtinId="45" customBuiltin="1"/>
    <cellStyle name="Accent6" xfId="204" builtinId="49" customBuiltin="1"/>
    <cellStyle name="Avertissement" xfId="205" builtinId="11" customBuiltin="1"/>
    <cellStyle name="Calcul" xfId="206" builtinId="22" customBuiltin="1"/>
    <cellStyle name="Cellule liée" xfId="207" builtinId="24" customBuiltin="1"/>
    <cellStyle name="Commentaire 10" xfId="208"/>
    <cellStyle name="Commentaire 11" xfId="209"/>
    <cellStyle name="Commentaire 12" xfId="210"/>
    <cellStyle name="Commentaire 13" xfId="211"/>
    <cellStyle name="Commentaire 14" xfId="212"/>
    <cellStyle name="Commentaire 15" xfId="213"/>
    <cellStyle name="Commentaire 16" xfId="214"/>
    <cellStyle name="Commentaire 17" xfId="215"/>
    <cellStyle name="Commentaire 2" xfId="216"/>
    <cellStyle name="Commentaire 3" xfId="217"/>
    <cellStyle name="Commentaire 4" xfId="218"/>
    <cellStyle name="Commentaire 5" xfId="219"/>
    <cellStyle name="Commentaire 6" xfId="220"/>
    <cellStyle name="Commentaire 7" xfId="221"/>
    <cellStyle name="Commentaire 8" xfId="222"/>
    <cellStyle name="Commentaire 9" xfId="223"/>
    <cellStyle name="Entrée" xfId="224" builtinId="20" customBuiltin="1"/>
    <cellStyle name="Insatisfaisant" xfId="225" builtinId="27" customBuilti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4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6" builtinId="8" hidden="1"/>
    <cellStyle name="Lien hypertexte" xfId="668" builtinId="8" hidden="1"/>
    <cellStyle name="Lien hypertexte" xfId="670" builtinId="8" hidden="1"/>
    <cellStyle name="Lien hypertexte" xfId="672" builtinId="8" hidden="1"/>
    <cellStyle name="Lien hypertexte" xfId="674" builtinId="8" hidden="1"/>
    <cellStyle name="Lien hypertexte" xfId="676" builtinId="8" hidden="1"/>
    <cellStyle name="Lien hypertexte" xfId="678" builtinId="8" hidden="1"/>
    <cellStyle name="Lien hypertexte" xfId="680" builtinId="8" hidden="1"/>
    <cellStyle name="Lien hypertexte" xfId="682" builtinId="8" hidden="1"/>
    <cellStyle name="Lien hypertexte" xfId="684" builtinId="8" hidden="1"/>
    <cellStyle name="Lien hypertexte" xfId="686" builtinId="8" hidden="1"/>
    <cellStyle name="Lien hypertexte" xfId="688" builtinId="8" hidden="1"/>
    <cellStyle name="Lien hypertexte" xfId="690" builtinId="8" hidden="1"/>
    <cellStyle name="Lien hypertexte" xfId="692" builtinId="8" hidden="1"/>
    <cellStyle name="Lien hypertexte" xfId="694" builtinId="8" hidden="1"/>
    <cellStyle name="Lien hypertexte" xfId="696" builtinId="8" hidden="1"/>
    <cellStyle name="Lien hypertexte" xfId="698" builtinId="8" hidden="1"/>
    <cellStyle name="Lien hypertexte" xfId="700" builtinId="8" hidden="1"/>
    <cellStyle name="Lien hypertexte" xfId="702" builtinId="8" hidden="1"/>
    <cellStyle name="Lien hypertexte" xfId="704" builtinId="8" hidden="1"/>
    <cellStyle name="Lien hypertexte" xfId="706" builtinId="8" hidden="1"/>
    <cellStyle name="Lien hypertexte" xfId="708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72" builtinId="8" hidden="1"/>
    <cellStyle name="Lien hypertexte" xfId="1074" builtinId="8" hidden="1"/>
    <cellStyle name="Lien hypertexte" xfId="1076" builtinId="8" hidden="1"/>
    <cellStyle name="Lien hypertexte" xfId="1078" builtinId="8" hidden="1"/>
    <cellStyle name="Lien hypertexte" xfId="1080" builtinId="8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5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7" builtinId="9" hidden="1"/>
    <cellStyle name="Lien hypertexte visité" xfId="669" builtinId="9" hidden="1"/>
    <cellStyle name="Lien hypertexte visité" xfId="671" builtinId="9" hidden="1"/>
    <cellStyle name="Lien hypertexte visité" xfId="673" builtinId="9" hidden="1"/>
    <cellStyle name="Lien hypertexte visité" xfId="675" builtinId="9" hidden="1"/>
    <cellStyle name="Lien hypertexte visité" xfId="677" builtinId="9" hidden="1"/>
    <cellStyle name="Lien hypertexte visité" xfId="679" builtinId="9" hidden="1"/>
    <cellStyle name="Lien hypertexte visité" xfId="681" builtinId="9" hidden="1"/>
    <cellStyle name="Lien hypertexte visité" xfId="683" builtinId="9" hidden="1"/>
    <cellStyle name="Lien hypertexte visité" xfId="685" builtinId="9" hidden="1"/>
    <cellStyle name="Lien hypertexte visité" xfId="687" builtinId="9" hidden="1"/>
    <cellStyle name="Lien hypertexte visité" xfId="689" builtinId="9" hidden="1"/>
    <cellStyle name="Lien hypertexte visité" xfId="691" builtinId="9" hidden="1"/>
    <cellStyle name="Lien hypertexte visité" xfId="693" builtinId="9" hidden="1"/>
    <cellStyle name="Lien hypertexte visité" xfId="695" builtinId="9" hidden="1"/>
    <cellStyle name="Lien hypertexte visité" xfId="697" builtinId="9" hidden="1"/>
    <cellStyle name="Lien hypertexte visité" xfId="699" builtinId="9" hidden="1"/>
    <cellStyle name="Lien hypertexte visité" xfId="701" builtinId="9" hidden="1"/>
    <cellStyle name="Lien hypertexte visité" xfId="703" builtinId="9" hidden="1"/>
    <cellStyle name="Lien hypertexte visité" xfId="705" builtinId="9" hidden="1"/>
    <cellStyle name="Lien hypertexte visité" xfId="707" builtinId="9" hidden="1"/>
    <cellStyle name="Lien hypertexte visité" xfId="709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71" builtinId="9" hidden="1"/>
    <cellStyle name="Lien hypertexte visité" xfId="1073" builtinId="9" hidden="1"/>
    <cellStyle name="Lien hypertexte visité" xfId="1075" builtinId="9" hidden="1"/>
    <cellStyle name="Lien hypertexte visité" xfId="1077" builtinId="9" hidden="1"/>
    <cellStyle name="Lien hypertexte visité" xfId="1079" builtinId="9" hidden="1"/>
    <cellStyle name="Lien hypertexte visité" xfId="1081" builtinId="9" hidden="1"/>
    <cellStyle name="Milliers" xfId="226" builtinId="3" customBuiltin="1"/>
    <cellStyle name="Milliers 2" xfId="227"/>
    <cellStyle name="Milliers 3" xfId="641"/>
    <cellStyle name="Monétaire" xfId="1057" builtinId="4"/>
    <cellStyle name="Neutre" xfId="228" builtinId="28" customBuiltin="1"/>
    <cellStyle name="Normal" xfId="0" builtinId="0" customBuiltin="1"/>
    <cellStyle name="Normal 10" xfId="229"/>
    <cellStyle name="Normal 11" xfId="230"/>
    <cellStyle name="Normal 12" xfId="231"/>
    <cellStyle name="Normal 13" xfId="232"/>
    <cellStyle name="Normal 14" xfId="233"/>
    <cellStyle name="Normal 15" xfId="234"/>
    <cellStyle name="Normal 16" xfId="235"/>
    <cellStyle name="Normal 17" xfId="236"/>
    <cellStyle name="Normal 18" xfId="237"/>
    <cellStyle name="Normal 19" xfId="238"/>
    <cellStyle name="Normal 2" xfId="239"/>
    <cellStyle name="Normal 20" xfId="327"/>
    <cellStyle name="Normal 21" xfId="640"/>
    <cellStyle name="Normal 3" xfId="240"/>
    <cellStyle name="Normal 4" xfId="241"/>
    <cellStyle name="Normal 5" xfId="242"/>
    <cellStyle name="Normal 6" xfId="243"/>
    <cellStyle name="Normal 7" xfId="244"/>
    <cellStyle name="Normal 8" xfId="245"/>
    <cellStyle name="Normal 9" xfId="246"/>
    <cellStyle name="Percent 2" xfId="820"/>
    <cellStyle name="Pourcentage" xfId="247" builtinId="5" customBuiltin="1"/>
    <cellStyle name="Pourcentage 2" xfId="248"/>
    <cellStyle name="Sortie" xfId="249" builtinId="21" customBuiltin="1"/>
    <cellStyle name="Texte explicatif" xfId="250" builtinId="53" customBuiltin="1"/>
    <cellStyle name="Titre 2" xfId="251"/>
    <cellStyle name="Titre 3" xfId="252"/>
    <cellStyle name="Titre 5" xfId="253"/>
    <cellStyle name="Total" xfId="254" builtinId="25" customBuiltin="1"/>
  </cellStyles>
  <dxfs count="42">
    <dxf>
      <font>
        <color auto="1"/>
      </font>
    </dxf>
    <dxf>
      <fill>
        <patternFill patternType="solid">
          <fgColor indexed="64"/>
          <bgColor rgb="FFFFFF00"/>
        </patternFill>
      </fill>
    </dxf>
    <dxf>
      <numFmt numFmtId="166" formatCode="0.0%"/>
    </dxf>
    <dxf>
      <alignment horizontal="left"/>
    </dxf>
    <dxf>
      <numFmt numFmtId="171" formatCode="[$-40C]mmm\-yy;@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alignment horizontal="left" readingOrder="0"/>
    </dxf>
    <dxf>
      <alignment horizontal="center"/>
    </dxf>
    <dxf>
      <alignment horizontal="left" indent="0"/>
    </dxf>
    <dxf>
      <alignment vertical="center"/>
    </dxf>
    <dxf>
      <numFmt numFmtId="2" formatCode="0.00"/>
    </dxf>
    <dxf>
      <numFmt numFmtId="2" formatCode="0.00"/>
    </dxf>
    <dxf>
      <numFmt numFmtId="2" formatCode="0.00"/>
    </dxf>
    <dxf>
      <numFmt numFmtId="34" formatCode="_ * #,##0.00_)\ &quot;€&quot;_ ;_ * \(#,##0.00\)\ &quot;€&quot;_ ;_ * &quot;-&quot;??_)\ &quot;€&quot;_ ;_ @_ 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font>
        <color rgb="FF009443"/>
      </font>
      <fill>
        <patternFill patternType="none">
          <bgColor auto="1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rgb="FF009443"/>
      </font>
      <fill>
        <patternFill patternType="none">
          <bgColor auto="1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rgb="FF009443"/>
      </font>
      <fill>
        <patternFill patternType="none">
          <bgColor auto="1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rgb="FF009443"/>
      </font>
      <fill>
        <patternFill patternType="none">
          <bgColor auto="1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rgb="FF009443"/>
      </font>
      <fill>
        <patternFill patternType="none">
          <bgColor auto="1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rgb="FF009443"/>
      </font>
      <fill>
        <patternFill patternType="none">
          <bgColor auto="1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rgb="FF009443"/>
      </font>
      <fill>
        <patternFill patternType="none">
          <bgColor auto="1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u val="none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double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Template TDC">
    <tableStyle name="Template TDC" table="0" count="7">
      <tableStyleElement type="wholeTable" dxfId="41"/>
      <tableStyleElement type="headerRow" dxfId="40"/>
      <tableStyleElement type="totalRow" dxfId="39"/>
      <tableStyleElement type="firstSubtotalRow" dxfId="38"/>
      <tableStyleElement type="firstRowSubheading" dxfId="37"/>
      <tableStyleElement type="pageFieldLabels" dxfId="36"/>
      <tableStyleElement type="pageFieldValues" dxfId="35"/>
    </tableStyle>
  </tableStyles>
  <colors>
    <mruColors>
      <color rgb="FF005E2B"/>
      <color rgb="FF009443"/>
      <color rgb="FF076633"/>
      <color rgb="FF008B4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>
                <a:latin typeface="Futura (Light)"/>
                <a:cs typeface="Futura (Light)"/>
              </a:defRPr>
            </a:pPr>
            <a:r>
              <a:rPr lang="fr-FR">
                <a:latin typeface="Futura (Light)"/>
                <a:cs typeface="Futura (Light)"/>
              </a:rPr>
              <a:t>2015-2016 OVERALL FAN EVOLUTION</a:t>
            </a:r>
          </a:p>
        </c:rich>
      </c:tx>
      <c:layout>
        <c:manualLayout>
          <c:xMode val="edge"/>
          <c:yMode val="edge"/>
          <c:x val="0.344224470393213"/>
          <c:y val="0.0574535950768614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7797128300139"/>
          <c:y val="0.20706507126694"/>
          <c:w val="0.716391183978715"/>
          <c:h val="0.655571564192774"/>
        </c:manualLayout>
      </c:layout>
      <c:lineChart>
        <c:grouping val="standard"/>
        <c:varyColors val="0"/>
        <c:ser>
          <c:idx val="0"/>
          <c:order val="0"/>
          <c:spPr>
            <a:ln>
              <a:solidFill>
                <a:srgbClr val="005E2B"/>
              </a:solidFill>
            </a:ln>
          </c:spPr>
          <c:marker>
            <c:symbol val="none"/>
          </c:marker>
          <c:cat>
            <c:numRef>
              <c:f>'FAN EVOLUTION'!$A$99:$A$679</c:f>
              <c:numCache>
                <c:formatCode>dd/mm/yy;@</c:formatCode>
                <c:ptCount val="581"/>
                <c:pt idx="0">
                  <c:v>42186.0</c:v>
                </c:pt>
                <c:pt idx="1">
                  <c:v>42187.0</c:v>
                </c:pt>
                <c:pt idx="2">
                  <c:v>42188.0</c:v>
                </c:pt>
                <c:pt idx="3">
                  <c:v>42189.0</c:v>
                </c:pt>
                <c:pt idx="4">
                  <c:v>42190.0</c:v>
                </c:pt>
                <c:pt idx="5">
                  <c:v>42191.0</c:v>
                </c:pt>
                <c:pt idx="6">
                  <c:v>42192.0</c:v>
                </c:pt>
                <c:pt idx="7">
                  <c:v>42193.0</c:v>
                </c:pt>
                <c:pt idx="8">
                  <c:v>42194.0</c:v>
                </c:pt>
                <c:pt idx="9">
                  <c:v>42195.0</c:v>
                </c:pt>
                <c:pt idx="10">
                  <c:v>42196.0</c:v>
                </c:pt>
                <c:pt idx="11">
                  <c:v>42197.0</c:v>
                </c:pt>
                <c:pt idx="12">
                  <c:v>42198.0</c:v>
                </c:pt>
                <c:pt idx="13">
                  <c:v>42199.0</c:v>
                </c:pt>
                <c:pt idx="14">
                  <c:v>42200.0</c:v>
                </c:pt>
                <c:pt idx="15">
                  <c:v>42201.0</c:v>
                </c:pt>
                <c:pt idx="16">
                  <c:v>42202.0</c:v>
                </c:pt>
                <c:pt idx="17">
                  <c:v>42203.0</c:v>
                </c:pt>
                <c:pt idx="18">
                  <c:v>42204.0</c:v>
                </c:pt>
                <c:pt idx="19">
                  <c:v>42205.0</c:v>
                </c:pt>
                <c:pt idx="20">
                  <c:v>42206.0</c:v>
                </c:pt>
                <c:pt idx="21">
                  <c:v>42207.0</c:v>
                </c:pt>
                <c:pt idx="22">
                  <c:v>42208.0</c:v>
                </c:pt>
                <c:pt idx="23">
                  <c:v>42209.0</c:v>
                </c:pt>
                <c:pt idx="24">
                  <c:v>42210.0</c:v>
                </c:pt>
                <c:pt idx="25">
                  <c:v>42211.0</c:v>
                </c:pt>
                <c:pt idx="26">
                  <c:v>42212.0</c:v>
                </c:pt>
                <c:pt idx="27">
                  <c:v>42213.0</c:v>
                </c:pt>
                <c:pt idx="28">
                  <c:v>42214.0</c:v>
                </c:pt>
                <c:pt idx="29">
                  <c:v>42215.0</c:v>
                </c:pt>
                <c:pt idx="30">
                  <c:v>42216.0</c:v>
                </c:pt>
                <c:pt idx="31">
                  <c:v>42217.0</c:v>
                </c:pt>
                <c:pt idx="32">
                  <c:v>42218.0</c:v>
                </c:pt>
                <c:pt idx="33">
                  <c:v>42219.0</c:v>
                </c:pt>
                <c:pt idx="34">
                  <c:v>42220.0</c:v>
                </c:pt>
                <c:pt idx="35">
                  <c:v>42221.0</c:v>
                </c:pt>
                <c:pt idx="36">
                  <c:v>42222.0</c:v>
                </c:pt>
                <c:pt idx="37">
                  <c:v>42223.0</c:v>
                </c:pt>
                <c:pt idx="38">
                  <c:v>42224.0</c:v>
                </c:pt>
                <c:pt idx="39">
                  <c:v>42225.0</c:v>
                </c:pt>
                <c:pt idx="40">
                  <c:v>42226.0</c:v>
                </c:pt>
                <c:pt idx="41">
                  <c:v>42227.0</c:v>
                </c:pt>
                <c:pt idx="42">
                  <c:v>42228.0</c:v>
                </c:pt>
                <c:pt idx="43">
                  <c:v>42229.0</c:v>
                </c:pt>
                <c:pt idx="44">
                  <c:v>42230.0</c:v>
                </c:pt>
                <c:pt idx="45">
                  <c:v>42231.0</c:v>
                </c:pt>
                <c:pt idx="46">
                  <c:v>42232.0</c:v>
                </c:pt>
                <c:pt idx="47">
                  <c:v>42233.0</c:v>
                </c:pt>
                <c:pt idx="48">
                  <c:v>42234.0</c:v>
                </c:pt>
                <c:pt idx="49">
                  <c:v>42235.0</c:v>
                </c:pt>
                <c:pt idx="50">
                  <c:v>42236.0</c:v>
                </c:pt>
                <c:pt idx="51">
                  <c:v>42237.0</c:v>
                </c:pt>
                <c:pt idx="52">
                  <c:v>42238.0</c:v>
                </c:pt>
                <c:pt idx="53">
                  <c:v>42239.0</c:v>
                </c:pt>
                <c:pt idx="54">
                  <c:v>42240.0</c:v>
                </c:pt>
                <c:pt idx="55">
                  <c:v>42241.0</c:v>
                </c:pt>
                <c:pt idx="56">
                  <c:v>42242.0</c:v>
                </c:pt>
                <c:pt idx="57">
                  <c:v>42243.0</c:v>
                </c:pt>
                <c:pt idx="58">
                  <c:v>42244.0</c:v>
                </c:pt>
                <c:pt idx="59">
                  <c:v>42245.0</c:v>
                </c:pt>
                <c:pt idx="60">
                  <c:v>42246.0</c:v>
                </c:pt>
                <c:pt idx="61">
                  <c:v>42247.0</c:v>
                </c:pt>
                <c:pt idx="62">
                  <c:v>42248.0</c:v>
                </c:pt>
                <c:pt idx="63">
                  <c:v>42249.0</c:v>
                </c:pt>
                <c:pt idx="64">
                  <c:v>42250.0</c:v>
                </c:pt>
                <c:pt idx="65">
                  <c:v>42251.0</c:v>
                </c:pt>
                <c:pt idx="66">
                  <c:v>42252.0</c:v>
                </c:pt>
                <c:pt idx="67">
                  <c:v>42253.0</c:v>
                </c:pt>
                <c:pt idx="68">
                  <c:v>42254.0</c:v>
                </c:pt>
                <c:pt idx="69">
                  <c:v>42255.0</c:v>
                </c:pt>
                <c:pt idx="70">
                  <c:v>42256.0</c:v>
                </c:pt>
                <c:pt idx="71">
                  <c:v>42257.0</c:v>
                </c:pt>
                <c:pt idx="72">
                  <c:v>42258.0</c:v>
                </c:pt>
                <c:pt idx="73">
                  <c:v>42259.0</c:v>
                </c:pt>
                <c:pt idx="74">
                  <c:v>42260.0</c:v>
                </c:pt>
                <c:pt idx="75">
                  <c:v>42261.0</c:v>
                </c:pt>
                <c:pt idx="76">
                  <c:v>42262.0</c:v>
                </c:pt>
                <c:pt idx="77">
                  <c:v>42263.0</c:v>
                </c:pt>
                <c:pt idx="78">
                  <c:v>42264.0</c:v>
                </c:pt>
                <c:pt idx="79">
                  <c:v>42265.0</c:v>
                </c:pt>
                <c:pt idx="80">
                  <c:v>42266.0</c:v>
                </c:pt>
                <c:pt idx="81">
                  <c:v>42267.0</c:v>
                </c:pt>
                <c:pt idx="82">
                  <c:v>42268.0</c:v>
                </c:pt>
                <c:pt idx="83">
                  <c:v>42269.0</c:v>
                </c:pt>
                <c:pt idx="84">
                  <c:v>42270.0</c:v>
                </c:pt>
                <c:pt idx="85">
                  <c:v>42271.0</c:v>
                </c:pt>
                <c:pt idx="86">
                  <c:v>42272.0</c:v>
                </c:pt>
                <c:pt idx="87">
                  <c:v>42273.0</c:v>
                </c:pt>
                <c:pt idx="88">
                  <c:v>42274.0</c:v>
                </c:pt>
                <c:pt idx="89">
                  <c:v>42275.0</c:v>
                </c:pt>
                <c:pt idx="90">
                  <c:v>42276.0</c:v>
                </c:pt>
                <c:pt idx="91">
                  <c:v>42277.0</c:v>
                </c:pt>
                <c:pt idx="92">
                  <c:v>42278.0</c:v>
                </c:pt>
                <c:pt idx="93">
                  <c:v>42279.0</c:v>
                </c:pt>
                <c:pt idx="94">
                  <c:v>42280.0</c:v>
                </c:pt>
                <c:pt idx="95">
                  <c:v>42281.0</c:v>
                </c:pt>
                <c:pt idx="96">
                  <c:v>42282.0</c:v>
                </c:pt>
                <c:pt idx="97">
                  <c:v>42283.0</c:v>
                </c:pt>
                <c:pt idx="98">
                  <c:v>42284.0</c:v>
                </c:pt>
                <c:pt idx="99">
                  <c:v>42285.0</c:v>
                </c:pt>
                <c:pt idx="100">
                  <c:v>42286.0</c:v>
                </c:pt>
                <c:pt idx="101">
                  <c:v>42287.0</c:v>
                </c:pt>
                <c:pt idx="102">
                  <c:v>42288.0</c:v>
                </c:pt>
                <c:pt idx="103">
                  <c:v>42289.0</c:v>
                </c:pt>
                <c:pt idx="104">
                  <c:v>42290.0</c:v>
                </c:pt>
                <c:pt idx="105">
                  <c:v>42291.0</c:v>
                </c:pt>
                <c:pt idx="106">
                  <c:v>42292.0</c:v>
                </c:pt>
                <c:pt idx="107">
                  <c:v>42293.0</c:v>
                </c:pt>
                <c:pt idx="108">
                  <c:v>42294.0</c:v>
                </c:pt>
                <c:pt idx="109">
                  <c:v>42295.0</c:v>
                </c:pt>
                <c:pt idx="110">
                  <c:v>42296.0</c:v>
                </c:pt>
                <c:pt idx="111">
                  <c:v>42297.0</c:v>
                </c:pt>
                <c:pt idx="112">
                  <c:v>42298.0</c:v>
                </c:pt>
                <c:pt idx="113">
                  <c:v>42299.0</c:v>
                </c:pt>
                <c:pt idx="114">
                  <c:v>42300.0</c:v>
                </c:pt>
                <c:pt idx="115">
                  <c:v>42301.0</c:v>
                </c:pt>
                <c:pt idx="116">
                  <c:v>42302.0</c:v>
                </c:pt>
                <c:pt idx="117">
                  <c:v>42303.0</c:v>
                </c:pt>
                <c:pt idx="118">
                  <c:v>42304.0</c:v>
                </c:pt>
                <c:pt idx="119">
                  <c:v>42305.0</c:v>
                </c:pt>
                <c:pt idx="120">
                  <c:v>42306.0</c:v>
                </c:pt>
                <c:pt idx="121">
                  <c:v>42307.0</c:v>
                </c:pt>
                <c:pt idx="122">
                  <c:v>42308.0</c:v>
                </c:pt>
                <c:pt idx="123">
                  <c:v>42309.0</c:v>
                </c:pt>
                <c:pt idx="124">
                  <c:v>42310.0</c:v>
                </c:pt>
                <c:pt idx="125">
                  <c:v>42311.0</c:v>
                </c:pt>
                <c:pt idx="126">
                  <c:v>42312.0</c:v>
                </c:pt>
                <c:pt idx="127">
                  <c:v>42313.0</c:v>
                </c:pt>
                <c:pt idx="128">
                  <c:v>42314.0</c:v>
                </c:pt>
                <c:pt idx="129">
                  <c:v>42315.0</c:v>
                </c:pt>
                <c:pt idx="130">
                  <c:v>42316.0</c:v>
                </c:pt>
                <c:pt idx="131">
                  <c:v>42317.0</c:v>
                </c:pt>
                <c:pt idx="132">
                  <c:v>42318.0</c:v>
                </c:pt>
                <c:pt idx="133">
                  <c:v>42319.0</c:v>
                </c:pt>
                <c:pt idx="134">
                  <c:v>42320.0</c:v>
                </c:pt>
                <c:pt idx="135">
                  <c:v>42321.0</c:v>
                </c:pt>
                <c:pt idx="136">
                  <c:v>42322.0</c:v>
                </c:pt>
                <c:pt idx="137">
                  <c:v>42323.0</c:v>
                </c:pt>
                <c:pt idx="138">
                  <c:v>42324.0</c:v>
                </c:pt>
                <c:pt idx="139">
                  <c:v>42325.0</c:v>
                </c:pt>
                <c:pt idx="140">
                  <c:v>42326.0</c:v>
                </c:pt>
                <c:pt idx="141">
                  <c:v>42327.0</c:v>
                </c:pt>
                <c:pt idx="142">
                  <c:v>42328.0</c:v>
                </c:pt>
                <c:pt idx="143">
                  <c:v>42329.0</c:v>
                </c:pt>
                <c:pt idx="144">
                  <c:v>42330.0</c:v>
                </c:pt>
                <c:pt idx="145">
                  <c:v>42331.0</c:v>
                </c:pt>
                <c:pt idx="146">
                  <c:v>42332.0</c:v>
                </c:pt>
                <c:pt idx="147">
                  <c:v>42333.0</c:v>
                </c:pt>
                <c:pt idx="148">
                  <c:v>42334.0</c:v>
                </c:pt>
                <c:pt idx="149">
                  <c:v>42335.0</c:v>
                </c:pt>
                <c:pt idx="150">
                  <c:v>42336.0</c:v>
                </c:pt>
                <c:pt idx="151">
                  <c:v>42337.0</c:v>
                </c:pt>
                <c:pt idx="152">
                  <c:v>42338.0</c:v>
                </c:pt>
                <c:pt idx="153">
                  <c:v>42339.0</c:v>
                </c:pt>
                <c:pt idx="154">
                  <c:v>42340.0</c:v>
                </c:pt>
                <c:pt idx="155">
                  <c:v>42341.0</c:v>
                </c:pt>
                <c:pt idx="156">
                  <c:v>42342.0</c:v>
                </c:pt>
                <c:pt idx="157">
                  <c:v>42343.0</c:v>
                </c:pt>
                <c:pt idx="158">
                  <c:v>42344.0</c:v>
                </c:pt>
                <c:pt idx="159">
                  <c:v>42345.0</c:v>
                </c:pt>
                <c:pt idx="160">
                  <c:v>42346.0</c:v>
                </c:pt>
                <c:pt idx="161">
                  <c:v>42347.0</c:v>
                </c:pt>
                <c:pt idx="162">
                  <c:v>42348.0</c:v>
                </c:pt>
                <c:pt idx="163">
                  <c:v>42349.0</c:v>
                </c:pt>
                <c:pt idx="164">
                  <c:v>42350.0</c:v>
                </c:pt>
                <c:pt idx="165">
                  <c:v>42351.0</c:v>
                </c:pt>
                <c:pt idx="166">
                  <c:v>42352.0</c:v>
                </c:pt>
                <c:pt idx="167">
                  <c:v>42353.0</c:v>
                </c:pt>
                <c:pt idx="168">
                  <c:v>42354.0</c:v>
                </c:pt>
                <c:pt idx="169">
                  <c:v>42355.0</c:v>
                </c:pt>
                <c:pt idx="170">
                  <c:v>42356.0</c:v>
                </c:pt>
                <c:pt idx="171">
                  <c:v>42357.0</c:v>
                </c:pt>
                <c:pt idx="172">
                  <c:v>42358.0</c:v>
                </c:pt>
                <c:pt idx="173">
                  <c:v>42359.0</c:v>
                </c:pt>
                <c:pt idx="174">
                  <c:v>42360.0</c:v>
                </c:pt>
                <c:pt idx="175">
                  <c:v>42361.0</c:v>
                </c:pt>
                <c:pt idx="176">
                  <c:v>42362.0</c:v>
                </c:pt>
                <c:pt idx="177">
                  <c:v>42363.0</c:v>
                </c:pt>
                <c:pt idx="178">
                  <c:v>42364.0</c:v>
                </c:pt>
                <c:pt idx="179">
                  <c:v>42365.0</c:v>
                </c:pt>
                <c:pt idx="180">
                  <c:v>42366.0</c:v>
                </c:pt>
                <c:pt idx="181">
                  <c:v>42367.0</c:v>
                </c:pt>
                <c:pt idx="182">
                  <c:v>42368.0</c:v>
                </c:pt>
                <c:pt idx="183">
                  <c:v>42369.0</c:v>
                </c:pt>
                <c:pt idx="184">
                  <c:v>42370.0</c:v>
                </c:pt>
                <c:pt idx="185">
                  <c:v>42371.0</c:v>
                </c:pt>
                <c:pt idx="186">
                  <c:v>42372.0</c:v>
                </c:pt>
                <c:pt idx="187">
                  <c:v>42373.0</c:v>
                </c:pt>
                <c:pt idx="188">
                  <c:v>42374.0</c:v>
                </c:pt>
                <c:pt idx="189">
                  <c:v>42375.0</c:v>
                </c:pt>
                <c:pt idx="190">
                  <c:v>42376.0</c:v>
                </c:pt>
                <c:pt idx="191">
                  <c:v>42377.0</c:v>
                </c:pt>
                <c:pt idx="192">
                  <c:v>42378.0</c:v>
                </c:pt>
                <c:pt idx="193">
                  <c:v>42379.0</c:v>
                </c:pt>
                <c:pt idx="194">
                  <c:v>42380.0</c:v>
                </c:pt>
                <c:pt idx="195">
                  <c:v>42381.0</c:v>
                </c:pt>
                <c:pt idx="196">
                  <c:v>42382.0</c:v>
                </c:pt>
                <c:pt idx="197">
                  <c:v>42383.0</c:v>
                </c:pt>
                <c:pt idx="198">
                  <c:v>42384.0</c:v>
                </c:pt>
                <c:pt idx="199">
                  <c:v>42385.0</c:v>
                </c:pt>
                <c:pt idx="200">
                  <c:v>42386.0</c:v>
                </c:pt>
                <c:pt idx="201">
                  <c:v>42387.0</c:v>
                </c:pt>
                <c:pt idx="202">
                  <c:v>42388.0</c:v>
                </c:pt>
                <c:pt idx="203">
                  <c:v>42389.0</c:v>
                </c:pt>
                <c:pt idx="204">
                  <c:v>42390.0</c:v>
                </c:pt>
                <c:pt idx="205">
                  <c:v>42391.0</c:v>
                </c:pt>
                <c:pt idx="206">
                  <c:v>42392.0</c:v>
                </c:pt>
                <c:pt idx="207">
                  <c:v>42393.0</c:v>
                </c:pt>
                <c:pt idx="208">
                  <c:v>42394.0</c:v>
                </c:pt>
                <c:pt idx="209">
                  <c:v>42395.0</c:v>
                </c:pt>
                <c:pt idx="210">
                  <c:v>42396.0</c:v>
                </c:pt>
                <c:pt idx="211">
                  <c:v>42397.0</c:v>
                </c:pt>
                <c:pt idx="212">
                  <c:v>42398.0</c:v>
                </c:pt>
                <c:pt idx="213">
                  <c:v>42399.0</c:v>
                </c:pt>
                <c:pt idx="214">
                  <c:v>42400.0</c:v>
                </c:pt>
                <c:pt idx="215">
                  <c:v>42401.0</c:v>
                </c:pt>
                <c:pt idx="216">
                  <c:v>42402.0</c:v>
                </c:pt>
                <c:pt idx="217">
                  <c:v>42403.0</c:v>
                </c:pt>
                <c:pt idx="218">
                  <c:v>42404.0</c:v>
                </c:pt>
                <c:pt idx="219">
                  <c:v>42405.0</c:v>
                </c:pt>
                <c:pt idx="220">
                  <c:v>42406.0</c:v>
                </c:pt>
                <c:pt idx="221">
                  <c:v>42407.0</c:v>
                </c:pt>
                <c:pt idx="222">
                  <c:v>42408.0</c:v>
                </c:pt>
                <c:pt idx="223">
                  <c:v>42409.0</c:v>
                </c:pt>
                <c:pt idx="224">
                  <c:v>42410.0</c:v>
                </c:pt>
                <c:pt idx="225">
                  <c:v>42411.0</c:v>
                </c:pt>
                <c:pt idx="226">
                  <c:v>42412.0</c:v>
                </c:pt>
                <c:pt idx="227">
                  <c:v>42413.0</c:v>
                </c:pt>
                <c:pt idx="228">
                  <c:v>42414.0</c:v>
                </c:pt>
                <c:pt idx="229">
                  <c:v>42415.0</c:v>
                </c:pt>
                <c:pt idx="230">
                  <c:v>42416.0</c:v>
                </c:pt>
                <c:pt idx="231">
                  <c:v>42417.0</c:v>
                </c:pt>
                <c:pt idx="232">
                  <c:v>42418.0</c:v>
                </c:pt>
                <c:pt idx="233">
                  <c:v>42419.0</c:v>
                </c:pt>
                <c:pt idx="234">
                  <c:v>42420.0</c:v>
                </c:pt>
                <c:pt idx="235">
                  <c:v>42421.0</c:v>
                </c:pt>
                <c:pt idx="236">
                  <c:v>42422.0</c:v>
                </c:pt>
                <c:pt idx="237">
                  <c:v>42423.0</c:v>
                </c:pt>
                <c:pt idx="238">
                  <c:v>42424.0</c:v>
                </c:pt>
                <c:pt idx="239">
                  <c:v>42425.0</c:v>
                </c:pt>
                <c:pt idx="240">
                  <c:v>42426.0</c:v>
                </c:pt>
                <c:pt idx="241">
                  <c:v>42427.0</c:v>
                </c:pt>
                <c:pt idx="242">
                  <c:v>42428.0</c:v>
                </c:pt>
                <c:pt idx="243">
                  <c:v>42429.0</c:v>
                </c:pt>
                <c:pt idx="244">
                  <c:v>42430.0</c:v>
                </c:pt>
                <c:pt idx="245">
                  <c:v>42431.0</c:v>
                </c:pt>
                <c:pt idx="246">
                  <c:v>42432.0</c:v>
                </c:pt>
                <c:pt idx="247">
                  <c:v>42433.0</c:v>
                </c:pt>
                <c:pt idx="248">
                  <c:v>42434.0</c:v>
                </c:pt>
                <c:pt idx="249">
                  <c:v>42435.0</c:v>
                </c:pt>
                <c:pt idx="250">
                  <c:v>42436.0</c:v>
                </c:pt>
                <c:pt idx="251">
                  <c:v>42437.0</c:v>
                </c:pt>
                <c:pt idx="252">
                  <c:v>42438.0</c:v>
                </c:pt>
                <c:pt idx="253">
                  <c:v>42439.0</c:v>
                </c:pt>
                <c:pt idx="254">
                  <c:v>42440.0</c:v>
                </c:pt>
                <c:pt idx="255">
                  <c:v>42441.0</c:v>
                </c:pt>
                <c:pt idx="256">
                  <c:v>42442.0</c:v>
                </c:pt>
                <c:pt idx="257">
                  <c:v>42443.0</c:v>
                </c:pt>
                <c:pt idx="258">
                  <c:v>42444.0</c:v>
                </c:pt>
                <c:pt idx="259">
                  <c:v>42445.0</c:v>
                </c:pt>
                <c:pt idx="260">
                  <c:v>42446.0</c:v>
                </c:pt>
                <c:pt idx="261">
                  <c:v>42447.0</c:v>
                </c:pt>
                <c:pt idx="262">
                  <c:v>42448.0</c:v>
                </c:pt>
                <c:pt idx="263">
                  <c:v>42449.0</c:v>
                </c:pt>
                <c:pt idx="264">
                  <c:v>42450.0</c:v>
                </c:pt>
                <c:pt idx="265">
                  <c:v>42451.0</c:v>
                </c:pt>
                <c:pt idx="266">
                  <c:v>42452.0</c:v>
                </c:pt>
                <c:pt idx="267">
                  <c:v>42453.0</c:v>
                </c:pt>
                <c:pt idx="268">
                  <c:v>42454.0</c:v>
                </c:pt>
                <c:pt idx="269">
                  <c:v>42455.0</c:v>
                </c:pt>
                <c:pt idx="270">
                  <c:v>42456.0</c:v>
                </c:pt>
                <c:pt idx="271">
                  <c:v>42457.0</c:v>
                </c:pt>
                <c:pt idx="272">
                  <c:v>42458.0</c:v>
                </c:pt>
                <c:pt idx="273">
                  <c:v>42459.0</c:v>
                </c:pt>
                <c:pt idx="274">
                  <c:v>42460.0</c:v>
                </c:pt>
                <c:pt idx="275">
                  <c:v>42461.0</c:v>
                </c:pt>
                <c:pt idx="276">
                  <c:v>42462.0</c:v>
                </c:pt>
                <c:pt idx="277">
                  <c:v>42463.0</c:v>
                </c:pt>
                <c:pt idx="278">
                  <c:v>42464.0</c:v>
                </c:pt>
                <c:pt idx="279">
                  <c:v>42465.0</c:v>
                </c:pt>
                <c:pt idx="280">
                  <c:v>42466.0</c:v>
                </c:pt>
                <c:pt idx="281">
                  <c:v>42467.0</c:v>
                </c:pt>
                <c:pt idx="282">
                  <c:v>42468.0</c:v>
                </c:pt>
                <c:pt idx="283">
                  <c:v>42469.0</c:v>
                </c:pt>
                <c:pt idx="284">
                  <c:v>42470.0</c:v>
                </c:pt>
                <c:pt idx="285">
                  <c:v>42471.0</c:v>
                </c:pt>
                <c:pt idx="286">
                  <c:v>42472.0</c:v>
                </c:pt>
                <c:pt idx="287">
                  <c:v>42473.0</c:v>
                </c:pt>
                <c:pt idx="288">
                  <c:v>42474.0</c:v>
                </c:pt>
                <c:pt idx="289">
                  <c:v>42475.0</c:v>
                </c:pt>
                <c:pt idx="290">
                  <c:v>42476.0</c:v>
                </c:pt>
                <c:pt idx="291">
                  <c:v>42477.0</c:v>
                </c:pt>
                <c:pt idx="292">
                  <c:v>42478.0</c:v>
                </c:pt>
                <c:pt idx="293">
                  <c:v>42479.0</c:v>
                </c:pt>
                <c:pt idx="294">
                  <c:v>42480.0</c:v>
                </c:pt>
                <c:pt idx="295">
                  <c:v>42481.0</c:v>
                </c:pt>
                <c:pt idx="296">
                  <c:v>42482.0</c:v>
                </c:pt>
                <c:pt idx="297">
                  <c:v>42483.0</c:v>
                </c:pt>
                <c:pt idx="298">
                  <c:v>42484.0</c:v>
                </c:pt>
                <c:pt idx="299">
                  <c:v>42485.0</c:v>
                </c:pt>
                <c:pt idx="300">
                  <c:v>42486.0</c:v>
                </c:pt>
                <c:pt idx="301">
                  <c:v>42487.0</c:v>
                </c:pt>
                <c:pt idx="302">
                  <c:v>42488.0</c:v>
                </c:pt>
                <c:pt idx="303">
                  <c:v>42489.0</c:v>
                </c:pt>
                <c:pt idx="304">
                  <c:v>42490.0</c:v>
                </c:pt>
                <c:pt idx="305">
                  <c:v>42491.0</c:v>
                </c:pt>
                <c:pt idx="306">
                  <c:v>42492.0</c:v>
                </c:pt>
                <c:pt idx="307">
                  <c:v>42493.0</c:v>
                </c:pt>
                <c:pt idx="308">
                  <c:v>42494.0</c:v>
                </c:pt>
                <c:pt idx="309">
                  <c:v>42495.0</c:v>
                </c:pt>
                <c:pt idx="310">
                  <c:v>42496.0</c:v>
                </c:pt>
                <c:pt idx="311">
                  <c:v>42497.0</c:v>
                </c:pt>
                <c:pt idx="312">
                  <c:v>42498.0</c:v>
                </c:pt>
                <c:pt idx="313">
                  <c:v>42499.0</c:v>
                </c:pt>
                <c:pt idx="314">
                  <c:v>42500.0</c:v>
                </c:pt>
                <c:pt idx="315">
                  <c:v>42501.0</c:v>
                </c:pt>
                <c:pt idx="316">
                  <c:v>42502.0</c:v>
                </c:pt>
                <c:pt idx="317">
                  <c:v>42503.0</c:v>
                </c:pt>
                <c:pt idx="318">
                  <c:v>42504.0</c:v>
                </c:pt>
                <c:pt idx="319">
                  <c:v>42505.0</c:v>
                </c:pt>
                <c:pt idx="320">
                  <c:v>42506.0</c:v>
                </c:pt>
                <c:pt idx="321">
                  <c:v>42507.0</c:v>
                </c:pt>
                <c:pt idx="322">
                  <c:v>42508.0</c:v>
                </c:pt>
                <c:pt idx="323">
                  <c:v>42509.0</c:v>
                </c:pt>
                <c:pt idx="324">
                  <c:v>42510.0</c:v>
                </c:pt>
                <c:pt idx="325">
                  <c:v>42511.0</c:v>
                </c:pt>
                <c:pt idx="326">
                  <c:v>42512.0</c:v>
                </c:pt>
                <c:pt idx="327">
                  <c:v>42513.0</c:v>
                </c:pt>
                <c:pt idx="328">
                  <c:v>42514.0</c:v>
                </c:pt>
                <c:pt idx="329">
                  <c:v>42515.0</c:v>
                </c:pt>
                <c:pt idx="330">
                  <c:v>42516.0</c:v>
                </c:pt>
                <c:pt idx="331">
                  <c:v>42517.0</c:v>
                </c:pt>
                <c:pt idx="332">
                  <c:v>42518.0</c:v>
                </c:pt>
                <c:pt idx="333">
                  <c:v>42519.0</c:v>
                </c:pt>
                <c:pt idx="334">
                  <c:v>42520.0</c:v>
                </c:pt>
                <c:pt idx="335">
                  <c:v>42521.0</c:v>
                </c:pt>
                <c:pt idx="336">
                  <c:v>42522.0</c:v>
                </c:pt>
                <c:pt idx="337">
                  <c:v>42523.0</c:v>
                </c:pt>
                <c:pt idx="338">
                  <c:v>42524.0</c:v>
                </c:pt>
                <c:pt idx="339">
                  <c:v>42525.0</c:v>
                </c:pt>
                <c:pt idx="340">
                  <c:v>42526.0</c:v>
                </c:pt>
                <c:pt idx="341">
                  <c:v>42527.0</c:v>
                </c:pt>
                <c:pt idx="342">
                  <c:v>42528.0</c:v>
                </c:pt>
                <c:pt idx="343">
                  <c:v>42529.0</c:v>
                </c:pt>
                <c:pt idx="344">
                  <c:v>42530.0</c:v>
                </c:pt>
                <c:pt idx="345">
                  <c:v>42531.0</c:v>
                </c:pt>
                <c:pt idx="346">
                  <c:v>42532.0</c:v>
                </c:pt>
                <c:pt idx="347">
                  <c:v>42533.0</c:v>
                </c:pt>
                <c:pt idx="348">
                  <c:v>42534.0</c:v>
                </c:pt>
                <c:pt idx="349">
                  <c:v>42535.0</c:v>
                </c:pt>
                <c:pt idx="350">
                  <c:v>42536.0</c:v>
                </c:pt>
                <c:pt idx="351">
                  <c:v>42537.0</c:v>
                </c:pt>
                <c:pt idx="352">
                  <c:v>42538.0</c:v>
                </c:pt>
                <c:pt idx="353">
                  <c:v>42539.0</c:v>
                </c:pt>
                <c:pt idx="354">
                  <c:v>42540.0</c:v>
                </c:pt>
                <c:pt idx="355">
                  <c:v>42541.0</c:v>
                </c:pt>
                <c:pt idx="356">
                  <c:v>42542.0</c:v>
                </c:pt>
                <c:pt idx="357">
                  <c:v>42543.0</c:v>
                </c:pt>
                <c:pt idx="358">
                  <c:v>42544.0</c:v>
                </c:pt>
                <c:pt idx="359">
                  <c:v>42545.0</c:v>
                </c:pt>
                <c:pt idx="360">
                  <c:v>42546.0</c:v>
                </c:pt>
                <c:pt idx="361">
                  <c:v>42547.0</c:v>
                </c:pt>
                <c:pt idx="362">
                  <c:v>42548.0</c:v>
                </c:pt>
                <c:pt idx="363">
                  <c:v>42549.0</c:v>
                </c:pt>
                <c:pt idx="364">
                  <c:v>42550.0</c:v>
                </c:pt>
                <c:pt idx="365">
                  <c:v>42551.0</c:v>
                </c:pt>
                <c:pt idx="366">
                  <c:v>42552.0</c:v>
                </c:pt>
                <c:pt idx="367">
                  <c:v>42553.0</c:v>
                </c:pt>
                <c:pt idx="368">
                  <c:v>42554.0</c:v>
                </c:pt>
                <c:pt idx="369">
                  <c:v>42555.0</c:v>
                </c:pt>
                <c:pt idx="370">
                  <c:v>42556.0</c:v>
                </c:pt>
                <c:pt idx="371">
                  <c:v>42557.0</c:v>
                </c:pt>
                <c:pt idx="372">
                  <c:v>42558.0</c:v>
                </c:pt>
                <c:pt idx="373">
                  <c:v>42559.0</c:v>
                </c:pt>
                <c:pt idx="374">
                  <c:v>42560.0</c:v>
                </c:pt>
                <c:pt idx="375">
                  <c:v>42561.0</c:v>
                </c:pt>
                <c:pt idx="376">
                  <c:v>42562.0</c:v>
                </c:pt>
                <c:pt idx="377">
                  <c:v>42563.0</c:v>
                </c:pt>
                <c:pt idx="378">
                  <c:v>42564.0</c:v>
                </c:pt>
                <c:pt idx="379">
                  <c:v>42565.0</c:v>
                </c:pt>
                <c:pt idx="380">
                  <c:v>42566.0</c:v>
                </c:pt>
                <c:pt idx="381">
                  <c:v>42567.0</c:v>
                </c:pt>
                <c:pt idx="382">
                  <c:v>42568.0</c:v>
                </c:pt>
                <c:pt idx="383">
                  <c:v>42569.0</c:v>
                </c:pt>
                <c:pt idx="384">
                  <c:v>42570.0</c:v>
                </c:pt>
                <c:pt idx="385">
                  <c:v>42571.0</c:v>
                </c:pt>
                <c:pt idx="386">
                  <c:v>42572.0</c:v>
                </c:pt>
                <c:pt idx="387">
                  <c:v>42573.0</c:v>
                </c:pt>
                <c:pt idx="388">
                  <c:v>42574.0</c:v>
                </c:pt>
                <c:pt idx="389">
                  <c:v>42575.0</c:v>
                </c:pt>
                <c:pt idx="390">
                  <c:v>42576.0</c:v>
                </c:pt>
                <c:pt idx="391">
                  <c:v>42577.0</c:v>
                </c:pt>
                <c:pt idx="392">
                  <c:v>42578.0</c:v>
                </c:pt>
                <c:pt idx="393">
                  <c:v>42579.0</c:v>
                </c:pt>
                <c:pt idx="394">
                  <c:v>42580.0</c:v>
                </c:pt>
                <c:pt idx="395">
                  <c:v>42581.0</c:v>
                </c:pt>
                <c:pt idx="396">
                  <c:v>42582.0</c:v>
                </c:pt>
                <c:pt idx="397">
                  <c:v>42583.0</c:v>
                </c:pt>
                <c:pt idx="398">
                  <c:v>42584.0</c:v>
                </c:pt>
                <c:pt idx="399">
                  <c:v>42585.0</c:v>
                </c:pt>
                <c:pt idx="400">
                  <c:v>42586.0</c:v>
                </c:pt>
                <c:pt idx="401">
                  <c:v>42587.0</c:v>
                </c:pt>
                <c:pt idx="402">
                  <c:v>42588.0</c:v>
                </c:pt>
                <c:pt idx="403">
                  <c:v>42589.0</c:v>
                </c:pt>
                <c:pt idx="404">
                  <c:v>42590.0</c:v>
                </c:pt>
                <c:pt idx="405">
                  <c:v>42591.0</c:v>
                </c:pt>
                <c:pt idx="406">
                  <c:v>42592.0</c:v>
                </c:pt>
                <c:pt idx="407">
                  <c:v>42593.0</c:v>
                </c:pt>
                <c:pt idx="408">
                  <c:v>42594.0</c:v>
                </c:pt>
                <c:pt idx="409">
                  <c:v>42595.0</c:v>
                </c:pt>
                <c:pt idx="410">
                  <c:v>42596.0</c:v>
                </c:pt>
                <c:pt idx="411">
                  <c:v>42597.0</c:v>
                </c:pt>
                <c:pt idx="412">
                  <c:v>42598.0</c:v>
                </c:pt>
                <c:pt idx="413">
                  <c:v>42599.0</c:v>
                </c:pt>
                <c:pt idx="414">
                  <c:v>42600.0</c:v>
                </c:pt>
                <c:pt idx="415">
                  <c:v>42601.0</c:v>
                </c:pt>
                <c:pt idx="416">
                  <c:v>42602.0</c:v>
                </c:pt>
                <c:pt idx="417">
                  <c:v>42603.0</c:v>
                </c:pt>
                <c:pt idx="418">
                  <c:v>42604.0</c:v>
                </c:pt>
                <c:pt idx="419">
                  <c:v>42605.0</c:v>
                </c:pt>
                <c:pt idx="420">
                  <c:v>42606.0</c:v>
                </c:pt>
                <c:pt idx="421">
                  <c:v>42607.0</c:v>
                </c:pt>
                <c:pt idx="422">
                  <c:v>42608.0</c:v>
                </c:pt>
                <c:pt idx="423">
                  <c:v>42609.0</c:v>
                </c:pt>
                <c:pt idx="424">
                  <c:v>42610.0</c:v>
                </c:pt>
                <c:pt idx="425">
                  <c:v>42611.0</c:v>
                </c:pt>
                <c:pt idx="426">
                  <c:v>42612.0</c:v>
                </c:pt>
                <c:pt idx="427">
                  <c:v>42613.0</c:v>
                </c:pt>
                <c:pt idx="428">
                  <c:v>42614.0</c:v>
                </c:pt>
                <c:pt idx="429">
                  <c:v>42615.0</c:v>
                </c:pt>
                <c:pt idx="430">
                  <c:v>42616.0</c:v>
                </c:pt>
                <c:pt idx="431">
                  <c:v>42617.0</c:v>
                </c:pt>
                <c:pt idx="432">
                  <c:v>42618.0</c:v>
                </c:pt>
                <c:pt idx="433">
                  <c:v>42619.0</c:v>
                </c:pt>
                <c:pt idx="434">
                  <c:v>42620.0</c:v>
                </c:pt>
                <c:pt idx="435">
                  <c:v>42621.0</c:v>
                </c:pt>
                <c:pt idx="436">
                  <c:v>42622.0</c:v>
                </c:pt>
                <c:pt idx="437">
                  <c:v>42623.0</c:v>
                </c:pt>
                <c:pt idx="438">
                  <c:v>42624.0</c:v>
                </c:pt>
                <c:pt idx="439">
                  <c:v>42625.0</c:v>
                </c:pt>
                <c:pt idx="440">
                  <c:v>42626.0</c:v>
                </c:pt>
                <c:pt idx="441">
                  <c:v>42627.0</c:v>
                </c:pt>
                <c:pt idx="442">
                  <c:v>42628.0</c:v>
                </c:pt>
                <c:pt idx="443">
                  <c:v>42629.0</c:v>
                </c:pt>
                <c:pt idx="444">
                  <c:v>42630.0</c:v>
                </c:pt>
                <c:pt idx="445">
                  <c:v>42631.0</c:v>
                </c:pt>
                <c:pt idx="446">
                  <c:v>42632.0</c:v>
                </c:pt>
                <c:pt idx="447">
                  <c:v>42633.0</c:v>
                </c:pt>
                <c:pt idx="448">
                  <c:v>42634.0</c:v>
                </c:pt>
                <c:pt idx="449">
                  <c:v>42635.0</c:v>
                </c:pt>
                <c:pt idx="450">
                  <c:v>42636.0</c:v>
                </c:pt>
                <c:pt idx="451">
                  <c:v>42637.0</c:v>
                </c:pt>
                <c:pt idx="452">
                  <c:v>42638.0</c:v>
                </c:pt>
                <c:pt idx="453">
                  <c:v>42639.0</c:v>
                </c:pt>
                <c:pt idx="454">
                  <c:v>42640.0</c:v>
                </c:pt>
                <c:pt idx="455">
                  <c:v>42641.0</c:v>
                </c:pt>
                <c:pt idx="456">
                  <c:v>42642.0</c:v>
                </c:pt>
                <c:pt idx="457">
                  <c:v>42643.0</c:v>
                </c:pt>
                <c:pt idx="458">
                  <c:v>42644.0</c:v>
                </c:pt>
                <c:pt idx="459">
                  <c:v>42645.0</c:v>
                </c:pt>
                <c:pt idx="460">
                  <c:v>42646.0</c:v>
                </c:pt>
                <c:pt idx="461">
                  <c:v>42647.0</c:v>
                </c:pt>
                <c:pt idx="462">
                  <c:v>42648.0</c:v>
                </c:pt>
                <c:pt idx="463">
                  <c:v>42649.0</c:v>
                </c:pt>
                <c:pt idx="464">
                  <c:v>42650.0</c:v>
                </c:pt>
                <c:pt idx="465">
                  <c:v>42651.0</c:v>
                </c:pt>
                <c:pt idx="466">
                  <c:v>42652.0</c:v>
                </c:pt>
                <c:pt idx="467">
                  <c:v>42653.0</c:v>
                </c:pt>
                <c:pt idx="468">
                  <c:v>42654.0</c:v>
                </c:pt>
                <c:pt idx="469">
                  <c:v>42655.0</c:v>
                </c:pt>
                <c:pt idx="470">
                  <c:v>42656.0</c:v>
                </c:pt>
                <c:pt idx="471">
                  <c:v>42657.0</c:v>
                </c:pt>
                <c:pt idx="472">
                  <c:v>42658.0</c:v>
                </c:pt>
                <c:pt idx="473">
                  <c:v>42659.0</c:v>
                </c:pt>
                <c:pt idx="474">
                  <c:v>42660.0</c:v>
                </c:pt>
                <c:pt idx="475">
                  <c:v>42661.0</c:v>
                </c:pt>
                <c:pt idx="476">
                  <c:v>42662.0</c:v>
                </c:pt>
                <c:pt idx="477">
                  <c:v>42663.0</c:v>
                </c:pt>
                <c:pt idx="478">
                  <c:v>42664.0</c:v>
                </c:pt>
                <c:pt idx="479">
                  <c:v>42665.0</c:v>
                </c:pt>
                <c:pt idx="480">
                  <c:v>42666.0</c:v>
                </c:pt>
                <c:pt idx="481">
                  <c:v>42667.0</c:v>
                </c:pt>
                <c:pt idx="482">
                  <c:v>42668.0</c:v>
                </c:pt>
                <c:pt idx="483">
                  <c:v>42669.0</c:v>
                </c:pt>
                <c:pt idx="484">
                  <c:v>42670.0</c:v>
                </c:pt>
                <c:pt idx="485">
                  <c:v>42671.0</c:v>
                </c:pt>
                <c:pt idx="486">
                  <c:v>42672.0</c:v>
                </c:pt>
                <c:pt idx="487">
                  <c:v>42673.0</c:v>
                </c:pt>
                <c:pt idx="488">
                  <c:v>42674.0</c:v>
                </c:pt>
                <c:pt idx="489">
                  <c:v>42675.0</c:v>
                </c:pt>
                <c:pt idx="490">
                  <c:v>42676.0</c:v>
                </c:pt>
                <c:pt idx="491">
                  <c:v>42677.0</c:v>
                </c:pt>
                <c:pt idx="492">
                  <c:v>42678.0</c:v>
                </c:pt>
                <c:pt idx="493">
                  <c:v>42679.0</c:v>
                </c:pt>
                <c:pt idx="494">
                  <c:v>42680.0</c:v>
                </c:pt>
                <c:pt idx="495">
                  <c:v>42681.0</c:v>
                </c:pt>
                <c:pt idx="496">
                  <c:v>42682.0</c:v>
                </c:pt>
                <c:pt idx="497">
                  <c:v>42683.0</c:v>
                </c:pt>
                <c:pt idx="498">
                  <c:v>42684.0</c:v>
                </c:pt>
                <c:pt idx="499">
                  <c:v>42685.0</c:v>
                </c:pt>
                <c:pt idx="500">
                  <c:v>42686.0</c:v>
                </c:pt>
                <c:pt idx="501">
                  <c:v>42687.0</c:v>
                </c:pt>
                <c:pt idx="502">
                  <c:v>42688.0</c:v>
                </c:pt>
                <c:pt idx="503">
                  <c:v>42689.0</c:v>
                </c:pt>
                <c:pt idx="504">
                  <c:v>42690.0</c:v>
                </c:pt>
                <c:pt idx="505">
                  <c:v>42691.0</c:v>
                </c:pt>
                <c:pt idx="506">
                  <c:v>42692.0</c:v>
                </c:pt>
                <c:pt idx="507">
                  <c:v>42693.0</c:v>
                </c:pt>
                <c:pt idx="508">
                  <c:v>42694.0</c:v>
                </c:pt>
                <c:pt idx="509">
                  <c:v>42695.0</c:v>
                </c:pt>
                <c:pt idx="510">
                  <c:v>42696.0</c:v>
                </c:pt>
                <c:pt idx="511">
                  <c:v>42697.0</c:v>
                </c:pt>
                <c:pt idx="512">
                  <c:v>42698.0</c:v>
                </c:pt>
                <c:pt idx="513">
                  <c:v>42699.0</c:v>
                </c:pt>
                <c:pt idx="514">
                  <c:v>42700.0</c:v>
                </c:pt>
                <c:pt idx="515">
                  <c:v>42701.0</c:v>
                </c:pt>
                <c:pt idx="516">
                  <c:v>42702.0</c:v>
                </c:pt>
                <c:pt idx="517">
                  <c:v>42703.0</c:v>
                </c:pt>
                <c:pt idx="518">
                  <c:v>42704.0</c:v>
                </c:pt>
                <c:pt idx="519">
                  <c:v>42705.0</c:v>
                </c:pt>
                <c:pt idx="520">
                  <c:v>42706.0</c:v>
                </c:pt>
                <c:pt idx="521">
                  <c:v>42707.0</c:v>
                </c:pt>
                <c:pt idx="522">
                  <c:v>42708.0</c:v>
                </c:pt>
                <c:pt idx="523">
                  <c:v>42709.0</c:v>
                </c:pt>
                <c:pt idx="524">
                  <c:v>42710.0</c:v>
                </c:pt>
                <c:pt idx="525">
                  <c:v>42711.0</c:v>
                </c:pt>
                <c:pt idx="526">
                  <c:v>42712.0</c:v>
                </c:pt>
                <c:pt idx="527">
                  <c:v>42713.0</c:v>
                </c:pt>
                <c:pt idx="528">
                  <c:v>42714.0</c:v>
                </c:pt>
                <c:pt idx="529">
                  <c:v>42715.0</c:v>
                </c:pt>
                <c:pt idx="530">
                  <c:v>42716.0</c:v>
                </c:pt>
                <c:pt idx="531">
                  <c:v>42717.0</c:v>
                </c:pt>
                <c:pt idx="532">
                  <c:v>42718.0</c:v>
                </c:pt>
                <c:pt idx="533">
                  <c:v>42719.0</c:v>
                </c:pt>
                <c:pt idx="534">
                  <c:v>42720.0</c:v>
                </c:pt>
                <c:pt idx="535">
                  <c:v>42721.0</c:v>
                </c:pt>
                <c:pt idx="536">
                  <c:v>42722.0</c:v>
                </c:pt>
                <c:pt idx="537">
                  <c:v>42723.0</c:v>
                </c:pt>
                <c:pt idx="538">
                  <c:v>42724.0</c:v>
                </c:pt>
                <c:pt idx="539">
                  <c:v>42725.0</c:v>
                </c:pt>
                <c:pt idx="540">
                  <c:v>42726.0</c:v>
                </c:pt>
                <c:pt idx="541">
                  <c:v>42727.0</c:v>
                </c:pt>
                <c:pt idx="542">
                  <c:v>42728.0</c:v>
                </c:pt>
                <c:pt idx="543">
                  <c:v>42729.0</c:v>
                </c:pt>
                <c:pt idx="544">
                  <c:v>42730.0</c:v>
                </c:pt>
                <c:pt idx="545">
                  <c:v>42731.0</c:v>
                </c:pt>
                <c:pt idx="546">
                  <c:v>42732.0</c:v>
                </c:pt>
                <c:pt idx="547">
                  <c:v>42733.0</c:v>
                </c:pt>
                <c:pt idx="548">
                  <c:v>42734.0</c:v>
                </c:pt>
                <c:pt idx="549">
                  <c:v>42735.0</c:v>
                </c:pt>
                <c:pt idx="550">
                  <c:v>42736.0</c:v>
                </c:pt>
                <c:pt idx="551">
                  <c:v>42737.0</c:v>
                </c:pt>
                <c:pt idx="552">
                  <c:v>42738.0</c:v>
                </c:pt>
                <c:pt idx="553">
                  <c:v>42739.0</c:v>
                </c:pt>
                <c:pt idx="554">
                  <c:v>42740.0</c:v>
                </c:pt>
                <c:pt idx="555">
                  <c:v>42741.0</c:v>
                </c:pt>
                <c:pt idx="556">
                  <c:v>42742.0</c:v>
                </c:pt>
                <c:pt idx="557">
                  <c:v>42743.0</c:v>
                </c:pt>
                <c:pt idx="558">
                  <c:v>42744.0</c:v>
                </c:pt>
                <c:pt idx="559">
                  <c:v>42745.0</c:v>
                </c:pt>
                <c:pt idx="560">
                  <c:v>42746.0</c:v>
                </c:pt>
                <c:pt idx="561">
                  <c:v>42747.0</c:v>
                </c:pt>
                <c:pt idx="562">
                  <c:v>42748.0</c:v>
                </c:pt>
                <c:pt idx="563">
                  <c:v>42749.0</c:v>
                </c:pt>
                <c:pt idx="564">
                  <c:v>42750.0</c:v>
                </c:pt>
                <c:pt idx="565">
                  <c:v>42751.0</c:v>
                </c:pt>
                <c:pt idx="566">
                  <c:v>42752.0</c:v>
                </c:pt>
                <c:pt idx="567">
                  <c:v>42753.0</c:v>
                </c:pt>
                <c:pt idx="568">
                  <c:v>42754.0</c:v>
                </c:pt>
                <c:pt idx="569">
                  <c:v>42755.0</c:v>
                </c:pt>
                <c:pt idx="570">
                  <c:v>42756.0</c:v>
                </c:pt>
                <c:pt idx="571">
                  <c:v>42757.0</c:v>
                </c:pt>
                <c:pt idx="572">
                  <c:v>42758.0</c:v>
                </c:pt>
                <c:pt idx="573">
                  <c:v>42759.0</c:v>
                </c:pt>
                <c:pt idx="574">
                  <c:v>42760.0</c:v>
                </c:pt>
                <c:pt idx="575">
                  <c:v>42761.0</c:v>
                </c:pt>
                <c:pt idx="576">
                  <c:v>42762.0</c:v>
                </c:pt>
                <c:pt idx="577">
                  <c:v>42763.0</c:v>
                </c:pt>
                <c:pt idx="578">
                  <c:v>42764.0</c:v>
                </c:pt>
                <c:pt idx="579">
                  <c:v>42765.0</c:v>
                </c:pt>
                <c:pt idx="580">
                  <c:v>42766.0</c:v>
                </c:pt>
              </c:numCache>
            </c:numRef>
          </c:cat>
          <c:val>
            <c:numRef>
              <c:f>'FAN EVOLUTION'!$B$99:$B$679</c:f>
              <c:numCache>
                <c:formatCode>#,##0</c:formatCode>
                <c:ptCount val="581"/>
                <c:pt idx="0">
                  <c:v>99558.0</c:v>
                </c:pt>
                <c:pt idx="1">
                  <c:v>99565.0</c:v>
                </c:pt>
                <c:pt idx="2">
                  <c:v>99580.0</c:v>
                </c:pt>
                <c:pt idx="3">
                  <c:v>99608.0</c:v>
                </c:pt>
                <c:pt idx="4">
                  <c:v>99607.0</c:v>
                </c:pt>
                <c:pt idx="5">
                  <c:v>99617.0</c:v>
                </c:pt>
                <c:pt idx="6">
                  <c:v>99628.0</c:v>
                </c:pt>
                <c:pt idx="7">
                  <c:v>99650.0</c:v>
                </c:pt>
                <c:pt idx="8">
                  <c:v>99672.0</c:v>
                </c:pt>
                <c:pt idx="9">
                  <c:v>99660.0</c:v>
                </c:pt>
                <c:pt idx="10">
                  <c:v>99658.0</c:v>
                </c:pt>
                <c:pt idx="11">
                  <c:v>99675.0</c:v>
                </c:pt>
                <c:pt idx="12">
                  <c:v>99604.0</c:v>
                </c:pt>
                <c:pt idx="13">
                  <c:v>99618.0</c:v>
                </c:pt>
                <c:pt idx="14">
                  <c:v>99617.0</c:v>
                </c:pt>
                <c:pt idx="15">
                  <c:v>99956.0</c:v>
                </c:pt>
                <c:pt idx="16">
                  <c:v>99983.0</c:v>
                </c:pt>
                <c:pt idx="17">
                  <c:v>99999.0</c:v>
                </c:pt>
                <c:pt idx="18">
                  <c:v>100028.0</c:v>
                </c:pt>
                <c:pt idx="19">
                  <c:v>100050.0</c:v>
                </c:pt>
                <c:pt idx="20">
                  <c:v>100048.0</c:v>
                </c:pt>
                <c:pt idx="21">
                  <c:v>100051.0</c:v>
                </c:pt>
                <c:pt idx="22">
                  <c:v>100055.0</c:v>
                </c:pt>
                <c:pt idx="23">
                  <c:v>100062.0</c:v>
                </c:pt>
                <c:pt idx="24">
                  <c:v>100066.0</c:v>
                </c:pt>
                <c:pt idx="25">
                  <c:v>100105.0</c:v>
                </c:pt>
                <c:pt idx="26">
                  <c:v>100129.0</c:v>
                </c:pt>
                <c:pt idx="27">
                  <c:v>100140.0</c:v>
                </c:pt>
                <c:pt idx="28">
                  <c:v>99126.0</c:v>
                </c:pt>
                <c:pt idx="29">
                  <c:v>99119.0</c:v>
                </c:pt>
                <c:pt idx="30">
                  <c:v>99128.0</c:v>
                </c:pt>
                <c:pt idx="31">
                  <c:v>99155.0</c:v>
                </c:pt>
                <c:pt idx="32">
                  <c:v>99151.0</c:v>
                </c:pt>
                <c:pt idx="33">
                  <c:v>99163.0</c:v>
                </c:pt>
                <c:pt idx="34">
                  <c:v>99174.0</c:v>
                </c:pt>
                <c:pt idx="35">
                  <c:v>99186.0</c:v>
                </c:pt>
                <c:pt idx="36">
                  <c:v>99189.0</c:v>
                </c:pt>
                <c:pt idx="37">
                  <c:v>99203.0</c:v>
                </c:pt>
                <c:pt idx="38">
                  <c:v>99213.0</c:v>
                </c:pt>
                <c:pt idx="39">
                  <c:v>99217.0</c:v>
                </c:pt>
                <c:pt idx="40">
                  <c:v>99258.0</c:v>
                </c:pt>
                <c:pt idx="41">
                  <c:v>99278.0</c:v>
                </c:pt>
                <c:pt idx="42">
                  <c:v>99294.0</c:v>
                </c:pt>
                <c:pt idx="43">
                  <c:v>99318.0</c:v>
                </c:pt>
                <c:pt idx="44">
                  <c:v>99322.0</c:v>
                </c:pt>
                <c:pt idx="45">
                  <c:v>99329.0</c:v>
                </c:pt>
                <c:pt idx="46">
                  <c:v>99318.0</c:v>
                </c:pt>
                <c:pt idx="47">
                  <c:v>99317.0</c:v>
                </c:pt>
                <c:pt idx="48">
                  <c:v>99298.0</c:v>
                </c:pt>
                <c:pt idx="49">
                  <c:v>99303.0</c:v>
                </c:pt>
                <c:pt idx="50">
                  <c:v>99325.0</c:v>
                </c:pt>
                <c:pt idx="51">
                  <c:v>99440.0</c:v>
                </c:pt>
                <c:pt idx="52">
                  <c:v>99558.0</c:v>
                </c:pt>
                <c:pt idx="53">
                  <c:v>99686.0</c:v>
                </c:pt>
                <c:pt idx="54">
                  <c:v>99799.0</c:v>
                </c:pt>
                <c:pt idx="55">
                  <c:v>99892.0</c:v>
                </c:pt>
                <c:pt idx="56">
                  <c:v>99925.0</c:v>
                </c:pt>
                <c:pt idx="57">
                  <c:v>99982.0</c:v>
                </c:pt>
                <c:pt idx="58">
                  <c:v>100023.0</c:v>
                </c:pt>
                <c:pt idx="59">
                  <c:v>100042.0</c:v>
                </c:pt>
                <c:pt idx="60">
                  <c:v>100059.0</c:v>
                </c:pt>
                <c:pt idx="61">
                  <c:v>100088.0</c:v>
                </c:pt>
                <c:pt idx="62">
                  <c:v>100118.0</c:v>
                </c:pt>
                <c:pt idx="63">
                  <c:v>100141.0</c:v>
                </c:pt>
                <c:pt idx="64">
                  <c:v>100174.0</c:v>
                </c:pt>
                <c:pt idx="65">
                  <c:v>100202.0</c:v>
                </c:pt>
                <c:pt idx="66">
                  <c:v>100237.0</c:v>
                </c:pt>
                <c:pt idx="67">
                  <c:v>100275.0</c:v>
                </c:pt>
                <c:pt idx="68">
                  <c:v>100325.0</c:v>
                </c:pt>
                <c:pt idx="69">
                  <c:v>100348.0</c:v>
                </c:pt>
                <c:pt idx="70">
                  <c:v>100368.0</c:v>
                </c:pt>
                <c:pt idx="71">
                  <c:v>100355.0</c:v>
                </c:pt>
                <c:pt idx="72">
                  <c:v>100361.0</c:v>
                </c:pt>
                <c:pt idx="73">
                  <c:v>100366.0</c:v>
                </c:pt>
                <c:pt idx="74">
                  <c:v>100388.0</c:v>
                </c:pt>
                <c:pt idx="75">
                  <c:v>100410.0</c:v>
                </c:pt>
                <c:pt idx="76">
                  <c:v>100429.0</c:v>
                </c:pt>
                <c:pt idx="77">
                  <c:v>100443.0</c:v>
                </c:pt>
                <c:pt idx="78">
                  <c:v>99648.0</c:v>
                </c:pt>
                <c:pt idx="79">
                  <c:v>99661.0</c:v>
                </c:pt>
                <c:pt idx="80">
                  <c:v>99674.0</c:v>
                </c:pt>
                <c:pt idx="81">
                  <c:v>99670.0</c:v>
                </c:pt>
                <c:pt idx="82">
                  <c:v>99685.0</c:v>
                </c:pt>
                <c:pt idx="83">
                  <c:v>99693.0</c:v>
                </c:pt>
                <c:pt idx="84">
                  <c:v>99697.0</c:v>
                </c:pt>
                <c:pt idx="85">
                  <c:v>99711.0</c:v>
                </c:pt>
                <c:pt idx="86">
                  <c:v>100343.0</c:v>
                </c:pt>
                <c:pt idx="87">
                  <c:v>101198.0</c:v>
                </c:pt>
                <c:pt idx="88">
                  <c:v>101825.0</c:v>
                </c:pt>
                <c:pt idx="89">
                  <c:v>102156.0</c:v>
                </c:pt>
                <c:pt idx="90">
                  <c:v>102850.0</c:v>
                </c:pt>
                <c:pt idx="91">
                  <c:v>103062.0</c:v>
                </c:pt>
                <c:pt idx="92">
                  <c:v>103360.0</c:v>
                </c:pt>
                <c:pt idx="93">
                  <c:v>103729.0</c:v>
                </c:pt>
                <c:pt idx="94">
                  <c:v>103745.0</c:v>
                </c:pt>
                <c:pt idx="95">
                  <c:v>103722.0</c:v>
                </c:pt>
                <c:pt idx="96">
                  <c:v>104710.0</c:v>
                </c:pt>
                <c:pt idx="97">
                  <c:v>105939.0</c:v>
                </c:pt>
                <c:pt idx="98">
                  <c:v>106634.0</c:v>
                </c:pt>
                <c:pt idx="99">
                  <c:v>106778.0</c:v>
                </c:pt>
                <c:pt idx="100">
                  <c:v>107587.0</c:v>
                </c:pt>
                <c:pt idx="101">
                  <c:v>107712.0</c:v>
                </c:pt>
                <c:pt idx="102">
                  <c:v>107965.0</c:v>
                </c:pt>
                <c:pt idx="103">
                  <c:v>108151.0</c:v>
                </c:pt>
                <c:pt idx="104">
                  <c:v>108276.0</c:v>
                </c:pt>
                <c:pt idx="105">
                  <c:v>108448.0</c:v>
                </c:pt>
                <c:pt idx="106">
                  <c:v>108784.0</c:v>
                </c:pt>
                <c:pt idx="107">
                  <c:v>109384.0</c:v>
                </c:pt>
                <c:pt idx="108">
                  <c:v>109753.0</c:v>
                </c:pt>
                <c:pt idx="109">
                  <c:v>110086.0</c:v>
                </c:pt>
                <c:pt idx="110">
                  <c:v>112739.0</c:v>
                </c:pt>
                <c:pt idx="111">
                  <c:v>113962.0</c:v>
                </c:pt>
                <c:pt idx="112">
                  <c:v>114601.0</c:v>
                </c:pt>
                <c:pt idx="113">
                  <c:v>114655.0</c:v>
                </c:pt>
                <c:pt idx="114">
                  <c:v>114919.0</c:v>
                </c:pt>
                <c:pt idx="115">
                  <c:v>115370.0</c:v>
                </c:pt>
                <c:pt idx="116">
                  <c:v>115795.0</c:v>
                </c:pt>
                <c:pt idx="117">
                  <c:v>116420.0</c:v>
                </c:pt>
                <c:pt idx="118">
                  <c:v>117267.0</c:v>
                </c:pt>
                <c:pt idx="119">
                  <c:v>119395.0</c:v>
                </c:pt>
                <c:pt idx="120">
                  <c:v>120099.0</c:v>
                </c:pt>
                <c:pt idx="121">
                  <c:v>120194.0</c:v>
                </c:pt>
                <c:pt idx="122">
                  <c:v>120358.0</c:v>
                </c:pt>
                <c:pt idx="123">
                  <c:v>120338.0</c:v>
                </c:pt>
                <c:pt idx="124">
                  <c:v>120641.0</c:v>
                </c:pt>
                <c:pt idx="125">
                  <c:v>121083.0</c:v>
                </c:pt>
                <c:pt idx="126">
                  <c:v>121620.0</c:v>
                </c:pt>
                <c:pt idx="127">
                  <c:v>121865.0</c:v>
                </c:pt>
                <c:pt idx="128">
                  <c:v>122372.0</c:v>
                </c:pt>
                <c:pt idx="129">
                  <c:v>122672.0</c:v>
                </c:pt>
                <c:pt idx="130">
                  <c:v>122856.0</c:v>
                </c:pt>
                <c:pt idx="131">
                  <c:v>122965.0</c:v>
                </c:pt>
                <c:pt idx="132">
                  <c:v>123216.0</c:v>
                </c:pt>
                <c:pt idx="133">
                  <c:v>123996.0</c:v>
                </c:pt>
                <c:pt idx="134">
                  <c:v>124284.0</c:v>
                </c:pt>
                <c:pt idx="135">
                  <c:v>124629.0</c:v>
                </c:pt>
                <c:pt idx="136">
                  <c:v>124603.0</c:v>
                </c:pt>
                <c:pt idx="137">
                  <c:v>124559.0</c:v>
                </c:pt>
                <c:pt idx="138">
                  <c:v>124536.0</c:v>
                </c:pt>
                <c:pt idx="139">
                  <c:v>124536.0</c:v>
                </c:pt>
                <c:pt idx="140">
                  <c:v>124512.0</c:v>
                </c:pt>
                <c:pt idx="141">
                  <c:v>125153.0</c:v>
                </c:pt>
                <c:pt idx="142">
                  <c:v>125995.0</c:v>
                </c:pt>
                <c:pt idx="143">
                  <c:v>126225.0</c:v>
                </c:pt>
                <c:pt idx="144">
                  <c:v>126486.0</c:v>
                </c:pt>
                <c:pt idx="145">
                  <c:v>126951.0</c:v>
                </c:pt>
                <c:pt idx="146">
                  <c:v>127221.0</c:v>
                </c:pt>
                <c:pt idx="147">
                  <c:v>128193.0</c:v>
                </c:pt>
                <c:pt idx="148">
                  <c:v>128377.0</c:v>
                </c:pt>
                <c:pt idx="149">
                  <c:v>128687.0</c:v>
                </c:pt>
                <c:pt idx="150">
                  <c:v>128890.0</c:v>
                </c:pt>
                <c:pt idx="151">
                  <c:v>129048.0</c:v>
                </c:pt>
                <c:pt idx="152">
                  <c:v>129188.0</c:v>
                </c:pt>
                <c:pt idx="153">
                  <c:v>129450.0</c:v>
                </c:pt>
                <c:pt idx="154">
                  <c:v>129493.0</c:v>
                </c:pt>
                <c:pt idx="155">
                  <c:v>129908.0</c:v>
                </c:pt>
                <c:pt idx="156">
                  <c:v>130198.0</c:v>
                </c:pt>
                <c:pt idx="157">
                  <c:v>130435.0</c:v>
                </c:pt>
                <c:pt idx="158">
                  <c:v>130481.0</c:v>
                </c:pt>
                <c:pt idx="159">
                  <c:v>130516.0</c:v>
                </c:pt>
                <c:pt idx="160">
                  <c:v>130654.0</c:v>
                </c:pt>
                <c:pt idx="161">
                  <c:v>131110.0</c:v>
                </c:pt>
                <c:pt idx="162">
                  <c:v>131321.0</c:v>
                </c:pt>
                <c:pt idx="163">
                  <c:v>131513.0</c:v>
                </c:pt>
                <c:pt idx="164">
                  <c:v>131622.0</c:v>
                </c:pt>
                <c:pt idx="165">
                  <c:v>131616.0</c:v>
                </c:pt>
                <c:pt idx="166">
                  <c:v>131660.0</c:v>
                </c:pt>
                <c:pt idx="167">
                  <c:v>132033.0</c:v>
                </c:pt>
                <c:pt idx="168">
                  <c:v>132201.0</c:v>
                </c:pt>
                <c:pt idx="169">
                  <c:v>131527.0</c:v>
                </c:pt>
                <c:pt idx="170">
                  <c:v>132439.0</c:v>
                </c:pt>
                <c:pt idx="171">
                  <c:v>132559.0</c:v>
                </c:pt>
                <c:pt idx="172">
                  <c:v>132736.0</c:v>
                </c:pt>
                <c:pt idx="173">
                  <c:v>132883.0</c:v>
                </c:pt>
                <c:pt idx="174">
                  <c:v>133660.0</c:v>
                </c:pt>
                <c:pt idx="175">
                  <c:v>133662.0</c:v>
                </c:pt>
                <c:pt idx="176">
                  <c:v>133634.0</c:v>
                </c:pt>
                <c:pt idx="177">
                  <c:v>133591.0</c:v>
                </c:pt>
                <c:pt idx="178">
                  <c:v>133622.0</c:v>
                </c:pt>
                <c:pt idx="179">
                  <c:v>133649.0</c:v>
                </c:pt>
                <c:pt idx="180">
                  <c:v>133882.0</c:v>
                </c:pt>
                <c:pt idx="181">
                  <c:v>134081.0</c:v>
                </c:pt>
                <c:pt idx="182">
                  <c:v>134082.0</c:v>
                </c:pt>
                <c:pt idx="183">
                  <c:v>134065.0</c:v>
                </c:pt>
                <c:pt idx="184">
                  <c:v>134076.0</c:v>
                </c:pt>
                <c:pt idx="185">
                  <c:v>134083.0</c:v>
                </c:pt>
                <c:pt idx="186">
                  <c:v>134090.0</c:v>
                </c:pt>
                <c:pt idx="187">
                  <c:v>134263.0</c:v>
                </c:pt>
                <c:pt idx="188">
                  <c:v>134515.0</c:v>
                </c:pt>
                <c:pt idx="189">
                  <c:v>134640.0</c:v>
                </c:pt>
                <c:pt idx="190">
                  <c:v>134884.0</c:v>
                </c:pt>
                <c:pt idx="191">
                  <c:v>135350.0</c:v>
                </c:pt>
                <c:pt idx="192">
                  <c:v>135938.0</c:v>
                </c:pt>
                <c:pt idx="193">
                  <c:v>135940.0</c:v>
                </c:pt>
                <c:pt idx="194">
                  <c:v>136113.0</c:v>
                </c:pt>
                <c:pt idx="195">
                  <c:v>136329.0</c:v>
                </c:pt>
                <c:pt idx="196">
                  <c:v>136481.0</c:v>
                </c:pt>
                <c:pt idx="197">
                  <c:v>136692.0</c:v>
                </c:pt>
                <c:pt idx="198">
                  <c:v>136831.0</c:v>
                </c:pt>
                <c:pt idx="199">
                  <c:v>136994.0</c:v>
                </c:pt>
                <c:pt idx="200">
                  <c:v>137783.0</c:v>
                </c:pt>
                <c:pt idx="201">
                  <c:v>140074.0</c:v>
                </c:pt>
                <c:pt idx="202">
                  <c:v>160322.0</c:v>
                </c:pt>
                <c:pt idx="203">
                  <c:v>162634.0</c:v>
                </c:pt>
                <c:pt idx="204">
                  <c:v>163660.0</c:v>
                </c:pt>
                <c:pt idx="205">
                  <c:v>164483.0</c:v>
                </c:pt>
                <c:pt idx="206">
                  <c:v>165051.0</c:v>
                </c:pt>
                <c:pt idx="207">
                  <c:v>165464.0</c:v>
                </c:pt>
                <c:pt idx="208">
                  <c:v>165922.0</c:v>
                </c:pt>
                <c:pt idx="209">
                  <c:v>166280.0</c:v>
                </c:pt>
                <c:pt idx="210">
                  <c:v>166762.0</c:v>
                </c:pt>
                <c:pt idx="211">
                  <c:v>166987.0</c:v>
                </c:pt>
                <c:pt idx="212">
                  <c:v>167315.0</c:v>
                </c:pt>
                <c:pt idx="213">
                  <c:v>167508.0</c:v>
                </c:pt>
                <c:pt idx="214">
                  <c:v>167525.0</c:v>
                </c:pt>
                <c:pt idx="215">
                  <c:v>168360.0</c:v>
                </c:pt>
                <c:pt idx="216">
                  <c:v>168561.0</c:v>
                </c:pt>
                <c:pt idx="217">
                  <c:v>168978.0</c:v>
                </c:pt>
                <c:pt idx="218">
                  <c:v>169136.0</c:v>
                </c:pt>
                <c:pt idx="219">
                  <c:v>169062.0</c:v>
                </c:pt>
                <c:pt idx="220">
                  <c:v>169063.0</c:v>
                </c:pt>
                <c:pt idx="221">
                  <c:v>169060.0</c:v>
                </c:pt>
                <c:pt idx="222">
                  <c:v>169348.0</c:v>
                </c:pt>
                <c:pt idx="223">
                  <c:v>169850.0</c:v>
                </c:pt>
                <c:pt idx="224">
                  <c:v>170656.0</c:v>
                </c:pt>
                <c:pt idx="225">
                  <c:v>171600.0</c:v>
                </c:pt>
                <c:pt idx="226">
                  <c:v>171939.0</c:v>
                </c:pt>
                <c:pt idx="227">
                  <c:v>172336.0</c:v>
                </c:pt>
                <c:pt idx="228">
                  <c:v>172914.0</c:v>
                </c:pt>
                <c:pt idx="229">
                  <c:v>173182.0</c:v>
                </c:pt>
                <c:pt idx="230">
                  <c:v>173596.0</c:v>
                </c:pt>
                <c:pt idx="231">
                  <c:v>173818.0</c:v>
                </c:pt>
                <c:pt idx="232">
                  <c:v>174012.0</c:v>
                </c:pt>
                <c:pt idx="233">
                  <c:v>174334.0</c:v>
                </c:pt>
                <c:pt idx="234">
                  <c:v>174430.0</c:v>
                </c:pt>
                <c:pt idx="235">
                  <c:v>174556.0</c:v>
                </c:pt>
                <c:pt idx="236">
                  <c:v>174734.0</c:v>
                </c:pt>
                <c:pt idx="237">
                  <c:v>174980.0</c:v>
                </c:pt>
                <c:pt idx="238">
                  <c:v>174954.0</c:v>
                </c:pt>
                <c:pt idx="239">
                  <c:v>175112.0</c:v>
                </c:pt>
                <c:pt idx="240">
                  <c:v>175284.0</c:v>
                </c:pt>
                <c:pt idx="241">
                  <c:v>175419.0</c:v>
                </c:pt>
                <c:pt idx="242">
                  <c:v>175672.0</c:v>
                </c:pt>
                <c:pt idx="243">
                  <c:v>175721.0</c:v>
                </c:pt>
                <c:pt idx="244">
                  <c:v>175998.0</c:v>
                </c:pt>
                <c:pt idx="245">
                  <c:v>176138.0</c:v>
                </c:pt>
                <c:pt idx="246">
                  <c:v>176271.0</c:v>
                </c:pt>
                <c:pt idx="247">
                  <c:v>176434.0</c:v>
                </c:pt>
                <c:pt idx="248">
                  <c:v>176547.0</c:v>
                </c:pt>
                <c:pt idx="249">
                  <c:v>176655.0</c:v>
                </c:pt>
                <c:pt idx="250">
                  <c:v>176790.0</c:v>
                </c:pt>
                <c:pt idx="251">
                  <c:v>176886.0</c:v>
                </c:pt>
                <c:pt idx="252">
                  <c:v>177079.0</c:v>
                </c:pt>
                <c:pt idx="253">
                  <c:v>177148.0</c:v>
                </c:pt>
                <c:pt idx="254">
                  <c:v>177245.0</c:v>
                </c:pt>
                <c:pt idx="255">
                  <c:v>177305.0</c:v>
                </c:pt>
                <c:pt idx="256">
                  <c:v>177381.0</c:v>
                </c:pt>
                <c:pt idx="257">
                  <c:v>177606.0</c:v>
                </c:pt>
                <c:pt idx="258">
                  <c:v>177787.0</c:v>
                </c:pt>
                <c:pt idx="259">
                  <c:v>177956.0</c:v>
                </c:pt>
                <c:pt idx="260">
                  <c:v>178025.0</c:v>
                </c:pt>
                <c:pt idx="261">
                  <c:v>178177.0</c:v>
                </c:pt>
                <c:pt idx="262">
                  <c:v>178303.0</c:v>
                </c:pt>
                <c:pt idx="263">
                  <c:v>178406.0</c:v>
                </c:pt>
                <c:pt idx="264">
                  <c:v>178479.0</c:v>
                </c:pt>
                <c:pt idx="265">
                  <c:v>178638.0</c:v>
                </c:pt>
                <c:pt idx="266">
                  <c:v>178757.0</c:v>
                </c:pt>
                <c:pt idx="267">
                  <c:v>178907.0</c:v>
                </c:pt>
                <c:pt idx="268">
                  <c:v>179005.0</c:v>
                </c:pt>
                <c:pt idx="269">
                  <c:v>179086.0</c:v>
                </c:pt>
                <c:pt idx="270">
                  <c:v>179201.0</c:v>
                </c:pt>
                <c:pt idx="271">
                  <c:v>179316.0</c:v>
                </c:pt>
                <c:pt idx="272">
                  <c:v>179377.0</c:v>
                </c:pt>
                <c:pt idx="273">
                  <c:v>179437.0</c:v>
                </c:pt>
                <c:pt idx="274">
                  <c:v>179458.0</c:v>
                </c:pt>
                <c:pt idx="275">
                  <c:v>179735.0</c:v>
                </c:pt>
                <c:pt idx="276">
                  <c:v>179735.0</c:v>
                </c:pt>
                <c:pt idx="277">
                  <c:v>179735.0</c:v>
                </c:pt>
                <c:pt idx="278">
                  <c:v>179735.0</c:v>
                </c:pt>
                <c:pt idx="279">
                  <c:v>182972.0</c:v>
                </c:pt>
                <c:pt idx="280">
                  <c:v>182972.0</c:v>
                </c:pt>
                <c:pt idx="281">
                  <c:v>182972.0</c:v>
                </c:pt>
                <c:pt idx="282">
                  <c:v>182972.0</c:v>
                </c:pt>
                <c:pt idx="283">
                  <c:v>182972.0</c:v>
                </c:pt>
                <c:pt idx="284">
                  <c:v>182972.0</c:v>
                </c:pt>
                <c:pt idx="285">
                  <c:v>182972.0</c:v>
                </c:pt>
                <c:pt idx="286">
                  <c:v>182972.0</c:v>
                </c:pt>
                <c:pt idx="287">
                  <c:v>182972.0</c:v>
                </c:pt>
                <c:pt idx="288">
                  <c:v>182972.0</c:v>
                </c:pt>
                <c:pt idx="289">
                  <c:v>182972.0</c:v>
                </c:pt>
                <c:pt idx="290">
                  <c:v>182972.0</c:v>
                </c:pt>
                <c:pt idx="291">
                  <c:v>182972.0</c:v>
                </c:pt>
                <c:pt idx="292">
                  <c:v>182972.0</c:v>
                </c:pt>
                <c:pt idx="293">
                  <c:v>182972.0</c:v>
                </c:pt>
                <c:pt idx="294">
                  <c:v>182972.0</c:v>
                </c:pt>
                <c:pt idx="295">
                  <c:v>182972.0</c:v>
                </c:pt>
                <c:pt idx="296">
                  <c:v>182972.0</c:v>
                </c:pt>
                <c:pt idx="297">
                  <c:v>182972.0</c:v>
                </c:pt>
                <c:pt idx="298">
                  <c:v>182972.0</c:v>
                </c:pt>
                <c:pt idx="299">
                  <c:v>182972.0</c:v>
                </c:pt>
                <c:pt idx="300">
                  <c:v>182972.0</c:v>
                </c:pt>
                <c:pt idx="301">
                  <c:v>182972.0</c:v>
                </c:pt>
                <c:pt idx="302">
                  <c:v>182972.0</c:v>
                </c:pt>
                <c:pt idx="303">
                  <c:v>182972.0</c:v>
                </c:pt>
                <c:pt idx="304">
                  <c:v>185256.0</c:v>
                </c:pt>
                <c:pt idx="305">
                  <c:v>185786.0</c:v>
                </c:pt>
                <c:pt idx="306">
                  <c:v>185910.0</c:v>
                </c:pt>
                <c:pt idx="307">
                  <c:v>185966.0</c:v>
                </c:pt>
                <c:pt idx="308">
                  <c:v>185944.0</c:v>
                </c:pt>
                <c:pt idx="309">
                  <c:v>185984.0</c:v>
                </c:pt>
                <c:pt idx="310">
                  <c:v>186019.0</c:v>
                </c:pt>
                <c:pt idx="311">
                  <c:v>186051.0</c:v>
                </c:pt>
                <c:pt idx="312">
                  <c:v>185588.0</c:v>
                </c:pt>
                <c:pt idx="313">
                  <c:v>185637.0</c:v>
                </c:pt>
                <c:pt idx="314">
                  <c:v>185655.0</c:v>
                </c:pt>
                <c:pt idx="315">
                  <c:v>185710.0</c:v>
                </c:pt>
                <c:pt idx="316">
                  <c:v>185699.0</c:v>
                </c:pt>
                <c:pt idx="317">
                  <c:v>185730.0</c:v>
                </c:pt>
                <c:pt idx="318">
                  <c:v>185761.0</c:v>
                </c:pt>
                <c:pt idx="319">
                  <c:v>185761.0</c:v>
                </c:pt>
                <c:pt idx="320">
                  <c:v>185832.0</c:v>
                </c:pt>
                <c:pt idx="321">
                  <c:v>185949.0</c:v>
                </c:pt>
                <c:pt idx="322">
                  <c:v>186044.0</c:v>
                </c:pt>
                <c:pt idx="323">
                  <c:v>186174.0</c:v>
                </c:pt>
                <c:pt idx="324">
                  <c:v>186227.0</c:v>
                </c:pt>
                <c:pt idx="325">
                  <c:v>186324.0</c:v>
                </c:pt>
                <c:pt idx="326">
                  <c:v>186381.0</c:v>
                </c:pt>
                <c:pt idx="327">
                  <c:v>186406.0</c:v>
                </c:pt>
                <c:pt idx="328">
                  <c:v>186409.0</c:v>
                </c:pt>
                <c:pt idx="329">
                  <c:v>186538.0</c:v>
                </c:pt>
                <c:pt idx="330">
                  <c:v>186673.0</c:v>
                </c:pt>
                <c:pt idx="331">
                  <c:v>186707.0</c:v>
                </c:pt>
                <c:pt idx="332">
                  <c:v>186769.0</c:v>
                </c:pt>
                <c:pt idx="333">
                  <c:v>186816.0</c:v>
                </c:pt>
                <c:pt idx="334">
                  <c:v>186930.0</c:v>
                </c:pt>
                <c:pt idx="335">
                  <c:v>187128.0</c:v>
                </c:pt>
                <c:pt idx="336">
                  <c:v>187258.0</c:v>
                </c:pt>
                <c:pt idx="337">
                  <c:v>187479.0</c:v>
                </c:pt>
                <c:pt idx="338">
                  <c:v>187501.0</c:v>
                </c:pt>
                <c:pt idx="339">
                  <c:v>187566.0</c:v>
                </c:pt>
                <c:pt idx="340">
                  <c:v>187699.0</c:v>
                </c:pt>
                <c:pt idx="341">
                  <c:v>187765.0</c:v>
                </c:pt>
                <c:pt idx="342">
                  <c:v>187862.0</c:v>
                </c:pt>
                <c:pt idx="343">
                  <c:v>187909.0</c:v>
                </c:pt>
                <c:pt idx="344">
                  <c:v>188040.0</c:v>
                </c:pt>
                <c:pt idx="345">
                  <c:v>188110.0</c:v>
                </c:pt>
                <c:pt idx="346">
                  <c:v>188201.0</c:v>
                </c:pt>
                <c:pt idx="347">
                  <c:v>188323.0</c:v>
                </c:pt>
                <c:pt idx="348">
                  <c:v>188425.0</c:v>
                </c:pt>
                <c:pt idx="349">
                  <c:v>188456.0</c:v>
                </c:pt>
                <c:pt idx="350">
                  <c:v>188641.0</c:v>
                </c:pt>
                <c:pt idx="351">
                  <c:v>188736.0</c:v>
                </c:pt>
                <c:pt idx="352">
                  <c:v>188748.0</c:v>
                </c:pt>
                <c:pt idx="353">
                  <c:v>188826.0</c:v>
                </c:pt>
                <c:pt idx="354">
                  <c:v>188928.0</c:v>
                </c:pt>
                <c:pt idx="355">
                  <c:v>189123.0</c:v>
                </c:pt>
                <c:pt idx="356">
                  <c:v>189110.0</c:v>
                </c:pt>
                <c:pt idx="357">
                  <c:v>189226.0</c:v>
                </c:pt>
                <c:pt idx="358">
                  <c:v>189399.0</c:v>
                </c:pt>
                <c:pt idx="359">
                  <c:v>189648.0</c:v>
                </c:pt>
                <c:pt idx="360">
                  <c:v>189742.0</c:v>
                </c:pt>
                <c:pt idx="361">
                  <c:v>189849.0</c:v>
                </c:pt>
                <c:pt idx="362">
                  <c:v>189919.0</c:v>
                </c:pt>
                <c:pt idx="363">
                  <c:v>190109.0</c:v>
                </c:pt>
                <c:pt idx="364">
                  <c:v>190281.0</c:v>
                </c:pt>
                <c:pt idx="365">
                  <c:v>190465.0</c:v>
                </c:pt>
                <c:pt idx="366">
                  <c:v>190529.0</c:v>
                </c:pt>
                <c:pt idx="367">
                  <c:v>190657.0</c:v>
                </c:pt>
                <c:pt idx="368">
                  <c:v>190830.0</c:v>
                </c:pt>
                <c:pt idx="369">
                  <c:v>191175.0</c:v>
                </c:pt>
                <c:pt idx="370">
                  <c:v>191225.0</c:v>
                </c:pt>
                <c:pt idx="371">
                  <c:v>191311.0</c:v>
                </c:pt>
                <c:pt idx="372">
                  <c:v>191571.0</c:v>
                </c:pt>
                <c:pt idx="373">
                  <c:v>191728.0</c:v>
                </c:pt>
                <c:pt idx="374">
                  <c:v>191967.0</c:v>
                </c:pt>
                <c:pt idx="375">
                  <c:v>192097.0</c:v>
                </c:pt>
                <c:pt idx="376">
                  <c:v>192075.0</c:v>
                </c:pt>
                <c:pt idx="377">
                  <c:v>192194.0</c:v>
                </c:pt>
                <c:pt idx="378">
                  <c:v>192239.0</c:v>
                </c:pt>
                <c:pt idx="379">
                  <c:v>192456.0</c:v>
                </c:pt>
                <c:pt idx="380">
                  <c:v>192466.0</c:v>
                </c:pt>
                <c:pt idx="381">
                  <c:v>192477.0</c:v>
                </c:pt>
                <c:pt idx="382">
                  <c:v>192546.0</c:v>
                </c:pt>
                <c:pt idx="383">
                  <c:v>192588.0</c:v>
                </c:pt>
                <c:pt idx="384">
                  <c:v>192631.0</c:v>
                </c:pt>
                <c:pt idx="385">
                  <c:v>197356.0</c:v>
                </c:pt>
                <c:pt idx="386">
                  <c:v>197516.0</c:v>
                </c:pt>
                <c:pt idx="387">
                  <c:v>197724.0</c:v>
                </c:pt>
                <c:pt idx="388">
                  <c:v>198488.0</c:v>
                </c:pt>
                <c:pt idx="389">
                  <c:v>199365.0</c:v>
                </c:pt>
                <c:pt idx="390">
                  <c:v>199508.0</c:v>
                </c:pt>
                <c:pt idx="391">
                  <c:v>199698.0</c:v>
                </c:pt>
                <c:pt idx="392">
                  <c:v>199740.0</c:v>
                </c:pt>
                <c:pt idx="393">
                  <c:v>199900.0</c:v>
                </c:pt>
                <c:pt idx="394">
                  <c:v>200020.0</c:v>
                </c:pt>
                <c:pt idx="395">
                  <c:v>200022.0</c:v>
                </c:pt>
                <c:pt idx="396">
                  <c:v>200163.0</c:v>
                </c:pt>
                <c:pt idx="397">
                  <c:v>200357.0</c:v>
                </c:pt>
                <c:pt idx="398">
                  <c:v>200553.0</c:v>
                </c:pt>
                <c:pt idx="399">
                  <c:v>200638.0</c:v>
                </c:pt>
                <c:pt idx="400">
                  <c:v>200787.0</c:v>
                </c:pt>
                <c:pt idx="401">
                  <c:v>200798.0</c:v>
                </c:pt>
                <c:pt idx="402">
                  <c:v>200833.0</c:v>
                </c:pt>
                <c:pt idx="403">
                  <c:v>200842.0</c:v>
                </c:pt>
                <c:pt idx="404">
                  <c:v>200903.0</c:v>
                </c:pt>
                <c:pt idx="405">
                  <c:v>201031.0</c:v>
                </c:pt>
                <c:pt idx="406">
                  <c:v>201077.0</c:v>
                </c:pt>
                <c:pt idx="407">
                  <c:v>201149.0</c:v>
                </c:pt>
                <c:pt idx="408">
                  <c:v>201200.0</c:v>
                </c:pt>
                <c:pt idx="409">
                  <c:v>201185.0</c:v>
                </c:pt>
                <c:pt idx="410">
                  <c:v>201254.0</c:v>
                </c:pt>
                <c:pt idx="411">
                  <c:v>201252.0</c:v>
                </c:pt>
                <c:pt idx="412">
                  <c:v>201327.0</c:v>
                </c:pt>
                <c:pt idx="413">
                  <c:v>201494.0</c:v>
                </c:pt>
                <c:pt idx="414">
                  <c:v>201657.0</c:v>
                </c:pt>
                <c:pt idx="415">
                  <c:v>201701.0</c:v>
                </c:pt>
                <c:pt idx="416">
                  <c:v>201782.0</c:v>
                </c:pt>
                <c:pt idx="417">
                  <c:v>201973.0</c:v>
                </c:pt>
                <c:pt idx="418">
                  <c:v>202078.0</c:v>
                </c:pt>
                <c:pt idx="419">
                  <c:v>202137.0</c:v>
                </c:pt>
                <c:pt idx="420">
                  <c:v>202239.0</c:v>
                </c:pt>
                <c:pt idx="421">
                  <c:v>202361.0</c:v>
                </c:pt>
                <c:pt idx="422">
                  <c:v>202451.0</c:v>
                </c:pt>
                <c:pt idx="423">
                  <c:v>202538.0</c:v>
                </c:pt>
                <c:pt idx="424">
                  <c:v>202666.0</c:v>
                </c:pt>
                <c:pt idx="425">
                  <c:v>202770.0</c:v>
                </c:pt>
                <c:pt idx="426">
                  <c:v>202844.0</c:v>
                </c:pt>
                <c:pt idx="427">
                  <c:v>202936.0</c:v>
                </c:pt>
                <c:pt idx="428">
                  <c:v>202982.0</c:v>
                </c:pt>
                <c:pt idx="429">
                  <c:v>202999.0</c:v>
                </c:pt>
                <c:pt idx="430">
                  <c:v>203104.0</c:v>
                </c:pt>
                <c:pt idx="431">
                  <c:v>203204.0</c:v>
                </c:pt>
                <c:pt idx="432">
                  <c:v>203427.0</c:v>
                </c:pt>
                <c:pt idx="433">
                  <c:v>203707.0</c:v>
                </c:pt>
                <c:pt idx="434">
                  <c:v>203724.0</c:v>
                </c:pt>
                <c:pt idx="435">
                  <c:v>203700.0</c:v>
                </c:pt>
                <c:pt idx="436">
                  <c:v>203790.0</c:v>
                </c:pt>
                <c:pt idx="437">
                  <c:v>203910.0</c:v>
                </c:pt>
                <c:pt idx="438">
                  <c:v>204096.0</c:v>
                </c:pt>
                <c:pt idx="439">
                  <c:v>204064.0</c:v>
                </c:pt>
                <c:pt idx="440">
                  <c:v>204080.0</c:v>
                </c:pt>
                <c:pt idx="441">
                  <c:v>204139.0</c:v>
                </c:pt>
                <c:pt idx="442">
                  <c:v>204275.0</c:v>
                </c:pt>
                <c:pt idx="443">
                  <c:v>204318.0</c:v>
                </c:pt>
                <c:pt idx="444">
                  <c:v>204367.0</c:v>
                </c:pt>
                <c:pt idx="445">
                  <c:v>204528.0</c:v>
                </c:pt>
                <c:pt idx="446">
                  <c:v>204649.0</c:v>
                </c:pt>
                <c:pt idx="447">
                  <c:v>204697.0</c:v>
                </c:pt>
                <c:pt idx="448">
                  <c:v>204798.0</c:v>
                </c:pt>
                <c:pt idx="449">
                  <c:v>204834.0</c:v>
                </c:pt>
                <c:pt idx="450">
                  <c:v>204857.0</c:v>
                </c:pt>
                <c:pt idx="451">
                  <c:v>204954.0</c:v>
                </c:pt>
                <c:pt idx="452">
                  <c:v>205225.0</c:v>
                </c:pt>
                <c:pt idx="453">
                  <c:v>205229.0</c:v>
                </c:pt>
                <c:pt idx="454">
                  <c:v>205280.0</c:v>
                </c:pt>
                <c:pt idx="455">
                  <c:v>205313.0</c:v>
                </c:pt>
                <c:pt idx="456">
                  <c:v>205453.0</c:v>
                </c:pt>
                <c:pt idx="457">
                  <c:v>205631.0</c:v>
                </c:pt>
                <c:pt idx="458">
                  <c:v>205729.0</c:v>
                </c:pt>
                <c:pt idx="459">
                  <c:v>205943.0</c:v>
                </c:pt>
                <c:pt idx="460">
                  <c:v>206094.0</c:v>
                </c:pt>
                <c:pt idx="461">
                  <c:v>206428.0</c:v>
                </c:pt>
                <c:pt idx="462">
                  <c:v>206857.0</c:v>
                </c:pt>
                <c:pt idx="463">
                  <c:v>207223.0</c:v>
                </c:pt>
                <c:pt idx="464">
                  <c:v>207233.0</c:v>
                </c:pt>
                <c:pt idx="465">
                  <c:v>207281.0</c:v>
                </c:pt>
                <c:pt idx="466">
                  <c:v>207447.0</c:v>
                </c:pt>
                <c:pt idx="467">
                  <c:v>207873.0</c:v>
                </c:pt>
                <c:pt idx="468">
                  <c:v>208429.0</c:v>
                </c:pt>
                <c:pt idx="469">
                  <c:v>210006.0</c:v>
                </c:pt>
                <c:pt idx="470">
                  <c:v>210348.0</c:v>
                </c:pt>
                <c:pt idx="471">
                  <c:v>210559.0</c:v>
                </c:pt>
                <c:pt idx="472">
                  <c:v>210831.0</c:v>
                </c:pt>
                <c:pt idx="473">
                  <c:v>210922.0</c:v>
                </c:pt>
                <c:pt idx="474">
                  <c:v>211078.0</c:v>
                </c:pt>
                <c:pt idx="475">
                  <c:v>211276.0</c:v>
                </c:pt>
                <c:pt idx="476">
                  <c:v>211741.0</c:v>
                </c:pt>
                <c:pt idx="477">
                  <c:v>212099.0</c:v>
                </c:pt>
                <c:pt idx="478">
                  <c:v>212614.0</c:v>
                </c:pt>
                <c:pt idx="479">
                  <c:v>213412.0</c:v>
                </c:pt>
                <c:pt idx="480">
                  <c:v>214364.0</c:v>
                </c:pt>
                <c:pt idx="481">
                  <c:v>215178.0</c:v>
                </c:pt>
                <c:pt idx="482">
                  <c:v>216153.0</c:v>
                </c:pt>
                <c:pt idx="483">
                  <c:v>216666.0</c:v>
                </c:pt>
                <c:pt idx="484">
                  <c:v>217343.0</c:v>
                </c:pt>
                <c:pt idx="485">
                  <c:v>217428.0</c:v>
                </c:pt>
                <c:pt idx="486">
                  <c:v>217552.0</c:v>
                </c:pt>
                <c:pt idx="487">
                  <c:v>217521.0</c:v>
                </c:pt>
                <c:pt idx="488">
                  <c:v>218006.0</c:v>
                </c:pt>
                <c:pt idx="489">
                  <c:v>218301.0</c:v>
                </c:pt>
                <c:pt idx="490">
                  <c:v>218380.0</c:v>
                </c:pt>
                <c:pt idx="491">
                  <c:v>218588.0</c:v>
                </c:pt>
                <c:pt idx="492">
                  <c:v>218878.0</c:v>
                </c:pt>
                <c:pt idx="493">
                  <c:v>219397.0</c:v>
                </c:pt>
                <c:pt idx="494">
                  <c:v>219616.0</c:v>
                </c:pt>
                <c:pt idx="495">
                  <c:v>219774.0</c:v>
                </c:pt>
                <c:pt idx="496">
                  <c:v>219949.0</c:v>
                </c:pt>
                <c:pt idx="497">
                  <c:v>220087.0</c:v>
                </c:pt>
                <c:pt idx="498">
                  <c:v>220294.0</c:v>
                </c:pt>
                <c:pt idx="499">
                  <c:v>220341.0</c:v>
                </c:pt>
                <c:pt idx="500">
                  <c:v>220400.0</c:v>
                </c:pt>
                <c:pt idx="501">
                  <c:v>220499.0</c:v>
                </c:pt>
                <c:pt idx="502">
                  <c:v>221242.0</c:v>
                </c:pt>
                <c:pt idx="503">
                  <c:v>221770.0</c:v>
                </c:pt>
                <c:pt idx="504">
                  <c:v>221824.0</c:v>
                </c:pt>
                <c:pt idx="505">
                  <c:v>221911.0</c:v>
                </c:pt>
                <c:pt idx="506">
                  <c:v>222013.0</c:v>
                </c:pt>
                <c:pt idx="507">
                  <c:v>222153.0</c:v>
                </c:pt>
                <c:pt idx="508">
                  <c:v>222217.0</c:v>
                </c:pt>
                <c:pt idx="509">
                  <c:v>222414.0</c:v>
                </c:pt>
                <c:pt idx="510">
                  <c:v>222696.0</c:v>
                </c:pt>
                <c:pt idx="511">
                  <c:v>222923.0</c:v>
                </c:pt>
                <c:pt idx="512">
                  <c:v>223079.0</c:v>
                </c:pt>
                <c:pt idx="513">
                  <c:v>223538.0</c:v>
                </c:pt>
                <c:pt idx="514">
                  <c:v>224118.0</c:v>
                </c:pt>
                <c:pt idx="515">
                  <c:v>223684.0</c:v>
                </c:pt>
                <c:pt idx="516">
                  <c:v>223911.0</c:v>
                </c:pt>
                <c:pt idx="517">
                  <c:v>225159.0</c:v>
                </c:pt>
                <c:pt idx="518">
                  <c:v>225196.0</c:v>
                </c:pt>
                <c:pt idx="519">
                  <c:v>231356.0</c:v>
                </c:pt>
                <c:pt idx="520">
                  <c:v>233824.0</c:v>
                </c:pt>
                <c:pt idx="521">
                  <c:v>236215.0</c:v>
                </c:pt>
                <c:pt idx="522">
                  <c:v>276832.0</c:v>
                </c:pt>
                <c:pt idx="523">
                  <c:v>355131.0</c:v>
                </c:pt>
                <c:pt idx="524">
                  <c:v>355146.0</c:v>
                </c:pt>
                <c:pt idx="525">
                  <c:v>353140.0</c:v>
                </c:pt>
                <c:pt idx="526">
                  <c:v>350336.0</c:v>
                </c:pt>
                <c:pt idx="527">
                  <c:v>347896.0</c:v>
                </c:pt>
                <c:pt idx="528">
                  <c:v>345777.0</c:v>
                </c:pt>
                <c:pt idx="529">
                  <c:v>315216.0</c:v>
                </c:pt>
                <c:pt idx="530">
                  <c:v>239168.0</c:v>
                </c:pt>
                <c:pt idx="531">
                  <c:v>239292.0</c:v>
                </c:pt>
                <c:pt idx="532">
                  <c:v>239307.0</c:v>
                </c:pt>
                <c:pt idx="533">
                  <c:v>239342.0</c:v>
                </c:pt>
                <c:pt idx="534">
                  <c:v>239360.0</c:v>
                </c:pt>
                <c:pt idx="535">
                  <c:v>239387.0</c:v>
                </c:pt>
                <c:pt idx="536">
                  <c:v>239463.0</c:v>
                </c:pt>
                <c:pt idx="537">
                  <c:v>239695.0</c:v>
                </c:pt>
                <c:pt idx="538">
                  <c:v>233134.0</c:v>
                </c:pt>
                <c:pt idx="539">
                  <c:v>233159.0</c:v>
                </c:pt>
                <c:pt idx="540">
                  <c:v>233171.0</c:v>
                </c:pt>
                <c:pt idx="541">
                  <c:v>233196.0</c:v>
                </c:pt>
                <c:pt idx="542">
                  <c:v>233243.0</c:v>
                </c:pt>
                <c:pt idx="543">
                  <c:v>233251.0</c:v>
                </c:pt>
                <c:pt idx="544">
                  <c:v>233225.0</c:v>
                </c:pt>
                <c:pt idx="545">
                  <c:v>225096.0</c:v>
                </c:pt>
                <c:pt idx="546">
                  <c:v>225133.0</c:v>
                </c:pt>
                <c:pt idx="547">
                  <c:v>225166.0</c:v>
                </c:pt>
                <c:pt idx="548">
                  <c:v>225213.0</c:v>
                </c:pt>
                <c:pt idx="549">
                  <c:v>225260.0</c:v>
                </c:pt>
                <c:pt idx="550">
                  <c:v>225292.0</c:v>
                </c:pt>
                <c:pt idx="551">
                  <c:v>225348.0</c:v>
                </c:pt>
                <c:pt idx="552">
                  <c:v>225395.0</c:v>
                </c:pt>
                <c:pt idx="553">
                  <c:v>225456.0</c:v>
                </c:pt>
                <c:pt idx="554">
                  <c:v>225478.0</c:v>
                </c:pt>
                <c:pt idx="555">
                  <c:v>225527.0</c:v>
                </c:pt>
                <c:pt idx="556">
                  <c:v>225592.0</c:v>
                </c:pt>
                <c:pt idx="557">
                  <c:v>225671.0</c:v>
                </c:pt>
                <c:pt idx="558">
                  <c:v>225777.0</c:v>
                </c:pt>
                <c:pt idx="559">
                  <c:v>225810.0</c:v>
                </c:pt>
                <c:pt idx="560">
                  <c:v>225826.0</c:v>
                </c:pt>
                <c:pt idx="561">
                  <c:v>225844.0</c:v>
                </c:pt>
                <c:pt idx="562">
                  <c:v>225873.0</c:v>
                </c:pt>
                <c:pt idx="563">
                  <c:v>225871.0</c:v>
                </c:pt>
                <c:pt idx="564">
                  <c:v>225921.0</c:v>
                </c:pt>
                <c:pt idx="565">
                  <c:v>225990.0</c:v>
                </c:pt>
                <c:pt idx="566">
                  <c:v>226031.0</c:v>
                </c:pt>
                <c:pt idx="567">
                  <c:v>226050.0</c:v>
                </c:pt>
                <c:pt idx="568">
                  <c:v>226093.0</c:v>
                </c:pt>
                <c:pt idx="569">
                  <c:v>226127.0</c:v>
                </c:pt>
                <c:pt idx="570">
                  <c:v>226130.0</c:v>
                </c:pt>
                <c:pt idx="571">
                  <c:v>226218.0</c:v>
                </c:pt>
                <c:pt idx="572">
                  <c:v>227354.0</c:v>
                </c:pt>
                <c:pt idx="573">
                  <c:v>227364.0</c:v>
                </c:pt>
                <c:pt idx="574">
                  <c:v>227420.0</c:v>
                </c:pt>
                <c:pt idx="575">
                  <c:v>227416.0</c:v>
                </c:pt>
                <c:pt idx="576">
                  <c:v>227425.0</c:v>
                </c:pt>
                <c:pt idx="577">
                  <c:v>227443.0</c:v>
                </c:pt>
                <c:pt idx="578">
                  <c:v>227467.0</c:v>
                </c:pt>
                <c:pt idx="579">
                  <c:v>227472.0</c:v>
                </c:pt>
                <c:pt idx="580">
                  <c:v>227468.0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29829328"/>
        <c:axId val="2129822848"/>
      </c:lineChart>
      <c:dateAx>
        <c:axId val="2129829328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txPr>
          <a:bodyPr/>
          <a:lstStyle/>
          <a:p>
            <a:pPr>
              <a:defRPr>
                <a:latin typeface="Futura (Light)"/>
                <a:cs typeface="Futura (Light)"/>
              </a:defRPr>
            </a:pPr>
            <a:endParaRPr lang="fr-FR"/>
          </a:p>
        </c:txPr>
        <c:crossAx val="2129822848"/>
        <c:crosses val="autoZero"/>
        <c:auto val="1"/>
        <c:lblOffset val="100"/>
        <c:baseTimeUnit val="days"/>
        <c:majorUnit val="1.0"/>
        <c:majorTimeUnit val="months"/>
      </c:dateAx>
      <c:valAx>
        <c:axId val="2129822848"/>
        <c:scaling>
          <c:orientation val="minMax"/>
          <c:min val="90000.0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>
                <a:latin typeface="Futura (Light)"/>
                <a:cs typeface="Futura (Light)"/>
              </a:defRPr>
            </a:pPr>
            <a:endParaRPr lang="fr-FR"/>
          </a:p>
        </c:txPr>
        <c:crossAx val="21298293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130958</xdr:colOff>
      <xdr:row>98</xdr:row>
      <xdr:rowOff>141018</xdr:rowOff>
    </xdr:from>
    <xdr:to>
      <xdr:col>15</xdr:col>
      <xdr:colOff>405162</xdr:colOff>
      <xdr:row>133</xdr:row>
      <xdr:rowOff>173923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2789.627223148149" missingItemsLimit="0" createdVersion="4" refreshedVersion="4" minRefreshableVersion="3" recordCount="306">
  <cacheSource type="worksheet">
    <worksheetSource ref="A8:AC9998" sheet="ALL DATAS"/>
  </cacheSource>
  <cacheFields count="35">
    <cacheField name="POST ID" numFmtId="0">
      <sharedItems containsBlank="1" containsMixedTypes="1" containsNumber="1" containsInteger="1" minValue="1.01530569177177E+16" maxValue="1.01549021255527E+16"/>
    </cacheField>
    <cacheField name="YEAR " numFmtId="0">
      <sharedItems containsString="0" containsBlank="1" containsNumber="1" containsInteger="1" minValue="2015" maxValue="2017" count="4">
        <n v="2015"/>
        <n v="2016"/>
        <n v="2017"/>
        <m/>
      </sharedItems>
    </cacheField>
    <cacheField name="QUARTER" numFmtId="0">
      <sharedItems containsBlank="1" count="10">
        <s v="2015 Q1"/>
        <s v="2015 Q2"/>
        <s v="2015 Q3"/>
        <s v="2015 Q4"/>
        <s v="2016 Q1"/>
        <s v="2016 Q2"/>
        <s v="2016 Q3"/>
        <s v="2016 Q4"/>
        <s v="2017 Q1"/>
        <m/>
      </sharedItems>
    </cacheField>
    <cacheField name="MONTH" numFmtId="0">
      <sharedItems containsNonDate="0" containsDate="1" containsString="0" containsBlank="1" minDate="2015-01-31T00:00:00" maxDate="2017-02-01T00:00:00" count="26">
        <d v="2015-01-31T00:00:00"/>
        <d v="2015-02-28T00:00:00"/>
        <d v="2015-03-31T00:00:00"/>
        <d v="2015-04-30T00:00:00"/>
        <d v="2015-05-31T00:00:00"/>
        <d v="2015-06-30T00:00:00"/>
        <d v="2015-07-31T00:00:00"/>
        <d v="2015-08-31T00:00:00"/>
        <d v="2015-09-30T00:00:00"/>
        <d v="2015-10-31T00:00:00"/>
        <d v="2015-11-30T00:00:00"/>
        <d v="2015-12-31T00:00:00"/>
        <d v="2016-01-31T00:00:00"/>
        <d v="2016-02-29T00:00:00"/>
        <d v="2016-03-31T00:00:00"/>
        <d v="2016-04-30T00:00:00"/>
        <d v="2016-05-31T00:00:00"/>
        <d v="2016-06-30T00:00:00"/>
        <d v="2016-07-31T00:00:00"/>
        <d v="2016-08-31T00:00:00"/>
        <d v="2016-09-30T00:00:00"/>
        <d v="2016-10-31T00:00:00"/>
        <d v="2016-11-30T00:00:00"/>
        <d v="2016-12-31T00:00:00"/>
        <d v="2017-01-31T00:00:00"/>
        <m/>
      </sharedItems>
    </cacheField>
    <cacheField name="DATE" numFmtId="0">
      <sharedItems containsNonDate="0" containsDate="1" containsString="0" containsBlank="1" minDate="2015-01-01T12:00:02" maxDate="2017-01-30T08:00:00"/>
    </cacheField>
    <cacheField name="TYPE " numFmtId="0">
      <sharedItems containsBlank="1"/>
    </cacheField>
    <cacheField name="EDITORIAL LINE CATEGORY" numFmtId="0">
      <sharedItems containsBlank="1" count="11">
        <s v="AVANT YTY"/>
        <s v="Perrier iconic"/>
        <s v="Perrier Anytime"/>
        <s v="Perrier Art"/>
        <s v="Perrier Since 1863 "/>
        <s v="Regram"/>
        <s v="Perrier x Digital Artist"/>
        <s v="Street Art by Perrier"/>
        <s v="Perrier 100% Natural"/>
        <s v="Perrier Magazine"/>
        <m/>
      </sharedItems>
    </cacheField>
    <cacheField name="CATEGORIES" numFmtId="0">
      <sharedItems containsString="0" containsBlank="1" containsNumber="1" containsInteger="1" minValue="0" maxValue="9"/>
    </cacheField>
    <cacheField name="POST MESSAGE" numFmtId="0">
      <sharedItems containsBlank="1" count="305" longText="1">
        <s v="If you're seeing out-of-focus today, grab a Perrier. It'll pass."/>
        <s v="Holidays memories. Damn, it's already over… Thanks to @jpg0402 for the photo."/>
        <s v="When you have been nice all year, you're sure to be rewarded."/>
        <s v="A bubble pyramid. Nice shot @nanayok."/>
        <s v="Little break with JonOne and Sasu, nothing better to recharge your batteries. HITOTZUKI (KAMI &amp; SASU)"/>
        <s v="Were you trying to reach SocietePerrier.com? We’re refreshing ourselves at the moment, but will be back to entertain you shortly. In the meantime if you’re looking for a cocktail recipe, some fashion advice, or are just in need of some witty banter, you’ll find it here!"/>
        <s v="Very hot."/>
        <s v="The Street Art by Perrier Eduardo Kobra's Slim Can among its peers."/>
        <s v="When street art meets abstract."/>
        <s v="Here are Eduardo Kobra, JonOne and HITOTZUKI (KAMI &amp; SASU)'s Renault 5! Coming soon at ARTCURIAL auction in Paris."/>
        <s v="Discover street art work by HITOTZUKI (KAMI &amp; SASU), JonOne and Eduardo Kobra on the Renault 5 to celebrate the #StreetArtByPerrier collection."/>
        <s v="The Perrier's desire, illustrated by @mskatrinawheeler."/>
        <s v="Perrier's eye by @sojansvami. Hypnotic."/>
        <s v="Gentle reminder: Valentine's Day is coming! Thanks @serendipitiii for the pic."/>
        <s v="So, which one? Yes, we know, the choice is not easy."/>
        <s v="&quot;Happy Valentine's Day Mary! Oops Claire, no wait, Amy…&quot;"/>
        <s v="So, did this Valentine's Day go well?"/>
        <s v="Happy Chinese New Year!"/>
        <s v="Yesterday night was Legen… wait for it… Dary. Legendary."/>
        <s v="Sounds like green is the new black."/>
        <s v="Healthier than mulled wine."/>
        <s v="Don't forget to keep one Street Art Slim Can for posterity. Or more..."/>
        <s v="It's Mojito time in the Perrier way. The original way."/>
        <s v="Well, it's all year long actually."/>
        <s v="When it's time to refresh the court, Perrier is always there."/>
        <s v="Too much bubbles in this picture. We don't even talk about the background."/>
        <s v="Spring is coming: the first terrace of the season is always a special moment."/>
        <s v="We found happiness' recipe by @yuuchimu124. We confirm, it's the good one."/>
        <s v="Tonight is your night. We advise to drink Perrier to stay up all night."/>
        <s v="Perrier with or without lemon? Tonight it's @erikieri who decides."/>
        <s v="Perrier, softest slap in the face ever."/>
        <s v="Too much chocolate? You know we are here."/>
        <s v="When we told you Perrier was a masterpiece… Looks like @marcododaro agreed with us."/>
        <s v="One Perrier for two please."/>
        <s v="Wake up! Perrier shows you the way. Thanks @mxr.cel for the get-out-of-bed pic!"/>
        <s v="So cloudy today…  Hope you enjoyed your holidays @patrizialima!"/>
        <s v="Cheers!  Congrats @foodingeneral whatever you celebrate!"/>
        <s v="Have a nice day folks.  Thanks @christie_ferrari for this great pic."/>
        <s v="Perrier's beauties were at @elite_london last month. So much common features."/>
        <s v="Damn, we have been waiting for it all week!"/>
        <s v="So fresh, it's so fresh.  Thanks @m_o_r_g_a_n_e_ls for the pic."/>
        <s v="Only one word: weekend."/>
        <s v="Mmh, yes, &quot;extraordinaire&quot; it is."/>
        <s v="Perrier caliente.  Discover the recipe:    Ingredients: 40 ml of cognac XO 1 slice of fresh peeled ginger 1 red chili cut lengthwise 20 ml of chilled PERRIER LED lighted ice cube Crushed ice Recipe: In a mixing glass, chill the cognac with crushed ice and strain into a brandy snifter. Add the slice of ginger, chili and Perrier. Put an LED ice cube in a whisky tumbler and fill with crushed ice. Place the brandy snifter on top of the glass filled with crushed ice."/>
        <s v="Say it with Perrier."/>
        <s v="Bottled up with excitement."/>
        <s v="Always here to serve. #TBT © Jean-Claude Dewolf - 1970"/>
        <s v="Peace, love and Perrier."/>
        <s v="Ja, I'll go Dutch for a Perrier."/>
        <s v="Follow your Pear-rier."/>
        <s v="Winning serve!"/>
        <s v="Raise your bubbles high! #ExtraordinairePerrier  Props to @wonguy974 on Instagram."/>
        <s v="Now those were lifesavers! #TBT 1998"/>
        <s v="Two of a kind. It's party time, have an extraordinaire weekend! #TGIF"/>
        <s v="In Paris this week? Catch some air at the #ExtraordinairePerrier Bar next to Champs de Mars! Thanks instagramer @parisiantouch for the photo!"/>
        <s v="It's official, it's the semi-finals at Roland-Garros! Via the extraordinaire @arthur_gosse on Instagram! Thanks for joining us!"/>
        <s v="Let's make a racket for the winner! Perri-YAY! #ExtraordinairePerrier Props to @madrica_ on Instagram for the illustration!"/>
        <s v="Some zest is all it takes."/>
        <s v="Creation of Perrier: The French Touch."/>
        <s v="My first selfie."/>
        <s v="Extraordinaire gardening!"/>
        <s v="Summer is here, dive in!"/>
        <s v="This mojito was mint to be.  Ingredients: 4 cl of Perrier 10 mint leaves  1/2 lime 2 cl sugar cane syrup 4 cl white rum  Crushed ice   Recipe: Cut half of a lime into 4 cubes, then place into a glass with 10 mint leaves and crush well. Pour in 2 cl sugar cane syrup, fill up with crushed ice, then pour in 4 cl of white rum. Top it off with 4 cl of Perrier, and then stir well. Add more crushed ice with two straws and a sprig of fresh mint."/>
        <s v="Pool + Perrier and the imagination runs wild! #ExtraordinairePerrier Pool Party!"/>
        <s v="Always be prepared. #InMyBag"/>
        <s v="In bubbles we trust! Have an #ExtraordinairePerrier Independence Day!"/>
        <s v="This isn't a mirage, it's your own personal oasis. #TravelTuesday   Photos by: @blueberry.road on Instagram"/>
        <s v="Summer, sun, and PERRIER. There's nothing better with Saint Tropez!   Ingredients:   Rosé wine  Watermelon syrup MONIN Orange (fruit )  Process: In a nice wine glass pour: 8 cl of rosé wine (Blush) 1 cl of MONIN watermelon syrup 6 cl of PERRIER Stir and add ice cubes  Serve with an orange slice to garnish"/>
        <s v="Let them drink Perrier!"/>
        <s v="Perrier calling. #TravelTuesday"/>
        <s v="Our bubbles are wild!   Thank you Lauro Samblás for this original creation for Perrier! © Lauro Samblás www.laurosamblas.com Instagram: lauro_samblas"/>
        <s v="When couples felt groovy with Perrier. #FlashbackFriday    © Jean-Claude Dewolf - 1968"/>
        <s v="One extraordinaire leap for Perrier. #July20th1969"/>
        <s v="Gawked at all day. Time for a Perrier. #StatueProblems"/>
        <s v="Lime so happy it's summer!  Photo from: @eladesignstudio on Instagram"/>
        <s v="There is only one Perrier left?! #TheStruggleIsReal"/>
        <s v="What Uncle Sam really wanted. #TBT 1998"/>
        <s v="One love. #Perrier"/>
        <s v="I got what I'm after, we're off! #Priorities"/>
        <s v="Your round of good Karma.      Discover the recipe:      Ingredients:  Ingredients: Karma Flower  5cl mojito mint syrup  5cl water 1 gelatin sheet  10 mint leaves 1/2 kumbawa  4 raspberries  3 cl raspberry syrup  Recipe:  Place Karma flower deep inside a long glass  Mix and bring to boil in a pan: 5 cl of Mojito mint syrup 5 cl of water And a gelatin sheet   Pour mix on Karma flower and leave in the fridge for an hour   In a mixing glass: place 10 fresh mint leaves  4 fresh raspberries  Half of a kumbawa cut into cubes  Squeeze the mix with a muddler and add 3 cl of raspberry syrup  Fill the glass with ice cubes  Close the shaker and shake for 10 seconds   Fill the long glass with crushed ice Pour the mix with a bar strainer into the long glass  “Rinse” the shaker with Perrier to save all the flavors  Add approximately 10 cl of Perrier   Place two straws and decorate with a spring of fresh mint  Serve with a long spoon next to a bottle of Perrier  Enjoy!"/>
        <s v="#SUMMER PROTIP: Hydrate! #Perrier    Photo by: @MCQUEENISMYPAPI on Instagram"/>
        <s v="Bubbles from the jungle!   Thank you for your orginal creation for Perrier! © Lauro Samblás www.laurosamblas.com Instagram: lauro_samblas"/>
        <s v="A sip of Perrier and... Ahhhh..."/>
        <s v="Photograph something extraordinaire. #TravelTuesday"/>
        <s v="As ever elegant and extraordinaire. #TBT   © Jean-Gabriel Domergue, La Perrier Girl - 1936"/>
        <s v="Bubbles lovin', we had a blast! #EndOfSummerBreak"/>
        <s v="Perfect poolside refreshments!   Photo by @mauuuuuuuud on Instagram"/>
        <s v="Summer is never too far away with Perrier! #BackToWork"/>
        <s v="Endless summer with Perrier!"/>
        <s v="Drinking Perrier? I like your style."/>
        <s v="Relax, you deserve it. #LaborDay with Perrier."/>
        <s v="Our friends in Japan know how to party!    Via @perrier_jpn on Instagram"/>
        <s v="Life is extraordinaire through green-colored glasses. #FlashbackFriday 1976   © Bernard Villemot, La Rousse (Perrier) - 1976"/>
        <s v="Keeping things fresh!   Via @117akane on Instagram!"/>
        <s v="The Real Housewives of France. #WayBackWednesday    © Jean-Claude Dewolf - 1968"/>
        <s v="Queen of de-NILE. #AncientEgyptianAddiction"/>
        <s v="#InternationalPeaceDay with Perrier!"/>
        <s v="Brace yourself, this will be an extraordinaire fall! #Equinox  Original creation for Perrier by: © Khan Nova  Instagram: Khan_Nova"/>
        <s v="Extraordinaire things are in store for you... #StreetArtByPerrier"/>
        <s v="Coming soon... An extraordinaire artist with an iconic brand. #StreetArtByPerrier  © Nicola Lo Calzo"/>
        <s v="Classy, yet kooky! #ExtraordinairePerrier     Discover the recipe:    Cocktail ingredients: • 4 fresh raspberries • 1/3 oz (1 cl) fresh lemon juice • 1 oz (3 cl) ST GERMAIN liqueur • 1 oz (3 cl) HENNESSY FINE DE COGNAC • 1 oz (3 cl) of chilled PERRIER  • Dry ice • CHANEL N°5 Eau de Parfum  • Edible soap • 1 plastic straw  Directions:  In a shaker filled 3/4 with ice cubes, add the fresh raspberries, lemon juice, ST GERMAIN liqueur and HENNESSY FINE DE COGNAC. Shake well, then add in 1 oz (3 cl) of chilled PERRIER. Stir well, then strain into a cocktail glass. Spray 3 spritzes of CHANEL N°5 onto dry ice in a small carafe. Add hot water. Place the plastic straw in the edible soap to create CHANEL N°5 bubbles on top the cocktail. It is important to use edible soap when making this cocktail."/>
        <s v="Ready-to-wear AND ready-to-DRINK! #PFW15"/>
        <s v="Add even more sparkle to your day!  Follow us on Instagram: @Perrier    www.instagram.com/perrier"/>
        <s v="Perrier Lime on the mind... All the time! #ExtraordinairePerrier  GIF collab by Samcannon &amp; Traceloops for Perrier  © Samcannon © Traceloops  http://samcannon.tumblr.com/ http://traceloops.tumblr.com/"/>
        <s v="It's errr-MINE! #AnimalsLovePerrier"/>
        <s v="Meet L’Atlas! We are ecstatic to share our collaboration with this Parisian street artist for #StreetArtByPerrier 2015!   Video by BYNDR"/>
        <s v="They're here! Extraordinaire Perrier Limited Editions by L'Atlas. #StreetArtByPerrier"/>
        <s v="The new extraordinaire Perrier Limited Editions by L'Atlas! #StreetArtByPerrier   Photo by © Sofian Ketfi for Perrier"/>
        <s v="Our new limited editions by L'Atlas are making a splash at the Colette Water Bar in Paris!"/>
        <s v="Great Perrier! It's October 21st 2015!    GIF by Popsicle-Illusion for Perrier  © Popsicle-Illusion http://popsicleillusion.me/"/>
        <s v="Our limited editions are extraordinaire. #StreetArtByPerrier   Photo by © Sofian Ketfi for Perrier"/>
        <s v="It's always a walk in the park with Perrier!   Via @ta_ziolkowska on Instagram Follow us also on Instagram @Perrier"/>
        <s v="NYC, Mexico City, Seoul, and Paris! Keep up with the 4 Street Art by Perrier events with L'Atlas on Tumblr! streetartbyperrier.tumblr.com"/>
        <s v="He only listens to Rock. #StatueProblems"/>
        <s v="An extraordinaire treat with a nice trick! Happy Halloween!    Discover the recipe here:    Ingredients:  • 1 1/3 oz (4 cl) of dark rum • A few drops of ANGOSTURA BITTERS • 2/3 oz (2 cl) of sugar cane syrup • Fresh mint • 2/3 (2 cl) of fresh lime juice • 1 1/3 oz (4 cl) of chilled PERRIER • 1 Smoking Gun • 1 cigar • 1 glass dome  step 1 Pour the lime juice and mint into a tall glass and muddle to extract the mint flavors. Add the sugar, a few drops of bitters and the rum, stir well and add crushed ice to the drink. Add the PERRIER, stir again and fill the glass with crushed ice. step 2 Place the glass on a plate and cover with the glass dome. Prepare the Smoking Gun with some cigar tobacco. Place the Smoking Gun under the glass dome and light it. step 3 The glass dome should be completely filled with smoke before serving. step 4 Remove the dome in front of your friends. The smoke will flavor the cocktail and waft all around it!"/>
        <s v="Have a happy Movember with a Perrier Frappe!   Discover the recipe here:   Ingredients: • 2 bar spoons of coffee powder • 2/3 oz (2 cl) of caramel syrup • 1 chilled PERRIER  Step 1 Pour the coffee powder and caramel syrup into a blender cup. Add a bit of PERRIER and stir well to dilute the coffee powder. Then add 5 oz (15 cl) of chilled PERRIER. Step 2 Blend the cocktail until foamy. Step 3 Pour your mixture into a tall glass with ice cubes."/>
        <s v="We were on cloud nine in NYC! #StreetArtByPerrier  Video by BYNDR with L'Atlas"/>
        <s v="Perrier x L'Atlas: &quot;NYC is AIR&quot; was extraordin-AIR!"/>
        <s v="What's wrong? Cat got your Perrier? #AnimalsLovePerrier  From the extraordinaire cat @alfredthemeow on Instagram!"/>
        <s v="Pschitt... Share the extraordinaire! #StreetArtByPerrier   Photo by © Sofian Ketfi for Perrier"/>
        <s v="#IWokeUpLikeThis"/>
        <s v="There for that extraordinaire moment in your life. Perrier Limited Editions by @LAtlas_art. #StreetArtByPerrier   Photo by © Sofian Ketfi for Perrier"/>
        <s v="Uncap your imagination!"/>
        <s v="Inspires the extraordinaire to grow! #InspiredByStreetArt"/>
        <s v="The original ! Perrier Ad from 1968. #FlashbackFriday  © Jean-Claude Dewolf - 1968"/>
        <s v="Wish I was going to this party... #SoJealous"/>
        <s v="Watch time fly by with Perrier! New Perrier Limited Editions by L'Atlas.   Photo by © Sofian Ketfi for Perrier  Learn more about our limited editions and #StreetArtByPerrier here: streetartbyperrier.tumblr.com"/>
        <s v="¡Ay, cucumber!  Discover the recipe here: http://bit.ly/Perrier-Cucum"/>
        <s v="Refill your inspriation with Perrier! New Perrier Limited Editions by L'Atlas.   Photo by © Sofian Ketfi for Perrier  Learn more about our limited editions here:  streetartbyperrier.tumblr.com"/>
        <s v="Every bit is extraordinaire! #InspiredByStreetArt   Learn more about #StreetArtByPerrier here: streetartbyperrier.tumblr.com"/>
        <s v="I would climb a mountain for you! #ExtraordinairePerrier"/>
        <s v="When extraordinaire times just bubble up!   Photo by © Sofian Ketfi   Learn more about our limited editions and #StreetArtByPerrier here: streetartbyperrier.tumblr.com"/>
        <s v="Perrierin' like kings and queens! Perrier Ad from 1968 #WayBackWednesday   © Jean-Claude Dewolf - 1968"/>
        <s v="The extraordinaire awakens! #StarWars"/>
        <s v="An extraordinaire on the go companion! Limited editions by L'Atlas! #InspriedByStreetArt  Photo by © Sofian Ketfi for Perrier  Learn more about our limited editions here: streetartbyperrier.tumblr.com"/>
        <s v="Hello extraordinaire winter! #WinterSolstice  Original creation for Perrier by: © Khan Nova  Instagram: Khan_Nova"/>
        <s v="Wake up and shake up! Hope the gifts are extraordinaire! ;)"/>
        <s v="When life gives you lemons, drink Perrier!   Photo by @hana_pleasure on Instagram!"/>
        <s v="We're going to PERRIER all night! #NYE  GIF by Popsicle-Illusion for Perrier"/>
        <s v="Making New Year's resolutions extraordinaire! #FreshStart #Healthy"/>
        <s v="Let the extraordinaire times snowball!"/>
        <s v="#Flawless"/>
        <s v="When hanging out with friends is #SoFresh.   Perrier Limited Editions by L'Atlas  Photo by © Sofian Ketfi for Perrier"/>
        <s v="So fresh, so wild, so extraordinaire.   Perrier Limited Editions by L'Atlas"/>
        <s v="It's Perrier Mo-HE-potter, not mo-GE-potter. #KnowItAll  Discover the recipe here: http://bit.ly/Perrier-Mojipotter"/>
        <s v="100% natural citrus flavor. 100% addicting. #Healthy #PerrierAddiction"/>
        <s v="Au naturel! Perrier ad from 1968. #WayBackWednesday   © Jean-Claude Dewolf - 1968"/>
        <s v="Sippin' Perrier like. #Swag"/>
        <s v="Make fashion sparkle! #ParisFashionWeek"/>
        <s v="Just checking out your Perrier. #PerrierEnvy"/>
        <s v="Zest it up with Perrier! #TGIF   Photo by @NestleWatersFrance on Instagram!"/>
        <s v="Be cooler, wilder, and even more extraordinaire! #TransformationTuesday"/>
        <s v="Perrier is my treasure! #InspiredByStreetArt   © A.L.Crego / Mutante Creativo in collaboration with MOU / muralist - 2016"/>
        <s v="Perrier and chill?"/>
        <s v="Let the bubbles roll!"/>
        <s v="Bubble love!"/>
        <s v="󾬔 is in the air!   © Yelldesign - 2016"/>
        <s v="Have we gong too far? #TravelTuesday"/>
        <s v="Au naturel. From the source. #Healthy #PerrierAddiction"/>
        <s v="Bubble vision! #ExtraordinairePerrier"/>
        <s v="Be inspired! #PerrierInspiredByArt  Via @prismmusicgroup on Instagram.  Be sure to also follow @perrier on Instagram!"/>
        <s v="An extraordinaire slice of life! Perrier ad from 1968. #TBT  © Jean-Claude Dewolf - 1968"/>
        <s v="Summer is never far away with Perrier!   By @queduong on Instagram #quedidit"/>
        <s v="Just a hare more.  Discover the recipe: http://bit.ly/SpicyMangoSmoothie"/>
        <s v="100% natural, 100% extraordinaire!"/>
        <s v="Perrier and repeat."/>
        <s v="Get a leg up with Perrier!"/>
        <s v="Lime in love with Perrier!     Photo by @laurenathalia on Instagram."/>
        <s v="Choose your bubbles!"/>
        <s v="Their love for Perrier was in tandem. Perrier ad from 1968. #TBT © Jean-Claude Dewolf - 1968"/>
        <s v="Bubbles that are out of this world. #ExtraordinairePerrier"/>
        <s v="Green really is a lucky color. #HappySaintPatricksDay © Yelldesign - 2016"/>
        <s v="When the extraordinaire blossoms! #SpringEquinox © Khan Nova/Mathieu Saunier - 2016"/>
        <s v="﻿Arty, naturally."/>
        <s v="It's on fire!  See recipe here: http://bit.ly/PerrierOnFire"/>
        <s v="Now that's an extraordinaire surprise.   © Jonah Nigro / www.popsicleillusion.com - 2016"/>
        <s v="Perrier spins me right round."/>
        <s v="Are you cotton mouthed for some new flavors?! Need a new drink to pine over? Well, it might prick your bubble to look at the date. ;)"/>
        <s v="Springtime is extraordinaire with Perrier!    © Jonah Nigro / www.popsicleillusion.com - 2016"/>
        <s v="Perrier – a FORCE of nature. #DrinkNatural"/>
        <s v="Perrier or bust! #ExtraordinairePerrier"/>
        <s v="Extraordinaire since 120 million years!"/>
        <s v="Sends you over the rainbow! #ExtraordinairePerrier  © A.L.Crego / Mutante Creativo in collab with Mou &amp; Sokram - 2016  http://www.mutantecreativo.com http://alcrego.tumblr.com"/>
        <s v="A bit more. #ExtraordinairePerrier"/>
        <s v="Always in the limelight."/>
        <s v="Zesty flavor, 0 calories. #DrinkNatural"/>
        <s v="A soft drink the way nature intended. Perrier ad from 1984. #FlashbackFriday  © Milton Glaser - 1984"/>
        <s v="That's how you zest up a Perrier!   Via @perrierspain on Instagram.  Be sure to follow @Perrier on Instagram too: www.instagram.com/perrier"/>
        <s v="Nothing fishy about it.   Discover the recipe here: bit.ly/PerrierLagoon"/>
        <s v="Rosemary me!   © Que Doung"/>
        <s v="Natural lime flavor. No sugar or sweeteners. #DrinkNatural"/>
        <s v="Discover the NEW Perrier Magazine! Daring, avant-garde, and full of pep every week!   www.perrier.com/intl/en/magazine  Image copyrights:   1. Hassan Hajjaj and Amine Bendriouich, Courtesy of Marlen Stahlhuth / www.paperboats.me 2. Courtesy of Candelaria 3. Malakkai for Djerbahood, Courtesy of Galerie Itinerrance / Aline Deschamps. 4.The African Queens - Namsa Leuba  5. Clara 3000 by Alice Moitié for i­D"/>
        <s v="The star of the fiesta!"/>
        <s v="Share the bubble love!"/>
        <s v="Extraordinaire works of art! #InspiredByArt"/>
        <s v="Zest and repeat. #DrinkExtraordinaire"/>
        <s v="How surreal. #PerrierInspiredByArt"/>
        <s v="Part of a healthy lifestyle. #DrinkNatural   © Que Doung - 2016"/>
        <s v="A total rush. Perrier, a force of nature! #DrinkNatural"/>
        <s v="An extraordinaire serve! The French Open is in full swing!   © Yelldesign - 2016"/>
        <s v="Having a ball at the French Open since 1978! #WayBackWednesday  Victor Spahn (1989) © ADAGP-2016"/>
        <s v="Rally behind Perrier!   © A. L. Crego &amp; Mutante Creativo  - 2016  http://www.mutantecreativo.com http://alcrego.tumblr.com"/>
        <s v="Extraordinaire pro tips from the source! 󾬔󾟓"/>
        <s v="Perrier Loves Green! 󾬔"/>
        <s v="Making extraordinaire waves on the court! #ExtraordinairePerrier #RG16  © Jonah Nigro / www.popsicleillusion.com - 2016"/>
        <s v="The monarch of smoothies!   Discover the recipe here: http://bit.ly/Perrier-Smoothie"/>
        <s v="Bubbles that rumble. Perrier, a force of nature! #DrinkNatural"/>
        <s v="The perfect composition. #ExtraordinairePerrier"/>
        <s v="Perrier, a MAST have. Perrier ad from 1981  © Villemot - 1981"/>
        <s v="It's just street art, we're not looking for treble. #InspiredByArt   © A. L. Crego &amp; Mutante Creativo - 2016 http://www.mutantecreativo.com http://alcrego.tumblr.com"/>
        <s v="Perrier just tickles me pink."/>
        <s v="Cheers to the longest day of the year!    © Khan Nova/Mathieu Saunier - 2016"/>
        <s v="We raise our glass to these extraordinaire bars you must experience!  Photo: Courtesy of Candelaria"/>
        <s v="Time to Perrier!"/>
        <s v="Perrier is so uplifting!"/>
        <s v="The Arnolfini Pool Party. Bounce, baby."/>
        <s v="Add a splash of Perrier to your summer plans! #ExtraordinairePerrier  © A.L.Crego / Mutante Creativo- 2016"/>
        <s v="Statue of Bubbly. Perrier ad from 1976 #FourthOfJuly  Ad: Agency &quot;Langelaan &amp; Cerf&quot;"/>
        <s v="Natural sparkling mineral water. 100% French.   Learn more about our history here: bit.ly/PerrierHistory"/>
        <s v="Perrier goes swimmingly with your classy style! #ExtraordinairePerrier"/>
        <s v="Perrier Lemon adds that extraordinaire kick! #Euro2016"/>
        <s v="Zest up your vacation! #ExtraordinairePerrier"/>
        <s v="Let the night sparkle! #ExtraordiniarePerrier #BastilleDay"/>
        <s v="When you drink extraordinaire! #ExtraordinairePerrier"/>
        <s v="Make a splash with Perrier!   Photo by @Perrierspain on Instagram"/>
        <s v="A summer-LIME cocktail. #ExtraordinairePerrier    © Jonah Nigro / www.popsicleillusion.com - 2016"/>
        <s v="Making waves. Perrier, a force of nature! #DrinkNatural"/>
        <s v="A Perrier or Perrier Spritz? The choice is neck in neck.   Discover the recipe here: bit.ly/PerrierSpritz"/>
        <s v="Find your sparkle, it's a jungle out there! #DrinkExtraordinaire  © Yelldesign - 2016"/>
        <s v="All natural citrus flavor. No sugar or sweeteners. #DrinkNatural"/>
        <s v="Get on track with Perrier! #Olympics"/>
        <s v="Sparkles every time, a real hole in one! 󾬔 #DrinkExtraordinaire"/>
        <s v="Perrier's refreshing bubbles are hypnotizing. #DrinkExtraordinaire   © Jonah Nigro / www.popsicleillusion.com - 2016"/>
        <s v="Cannot be bothered. #DrinkExtraordinaire"/>
        <s v="Just refresh! #DrinkExtraordinaire"/>
        <s v="An exotic burst to quench your thirst! #DrinkNatural  © Que Duong - 2016 #quedidit queduong.com"/>
        <s v="Take the plunge with Perrier! #DrinkExtraordinaire"/>
        <s v="He's just a little cucumbersome.   bit.ly/PerrierGreen"/>
        <s v="Your life source. Perrier, a force of nature! #DrinkNatural"/>
        <s v="Perrier knows how to jazz it up! Perrier ad from 1981 #FlashbackFriday  © Villemot - 1981"/>
        <s v="Our bubbles are full of life!   © A.L. Crego / Mutante Creativo - 2016"/>
        <s v="You won't breathe fire, but it will for sure give you a boost!   Discover the recipe here: bit.ly/GuaranaBoost"/>
        <s v="So wild. Perrier, a force of nature! #DrinkNatural"/>
        <s v="What a refreshing view!  © Khodayar Ahi / Godyar.com - 2016"/>
        <s v="Feeling experimental? How about with cocktails?"/>
        <s v="Perrier keeps your relaxation time well balanced.   © Pablo Alfieri - 2016"/>
        <s v="Pampered. #DrinkExtraordinaire"/>
        <s v="Decades of Perrierin'! Perrier ad from 1984 #WayBackWednesday   © Villemot - 1984"/>
        <s v="Let's get experimental! #DrinkExtraordinaire   © Vanessa McKeown - 2016"/>
        <s v="Be prepared on how to sparkle in a conversation at Paris Fashion Week!"/>
        <s v="Fall in love with Perrier. #Equinox    © Jonah Nigro / www.popsicleillusion.com - 2016"/>
        <s v="Perrier x 100% natural x 0% sugar. #DrinkNatural"/>
        <s v="Daily life can be hard to juggle, so make it extraordinaire with Perrier!   © A.L.Crego / Mutante Creativo - 2016"/>
        <s v="A swift burst of bubbles. #DrinkNatural   © Que Duong / queduong.com - 2016 #quedidit"/>
        <m/>
        <s v="A pop icon. #ExtraordinairePerrier  © Pablo Alfieri - 2016"/>
        <s v="Mr. &amp; Ms. Know-It-All. #DrinkExtraordinaire"/>
        <s v="Add a touch of autumn to your fizz! #DrinkExtraordinaire  © Beautiful Booze - 2016"/>
        <s v="Add a burst of flavor to your bubbles by adding a slice of fruit anytime you like!   Illustration by: © Audry Leroy - 2016  Fan photo by: @entretules  If you would like to see your photo doodled on by an artist be sure to use #MyPerrier on Instagram! Your photo might get featured!"/>
        <s v="[CONTEST] Show off your spooky photo skills for your chance to win a Perrier prize! Discover the article to learn more!"/>
        <s v="Our bubbles got game. #DrinkExtraordinaire   © A.L.Crego - 2016"/>
        <s v="Now that's a stroke of good fortune! #ExtraordinairePerrier   Extraordinaire work by © Tee Ken Ng - 2016"/>
        <s v="Fall got you down? Take a vacay with Perrier!   Illustration: © Cari Vander Yacht - 2016   Fan photo by: @mairatag"/>
        <s v="Can't quite pin what makes this post so striking.   © Vanessa McKeown - 2016"/>
        <s v="Sparkling mineral water. Crisp natural strawberry flavor. 0 calories. #DrinkNatural"/>
        <s v="You'll go batty over it! #DrinkExtraordinaire  Discover the recipe here: bit.ly/Bloody_Perrier"/>
        <s v="We've seen some stranger things before! #HappyHalloween  Deadline for the #PerrierChallenge is November 07! Learn more here: http://bit.ly/Perrier_Halloween"/>
        <s v="Even the invisible man's Perrier stash has a stache. #Movember #ExtraordinariePerrier  © Jonah Nigro / www.popsicleillusion.com - 2016"/>
        <s v="Premium natural sparkling mineral water. A work of art. #ExtraordinairePerrier   © Pablo Alfieri - 2016"/>
        <s v="You'll pounce on it!"/>
        <s v="Turn over a new leaf with Perrier! #DrinkNatural   © A.L.Crego / Mutante Creativo - 2016"/>
        <s v="Making memories that sparkle! #ExtraordinairePerrier"/>
        <s v="No smoke and mirrors behind this flavor! #ExtraordinairePerrier  Extraordinaire work by © Tee Ken Ng - 2016"/>
        <s v="Add some sparkle to your night! #ExtraordinairePerrier  © Que Duong / queduong.com - 2016 #quedidit"/>
        <s v="100% natural sparkling mineral water with a hint of natural pink grapefruit.   Click to discover what other flavors Perrier has bubbling up!"/>
        <s v="Irresistible. #ExtraordinairePerrier   Illustration: © Cari Vander Yacht - 2016   Fan photo by: @kevinliulay on Instagram"/>
        <s v="A burst of nature! #DrinkNatural"/>
        <s v="Click to discover Perrier's source! It's been making bubbles since dinosaurs stomped the Earth! #WayBackWednesday  © MGI Studio"/>
        <s v="Add some strawberries to your Perrier and be the life of the party! #ExtraordinairePerrier   © Vanessa McKeown - 2016"/>
        <s v="Feelings after a Perrier Guarana Boost. #DrinkExtraordinaire"/>
        <s v="Oh, deer! You can't beat this one!"/>
        <s v="Relax with Perrier on #BathtubPartyDay! #ExtraordinairePerrier   Photo by @Perrieril on Instagram"/>
        <s v="100% natural sparkling mineral water from the south of France. Eau la la! #DrinkNatural"/>
        <s v="Still going strong even after the party's gone! #ExtraordinairePerrier   Pablo Alfieri - 2016 #💚"/>
        <s v="Perrier comes in handy when you need some pep! 💚 #ExtraordinairePerrier   © Khodayar Ahi / Godyar.com - 2016"/>
        <s v="Mr. Snowman knows how to keep his cool!  © Jonah Nigro / www.popsicleillusion.com - 2016"/>
        <s v="A cocktail for any day of the week. #DrinkExtraordinaire   © Vanessa McKeown - 2016  Discover our recipes here: www.perrier.com/intl/en/cocktails"/>
        <s v="It has a certain aurora about it, don't you think?   © Que Duong / queduong.com - 2016 #quedidit"/>
        <s v="With Perrier, there's snow place I'd rather be. #WinterSolstice"/>
        <s v="An iconic history. #FlashbackFriday   © Andy Warhol (1983) © ADAGP - 2016"/>
        <s v="Treat yours-ELF to some Perrier holiday cheer! #MerryChristmas   © Beautiful Booze - 2016"/>
        <s v="Natural sparkling mineral water, with a hint of natural lime flavor. #DrinkNatural"/>
        <s v="Uplifting bubbles. #ExtraordinairePerrier  © Que Duong / queduong.com - 2016 #quedidit"/>
        <s v="Make 2017 extraordinaire! #HappyNewYear #ExtraordinairePerrier"/>
        <s v="A burst of extraordinaire! 🎉    By @PerrierMX on Instagram! 💚"/>
        <s v="Add a bit of magic to your next cocktail!   Extraordinaire work by © Tee Ken Ng - 2016"/>
        <s v="Premium natural sparkling mineral water. #DrinkNatural"/>
        <s v="Snowcapped. #ExtraordinairePerrier"/>
        <s v="Perrier and chill. #DrinkExtraordinaire   © Vanessa McKeown - 2016"/>
        <s v="PSCHITT... Music to our ears. #ExtraordinairePerrier   @Helloplayful - 2016 💚"/>
        <s v="Totally out of this world! #ExtraordinairePerrier   © Que Duong / queduong.com - 2016 #quedidit"/>
        <s v="Eiffel you're thirsty for more! Check out Perrier's history! #FlashbackFriday  Perrier ad from 2011 - © Mikros images"/>
        <s v="Have your Perrier and lemon too! 🍋 💚  By @Perrieril on Instagram!"/>
        <s v="An extraordinaire and classy touch to your cocktails! #Cheers   © Beautiful Booze - 2016"/>
        <s v="Perrier, 100% natural sparkling mineral water. #DrinkNatural"/>
      </sharedItems>
    </cacheField>
    <cacheField name="TOTAL REACH2" numFmtId="0">
      <sharedItems containsString="0" containsBlank="1" containsNumber="1" containsInteger="1" minValue="60" maxValue="2744188"/>
    </cacheField>
    <cacheField name="ORGANIC REACH" numFmtId="0">
      <sharedItems containsString="0" containsBlank="1" containsNumber="1" containsInteger="1" minValue="60" maxValue="438085"/>
    </cacheField>
    <cacheField name="PAID REACH" numFmtId="0">
      <sharedItems containsString="0" containsBlank="1" containsNumber="1" containsInteger="1" minValue="0" maxValue="2689586"/>
    </cacheField>
    <cacheField name="POST ENGAGED USERS" numFmtId="0">
      <sharedItems containsString="0" containsBlank="1" containsNumber="1" containsInteger="1" minValue="37" maxValue="924457"/>
    </cacheField>
    <cacheField name="ENGAGEMENT RATE" numFmtId="0">
      <sharedItems containsString="0" containsBlank="1" containsNumber="1" minValue="1.8763796909492272E-2" maxValue="0.6333333333333333"/>
    </cacheField>
    <cacheField name="TOTAL ENGAGEMENT" numFmtId="0">
      <sharedItems containsString="0" containsBlank="1" containsNumber="1" containsInteger="1" minValue="44" maxValue="771060"/>
    </cacheField>
    <cacheField name="LIKES " numFmtId="0">
      <sharedItems containsString="0" containsBlank="1" containsNumber="1" containsInteger="1" minValue="16" maxValue="131993"/>
    </cacheField>
    <cacheField name="COMMENTS" numFmtId="0">
      <sharedItems containsBlank="1" containsMixedTypes="1" containsNumber="1" containsInteger="1" minValue="0" maxValue="416"/>
    </cacheField>
    <cacheField name="SHARES" numFmtId="0">
      <sharedItems containsBlank="1" containsMixedTypes="1" containsNumber="1" containsInteger="1" minValue="1" maxValue="1543"/>
    </cacheField>
    <cacheField name="CLICS" numFmtId="0">
      <sharedItems containsString="0" containsBlank="1" containsNumber="1" containsInteger="1" minValue="12" maxValue="104545"/>
    </cacheField>
    <cacheField name="VIEWS" numFmtId="0">
      <sharedItems containsBlank="1" containsMixedTypes="1" containsNumber="1" containsInteger="1" minValue="103" maxValue="657501"/>
    </cacheField>
    <cacheField name="UNIQUE VIEWERS" numFmtId="0">
      <sharedItems containsString="0" containsBlank="1" containsNumber="1" containsInteger="1" minValue="512" maxValue="65648"/>
    </cacheField>
    <cacheField name="FINAL POST ENGAGED USERS" numFmtId="0">
      <sharedItems containsString="0" containsBlank="1" containsNumber="1" containsInteger="1" minValue="37" maxValue="924457"/>
    </cacheField>
    <cacheField name="FANS TO DATE" numFmtId="0">
      <sharedItems containsString="0" containsBlank="1" containsNumber="1" containsInteger="1" minValue="0" maxValue="636992"/>
    </cacheField>
    <cacheField name="SPENT" numFmtId="0">
      <sharedItems containsString="0" containsBlank="1" containsNumber="1" minValue="86.96" maxValue="1000"/>
    </cacheField>
    <cacheField name="CPM" numFmtId="0">
      <sharedItems containsString="0" containsBlank="1" containsNumber="1" minValue="0.27" maxValue="22.97"/>
    </cacheField>
    <cacheField name="PAID ACTIONS" numFmtId="0">
      <sharedItems containsString="0" containsBlank="1" containsNumber="1" containsInteger="1" minValue="636" maxValue="4188969"/>
    </cacheField>
    <cacheField name="CPE" numFmtId="0">
      <sharedItems containsString="0" containsBlank="1" containsNumber="1" minValue="0" maxValue="0.53"/>
    </cacheField>
    <cacheField name="PAID IMPRESSIONS" numFmtId="0">
      <sharedItems containsNonDate="0" containsString="0" containsBlank="1"/>
    </cacheField>
    <cacheField name="CALCULATED FREQUENCY" numFmtId="0">
      <sharedItems containsNonDate="0" containsString="0" containsBlank="1"/>
    </cacheField>
    <cacheField name="CPM*" numFmtId="0" formula="SPENT/'PAID IMPRESSIONS'*1000" databaseField="0"/>
    <cacheField name="CPE*" numFmtId="0" formula="SPENT/'PAID ACTIONS'" databaseField="0"/>
    <cacheField name="% ORGANIC REACH*" numFmtId="0" formula="'ORGANIC REACH'/'TOTAL REACH2'" databaseField="0"/>
    <cacheField name="TOTAL ENGAGEMENT*" numFmtId="0" formula="'LIKES '+COMMENTS+SHARES+CLICS+VIEWS" databaseField="0"/>
    <cacheField name="Fanbase Post Coverage*" numFmtId="0" formula="'TOTAL REACH2'/'FANS TO DATE'" databaseField="0"/>
    <cacheField name="Engagement rate*" numFmtId="0" formula="'FINAL POST ENGAGED USERS'/'TOTAL REACH2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6">
  <r>
    <n v="1.01530569177177E+16"/>
    <x v="0"/>
    <x v="0"/>
    <x v="0"/>
    <d v="2015-01-01T12:00:02"/>
    <s v="AVANT YTY"/>
    <x v="0"/>
    <n v="0"/>
    <x v="0"/>
    <n v="2383872"/>
    <n v="2048"/>
    <n v="2381824"/>
    <n v="119744"/>
    <n v="5.0230884879725088E-2"/>
    <n v="135226"/>
    <n v="100275"/>
    <n v="416"/>
    <n v="217"/>
    <n v="34318"/>
    <s v=" "/>
    <m/>
    <n v="119744"/>
    <n v="0"/>
    <m/>
    <m/>
    <m/>
    <m/>
    <m/>
    <m/>
  </r>
  <r>
    <n v="1.01530909717927E+16"/>
    <x v="0"/>
    <x v="0"/>
    <x v="0"/>
    <d v="2015-01-06T12:00:00"/>
    <s v="AVANT YTY"/>
    <x v="0"/>
    <n v="0"/>
    <x v="1"/>
    <n v="2699"/>
    <n v="2699"/>
    <n v="0"/>
    <n v="352"/>
    <n v="0.13041867358280845"/>
    <n v="469"/>
    <n v="298"/>
    <n v="4"/>
    <n v="17"/>
    <n v="150"/>
    <s v=" "/>
    <m/>
    <n v="352"/>
    <n v="0"/>
    <m/>
    <m/>
    <m/>
    <m/>
    <m/>
    <m/>
  </r>
  <r>
    <n v="1.01531049863127E+16"/>
    <x v="0"/>
    <x v="0"/>
    <x v="0"/>
    <d v="2015-01-12T12:00:01"/>
    <s v="AVANT YTY"/>
    <x v="0"/>
    <n v="0"/>
    <x v="2"/>
    <n v="1895"/>
    <n v="1895"/>
    <n v="0"/>
    <n v="176"/>
    <n v="9.2875989445910287E-2"/>
    <n v="237"/>
    <n v="134"/>
    <s v=" "/>
    <n v="6"/>
    <n v="97"/>
    <s v=" "/>
    <m/>
    <n v="176"/>
    <n v="0"/>
    <m/>
    <m/>
    <m/>
    <m/>
    <m/>
    <m/>
  </r>
  <r>
    <n v="1.01531071595227E+16"/>
    <x v="0"/>
    <x v="0"/>
    <x v="0"/>
    <d v="2015-01-13T12:00:01"/>
    <s v="AVANT YTY"/>
    <x v="0"/>
    <n v="0"/>
    <x v="3"/>
    <n v="2315"/>
    <n v="2315"/>
    <n v="0"/>
    <n v="250"/>
    <n v="0.10799136069114471"/>
    <n v="324"/>
    <n v="203"/>
    <n v="3"/>
    <n v="10"/>
    <n v="108"/>
    <s v=" "/>
    <m/>
    <n v="250"/>
    <n v="0"/>
    <m/>
    <m/>
    <m/>
    <m/>
    <m/>
    <m/>
  </r>
  <r>
    <n v="1.01531091781727E+16"/>
    <x v="0"/>
    <x v="0"/>
    <x v="0"/>
    <d v="2015-01-14T12:00:02"/>
    <s v="AVANT YTY"/>
    <x v="0"/>
    <n v="0"/>
    <x v="4"/>
    <n v="2800"/>
    <n v="2800"/>
    <n v="0"/>
    <n v="314"/>
    <n v="0.11214285714285714"/>
    <n v="400"/>
    <n v="273"/>
    <n v="3"/>
    <n v="15"/>
    <n v="109"/>
    <s v=" "/>
    <m/>
    <n v="314"/>
    <n v="0"/>
    <m/>
    <m/>
    <m/>
    <m/>
    <m/>
    <m/>
  </r>
  <r>
    <n v="1.01531132413627E+16"/>
    <x v="0"/>
    <x v="0"/>
    <x v="0"/>
    <d v="2015-01-15T03:00:00"/>
    <s v="AVANT YTY"/>
    <x v="0"/>
    <n v="0"/>
    <x v="5"/>
    <n v="60"/>
    <n v="60"/>
    <n v="0"/>
    <n v="38"/>
    <n v="0.6333333333333333"/>
    <n v="64"/>
    <n v="16"/>
    <n v="2"/>
    <n v="1"/>
    <n v="45"/>
    <s v=" "/>
    <m/>
    <n v="38"/>
    <n v="0"/>
    <m/>
    <m/>
    <m/>
    <m/>
    <m/>
    <m/>
  </r>
  <r>
    <n v="1.01531200611177E+16"/>
    <x v="0"/>
    <x v="0"/>
    <x v="0"/>
    <d v="2015-01-19T12:00:02"/>
    <s v="AVANT YTY"/>
    <x v="0"/>
    <n v="0"/>
    <x v="6"/>
    <n v="2842"/>
    <n v="2842"/>
    <n v="0"/>
    <n v="298"/>
    <n v="0.10485573539760731"/>
    <n v="383"/>
    <n v="256"/>
    <s v=" "/>
    <n v="15"/>
    <n v="112"/>
    <s v=" "/>
    <m/>
    <n v="298"/>
    <n v="0"/>
    <m/>
    <m/>
    <m/>
    <m/>
    <m/>
    <m/>
  </r>
  <r>
    <n v="1.01531243982627E+16"/>
    <x v="0"/>
    <x v="0"/>
    <x v="0"/>
    <d v="2015-01-21T12:00:00"/>
    <s v="AVANT YTY"/>
    <x v="0"/>
    <n v="0"/>
    <x v="7"/>
    <n v="2293"/>
    <n v="2293"/>
    <n v="0"/>
    <n v="199"/>
    <n v="8.6785870039249896E-2"/>
    <n v="271"/>
    <n v="172"/>
    <n v="1"/>
    <n v="9"/>
    <n v="89"/>
    <s v=" "/>
    <m/>
    <n v="199"/>
    <n v="0"/>
    <m/>
    <m/>
    <m/>
    <m/>
    <m/>
    <m/>
  </r>
  <r>
    <n v="1.01531354676877E+16"/>
    <x v="0"/>
    <x v="0"/>
    <x v="0"/>
    <d v="2015-01-26T12:00:01"/>
    <s v="AVANT YTY"/>
    <x v="0"/>
    <n v="0"/>
    <x v="8"/>
    <n v="2318"/>
    <n v="2318"/>
    <n v="0"/>
    <n v="244"/>
    <n v="0.10526315789473684"/>
    <n v="322"/>
    <n v="207"/>
    <n v="1"/>
    <n v="7"/>
    <n v="107"/>
    <s v=" "/>
    <m/>
    <n v="244"/>
    <n v="0"/>
    <m/>
    <m/>
    <m/>
    <m/>
    <m/>
    <m/>
  </r>
  <r>
    <n v="1.01531420136827E+16"/>
    <x v="0"/>
    <x v="0"/>
    <x v="0"/>
    <d v="2015-01-29T12:00:01"/>
    <s v="AVANT YTY"/>
    <x v="0"/>
    <n v="0"/>
    <x v="9"/>
    <n v="1371"/>
    <n v="1371"/>
    <n v="0"/>
    <n v="113"/>
    <n v="8.2421590080233406E-2"/>
    <n v="162"/>
    <n v="76"/>
    <s v=" "/>
    <n v="4"/>
    <n v="82"/>
    <s v=" "/>
    <m/>
    <n v="113"/>
    <n v="0"/>
    <m/>
    <m/>
    <m/>
    <m/>
    <m/>
    <m/>
  </r>
  <r>
    <n v="1.01531438994477E+16"/>
    <x v="0"/>
    <x v="0"/>
    <x v="0"/>
    <d v="2015-01-30T11:00:01"/>
    <s v="AVANT YTY"/>
    <x v="0"/>
    <n v="0"/>
    <x v="10"/>
    <n v="2359"/>
    <n v="2359"/>
    <n v="0"/>
    <n v="203"/>
    <n v="8.6053412462908013E-2"/>
    <n v="258"/>
    <n v="28"/>
    <s v=" "/>
    <n v="3"/>
    <n v="124"/>
    <n v="103"/>
    <m/>
    <n v="203"/>
    <n v="0"/>
    <m/>
    <m/>
    <m/>
    <m/>
    <m/>
    <m/>
  </r>
  <r>
    <n v="1.01531519909427E+16"/>
    <x v="0"/>
    <x v="0"/>
    <x v="1"/>
    <d v="2015-02-02T12:00:01"/>
    <s v="AVANT YTY"/>
    <x v="0"/>
    <n v="0"/>
    <x v="11"/>
    <n v="3098"/>
    <n v="3098"/>
    <n v="0"/>
    <n v="256"/>
    <n v="8.2633957391865714E-2"/>
    <n v="364"/>
    <n v="204"/>
    <n v="4"/>
    <n v="21"/>
    <n v="135"/>
    <s v=" "/>
    <m/>
    <n v="256"/>
    <n v="0"/>
    <m/>
    <m/>
    <m/>
    <m/>
    <m/>
    <m/>
  </r>
  <r>
    <n v="1.01531610964527E+16"/>
    <x v="0"/>
    <x v="0"/>
    <x v="1"/>
    <d v="2015-02-06T12:00:02"/>
    <s v="AVANT YTY"/>
    <x v="0"/>
    <n v="0"/>
    <x v="12"/>
    <n v="4916"/>
    <n v="4916"/>
    <n v="0"/>
    <n v="562"/>
    <n v="0.11432058584214809"/>
    <n v="763"/>
    <n v="466"/>
    <n v="7"/>
    <n v="33"/>
    <n v="257"/>
    <s v=" "/>
    <m/>
    <n v="562"/>
    <n v="0"/>
    <m/>
    <m/>
    <m/>
    <m/>
    <m/>
    <m/>
  </r>
  <r>
    <n v="1.01531687069427E+16"/>
    <x v="0"/>
    <x v="0"/>
    <x v="1"/>
    <d v="2015-02-09T12:51:33"/>
    <s v="AVANT YTY"/>
    <x v="0"/>
    <n v="0"/>
    <x v="13"/>
    <n v="1937"/>
    <n v="1937"/>
    <n v="0"/>
    <n v="190"/>
    <n v="9.8089829633453793E-2"/>
    <n v="269"/>
    <n v="143"/>
    <n v="3"/>
    <n v="12"/>
    <n v="111"/>
    <s v=" "/>
    <m/>
    <n v="190"/>
    <n v="0"/>
    <m/>
    <m/>
    <m/>
    <m/>
    <m/>
    <m/>
  </r>
  <r>
    <n v="1.01531728710477E+16"/>
    <x v="0"/>
    <x v="0"/>
    <x v="1"/>
    <d v="2015-02-11T12:00:02"/>
    <s v="AVANT YTY"/>
    <x v="0"/>
    <n v="0"/>
    <x v="14"/>
    <n v="2982"/>
    <n v="2982"/>
    <n v="0"/>
    <n v="288"/>
    <n v="9.6579476861166996E-2"/>
    <n v="417"/>
    <n v="227"/>
    <n v="20"/>
    <n v="13"/>
    <n v="157"/>
    <s v=" "/>
    <m/>
    <n v="288"/>
    <n v="0"/>
    <m/>
    <m/>
    <m/>
    <m/>
    <m/>
    <m/>
  </r>
  <r>
    <n v="1.01531798076677E+16"/>
    <x v="0"/>
    <x v="0"/>
    <x v="1"/>
    <d v="2015-02-14T09:00:00"/>
    <s v="AVANT YTY"/>
    <x v="0"/>
    <n v="0"/>
    <x v="15"/>
    <n v="2838"/>
    <n v="2838"/>
    <n v="0"/>
    <n v="277"/>
    <n v="9.7603946441155748E-2"/>
    <n v="383"/>
    <n v="225"/>
    <n v="4"/>
    <n v="16"/>
    <n v="138"/>
    <s v=" "/>
    <m/>
    <n v="277"/>
    <n v="0"/>
    <m/>
    <m/>
    <m/>
    <m/>
    <m/>
    <m/>
  </r>
  <r>
    <n v="1.01531855346627E+16"/>
    <x v="0"/>
    <x v="0"/>
    <x v="1"/>
    <d v="2015-02-16T12:00:01"/>
    <s v="AVANT YTY"/>
    <x v="0"/>
    <n v="0"/>
    <x v="16"/>
    <n v="1916"/>
    <n v="1916"/>
    <n v="0"/>
    <n v="179"/>
    <n v="9.3423799582463468E-2"/>
    <n v="252"/>
    <n v="158"/>
    <s v=" "/>
    <n v="5"/>
    <n v="89"/>
    <s v=" "/>
    <m/>
    <n v="179"/>
    <n v="0"/>
    <m/>
    <m/>
    <m/>
    <m/>
    <m/>
    <m/>
  </r>
  <r>
    <n v="1.01531930335477E+16"/>
    <x v="0"/>
    <x v="0"/>
    <x v="1"/>
    <d v="2015-02-19T12:00:01"/>
    <s v="AVANT YTY"/>
    <x v="0"/>
    <n v="0"/>
    <x v="17"/>
    <n v="1722"/>
    <n v="1722"/>
    <n v="0"/>
    <n v="143"/>
    <n v="8.3042973286875724E-2"/>
    <n v="184"/>
    <n v="107"/>
    <s v=" "/>
    <n v="9"/>
    <n v="68"/>
    <s v=" "/>
    <m/>
    <n v="143"/>
    <n v="0"/>
    <m/>
    <m/>
    <m/>
    <m/>
    <m/>
    <m/>
  </r>
  <r>
    <n v="1.01532033421877E+16"/>
    <x v="0"/>
    <x v="0"/>
    <x v="1"/>
    <d v="2015-02-23T12:00:01"/>
    <s v="AVANT YTY"/>
    <x v="0"/>
    <n v="0"/>
    <x v="18"/>
    <n v="1848"/>
    <n v="1848"/>
    <n v="0"/>
    <n v="166"/>
    <n v="8.9826839826839824E-2"/>
    <n v="255"/>
    <n v="124"/>
    <n v="2"/>
    <n v="14"/>
    <n v="115"/>
    <s v=" "/>
    <m/>
    <n v="166"/>
    <n v="0"/>
    <m/>
    <m/>
    <m/>
    <m/>
    <m/>
    <m/>
  </r>
  <r>
    <n v="1.01532077273127E+16"/>
    <x v="0"/>
    <x v="0"/>
    <x v="1"/>
    <d v="2015-02-25T12:00:01"/>
    <s v="AVANT YTY"/>
    <x v="0"/>
    <n v="0"/>
    <x v="19"/>
    <n v="2054"/>
    <n v="2054"/>
    <n v="0"/>
    <n v="163"/>
    <n v="7.9357351509250246E-2"/>
    <n v="269"/>
    <n v="142"/>
    <n v="6"/>
    <n v="11"/>
    <n v="110"/>
    <s v=" "/>
    <m/>
    <n v="163"/>
    <n v="0"/>
    <m/>
    <m/>
    <m/>
    <m/>
    <m/>
    <m/>
  </r>
  <r>
    <n v="1.01532123283777E+16"/>
    <x v="0"/>
    <x v="0"/>
    <x v="1"/>
    <d v="2015-02-27T12:00:02"/>
    <s v="AVANT YTY"/>
    <x v="0"/>
    <n v="0"/>
    <x v="20"/>
    <n v="2264"/>
    <n v="2264"/>
    <n v="0"/>
    <n v="210"/>
    <n v="9.2756183745583046E-2"/>
    <n v="281"/>
    <n v="168"/>
    <n v="1"/>
    <n v="7"/>
    <n v="105"/>
    <s v=" "/>
    <m/>
    <n v="210"/>
    <n v="0"/>
    <m/>
    <m/>
    <m/>
    <m/>
    <m/>
    <m/>
  </r>
  <r>
    <n v="1.01532194250177E+16"/>
    <x v="0"/>
    <x v="0"/>
    <x v="2"/>
    <d v="2015-03-02T12:00:01"/>
    <s v="AVANT YTY"/>
    <x v="0"/>
    <n v="0"/>
    <x v="21"/>
    <n v="1487"/>
    <n v="1487"/>
    <n v="0"/>
    <n v="108"/>
    <n v="7.2629455279085403E-2"/>
    <n v="145"/>
    <n v="83"/>
    <s v=" "/>
    <n v="5"/>
    <n v="57"/>
    <s v=" "/>
    <m/>
    <n v="108"/>
    <n v="0"/>
    <m/>
    <m/>
    <m/>
    <m/>
    <m/>
    <m/>
  </r>
  <r>
    <n v="1.01532295040577E+16"/>
    <x v="0"/>
    <x v="0"/>
    <x v="2"/>
    <d v="2015-03-06T12:00:07"/>
    <s v="AVANT YTY"/>
    <x v="0"/>
    <n v="0"/>
    <x v="22"/>
    <n v="2616"/>
    <n v="2616"/>
    <n v="0"/>
    <n v="227"/>
    <n v="8.67737003058104E-2"/>
    <n v="299"/>
    <n v="186"/>
    <n v="1"/>
    <n v="8"/>
    <n v="104"/>
    <s v=" "/>
    <m/>
    <n v="227"/>
    <n v="0"/>
    <m/>
    <m/>
    <m/>
    <m/>
    <m/>
    <m/>
  </r>
  <r>
    <n v="1.01532345556427E+16"/>
    <x v="0"/>
    <x v="0"/>
    <x v="2"/>
    <d v="2015-03-08T12:00:01"/>
    <s v="AVANT YTY"/>
    <x v="0"/>
    <n v="0"/>
    <x v="23"/>
    <n v="1918"/>
    <n v="1918"/>
    <n v="0"/>
    <n v="146"/>
    <n v="7.6120959332638169E-2"/>
    <n v="190"/>
    <n v="127"/>
    <n v="1"/>
    <n v="9"/>
    <n v="53"/>
    <s v=" "/>
    <m/>
    <n v="146"/>
    <n v="0"/>
    <m/>
    <m/>
    <m/>
    <m/>
    <m/>
    <m/>
  </r>
  <r>
    <n v="1.01532418560627E+16"/>
    <x v="0"/>
    <x v="0"/>
    <x v="2"/>
    <d v="2015-03-11T13:00:02"/>
    <s v="AVANT YTY"/>
    <x v="0"/>
    <n v="0"/>
    <x v="24"/>
    <n v="1306"/>
    <n v="1306"/>
    <n v="0"/>
    <n v="72"/>
    <n v="5.5130168453292494E-2"/>
    <n v="85"/>
    <n v="51"/>
    <s v=" "/>
    <n v="3"/>
    <n v="31"/>
    <s v=" "/>
    <m/>
    <n v="72"/>
    <n v="0"/>
    <m/>
    <m/>
    <m/>
    <m/>
    <m/>
    <m/>
  </r>
  <r>
    <n v="1.01532564069777E+16"/>
    <x v="0"/>
    <x v="0"/>
    <x v="2"/>
    <d v="2015-03-16T13:00:03"/>
    <s v="AVANT YTY"/>
    <x v="0"/>
    <n v="0"/>
    <x v="25"/>
    <n v="2234"/>
    <n v="2234"/>
    <n v="0"/>
    <n v="205"/>
    <n v="9.1763652641002683E-2"/>
    <n v="276"/>
    <n v="171"/>
    <n v="5"/>
    <n v="12"/>
    <n v="88"/>
    <s v=" "/>
    <m/>
    <n v="205"/>
    <n v="0"/>
    <m/>
    <m/>
    <m/>
    <m/>
    <m/>
    <m/>
  </r>
  <r>
    <n v="1.01532668156327E+16"/>
    <x v="0"/>
    <x v="0"/>
    <x v="2"/>
    <d v="2015-03-20T13:00:02"/>
    <s v="AVANT YTY"/>
    <x v="0"/>
    <n v="0"/>
    <x v="26"/>
    <n v="4178"/>
    <n v="4178"/>
    <n v="0"/>
    <n v="362"/>
    <n v="8.6644327429392057E-2"/>
    <n v="448"/>
    <n v="283"/>
    <n v="1"/>
    <n v="21"/>
    <n v="143"/>
    <s v=" "/>
    <m/>
    <n v="362"/>
    <n v="0"/>
    <m/>
    <m/>
    <m/>
    <m/>
    <m/>
    <m/>
  </r>
  <r>
    <n v="1.01532761131477E+16"/>
    <x v="0"/>
    <x v="0"/>
    <x v="2"/>
    <d v="2015-03-23T13:30:00"/>
    <s v="AVANT YTY"/>
    <x v="0"/>
    <n v="0"/>
    <x v="27"/>
    <n v="2811"/>
    <n v="2811"/>
    <n v="0"/>
    <n v="286"/>
    <n v="0.10174315190323728"/>
    <n v="370"/>
    <n v="232"/>
    <n v="1"/>
    <n v="12"/>
    <n v="125"/>
    <s v=" "/>
    <m/>
    <n v="286"/>
    <n v="0"/>
    <m/>
    <m/>
    <m/>
    <m/>
    <m/>
    <m/>
  </r>
  <r>
    <n v="1.01532865968527E+16"/>
    <x v="0"/>
    <x v="0"/>
    <x v="2"/>
    <d v="2015-03-27T13:00:01"/>
    <s v="AVANT YTY"/>
    <x v="0"/>
    <n v="0"/>
    <x v="28"/>
    <n v="1330"/>
    <n v="1330"/>
    <n v="0"/>
    <n v="114"/>
    <n v="8.5714285714285715E-2"/>
    <n v="156"/>
    <n v="93"/>
    <n v="1"/>
    <n v="8"/>
    <n v="54"/>
    <s v=" "/>
    <m/>
    <n v="114"/>
    <n v="0"/>
    <m/>
    <m/>
    <m/>
    <m/>
    <m/>
    <m/>
  </r>
  <r>
    <n v="1.01533040183277E+16"/>
    <x v="0"/>
    <x v="1"/>
    <x v="3"/>
    <d v="2015-04-03T12:00:01"/>
    <s v="AVANT YTY"/>
    <x v="0"/>
    <n v="0"/>
    <x v="29"/>
    <n v="1860"/>
    <n v="1860"/>
    <n v="0"/>
    <n v="183"/>
    <n v="9.838709677419355E-2"/>
    <n v="247"/>
    <n v="143"/>
    <n v="2"/>
    <n v="13"/>
    <n v="89"/>
    <s v=" "/>
    <m/>
    <n v="183"/>
    <n v="0"/>
    <m/>
    <m/>
    <m/>
    <m/>
    <m/>
    <m/>
  </r>
  <r>
    <n v="1.01533062502527E+16"/>
    <x v="0"/>
    <x v="1"/>
    <x v="3"/>
    <d v="2015-04-04T11:00:05"/>
    <s v="AVANT YTY"/>
    <x v="0"/>
    <n v="0"/>
    <x v="30"/>
    <n v="1365"/>
    <n v="1365"/>
    <n v="0"/>
    <n v="116"/>
    <n v="8.4981684981684985E-2"/>
    <n v="147"/>
    <n v="92"/>
    <s v=" "/>
    <n v="5"/>
    <n v="50"/>
    <s v=" "/>
    <m/>
    <n v="116"/>
    <n v="0"/>
    <m/>
    <m/>
    <m/>
    <m/>
    <m/>
    <m/>
  </r>
  <r>
    <n v="1.01533132079927E+16"/>
    <x v="0"/>
    <x v="1"/>
    <x v="3"/>
    <d v="2015-04-06T04:00:00"/>
    <s v="AVANT YTY"/>
    <x v="0"/>
    <n v="0"/>
    <x v="31"/>
    <n v="1308"/>
    <n v="1308"/>
    <n v="0"/>
    <n v="112"/>
    <n v="8.5626911314984705E-2"/>
    <n v="154"/>
    <n v="90"/>
    <s v=" "/>
    <n v="4"/>
    <n v="60"/>
    <s v=" "/>
    <m/>
    <n v="112"/>
    <n v="0"/>
    <m/>
    <m/>
    <m/>
    <m/>
    <m/>
    <m/>
  </r>
  <r>
    <n v="1.01533196170927E+16"/>
    <x v="0"/>
    <x v="1"/>
    <x v="3"/>
    <d v="2015-04-08T12:00:01"/>
    <s v="AVANT YTY"/>
    <x v="0"/>
    <n v="0"/>
    <x v="32"/>
    <n v="1511"/>
    <n v="1511"/>
    <n v="0"/>
    <n v="122"/>
    <n v="8.0741230972865646E-2"/>
    <n v="162"/>
    <n v="96"/>
    <n v="1"/>
    <n v="5"/>
    <n v="60"/>
    <s v=" "/>
    <m/>
    <n v="122"/>
    <n v="0"/>
    <m/>
    <m/>
    <m/>
    <m/>
    <m/>
    <m/>
  </r>
  <r>
    <n v="1.01533243777727E+16"/>
    <x v="0"/>
    <x v="1"/>
    <x v="3"/>
    <d v="2015-04-10T12:00:07"/>
    <s v="AVANT YTY"/>
    <x v="0"/>
    <n v="0"/>
    <x v="33"/>
    <n v="1094"/>
    <n v="1094"/>
    <n v="0"/>
    <n v="94"/>
    <n v="8.5923217550274225E-2"/>
    <n v="126"/>
    <n v="68"/>
    <n v="2"/>
    <n v="4"/>
    <n v="52"/>
    <s v=" "/>
    <m/>
    <n v="94"/>
    <n v="0"/>
    <m/>
    <m/>
    <m/>
    <m/>
    <m/>
    <m/>
  </r>
  <r>
    <n v="1.01533328957577E+16"/>
    <x v="0"/>
    <x v="1"/>
    <x v="3"/>
    <d v="2015-04-13T12:30:02"/>
    <s v="AVANT YTY"/>
    <x v="0"/>
    <n v="0"/>
    <x v="34"/>
    <n v="1295"/>
    <n v="1295"/>
    <n v="0"/>
    <n v="131"/>
    <n v="0.10115830115830116"/>
    <n v="162"/>
    <n v="97"/>
    <s v=" "/>
    <n v="4"/>
    <n v="61"/>
    <s v=" "/>
    <m/>
    <n v="131"/>
    <n v="0"/>
    <m/>
    <m/>
    <m/>
    <m/>
    <m/>
    <m/>
  </r>
  <r>
    <n v="1.01533380695927E+16"/>
    <x v="0"/>
    <x v="1"/>
    <x v="3"/>
    <d v="2015-04-15T12:30:01"/>
    <s v="AVANT YTY"/>
    <x v="0"/>
    <n v="0"/>
    <x v="35"/>
    <n v="3088"/>
    <n v="3088"/>
    <n v="0"/>
    <n v="348"/>
    <n v="0.11269430051813471"/>
    <n v="505"/>
    <n v="278"/>
    <n v="7"/>
    <n v="19"/>
    <n v="201"/>
    <s v=" "/>
    <m/>
    <n v="348"/>
    <n v="0"/>
    <m/>
    <m/>
    <m/>
    <m/>
    <m/>
    <m/>
  </r>
  <r>
    <n v="1.01533433949027E+16"/>
    <x v="0"/>
    <x v="1"/>
    <x v="3"/>
    <d v="2015-04-17T12:30:00"/>
    <s v="AVANT YTY"/>
    <x v="0"/>
    <n v="0"/>
    <x v="36"/>
    <n v="2752"/>
    <n v="2752"/>
    <n v="0"/>
    <n v="250"/>
    <n v="9.0843023255813948E-2"/>
    <n v="353"/>
    <n v="187"/>
    <n v="7"/>
    <n v="21"/>
    <n v="138"/>
    <s v=" "/>
    <m/>
    <n v="250"/>
    <n v="0"/>
    <m/>
    <m/>
    <m/>
    <m/>
    <m/>
    <m/>
  </r>
  <r>
    <n v="1.01533509100977E+16"/>
    <x v="0"/>
    <x v="1"/>
    <x v="3"/>
    <d v="2015-04-20T11:30:01"/>
    <s v="AVANT YTY"/>
    <x v="0"/>
    <n v="0"/>
    <x v="37"/>
    <n v="3224"/>
    <n v="3224"/>
    <n v="0"/>
    <n v="296"/>
    <n v="9.1811414392059559E-2"/>
    <n v="415"/>
    <n v="212"/>
    <n v="9"/>
    <n v="22"/>
    <n v="172"/>
    <s v=" "/>
    <m/>
    <n v="296"/>
    <n v="0"/>
    <m/>
    <m/>
    <m/>
    <m/>
    <m/>
    <m/>
  </r>
  <r>
    <n v="1.01533561350677E+16"/>
    <x v="0"/>
    <x v="1"/>
    <x v="3"/>
    <d v="2015-04-22T12:30:01"/>
    <s v="AVANT YTY"/>
    <x v="0"/>
    <n v="0"/>
    <x v="38"/>
    <n v="2512"/>
    <n v="2512"/>
    <n v="0"/>
    <n v="240"/>
    <n v="9.5541401273885357E-2"/>
    <n v="299"/>
    <n v="157"/>
    <n v="5"/>
    <n v="8"/>
    <n v="129"/>
    <s v=" "/>
    <m/>
    <n v="240"/>
    <n v="0"/>
    <m/>
    <m/>
    <m/>
    <m/>
    <m/>
    <m/>
  </r>
  <r>
    <n v="1.01533612810477E+16"/>
    <x v="0"/>
    <x v="1"/>
    <x v="3"/>
    <d v="2015-04-24T12:30:01"/>
    <s v="AVANT YTY"/>
    <x v="0"/>
    <n v="0"/>
    <x v="39"/>
    <n v="1591"/>
    <n v="1591"/>
    <n v="0"/>
    <n v="137"/>
    <n v="8.6109365179132619E-2"/>
    <n v="172"/>
    <n v="80"/>
    <n v="4"/>
    <n v="3"/>
    <n v="85"/>
    <s v=" "/>
    <m/>
    <n v="137"/>
    <n v="0"/>
    <m/>
    <m/>
    <m/>
    <m/>
    <m/>
    <m/>
  </r>
  <r>
    <n v="1.01533724281177E+16"/>
    <x v="0"/>
    <x v="1"/>
    <x v="3"/>
    <d v="2015-04-28T12:30:00"/>
    <s v="AVANT YTY"/>
    <x v="0"/>
    <n v="0"/>
    <x v="40"/>
    <n v="2473"/>
    <n v="2473"/>
    <n v="0"/>
    <n v="259"/>
    <n v="0.10473109583501819"/>
    <n v="346"/>
    <n v="167"/>
    <n v="3"/>
    <n v="13"/>
    <n v="163"/>
    <s v=" "/>
    <m/>
    <n v="259"/>
    <n v="0"/>
    <m/>
    <m/>
    <m/>
    <m/>
    <m/>
    <m/>
  </r>
  <r>
    <n v="1.01533688565327E+16"/>
    <x v="0"/>
    <x v="1"/>
    <x v="4"/>
    <d v="2015-05-01T12:30:00"/>
    <s v="FIL ROUGE"/>
    <x v="1"/>
    <n v="1"/>
    <x v="41"/>
    <n v="1794"/>
    <n v="1794"/>
    <n v="0"/>
    <n v="155"/>
    <n v="8.6399108138238576E-2"/>
    <n v="203"/>
    <n v="85"/>
    <s v=" "/>
    <n v="6"/>
    <n v="112"/>
    <s v=" "/>
    <m/>
    <n v="155"/>
    <n v="0"/>
    <m/>
    <m/>
    <m/>
    <m/>
    <m/>
    <m/>
  </r>
  <r>
    <n v="1.01533777714577E+16"/>
    <x v="0"/>
    <x v="1"/>
    <x v="4"/>
    <d v="2015-05-04T11:00:04"/>
    <s v="FIL ROUGE"/>
    <x v="1"/>
    <n v="1"/>
    <x v="42"/>
    <n v="2000"/>
    <n v="2000"/>
    <n v="0"/>
    <n v="171"/>
    <n v="8.5500000000000007E-2"/>
    <n v="251"/>
    <n v="85"/>
    <n v="1"/>
    <n v="7"/>
    <n v="158"/>
    <s v=" "/>
    <m/>
    <n v="171"/>
    <n v="0"/>
    <m/>
    <m/>
    <m/>
    <m/>
    <m/>
    <m/>
  </r>
  <r>
    <n v="1.01533853889377E+16"/>
    <x v="0"/>
    <x v="1"/>
    <x v="4"/>
    <d v="2015-05-05T10:12:00"/>
    <s v="FIL ROUGE"/>
    <x v="2"/>
    <n v="2"/>
    <x v="43"/>
    <n v="1659"/>
    <n v="1659"/>
    <n v="0"/>
    <n v="140"/>
    <n v="8.4388185654008435E-2"/>
    <n v="196"/>
    <n v="35"/>
    <s v=" "/>
    <n v="3"/>
    <n v="158"/>
    <s v=" "/>
    <m/>
    <n v="140"/>
    <n v="0"/>
    <m/>
    <m/>
    <m/>
    <m/>
    <m/>
    <m/>
  </r>
  <r>
    <n v="1.01533969218627E+16"/>
    <x v="0"/>
    <x v="1"/>
    <x v="4"/>
    <d v="2015-05-10T03:07:02"/>
    <s v="FIL ROUGE"/>
    <x v="1"/>
    <n v="1"/>
    <x v="44"/>
    <n v="2410"/>
    <n v="2410"/>
    <n v="0"/>
    <n v="244"/>
    <n v="0.1012448132780083"/>
    <n v="340"/>
    <n v="106"/>
    <n v="1"/>
    <n v="10"/>
    <n v="223"/>
    <s v=" "/>
    <m/>
    <n v="244"/>
    <n v="636976"/>
    <m/>
    <m/>
    <m/>
    <m/>
    <m/>
    <m/>
  </r>
  <r>
    <n v="1.01533993165527E+16"/>
    <x v="0"/>
    <x v="1"/>
    <x v="4"/>
    <d v="2015-05-11T03:27:03"/>
    <s v="FIL ROUGE"/>
    <x v="3"/>
    <n v="3"/>
    <x v="45"/>
    <n v="45600"/>
    <n v="4624"/>
    <n v="40976"/>
    <n v="5774"/>
    <n v="0.12662280701754386"/>
    <n v="6819"/>
    <n v="4664"/>
    <n v="41"/>
    <n v="77"/>
    <n v="2037"/>
    <s v=" "/>
    <m/>
    <n v="5774"/>
    <n v="636992"/>
    <n v="250"/>
    <n v="2.3199999999999998"/>
    <n v="5860"/>
    <n v="0.04"/>
    <m/>
    <m/>
  </r>
  <r>
    <n v="1.01534034630227E+16"/>
    <x v="0"/>
    <x v="1"/>
    <x v="4"/>
    <d v="2015-05-14T11:30:00"/>
    <s v="FIL ROUGE"/>
    <x v="4"/>
    <n v="4"/>
    <x v="46"/>
    <n v="46736"/>
    <n v="3792"/>
    <n v="42944"/>
    <n v="3614"/>
    <n v="7.7327969873331057E-2"/>
    <n v="4183"/>
    <n v="2711"/>
    <n v="24"/>
    <n v="37"/>
    <n v="1411"/>
    <s v=" "/>
    <m/>
    <n v="3614"/>
    <n v="636890"/>
    <n v="375"/>
    <n v="4.29"/>
    <n v="3544"/>
    <n v="0.11"/>
    <m/>
    <m/>
  </r>
  <r>
    <n v="1.01534034866127E+16"/>
    <x v="0"/>
    <x v="1"/>
    <x v="4"/>
    <d v="2015-05-15T11:30:00"/>
    <s v="FIL ROUGE"/>
    <x v="1"/>
    <n v="1"/>
    <x v="47"/>
    <n v="50352"/>
    <n v="7088"/>
    <n v="43264"/>
    <n v="5442"/>
    <n v="0.1080791229742612"/>
    <n v="6405"/>
    <n v="4586"/>
    <n v="40"/>
    <n v="99"/>
    <n v="1680"/>
    <s v=" "/>
    <m/>
    <n v="5442"/>
    <n v="615487"/>
    <n v="375"/>
    <n v="4.75"/>
    <n v="5305"/>
    <n v="7.0000000000000007E-2"/>
    <m/>
    <m/>
  </r>
  <r>
    <n v="1.01534179108577E+16"/>
    <x v="0"/>
    <x v="1"/>
    <x v="4"/>
    <d v="2015-05-19T12:30:00"/>
    <s v="FIL ROUGE"/>
    <x v="3"/>
    <n v="3"/>
    <x v="48"/>
    <n v="46896"/>
    <n v="4032"/>
    <n v="42864"/>
    <n v="5150"/>
    <n v="0.10981746844080519"/>
    <n v="5858"/>
    <n v="4245"/>
    <n v="54"/>
    <n v="67"/>
    <n v="1492"/>
    <s v=" "/>
    <m/>
    <n v="5150"/>
    <n v="99762"/>
    <n v="375"/>
    <n v="3.17"/>
    <n v="5163"/>
    <n v="7.0000000000000007E-2"/>
    <m/>
    <m/>
  </r>
  <r>
    <n v="1.01534179676977E+16"/>
    <x v="0"/>
    <x v="1"/>
    <x v="4"/>
    <d v="2015-05-22T12:30:00"/>
    <s v="FIL ROUGE"/>
    <x v="3"/>
    <n v="3"/>
    <x v="49"/>
    <n v="44928"/>
    <n v="2912"/>
    <n v="42016"/>
    <n v="4024"/>
    <n v="8.9565527065527062E-2"/>
    <n v="4722"/>
    <n v="3159"/>
    <n v="21"/>
    <n v="63"/>
    <n v="1479"/>
    <s v=" "/>
    <m/>
    <n v="4024"/>
    <n v="99574"/>
    <n v="375"/>
    <n v="4.5199999999999996"/>
    <n v="4137"/>
    <n v="0.09"/>
    <m/>
    <m/>
  </r>
  <r>
    <n v="1.01534179168327E+16"/>
    <x v="0"/>
    <x v="1"/>
    <x v="4"/>
    <d v="2015-05-24T12:30:01"/>
    <s v="FIL ROUGE"/>
    <x v="1"/>
    <n v="1"/>
    <x v="50"/>
    <n v="43520"/>
    <n v="3840"/>
    <n v="39680"/>
    <n v="4492"/>
    <n v="0.10321691176470588"/>
    <n v="5369"/>
    <n v="4032"/>
    <n v="35"/>
    <n v="44"/>
    <n v="1258"/>
    <s v=" "/>
    <m/>
    <n v="4492"/>
    <n v="99581"/>
    <n v="375"/>
    <n v="3.47"/>
    <n v="4794"/>
    <n v="0.08"/>
    <m/>
    <m/>
  </r>
  <r>
    <n v="1.01534482800427E+16"/>
    <x v="0"/>
    <x v="1"/>
    <x v="4"/>
    <d v="2015-05-28T08:30:00"/>
    <s v="FIL ROUGE"/>
    <x v="5"/>
    <n v="5"/>
    <x v="51"/>
    <n v="27152"/>
    <n v="2656"/>
    <n v="24496"/>
    <n v="2173"/>
    <n v="8.0030936947554504E-2"/>
    <n v="2645"/>
    <n v="1730"/>
    <n v="13"/>
    <n v="59"/>
    <n v="843"/>
    <s v=" "/>
    <m/>
    <n v="2173"/>
    <n v="99449"/>
    <n v="375"/>
    <n v="8.1300000000000008"/>
    <n v="2135"/>
    <n v="0.18"/>
    <m/>
    <m/>
  </r>
  <r>
    <n v="1.01534388051277E+16"/>
    <x v="0"/>
    <x v="1"/>
    <x v="4"/>
    <d v="2015-05-28T12:30:00"/>
    <s v="FIL ROUGE"/>
    <x v="4"/>
    <n v="4"/>
    <x v="52"/>
    <n v="28704"/>
    <n v="3264"/>
    <n v="25440"/>
    <n v="2112"/>
    <n v="7.3578595317725759E-2"/>
    <n v="2518"/>
    <n v="1604"/>
    <n v="26"/>
    <n v="54"/>
    <n v="834"/>
    <s v=" "/>
    <m/>
    <n v="2112"/>
    <n v="99449"/>
    <n v="375"/>
    <n v="7.81"/>
    <n v="2039"/>
    <n v="0.18"/>
    <m/>
    <m/>
  </r>
  <r>
    <n v="1.01534558738377E+16"/>
    <x v="0"/>
    <x v="1"/>
    <x v="4"/>
    <d v="2015-05-29T12:30:00"/>
    <s v="FIL ROUGE"/>
    <x v="1"/>
    <n v="1"/>
    <x v="53"/>
    <n v="13408"/>
    <n v="1624"/>
    <n v="11784"/>
    <n v="1902"/>
    <n v="0.14185560859188545"/>
    <n v="2179"/>
    <n v="57"/>
    <n v="1"/>
    <n v="3"/>
    <n v="264"/>
    <n v="1854"/>
    <m/>
    <n v="1902"/>
    <n v="99458"/>
    <n v="375"/>
    <n v="16.920000000000002"/>
    <n v="4658"/>
    <n v="0.08"/>
    <m/>
    <m/>
  </r>
  <r>
    <n v="1.01534689075177E+16"/>
    <x v="0"/>
    <x v="1"/>
    <x v="5"/>
    <d v="2015-06-02T12:30:01"/>
    <s v="FIL ROUGE"/>
    <x v="5"/>
    <n v="5"/>
    <x v="54"/>
    <n v="30032"/>
    <n v="3392"/>
    <n v="26640"/>
    <n v="2468"/>
    <n v="8.2179009057005856E-2"/>
    <n v="3106"/>
    <n v="2002"/>
    <n v="29"/>
    <n v="63"/>
    <n v="1012"/>
    <s v=" "/>
    <m/>
    <n v="2468"/>
    <n v="99554"/>
    <n v="375"/>
    <n v="4.7699999999999996"/>
    <n v="2523"/>
    <n v="0.15"/>
    <m/>
    <m/>
  </r>
  <r>
    <n v="1.01534751778527E+16"/>
    <x v="0"/>
    <x v="1"/>
    <x v="5"/>
    <d v="2015-06-05T08:30:00"/>
    <s v="FIL ROUGE"/>
    <x v="5"/>
    <n v="5"/>
    <x v="55"/>
    <n v="26280"/>
    <n v="1264"/>
    <n v="25016"/>
    <n v="1315"/>
    <n v="5.0038051750380515E-2"/>
    <n v="1513"/>
    <n v="1000"/>
    <n v="8"/>
    <n v="12"/>
    <n v="493"/>
    <s v=" "/>
    <m/>
    <n v="1315"/>
    <n v="99678"/>
    <n v="375"/>
    <n v="6.97"/>
    <n v="1265"/>
    <n v="0.3"/>
    <m/>
    <m/>
  </r>
  <r>
    <n v="1.01534805840877E+16"/>
    <x v="0"/>
    <x v="1"/>
    <x v="5"/>
    <d v="2015-06-07T09:27:02"/>
    <s v="FIL ROUGE"/>
    <x v="5"/>
    <n v="5"/>
    <x v="56"/>
    <n v="1480"/>
    <n v="1480"/>
    <n v="0"/>
    <n v="110"/>
    <n v="7.4324324324324328E-2"/>
    <n v="146"/>
    <n v="46"/>
    <n v="1"/>
    <n v="1"/>
    <n v="98"/>
    <s v=" "/>
    <m/>
    <n v="110"/>
    <n v="99753"/>
    <m/>
    <m/>
    <m/>
    <m/>
    <m/>
    <m/>
  </r>
  <r>
    <n v="1.01534374170177E+16"/>
    <x v="0"/>
    <x v="1"/>
    <x v="5"/>
    <d v="2015-06-08T12:30:00"/>
    <s v="FIL ROUGE"/>
    <x v="2"/>
    <n v="2"/>
    <x v="57"/>
    <n v="26992"/>
    <n v="1536"/>
    <n v="25456"/>
    <n v="1751"/>
    <n v="6.4871072910492003E-2"/>
    <n v="2017"/>
    <n v="1359"/>
    <n v="9"/>
    <n v="22"/>
    <n v="627"/>
    <s v=" "/>
    <m/>
    <n v="1751"/>
    <n v="99504"/>
    <n v="375"/>
    <n v="4.1100000000000003"/>
    <n v="1753"/>
    <n v="0.21"/>
    <m/>
    <m/>
  </r>
  <r>
    <n v="1.01534752200377E+16"/>
    <x v="0"/>
    <x v="1"/>
    <x v="5"/>
    <d v="2015-06-10T12:31:01"/>
    <s v="FIL ROUGE"/>
    <x v="3"/>
    <n v="3"/>
    <x v="58"/>
    <n v="26384"/>
    <n v="2376"/>
    <n v="24008"/>
    <n v="1713"/>
    <n v="6.4925712553062467E-2"/>
    <n v="1984"/>
    <n v="1189"/>
    <n v="17"/>
    <n v="24"/>
    <n v="754"/>
    <s v=" "/>
    <m/>
    <n v="1713"/>
    <n v="99549"/>
    <n v="375"/>
    <n v="5.78"/>
    <n v="1579"/>
    <n v="0.24"/>
    <m/>
    <m/>
  </r>
  <r>
    <n v="1.01534924787227E+16"/>
    <x v="0"/>
    <x v="1"/>
    <x v="5"/>
    <d v="2015-06-12T12:30:01"/>
    <s v="FIL ROUGE"/>
    <x v="3"/>
    <n v="3"/>
    <x v="59"/>
    <n v="28128"/>
    <n v="3792"/>
    <n v="24336"/>
    <n v="2236"/>
    <n v="7.949374288964732E-2"/>
    <n v="2625"/>
    <n v="1639"/>
    <n v="12"/>
    <n v="30"/>
    <n v="944"/>
    <s v=" "/>
    <m/>
    <n v="2236"/>
    <n v="99604"/>
    <n v="375"/>
    <n v="4.1100000000000003"/>
    <n v="2129"/>
    <n v="0.18"/>
    <m/>
    <m/>
  </r>
  <r>
    <n v="1.01535007926127E+16"/>
    <x v="0"/>
    <x v="1"/>
    <x v="5"/>
    <d v="2015-06-16T12:30:00"/>
    <s v="FIL ROUGE"/>
    <x v="1"/>
    <n v="1"/>
    <x v="60"/>
    <n v="26112"/>
    <n v="3624"/>
    <n v="22488"/>
    <n v="5592"/>
    <n v="0.21415441176470587"/>
    <n v="6563"/>
    <n v="501"/>
    <n v="14"/>
    <n v="23"/>
    <n v="1603"/>
    <n v="4422"/>
    <m/>
    <n v="5592"/>
    <n v="99436"/>
    <n v="375"/>
    <n v="6.66"/>
    <n v="9350"/>
    <n v="0.04"/>
    <m/>
    <m/>
  </r>
  <r>
    <n v="1.01535090223077E+16"/>
    <x v="0"/>
    <x v="1"/>
    <x v="5"/>
    <d v="2015-06-21T12:30:01"/>
    <s v="FIL ROUGE"/>
    <x v="1"/>
    <n v="1"/>
    <x v="61"/>
    <n v="15730"/>
    <n v="2653"/>
    <n v="13077"/>
    <n v="932"/>
    <n v="5.9249841068022883E-2"/>
    <n v="1151"/>
    <n v="503"/>
    <n v="5"/>
    <n v="10"/>
    <n v="633"/>
    <s v=" "/>
    <m/>
    <n v="932"/>
    <n v="99531"/>
    <n v="334.49"/>
    <n v="22.97"/>
    <n v="636"/>
    <n v="0.53"/>
    <m/>
    <m/>
  </r>
  <r>
    <n v="1.01535166422427E+16"/>
    <x v="0"/>
    <x v="1"/>
    <x v="5"/>
    <d v="2015-06-24T12:30:00"/>
    <s v="FIL ROUGE"/>
    <x v="2"/>
    <n v="2"/>
    <x v="62"/>
    <n v="31231"/>
    <n v="6007"/>
    <n v="25224"/>
    <n v="2395"/>
    <n v="7.6686625468284711E-2"/>
    <n v="3070"/>
    <n v="1642"/>
    <n v="36"/>
    <n v="103"/>
    <n v="1289"/>
    <s v=" "/>
    <m/>
    <n v="2395"/>
    <n v="99630"/>
    <n v="375"/>
    <n v="4.58"/>
    <n v="2011"/>
    <n v="0.19"/>
    <m/>
    <m/>
  </r>
  <r>
    <n v="1.01535285048427E+16"/>
    <x v="0"/>
    <x v="1"/>
    <x v="5"/>
    <d v="2015-06-26T12:30:01"/>
    <s v="FIL ROUGE"/>
    <x v="1"/>
    <n v="1"/>
    <x v="63"/>
    <n v="26499"/>
    <n v="2053"/>
    <n v="24446"/>
    <n v="1700"/>
    <n v="6.4153364277897279E-2"/>
    <n v="2188"/>
    <n v="1176"/>
    <n v="14"/>
    <n v="18"/>
    <n v="980"/>
    <s v=" "/>
    <m/>
    <n v="1700"/>
    <n v="99453"/>
    <n v="375"/>
    <n v="5.1100000000000003"/>
    <n v="1643"/>
    <n v="0.23"/>
    <m/>
    <m/>
  </r>
  <r>
    <n v="1.01535284078127E+16"/>
    <x v="0"/>
    <x v="1"/>
    <x v="5"/>
    <d v="2015-06-29T12:30:00"/>
    <s v="FIL ROUGE"/>
    <x v="1"/>
    <n v="1"/>
    <x v="64"/>
    <n v="27452"/>
    <n v="1966"/>
    <n v="25486"/>
    <n v="2231"/>
    <n v="8.1269124289669245E-2"/>
    <n v="2833"/>
    <n v="1529"/>
    <n v="18"/>
    <n v="13"/>
    <n v="1273"/>
    <s v=" "/>
    <m/>
    <n v="2231"/>
    <n v="99522"/>
    <n v="375"/>
    <n v="4.7"/>
    <n v="2285"/>
    <n v="0.16"/>
    <m/>
    <m/>
  </r>
  <r>
    <n v="1.01535389373427E+16"/>
    <x v="0"/>
    <x v="2"/>
    <x v="6"/>
    <d v="2015-07-04T12:30:01"/>
    <s v="FIL ROUGE"/>
    <x v="1"/>
    <n v="1"/>
    <x v="65"/>
    <n v="26342"/>
    <n v="1654"/>
    <n v="24688"/>
    <n v="1428"/>
    <n v="5.4210006833194137E-2"/>
    <n v="1697"/>
    <n v="897"/>
    <n v="7"/>
    <n v="12"/>
    <n v="781"/>
    <s v=" "/>
    <m/>
    <n v="1428"/>
    <n v="99608"/>
    <n v="375"/>
    <n v="6.81"/>
    <n v="1260"/>
    <n v="0.3"/>
    <m/>
    <m/>
  </r>
  <r>
    <n v="1.01535558245077E+16"/>
    <x v="0"/>
    <x v="2"/>
    <x v="6"/>
    <d v="2015-07-07T12:30:01"/>
    <s v="FIL ROUGE"/>
    <x v="5"/>
    <n v="5"/>
    <x v="66"/>
    <n v="26803"/>
    <n v="2177"/>
    <n v="24626"/>
    <n v="1850"/>
    <n v="6.9022124389060927E-2"/>
    <n v="2340"/>
    <n v="982"/>
    <n v="7"/>
    <n v="18"/>
    <n v="1333"/>
    <s v=" "/>
    <m/>
    <n v="1850"/>
    <n v="99628"/>
    <n v="375"/>
    <n v="6.83"/>
    <n v="1716"/>
    <n v="0.22"/>
    <m/>
    <m/>
  </r>
  <r>
    <n v="1.01535558228927E+16"/>
    <x v="0"/>
    <x v="2"/>
    <x v="6"/>
    <d v="2015-07-08T12:30:01"/>
    <s v="FIL ROUGE"/>
    <x v="2"/>
    <n v="2"/>
    <x v="67"/>
    <n v="27566"/>
    <n v="3088"/>
    <n v="24478"/>
    <n v="1173"/>
    <n v="4.2552419647391718E-2"/>
    <n v="1379"/>
    <n v="718"/>
    <n v="13"/>
    <n v="26"/>
    <n v="622"/>
    <s v=" "/>
    <m/>
    <n v="1173"/>
    <n v="99650"/>
    <n v="375"/>
    <n v="7.59"/>
    <n v="868"/>
    <n v="0.43"/>
    <m/>
    <m/>
  </r>
  <r>
    <n v="1.01535558230977E+16"/>
    <x v="0"/>
    <x v="2"/>
    <x v="6"/>
    <d v="2015-07-10T12:30:01"/>
    <s v="FIL ROUGE"/>
    <x v="3"/>
    <n v="3"/>
    <x v="68"/>
    <n v="27637"/>
    <n v="3035"/>
    <n v="24602"/>
    <n v="1760"/>
    <n v="6.368274414733871E-2"/>
    <n v="2032"/>
    <n v="1109"/>
    <n v="9"/>
    <n v="36"/>
    <n v="878"/>
    <s v=" "/>
    <m/>
    <n v="1760"/>
    <n v="99660"/>
    <n v="375"/>
    <n v="6.77"/>
    <n v="1430"/>
    <n v="0.26"/>
    <m/>
    <m/>
  </r>
  <r>
    <n v="1.01535615351627E+16"/>
    <x v="0"/>
    <x v="2"/>
    <x v="6"/>
    <d v="2015-07-14T12:30:00"/>
    <s v="FIL ROUGE"/>
    <x v="1"/>
    <n v="1"/>
    <x v="69"/>
    <n v="24420"/>
    <n v="2356"/>
    <n v="22064"/>
    <n v="1277"/>
    <n v="5.2293202293202293E-2"/>
    <n v="1427"/>
    <n v="735"/>
    <s v=" "/>
    <n v="18"/>
    <n v="674"/>
    <s v=" "/>
    <m/>
    <n v="1277"/>
    <n v="99618"/>
    <n v="375"/>
    <n v="11.89"/>
    <n v="945"/>
    <n v="0.4"/>
    <m/>
    <m/>
  </r>
  <r>
    <n v="1.01535558233827E+16"/>
    <x v="0"/>
    <x v="2"/>
    <x v="6"/>
    <d v="2015-07-15T12:30:01"/>
    <s v="FIL ROUGE"/>
    <x v="6"/>
    <n v="6"/>
    <x v="70"/>
    <n v="27732"/>
    <n v="2456"/>
    <n v="25276"/>
    <n v="1196"/>
    <n v="4.31270734169912E-2"/>
    <n v="1344"/>
    <n v="755"/>
    <n v="7"/>
    <n v="16"/>
    <n v="566"/>
    <s v=" "/>
    <m/>
    <n v="1196"/>
    <n v="99617"/>
    <n v="375"/>
    <n v="7.22"/>
    <n v="967"/>
    <n v="0.39"/>
    <m/>
    <m/>
  </r>
  <r>
    <n v="1.01535746810527E+16"/>
    <x v="0"/>
    <x v="2"/>
    <x v="6"/>
    <d v="2015-07-17T12:30:01"/>
    <s v="FIL ROUGE"/>
    <x v="4"/>
    <n v="4"/>
    <x v="71"/>
    <n v="26317"/>
    <n v="1804"/>
    <n v="24513"/>
    <n v="1196"/>
    <n v="4.5445909488163544E-2"/>
    <n v="1404"/>
    <n v="667"/>
    <n v="5"/>
    <n v="4"/>
    <n v="728"/>
    <s v=" "/>
    <m/>
    <n v="1196"/>
    <n v="99983"/>
    <n v="375"/>
    <n v="6.99"/>
    <n v="997"/>
    <n v="0.38"/>
    <m/>
    <m/>
  </r>
  <r>
    <n v="1.01535617827427E+16"/>
    <x v="0"/>
    <x v="2"/>
    <x v="6"/>
    <d v="2015-07-20T12:30:01"/>
    <s v="FIL ROUGE"/>
    <x v="1"/>
    <n v="1"/>
    <x v="72"/>
    <n v="27091"/>
    <n v="1888"/>
    <n v="25203"/>
    <n v="1493"/>
    <n v="5.511055332029087E-2"/>
    <n v="1740"/>
    <n v="849"/>
    <n v="1"/>
    <n v="14"/>
    <n v="876"/>
    <s v=" "/>
    <m/>
    <n v="1493"/>
    <n v="100050"/>
    <n v="375"/>
    <n v="6.51"/>
    <n v="1240"/>
    <n v="0.3"/>
    <m/>
    <m/>
  </r>
  <r>
    <n v="1.01535563710377E+16"/>
    <x v="0"/>
    <x v="2"/>
    <x v="6"/>
    <d v="2015-07-22T12:59:00"/>
    <s v="FIL ROUGE"/>
    <x v="1"/>
    <n v="1"/>
    <x v="73"/>
    <n v="27633"/>
    <n v="2304"/>
    <n v="25329"/>
    <n v="1480"/>
    <n v="5.3559150291318351E-2"/>
    <n v="1793"/>
    <n v="853"/>
    <n v="13"/>
    <n v="28"/>
    <n v="899"/>
    <s v=" "/>
    <m/>
    <n v="1480"/>
    <n v="100051"/>
    <n v="375"/>
    <n v="6.69"/>
    <n v="1264"/>
    <n v="0.3"/>
    <m/>
    <m/>
  </r>
  <r>
    <n v="1.01535854685727E+16"/>
    <x v="0"/>
    <x v="2"/>
    <x v="6"/>
    <d v="2015-07-24T05:00:01"/>
    <s v="FIL ROUGE"/>
    <x v="5"/>
    <n v="5"/>
    <x v="74"/>
    <n v="25765"/>
    <n v="2018"/>
    <n v="23747"/>
    <n v="1646"/>
    <n v="6.388511546671842E-2"/>
    <n v="1905"/>
    <n v="1027"/>
    <n v="12"/>
    <n v="36"/>
    <n v="830"/>
    <s v=" "/>
    <m/>
    <n v="1646"/>
    <n v="100062"/>
    <n v="375"/>
    <n v="7"/>
    <n v="1366"/>
    <n v="0.27"/>
    <m/>
    <m/>
  </r>
  <r>
    <n v="1.01535558235327E+16"/>
    <x v="0"/>
    <x v="2"/>
    <x v="6"/>
    <d v="2015-07-28T12:30:01"/>
    <s v="FIL ROUGE"/>
    <x v="3"/>
    <n v="3"/>
    <x v="75"/>
    <n v="26529"/>
    <n v="1540"/>
    <n v="24989"/>
    <n v="1537"/>
    <n v="5.7936597685551663E-2"/>
    <n v="1837"/>
    <n v="910"/>
    <n v="7"/>
    <n v="21"/>
    <n v="899"/>
    <s v=" "/>
    <m/>
    <n v="1537"/>
    <n v="100140"/>
    <n v="375"/>
    <n v="6.54"/>
    <n v="1305"/>
    <n v="0.28999999999999998"/>
    <m/>
    <m/>
  </r>
  <r>
    <n v="1.01535574326177E+16"/>
    <x v="0"/>
    <x v="2"/>
    <x v="6"/>
    <d v="2015-07-30T12:30:01"/>
    <s v="FIL ROUGE"/>
    <x v="4"/>
    <n v="4"/>
    <x v="76"/>
    <n v="25188"/>
    <n v="1675"/>
    <n v="23513"/>
    <n v="1462"/>
    <n v="5.8043512783865332E-2"/>
    <n v="1753"/>
    <n v="868"/>
    <n v="6"/>
    <n v="11"/>
    <n v="868"/>
    <s v=" "/>
    <m/>
    <n v="1462"/>
    <n v="99119"/>
    <n v="375"/>
    <n v="7.9"/>
    <n v="1283"/>
    <n v="0.28999999999999998"/>
    <m/>
    <m/>
  </r>
  <r>
    <n v="1.01536010796877E+16"/>
    <x v="0"/>
    <x v="2"/>
    <x v="7"/>
    <d v="2015-08-02T05:00:01"/>
    <s v="FIL ROUGE"/>
    <x v="1"/>
    <n v="1"/>
    <x v="77"/>
    <n v="28151"/>
    <n v="2478"/>
    <n v="25673"/>
    <n v="2570"/>
    <n v="9.1293382117864377E-2"/>
    <n v="3403"/>
    <n v="1463"/>
    <n v="10"/>
    <n v="24"/>
    <n v="1906"/>
    <s v=" "/>
    <m/>
    <n v="2570"/>
    <n v="99151"/>
    <n v="375"/>
    <n v="4.2"/>
    <n v="2567"/>
    <n v="0.15"/>
    <m/>
    <m/>
  </r>
  <r>
    <n v="1.01535949602977E+16"/>
    <x v="0"/>
    <x v="2"/>
    <x v="7"/>
    <d v="2015-08-05T05:00:01"/>
    <s v="FIL ROUGE"/>
    <x v="3"/>
    <n v="3"/>
    <x v="78"/>
    <n v="28164"/>
    <n v="3264"/>
    <n v="24900"/>
    <n v="2044"/>
    <n v="7.2574918335463715E-2"/>
    <n v="2456"/>
    <n v="1255"/>
    <n v="9"/>
    <n v="38"/>
    <n v="1154"/>
    <s v=" "/>
    <m/>
    <n v="2044"/>
    <n v="99186"/>
    <n v="375"/>
    <n v="4.67"/>
    <n v="1801"/>
    <n v="0.21"/>
    <m/>
    <m/>
  </r>
  <r>
    <n v="1.01536011730477E+16"/>
    <x v="0"/>
    <x v="2"/>
    <x v="7"/>
    <d v="2015-08-07T05:00:00"/>
    <s v="FIL ROUGE"/>
    <x v="2"/>
    <n v="2"/>
    <x v="79"/>
    <n v="28126"/>
    <n v="3874"/>
    <n v="24252"/>
    <n v="1464"/>
    <n v="5.2051482613951504E-2"/>
    <n v="1772"/>
    <n v="916"/>
    <n v="5"/>
    <n v="26"/>
    <n v="825"/>
    <s v=" "/>
    <m/>
    <n v="1464"/>
    <n v="99203"/>
    <n v="375"/>
    <n v="4.8899999999999997"/>
    <n v="1219"/>
    <n v="0.31"/>
    <m/>
    <m/>
  </r>
  <r>
    <n v="1.01536010858027E+16"/>
    <x v="0"/>
    <x v="2"/>
    <x v="7"/>
    <d v="2015-08-12T05:00:01"/>
    <s v="FIL ROUGE"/>
    <x v="5"/>
    <n v="5"/>
    <x v="80"/>
    <n v="31941"/>
    <n v="5919"/>
    <n v="26022"/>
    <n v="2001"/>
    <n v="6.2646754954447256E-2"/>
    <n v="2427"/>
    <n v="1285"/>
    <n v="17"/>
    <n v="50"/>
    <n v="1075"/>
    <s v=" "/>
    <m/>
    <n v="2001"/>
    <n v="99294"/>
    <n v="375"/>
    <n v="4.3899999999999997"/>
    <n v="1755"/>
    <n v="0.21"/>
    <m/>
    <m/>
  </r>
  <r>
    <n v="1.01535949641377E+16"/>
    <x v="0"/>
    <x v="2"/>
    <x v="7"/>
    <d v="2015-08-14T05:00:01"/>
    <s v="FIL ROUGE"/>
    <x v="6"/>
    <n v="6"/>
    <x v="81"/>
    <n v="30167"/>
    <n v="4184"/>
    <n v="25983"/>
    <n v="1491"/>
    <n v="4.9424868233500181E-2"/>
    <n v="1725"/>
    <n v="935"/>
    <n v="3"/>
    <n v="17"/>
    <n v="770"/>
    <s v=" "/>
    <m/>
    <n v="1491"/>
    <n v="99322"/>
    <n v="375"/>
    <n v="4.71"/>
    <n v="1243"/>
    <n v="0.3"/>
    <m/>
    <m/>
  </r>
  <r>
    <n v="1.01535949584477E+16"/>
    <x v="0"/>
    <x v="2"/>
    <x v="7"/>
    <d v="2015-08-16T07:38:01"/>
    <s v="FIL ROUGE"/>
    <x v="1"/>
    <n v="1"/>
    <x v="82"/>
    <n v="33575"/>
    <n v="6219"/>
    <n v="27356"/>
    <n v="2341"/>
    <n v="6.9724497393894261E-2"/>
    <n v="2777"/>
    <n v="1591"/>
    <n v="8"/>
    <n v="24"/>
    <n v="1154"/>
    <s v=" "/>
    <m/>
    <n v="2341"/>
    <n v="99318"/>
    <n v="375"/>
    <n v="4.6900000000000004"/>
    <n v="2172"/>
    <n v="0.17"/>
    <m/>
    <m/>
  </r>
  <r>
    <n v="1.01535949615927E+16"/>
    <x v="0"/>
    <x v="2"/>
    <x v="7"/>
    <d v="2015-08-18T05:00:01"/>
    <s v="FIL ROUGE"/>
    <x v="1"/>
    <n v="1"/>
    <x v="83"/>
    <n v="33146"/>
    <n v="6361"/>
    <n v="26785"/>
    <n v="2006"/>
    <n v="6.0520123091775777E-2"/>
    <n v="2379"/>
    <n v="1382"/>
    <n v="16"/>
    <n v="36"/>
    <n v="945"/>
    <s v=" "/>
    <m/>
    <n v="2006"/>
    <n v="99298"/>
    <n v="375"/>
    <n v="4.84"/>
    <n v="1821"/>
    <n v="0.21"/>
    <m/>
    <m/>
  </r>
  <r>
    <n v="1.01536578598527E+16"/>
    <x v="0"/>
    <x v="2"/>
    <x v="7"/>
    <d v="2015-08-20T05:00:01"/>
    <s v="FIL ROUGE"/>
    <x v="4"/>
    <n v="4"/>
    <x v="84"/>
    <n v="30723"/>
    <n v="6073"/>
    <n v="24650"/>
    <n v="1464"/>
    <n v="4.7651596523776978E-2"/>
    <n v="1761"/>
    <n v="821"/>
    <n v="3"/>
    <n v="24"/>
    <n v="913"/>
    <s v=" "/>
    <m/>
    <n v="1464"/>
    <n v="99325"/>
    <n v="375"/>
    <n v="6.5"/>
    <n v="1122"/>
    <n v="0.33"/>
    <m/>
    <m/>
  </r>
  <r>
    <n v="1.01535947187927E+16"/>
    <x v="0"/>
    <x v="2"/>
    <x v="7"/>
    <d v="2015-08-24T05:00:00"/>
    <s v="FIL ROUGE"/>
    <x v="1"/>
    <n v="1"/>
    <x v="85"/>
    <n v="33053"/>
    <n v="5570"/>
    <n v="27483"/>
    <n v="2052"/>
    <n v="6.2082110549723173E-2"/>
    <n v="2495"/>
    <n v="1391"/>
    <n v="12"/>
    <n v="44"/>
    <n v="1048"/>
    <s v=" "/>
    <m/>
    <n v="2052"/>
    <n v="99799"/>
    <n v="375"/>
    <n v="3.7"/>
    <n v="1868"/>
    <n v="0.2"/>
    <m/>
    <m/>
  </r>
  <r>
    <n v="1.01536578239727E+16"/>
    <x v="0"/>
    <x v="2"/>
    <x v="7"/>
    <d v="2015-08-27T05:00:00"/>
    <s v="FIL ROUGE"/>
    <x v="5"/>
    <n v="5"/>
    <x v="86"/>
    <n v="33331"/>
    <n v="5969"/>
    <n v="27362"/>
    <n v="2976"/>
    <n v="8.9286250037502624E-2"/>
    <n v="3641"/>
    <n v="2095"/>
    <n v="16"/>
    <n v="69"/>
    <n v="1461"/>
    <s v=" "/>
    <m/>
    <n v="2976"/>
    <n v="99982"/>
    <n v="375"/>
    <n v="3.77"/>
    <n v="2838"/>
    <n v="0.13"/>
    <m/>
    <m/>
  </r>
  <r>
    <n v="1.01536577775227E+16"/>
    <x v="0"/>
    <x v="2"/>
    <x v="7"/>
    <d v="2015-08-30T05:00:02"/>
    <s v="FIL ROUGE"/>
    <x v="1"/>
    <n v="1"/>
    <x v="87"/>
    <n v="30069"/>
    <n v="3664"/>
    <n v="26405"/>
    <n v="1414"/>
    <n v="4.702517542984469E-2"/>
    <n v="1657"/>
    <n v="823"/>
    <n v="12"/>
    <n v="14"/>
    <n v="808"/>
    <s v=" "/>
    <m/>
    <n v="1414"/>
    <n v="100059"/>
    <n v="375"/>
    <n v="5.28"/>
    <n v="1175"/>
    <n v="0.32"/>
    <m/>
    <m/>
  </r>
  <r>
    <n v="1.01536764198977E+16"/>
    <x v="0"/>
    <x v="2"/>
    <x v="8"/>
    <d v="2015-09-01T09:00:01"/>
    <s v="FIL ROUGE"/>
    <x v="1"/>
    <n v="1"/>
    <x v="88"/>
    <n v="31190"/>
    <n v="4003"/>
    <n v="27187"/>
    <n v="2549"/>
    <n v="8.1724911830714966E-2"/>
    <n v="3193"/>
    <n v="1495"/>
    <n v="13"/>
    <n v="23"/>
    <n v="1662"/>
    <s v=" "/>
    <m/>
    <n v="2549"/>
    <n v="100118"/>
    <n v="375"/>
    <n v="3.87"/>
    <n v="2289"/>
    <n v="0.16"/>
    <m/>
    <m/>
  </r>
  <r>
    <n v="1.01536764190727E+16"/>
    <x v="0"/>
    <x v="2"/>
    <x v="8"/>
    <d v="2015-09-04T05:00:01"/>
    <s v="FIL ROUGE"/>
    <x v="3"/>
    <n v="3"/>
    <x v="89"/>
    <n v="31558"/>
    <n v="5067"/>
    <n v="26491"/>
    <n v="1953"/>
    <n v="6.1886051080550099E-2"/>
    <n v="2370"/>
    <n v="1259"/>
    <n v="13"/>
    <n v="20"/>
    <n v="1078"/>
    <s v=" "/>
    <m/>
    <n v="1953"/>
    <n v="100202"/>
    <n v="375"/>
    <n v="3.92"/>
    <n v="1655"/>
    <n v="0.23"/>
    <m/>
    <m/>
  </r>
  <r>
    <n v="1.01536764191477E+16"/>
    <x v="0"/>
    <x v="2"/>
    <x v="8"/>
    <d v="2015-09-07T09:00:00"/>
    <s v="FIL ROUGE"/>
    <x v="1"/>
    <n v="1"/>
    <x v="90"/>
    <n v="30528"/>
    <n v="3757"/>
    <n v="26771"/>
    <n v="2184"/>
    <n v="7.1540880503144652E-2"/>
    <n v="2693"/>
    <n v="1466"/>
    <n v="18"/>
    <n v="60"/>
    <n v="1149"/>
    <s v=" "/>
    <m/>
    <n v="2184"/>
    <n v="100325"/>
    <n v="375"/>
    <n v="4.29"/>
    <n v="1921"/>
    <n v="0.2"/>
    <m/>
    <m/>
  </r>
  <r>
    <n v="1.01536764192127E+16"/>
    <x v="0"/>
    <x v="2"/>
    <x v="8"/>
    <d v="2015-09-09T09:00:00"/>
    <s v="FIL ROUGE"/>
    <x v="5"/>
    <n v="5"/>
    <x v="91"/>
    <n v="30538"/>
    <n v="4917"/>
    <n v="25621"/>
    <n v="2025"/>
    <n v="6.6310825856310165E-2"/>
    <n v="2364"/>
    <n v="1308"/>
    <n v="10"/>
    <n v="44"/>
    <n v="1002"/>
    <s v=" "/>
    <m/>
    <n v="2025"/>
    <n v="100368"/>
    <n v="375"/>
    <n v="5.13"/>
    <n v="1608"/>
    <n v="0.23"/>
    <m/>
    <m/>
  </r>
  <r>
    <n v="1.01536764192677E+16"/>
    <x v="0"/>
    <x v="2"/>
    <x v="8"/>
    <d v="2015-09-11T05:00:02"/>
    <s v="FIL ROUGE"/>
    <x v="4"/>
    <n v="4"/>
    <x v="92"/>
    <n v="28783"/>
    <n v="2744"/>
    <n v="26039"/>
    <n v="1468"/>
    <n v="5.1002327762915613E-2"/>
    <n v="1726"/>
    <n v="863"/>
    <n v="5"/>
    <n v="16"/>
    <n v="842"/>
    <s v=" "/>
    <m/>
    <n v="1468"/>
    <n v="100361"/>
    <n v="375"/>
    <n v="4.1500000000000004"/>
    <n v="1173"/>
    <n v="0.32"/>
    <m/>
    <m/>
  </r>
  <r>
    <n v="1.01537089131077E+16"/>
    <x v="0"/>
    <x v="2"/>
    <x v="8"/>
    <d v="2015-09-14T09:00:01"/>
    <s v="FIL ROUGE"/>
    <x v="5"/>
    <n v="5"/>
    <x v="93"/>
    <n v="29580"/>
    <n v="3313"/>
    <n v="26267"/>
    <n v="1880"/>
    <n v="6.3556457065584854E-2"/>
    <n v="2223"/>
    <n v="1039"/>
    <n v="8"/>
    <n v="23"/>
    <n v="1153"/>
    <s v=" "/>
    <m/>
    <n v="1880"/>
    <n v="100410"/>
    <n v="375"/>
    <n v="6.09"/>
    <n v="1231"/>
    <n v="0.3"/>
    <m/>
    <m/>
  </r>
  <r>
    <n v="1.01536764193477E+16"/>
    <x v="0"/>
    <x v="2"/>
    <x v="8"/>
    <d v="2015-09-16T08:00:01"/>
    <s v="FIL ROUGE"/>
    <x v="4"/>
    <n v="4"/>
    <x v="94"/>
    <n v="29665"/>
    <n v="3138"/>
    <n v="26527"/>
    <n v="2044"/>
    <n v="6.890274734535648E-2"/>
    <n v="2567"/>
    <n v="1260"/>
    <n v="19"/>
    <n v="29"/>
    <n v="1259"/>
    <s v=" "/>
    <m/>
    <n v="2044"/>
    <n v="100443"/>
    <n v="375"/>
    <n v="4.9800000000000004"/>
    <n v="1776"/>
    <n v="0.21"/>
    <m/>
    <m/>
  </r>
  <r>
    <n v="1.01536765506227E+16"/>
    <x v="0"/>
    <x v="2"/>
    <x v="8"/>
    <d v="2015-09-18T05:00:01"/>
    <s v="FIL ROUGE"/>
    <x v="3"/>
    <n v="3"/>
    <x v="95"/>
    <n v="26455"/>
    <n v="2902"/>
    <n v="23553"/>
    <n v="2196"/>
    <n v="8.3008883008883011E-2"/>
    <n v="2704"/>
    <n v="1440"/>
    <n v="12"/>
    <n v="37"/>
    <n v="1215"/>
    <s v=" "/>
    <m/>
    <n v="2196"/>
    <n v="99661"/>
    <n v="199.87"/>
    <n v="2.72"/>
    <n v="1870"/>
    <n v="0.11"/>
    <m/>
    <m/>
  </r>
  <r>
    <n v="1.01536765539877E+16"/>
    <x v="0"/>
    <x v="2"/>
    <x v="8"/>
    <d v="2015-09-21T08:00:01"/>
    <s v="FIL ROUGE"/>
    <x v="1"/>
    <n v="1"/>
    <x v="96"/>
    <n v="27075"/>
    <n v="3190"/>
    <n v="23885"/>
    <n v="2398"/>
    <n v="8.8568790397045238E-2"/>
    <n v="2794"/>
    <n v="1451"/>
    <n v="8"/>
    <n v="51"/>
    <n v="1284"/>
    <s v=" "/>
    <m/>
    <n v="2398"/>
    <n v="99685"/>
    <n v="200"/>
    <n v="2.87"/>
    <n v="1867"/>
    <n v="0.11"/>
    <m/>
    <m/>
  </r>
  <r>
    <n v="1.01536764196677E+16"/>
    <x v="0"/>
    <x v="2"/>
    <x v="8"/>
    <d v="2015-09-23T08:00:09"/>
    <s v="FIL ROUGE"/>
    <x v="6"/>
    <n v="6"/>
    <x v="97"/>
    <n v="25397"/>
    <n v="2943"/>
    <n v="22454"/>
    <n v="1115"/>
    <n v="4.3902823168090722E-2"/>
    <n v="1401"/>
    <n v="628"/>
    <s v=" "/>
    <n v="9"/>
    <n v="764"/>
    <s v=" "/>
    <m/>
    <n v="1115"/>
    <n v="99697"/>
    <n v="200"/>
    <n v="4.4400000000000004"/>
    <n v="745"/>
    <n v="0.27"/>
    <m/>
    <m/>
  </r>
  <r>
    <n v="1.01537089130377E+16"/>
    <x v="0"/>
    <x v="2"/>
    <x v="8"/>
    <d v="2015-09-25T09:00:06"/>
    <s v="CAMPAGNE"/>
    <x v="7"/>
    <n v="9"/>
    <x v="98"/>
    <n v="193151"/>
    <n v="4432"/>
    <n v="188719"/>
    <n v="42807"/>
    <n v="0.22162453210182706"/>
    <n v="42611"/>
    <n v="40281"/>
    <n v="20"/>
    <n v="18"/>
    <n v="2292"/>
    <s v=" "/>
    <m/>
    <n v="42807"/>
    <n v="100343"/>
    <n v="640"/>
    <n v="2.48"/>
    <n v="41298"/>
    <n v="0.02"/>
    <m/>
    <m/>
  </r>
  <r>
    <n v="1.01537089140027E+16"/>
    <x v="0"/>
    <x v="2"/>
    <x v="8"/>
    <d v="2015-09-28T09:00:01"/>
    <s v="CAMPAGNE"/>
    <x v="7"/>
    <n v="9"/>
    <x v="99"/>
    <n v="241542"/>
    <n v="8453"/>
    <n v="233089"/>
    <n v="39547"/>
    <n v="0.16372721928277484"/>
    <n v="39926"/>
    <n v="37114"/>
    <n v="20"/>
    <n v="19"/>
    <n v="2773"/>
    <s v=" "/>
    <m/>
    <n v="39547"/>
    <n v="102156"/>
    <n v="640"/>
    <n v="2.42"/>
    <n v="38268"/>
    <n v="0.02"/>
    <m/>
    <m/>
  </r>
  <r>
    <n v="1.01536764197377E+16"/>
    <x v="0"/>
    <x v="2"/>
    <x v="8"/>
    <d v="2015-09-30T08:00:00"/>
    <s v="FIL ROUGE"/>
    <x v="2"/>
    <n v="2"/>
    <x v="100"/>
    <n v="176380"/>
    <n v="10377"/>
    <n v="166003"/>
    <n v="44097"/>
    <n v="0.25001133915409912"/>
    <n v="44830"/>
    <n v="42494"/>
    <n v="13"/>
    <n v="29"/>
    <n v="2294"/>
    <s v=" "/>
    <m/>
    <n v="44097"/>
    <n v="103062"/>
    <n v="640"/>
    <n v="2.74"/>
    <n v="43332"/>
    <n v="0.01"/>
    <m/>
    <m/>
  </r>
  <r>
    <n v="1.01537447066127E+16"/>
    <x v="0"/>
    <x v="3"/>
    <x v="9"/>
    <d v="2015-10-02T09:00:03"/>
    <s v="FIL ROUGE"/>
    <x v="1"/>
    <n v="1"/>
    <x v="101"/>
    <n v="239863"/>
    <n v="6365"/>
    <n v="233498"/>
    <n v="41585"/>
    <n v="0.17336979859336371"/>
    <n v="44383"/>
    <n v="39625"/>
    <n v="15"/>
    <n v="41"/>
    <n v="4702"/>
    <s v=" "/>
    <m/>
    <n v="41585"/>
    <n v="103729"/>
    <n v="640"/>
    <n v="1.89"/>
    <n v="43228"/>
    <n v="0.01"/>
    <m/>
    <m/>
  </r>
  <r>
    <n v="1.01537519842977E+16"/>
    <x v="0"/>
    <x v="3"/>
    <x v="9"/>
    <d v="2015-10-05T08:00:01"/>
    <s v="FIL ROUGE"/>
    <x v="1"/>
    <n v="1"/>
    <x v="102"/>
    <n v="238410"/>
    <n v="6871"/>
    <n v="231539"/>
    <n v="39618"/>
    <n v="0.1661759154397886"/>
    <n v="40326"/>
    <n v="36858"/>
    <n v="18"/>
    <n v="19"/>
    <n v="3431"/>
    <s v=" "/>
    <m/>
    <n v="39618"/>
    <n v="104710"/>
    <n v="640"/>
    <n v="2.2200000000000002"/>
    <n v="38881"/>
    <n v="0.02"/>
    <m/>
    <m/>
  </r>
  <r>
    <n v="1.01537520210227E+16"/>
    <x v="0"/>
    <x v="3"/>
    <x v="9"/>
    <d v="2015-10-07T05:00:00"/>
    <s v="FIL ROUGE"/>
    <x v="6"/>
    <n v="6"/>
    <x v="103"/>
    <n v="1052936"/>
    <n v="5233"/>
    <n v="1047703"/>
    <n v="340403"/>
    <n v="0.32328935471861536"/>
    <n v="179102"/>
    <n v="1349"/>
    <n v="64"/>
    <n v="127"/>
    <n v="9665"/>
    <n v="167897"/>
    <m/>
    <n v="340403"/>
    <n v="106634"/>
    <n v="640"/>
    <n v="0.39"/>
    <n v="360014"/>
    <n v="0"/>
    <m/>
    <m/>
  </r>
  <r>
    <n v="1.01537447053677E+16"/>
    <x v="0"/>
    <x v="3"/>
    <x v="9"/>
    <d v="2015-10-09T05:00:00"/>
    <s v="FIL ROUGE"/>
    <x v="3"/>
    <n v="3"/>
    <x v="104"/>
    <n v="372739"/>
    <n v="11004"/>
    <n v="361735"/>
    <n v="61242"/>
    <n v="0.16430263535610709"/>
    <n v="63806"/>
    <n v="53479"/>
    <n v="70"/>
    <n v="81"/>
    <n v="10176"/>
    <s v=" "/>
    <m/>
    <n v="61242"/>
    <n v="107587"/>
    <n v="640"/>
    <n v="1.38"/>
    <n v="60643"/>
    <n v="0.01"/>
    <m/>
    <m/>
  </r>
  <r>
    <n v="1.01537682214427E+16"/>
    <x v="0"/>
    <x v="3"/>
    <x v="9"/>
    <d v="2015-10-12T08:00:00"/>
    <s v="CAMPAGNE"/>
    <x v="7"/>
    <n v="9"/>
    <x v="105"/>
    <n v="1058330"/>
    <n v="15417"/>
    <n v="1042913"/>
    <n v="40581"/>
    <n v="3.8344372738181851E-2"/>
    <n v="43667"/>
    <n v="2074"/>
    <n v="63"/>
    <n v="233"/>
    <n v="23033"/>
    <n v="18264"/>
    <m/>
    <n v="40581"/>
    <n v="108151"/>
    <n v="640"/>
    <n v="0.48"/>
    <n v="222638"/>
    <n v="0"/>
    <m/>
    <m/>
  </r>
  <r>
    <n v="1.01537520211427E+16"/>
    <x v="0"/>
    <x v="3"/>
    <x v="9"/>
    <d v="2015-10-14T08:00:01"/>
    <s v="CAMPAGNE"/>
    <x v="7"/>
    <n v="9"/>
    <x v="106"/>
    <n v="178981"/>
    <n v="8663"/>
    <n v="170318"/>
    <n v="44588"/>
    <n v="0.24912141512227554"/>
    <n v="46268"/>
    <n v="43706"/>
    <n v="31"/>
    <n v="38"/>
    <n v="2493"/>
    <s v=" "/>
    <m/>
    <n v="44588"/>
    <n v="108448"/>
    <n v="640"/>
    <n v="2.74"/>
    <n v="44760"/>
    <n v="0.01"/>
    <m/>
    <m/>
  </r>
  <r>
    <n v="1.01537520188477E+16"/>
    <x v="0"/>
    <x v="3"/>
    <x v="9"/>
    <d v="2015-10-16T09:00:01"/>
    <s v="CAMPAGNE"/>
    <x v="7"/>
    <n v="9"/>
    <x v="107"/>
    <n v="238678"/>
    <n v="10345"/>
    <n v="228333"/>
    <n v="55377"/>
    <n v="0.2320155188161456"/>
    <n v="56068"/>
    <n v="52145"/>
    <n v="35"/>
    <n v="37"/>
    <n v="3851"/>
    <s v=" "/>
    <m/>
    <n v="55377"/>
    <n v="109384"/>
    <n v="640"/>
    <n v="2.09"/>
    <n v="54211"/>
    <n v="0.01"/>
    <m/>
    <m/>
  </r>
  <r>
    <n v="1.01537667598177E+16"/>
    <x v="0"/>
    <x v="3"/>
    <x v="9"/>
    <d v="2015-10-19T09:00:01"/>
    <s v="CAMPAGNE"/>
    <x v="7"/>
    <n v="9"/>
    <x v="108"/>
    <n v="347115"/>
    <n v="9498"/>
    <n v="337617"/>
    <n v="39531"/>
    <n v="0.11388444751739338"/>
    <n v="43662"/>
    <n v="34730"/>
    <n v="129"/>
    <n v="167"/>
    <n v="8636"/>
    <s v=" "/>
    <m/>
    <n v="39531"/>
    <n v="112739"/>
    <n v="640"/>
    <n v="1.36"/>
    <n v="42451"/>
    <n v="0.02"/>
    <m/>
    <m/>
  </r>
  <r>
    <n v="1.01537665801277E+16"/>
    <x v="0"/>
    <x v="3"/>
    <x v="9"/>
    <d v="2015-10-21T02:00:01"/>
    <s v="FIL ROUGE"/>
    <x v="6"/>
    <n v="6"/>
    <x v="109"/>
    <n v="620891"/>
    <n v="8368"/>
    <n v="612523"/>
    <n v="12642"/>
    <n v="2.0361061764464294E-2"/>
    <n v="163698"/>
    <n v="1535"/>
    <n v="25"/>
    <n v="94"/>
    <n v="16773"/>
    <n v="145271"/>
    <m/>
    <n v="12642"/>
    <n v="114601"/>
    <n v="640"/>
    <n v="0.56999999999999995"/>
    <n v="177136"/>
    <n v="0"/>
    <m/>
    <m/>
  </r>
  <r>
    <n v="1.01537448974227E+16"/>
    <x v="0"/>
    <x v="3"/>
    <x v="9"/>
    <d v="2015-10-23T05:00:01"/>
    <s v="CAMPAGNE"/>
    <x v="7"/>
    <n v="9"/>
    <x v="110"/>
    <n v="219594"/>
    <n v="11257"/>
    <n v="208337"/>
    <n v="54848"/>
    <n v="0.24977003014654317"/>
    <n v="55509"/>
    <n v="51976"/>
    <n v="33"/>
    <n v="38"/>
    <n v="3462"/>
    <s v=" "/>
    <m/>
    <n v="54848"/>
    <n v="114919"/>
    <n v="640"/>
    <n v="2.21"/>
    <n v="53513"/>
    <n v="0.01"/>
    <m/>
    <m/>
  </r>
  <r>
    <n v="1.01537501245477E+16"/>
    <x v="0"/>
    <x v="3"/>
    <x v="9"/>
    <d v="2015-10-26T10:00:01"/>
    <s v="FIL ROUGE"/>
    <x v="5"/>
    <n v="5"/>
    <x v="111"/>
    <n v="285231"/>
    <n v="9828"/>
    <n v="275403"/>
    <n v="48379"/>
    <n v="0.16961340106790637"/>
    <n v="52568"/>
    <n v="47578"/>
    <n v="49"/>
    <n v="121"/>
    <n v="4820"/>
    <s v=" "/>
    <m/>
    <n v="48379"/>
    <n v="116420"/>
    <n v="640"/>
    <n v="1.78"/>
    <n v="50911"/>
    <n v="0.01"/>
    <m/>
    <m/>
  </r>
  <r>
    <n v="1.01538023846777E+16"/>
    <x v="0"/>
    <x v="3"/>
    <x v="9"/>
    <d v="2015-10-27T09:30:00"/>
    <s v="CAMPAGNE"/>
    <x v="7"/>
    <n v="9"/>
    <x v="112"/>
    <n v="162585"/>
    <n v="9989"/>
    <n v="152596"/>
    <n v="43991"/>
    <n v="0.27057231601931298"/>
    <n v="43207"/>
    <n v="41856"/>
    <n v="29"/>
    <n v="22"/>
    <n v="1300"/>
    <s v=" "/>
    <m/>
    <n v="43991"/>
    <n v="117267"/>
    <n v="640"/>
    <n v="3.43"/>
    <n v="42295"/>
    <n v="0.02"/>
    <m/>
    <m/>
  </r>
  <r>
    <n v="1.01537519841477E+16"/>
    <x v="0"/>
    <x v="3"/>
    <x v="9"/>
    <d v="2015-10-28T06:00:01"/>
    <s v="FIL ROUGE"/>
    <x v="1"/>
    <n v="1"/>
    <x v="113"/>
    <n v="453749"/>
    <n v="20999"/>
    <n v="432750"/>
    <n v="47777"/>
    <n v="0.10529389596450901"/>
    <n v="53930"/>
    <n v="41079"/>
    <n v="128"/>
    <n v="255"/>
    <n v="12468"/>
    <s v=" "/>
    <m/>
    <n v="47777"/>
    <n v="119395"/>
    <n v="640"/>
    <n v="1.29"/>
    <n v="50228"/>
    <n v="0.01"/>
    <m/>
    <m/>
  </r>
  <r>
    <n v="1.01537501246277E+16"/>
    <x v="0"/>
    <x v="3"/>
    <x v="9"/>
    <d v="2015-10-31T06:00:01"/>
    <s v="FIL ROUGE"/>
    <x v="2"/>
    <n v="2"/>
    <x v="114"/>
    <n v="163397"/>
    <n v="19970"/>
    <n v="143427"/>
    <n v="44558"/>
    <n v="0.27269778514905413"/>
    <n v="46944"/>
    <n v="44906"/>
    <n v="16"/>
    <n v="42"/>
    <n v="1980"/>
    <s v=" "/>
    <m/>
    <n v="44558"/>
    <n v="120358"/>
    <n v="640"/>
    <n v="2.94"/>
    <n v="45108"/>
    <n v="0.01"/>
    <m/>
    <m/>
  </r>
  <r>
    <n v="1.01538037224027E+16"/>
    <x v="0"/>
    <x v="3"/>
    <x v="10"/>
    <d v="2015-11-04T05:00:00"/>
    <s v="FIL ROUGE"/>
    <x v="2"/>
    <n v="2"/>
    <x v="115"/>
    <n v="188790"/>
    <n v="10429"/>
    <n v="178361"/>
    <n v="53586"/>
    <n v="0.2838391863975846"/>
    <n v="56159"/>
    <n v="53257"/>
    <n v="32"/>
    <n v="36"/>
    <n v="2834"/>
    <s v=" "/>
    <m/>
    <n v="53586"/>
    <n v="121620"/>
    <n v="640"/>
    <n v="2.59"/>
    <n v="54034"/>
    <n v="0.01"/>
    <m/>
    <m/>
  </r>
  <r>
    <n v="1.01538186220627E+16"/>
    <x v="0"/>
    <x v="3"/>
    <x v="10"/>
    <d v="2015-11-05T11:00:00"/>
    <s v="CAMPAGNE"/>
    <x v="7"/>
    <n v="9"/>
    <x v="116"/>
    <n v="1039643"/>
    <n v="438085"/>
    <n v="601558"/>
    <n v="37114"/>
    <n v="3.5698792758668121E-2"/>
    <n v="43708"/>
    <n v="3166"/>
    <n v="62"/>
    <n v="222"/>
    <n v="17941"/>
    <n v="22317"/>
    <m/>
    <n v="37114"/>
    <n v="121865"/>
    <n v="640"/>
    <n v="0.53"/>
    <n v="181662"/>
    <n v="0"/>
    <m/>
    <m/>
  </r>
  <r>
    <n v="1.01538253798777E+16"/>
    <x v="0"/>
    <x v="3"/>
    <x v="10"/>
    <d v="2015-11-09T08:00:00"/>
    <s v="CAMPAGNE"/>
    <x v="7"/>
    <n v="9"/>
    <x v="117"/>
    <n v="174493"/>
    <n v="14094"/>
    <n v="160399"/>
    <n v="53965"/>
    <n v="0.30926742046958905"/>
    <n v="56087"/>
    <n v="53865"/>
    <n v="29"/>
    <n v="56"/>
    <n v="2137"/>
    <s v=" "/>
    <m/>
    <n v="53965"/>
    <n v="122965"/>
    <n v="640"/>
    <n v="2.63"/>
    <n v="54665"/>
    <n v="0.01"/>
    <m/>
    <m/>
  </r>
  <r>
    <n v="1.01538037224877E+16"/>
    <x v="0"/>
    <x v="3"/>
    <x v="10"/>
    <d v="2015-11-11T09:00:02"/>
    <s v="FIL ROUGE"/>
    <x v="5"/>
    <n v="5"/>
    <x v="118"/>
    <n v="338153"/>
    <n v="11685"/>
    <n v="326468"/>
    <n v="43835"/>
    <n v="0.12963067014043939"/>
    <n v="47720"/>
    <n v="36743"/>
    <n v="187"/>
    <n v="219"/>
    <n v="10571"/>
    <s v=" "/>
    <m/>
    <n v="43835"/>
    <n v="123996"/>
    <n v="420"/>
    <n v="0.94"/>
    <n v="43788"/>
    <n v="0.01"/>
    <m/>
    <m/>
  </r>
  <r>
    <n v="1.01538037227677E+16"/>
    <x v="0"/>
    <x v="3"/>
    <x v="10"/>
    <d v="2015-11-13T08:00:01"/>
    <s v="CAMPAGNE"/>
    <x v="7"/>
    <n v="9"/>
    <x v="119"/>
    <n v="3450"/>
    <n v="3450"/>
    <n v="0"/>
    <n v="565"/>
    <n v="0.16376811594202897"/>
    <n v="687"/>
    <n v="103"/>
    <n v="1"/>
    <n v="7"/>
    <n v="576"/>
    <s v=" "/>
    <m/>
    <n v="565"/>
    <n v="124629"/>
    <m/>
    <m/>
    <m/>
    <m/>
    <m/>
    <m/>
  </r>
  <r>
    <n v="1.01538392468977E+16"/>
    <x v="0"/>
    <x v="3"/>
    <x v="10"/>
    <d v="2015-11-18T05:00:02"/>
    <s v="FIL ROUGE"/>
    <x v="3"/>
    <n v="3"/>
    <x v="120"/>
    <n v="344856"/>
    <n v="9715"/>
    <n v="335141"/>
    <n v="55060"/>
    <n v="0.15966084394645882"/>
    <n v="60014"/>
    <n v="48910"/>
    <n v="121"/>
    <n v="84"/>
    <n v="10899"/>
    <s v=" "/>
    <m/>
    <n v="55060"/>
    <n v="124512"/>
    <n v="640"/>
    <n v="1.52"/>
    <n v="55877"/>
    <n v="0.01"/>
    <m/>
    <m/>
  </r>
  <r>
    <n v="1.01538037201777E+16"/>
    <x v="0"/>
    <x v="3"/>
    <x v="10"/>
    <d v="2015-11-21T08:00:02"/>
    <s v="CAMPAGNE"/>
    <x v="7"/>
    <n v="9"/>
    <x v="121"/>
    <n v="230232"/>
    <n v="9027"/>
    <n v="221205"/>
    <n v="58258"/>
    <n v="0.25304041141109834"/>
    <n v="59922"/>
    <n v="56742"/>
    <n v="34"/>
    <n v="28"/>
    <n v="3118"/>
    <s v=" "/>
    <m/>
    <n v="58258"/>
    <n v="126225"/>
    <n v="640"/>
    <n v="1.99"/>
    <n v="58048"/>
    <n v="0.01"/>
    <m/>
    <m/>
  </r>
  <r>
    <n v="1.01538037189827E+16"/>
    <x v="0"/>
    <x v="3"/>
    <x v="10"/>
    <d v="2015-11-23T05:00:01"/>
    <s v="FIL ROUGE"/>
    <x v="1"/>
    <n v="1"/>
    <x v="122"/>
    <n v="234565"/>
    <n v="9735"/>
    <n v="224830"/>
    <n v="55533"/>
    <n v="0.23674887557819793"/>
    <n v="55690"/>
    <n v="52387"/>
    <n v="23"/>
    <n v="47"/>
    <n v="3233"/>
    <s v=" "/>
    <m/>
    <n v="55533"/>
    <n v="126951"/>
    <n v="640"/>
    <n v="2.15"/>
    <n v="53791"/>
    <n v="0.01"/>
    <m/>
    <m/>
  </r>
  <r>
    <n v="1.01538037210277E+16"/>
    <x v="0"/>
    <x v="3"/>
    <x v="10"/>
    <d v="2015-11-25T05:00:01"/>
    <s v="FIL ROUGE"/>
    <x v="1"/>
    <n v="1"/>
    <x v="123"/>
    <n v="230074"/>
    <n v="6420"/>
    <n v="223654"/>
    <n v="52321"/>
    <n v="0.2274094421794727"/>
    <n v="54002"/>
    <n v="50810"/>
    <n v="28"/>
    <n v="47"/>
    <n v="3117"/>
    <s v=" "/>
    <m/>
    <n v="52321"/>
    <n v="128193"/>
    <n v="640"/>
    <n v="2.23"/>
    <n v="51959"/>
    <n v="0.01"/>
    <m/>
    <m/>
  </r>
  <r>
    <n v="1.01538037190977E+16"/>
    <x v="0"/>
    <x v="3"/>
    <x v="10"/>
    <d v="2015-11-27T05:00:01"/>
    <s v="FIL ROUGE"/>
    <x v="4"/>
    <n v="4"/>
    <x v="124"/>
    <n v="192920"/>
    <n v="10266"/>
    <n v="182654"/>
    <n v="48476"/>
    <n v="0.25127513995438522"/>
    <n v="47163"/>
    <n v="44820"/>
    <n v="32"/>
    <n v="41"/>
    <n v="2270"/>
    <s v=" "/>
    <m/>
    <n v="48476"/>
    <n v="128687"/>
    <n v="640"/>
    <n v="2.58"/>
    <n v="45290"/>
    <n v="0.01"/>
    <m/>
    <m/>
  </r>
  <r>
    <n v="1.01538543553177E+16"/>
    <x v="0"/>
    <x v="3"/>
    <x v="10"/>
    <d v="2015-11-30T08:00:05"/>
    <s v="FIL ROUGE"/>
    <x v="3"/>
    <n v="3"/>
    <x v="125"/>
    <n v="198137"/>
    <n v="10542"/>
    <n v="187595"/>
    <n v="36307"/>
    <n v="0.18324189828250151"/>
    <n v="37169"/>
    <n v="32778"/>
    <n v="55"/>
    <n v="86"/>
    <n v="4250"/>
    <s v=" "/>
    <m/>
    <n v="36307"/>
    <n v="129188"/>
    <n v="300"/>
    <n v="1.28"/>
    <n v="34800"/>
    <n v="0.01"/>
    <m/>
    <m/>
  </r>
  <r>
    <n v="1.01538543800477E+16"/>
    <x v="0"/>
    <x v="3"/>
    <x v="11"/>
    <d v="2015-12-02T08:00:00"/>
    <s v="CAMPAGNE"/>
    <x v="7"/>
    <n v="9"/>
    <x v="126"/>
    <n v="182786"/>
    <n v="6848"/>
    <n v="175938"/>
    <n v="41119"/>
    <n v="0.22495705360366769"/>
    <n v="43454"/>
    <n v="41845"/>
    <n v="40"/>
    <n v="23"/>
    <n v="1546"/>
    <s v=" "/>
    <m/>
    <n v="41119"/>
    <n v="129493"/>
    <n v="600"/>
    <n v="2.75"/>
    <n v="42592"/>
    <n v="0.01"/>
    <m/>
    <m/>
  </r>
  <r>
    <n v="1.01538544994477E+16"/>
    <x v="0"/>
    <x v="3"/>
    <x v="11"/>
    <d v="2015-12-04T09:00:02"/>
    <s v="FIL ROUGE"/>
    <x v="2"/>
    <n v="2"/>
    <x v="127"/>
    <n v="201815"/>
    <n v="9493"/>
    <n v="192322"/>
    <n v="50160"/>
    <n v="0.24854445903426406"/>
    <n v="51330"/>
    <n v="48647"/>
    <n v="20"/>
    <n v="57"/>
    <n v="2606"/>
    <s v=" "/>
    <m/>
    <n v="50160"/>
    <n v="130198"/>
    <n v="600"/>
    <n v="2.35"/>
    <n v="49455"/>
    <n v="0.01"/>
    <m/>
    <m/>
  </r>
  <r>
    <n v="1.01538545137127E+16"/>
    <x v="0"/>
    <x v="3"/>
    <x v="11"/>
    <d v="2015-12-07T08:00:01"/>
    <s v="CAMPAGNE"/>
    <x v="7"/>
    <n v="9"/>
    <x v="128"/>
    <n v="194704"/>
    <n v="8601"/>
    <n v="186103"/>
    <n v="49060"/>
    <n v="0.25197222450488949"/>
    <n v="50860"/>
    <n v="47938"/>
    <n v="21"/>
    <n v="22"/>
    <n v="2879"/>
    <s v=" "/>
    <m/>
    <n v="49060"/>
    <n v="130516"/>
    <n v="600"/>
    <n v="2.5499999999999998"/>
    <n v="48872"/>
    <n v="0.01"/>
    <m/>
    <m/>
  </r>
  <r>
    <n v="1.01538544980677E+16"/>
    <x v="0"/>
    <x v="3"/>
    <x v="11"/>
    <d v="2015-12-09T05:00:02"/>
    <s v="FIL ROUGE"/>
    <x v="1"/>
    <n v="1"/>
    <x v="129"/>
    <n v="155153"/>
    <n v="7897"/>
    <n v="147256"/>
    <n v="44387"/>
    <n v="0.28608534801131785"/>
    <n v="44180"/>
    <n v="41387"/>
    <n v="35"/>
    <n v="27"/>
    <n v="2731"/>
    <s v=" "/>
    <m/>
    <n v="44387"/>
    <n v="131110"/>
    <n v="600"/>
    <n v="3.02"/>
    <n v="42177"/>
    <n v="0.01"/>
    <m/>
    <m/>
  </r>
  <r>
    <n v="1.01538544982177E+16"/>
    <x v="0"/>
    <x v="3"/>
    <x v="11"/>
    <d v="2015-12-11T05:00:02"/>
    <s v="FIL ROUGE"/>
    <x v="6"/>
    <n v="6"/>
    <x v="130"/>
    <n v="148978"/>
    <n v="10224"/>
    <n v="138754"/>
    <n v="33243"/>
    <n v="0.22314032944461598"/>
    <n v="34091"/>
    <n v="30888"/>
    <n v="28"/>
    <n v="42"/>
    <n v="3133"/>
    <s v=" "/>
    <m/>
    <n v="33243"/>
    <n v="131513"/>
    <n v="300"/>
    <n v="1.67"/>
    <n v="31936"/>
    <n v="0.01"/>
    <m/>
    <m/>
  </r>
  <r>
    <n v="1.01538543775377E+16"/>
    <x v="0"/>
    <x v="3"/>
    <x v="11"/>
    <d v="2015-12-14T08:00:01"/>
    <s v="CAMPAGNE"/>
    <x v="7"/>
    <n v="9"/>
    <x v="131"/>
    <n v="191788"/>
    <n v="30063"/>
    <n v="161725"/>
    <n v="49072"/>
    <n v="0.25586585187811545"/>
    <n v="48710"/>
    <n v="46693"/>
    <n v="35"/>
    <n v="69"/>
    <n v="1913"/>
    <s v=" "/>
    <m/>
    <n v="49072"/>
    <n v="131660"/>
    <n v="599.85"/>
    <n v="2.72"/>
    <n v="46651"/>
    <n v="0.01"/>
    <m/>
    <m/>
  </r>
  <r>
    <n v="1.01538544982977E+16"/>
    <x v="0"/>
    <x v="3"/>
    <x v="11"/>
    <d v="2015-12-16T09:00:27"/>
    <s v="FIL ROUGE"/>
    <x v="4"/>
    <n v="4"/>
    <x v="132"/>
    <n v="99396"/>
    <n v="7364"/>
    <n v="92032"/>
    <n v="29653"/>
    <n v="0.29833192482594872"/>
    <n v="29517"/>
    <n v="27847"/>
    <n v="19"/>
    <n v="28"/>
    <n v="1623"/>
    <s v=" "/>
    <m/>
    <n v="29653"/>
    <n v="132201"/>
    <n v="300"/>
    <n v="2.64"/>
    <n v="27899"/>
    <n v="0.01"/>
    <m/>
    <m/>
  </r>
  <r>
    <n v="1.01538543637527E+16"/>
    <x v="0"/>
    <x v="3"/>
    <x v="11"/>
    <d v="2015-12-18T05:00:01"/>
    <s v="FIL ROUGE"/>
    <x v="1"/>
    <n v="1"/>
    <x v="133"/>
    <n v="119659"/>
    <n v="26668"/>
    <n v="92991"/>
    <n v="32553"/>
    <n v="0.27204806993205694"/>
    <n v="34044"/>
    <n v="31999"/>
    <n v="35"/>
    <n v="82"/>
    <n v="1928"/>
    <s v=" "/>
    <m/>
    <n v="32553"/>
    <n v="132439"/>
    <n v="300"/>
    <n v="2.5099999999999998"/>
    <n v="31545"/>
    <n v="0.01"/>
    <m/>
    <m/>
  </r>
  <r>
    <n v="1.01538661573227E+16"/>
    <x v="0"/>
    <x v="3"/>
    <x v="11"/>
    <d v="2015-12-20T08:00:18"/>
    <s v="CAMPAGNE"/>
    <x v="7"/>
    <n v="9"/>
    <x v="134"/>
    <n v="218323"/>
    <n v="7386"/>
    <n v="210937"/>
    <n v="35129"/>
    <n v="0.16090379850038705"/>
    <n v="36451"/>
    <n v="26589"/>
    <n v="16"/>
    <n v="14"/>
    <n v="9832"/>
    <s v=" "/>
    <m/>
    <n v="35129"/>
    <n v="132736"/>
    <n v="300"/>
    <n v="1.21"/>
    <n v="34314"/>
    <n v="0.01"/>
    <m/>
    <m/>
  </r>
  <r>
    <n v="1.01538545011277E+16"/>
    <x v="0"/>
    <x v="3"/>
    <x v="11"/>
    <d v="2015-12-22T05:00:02"/>
    <s v="FIL ROUGE"/>
    <x v="6"/>
    <n v="6"/>
    <x v="135"/>
    <n v="268800"/>
    <n v="21509"/>
    <n v="247291"/>
    <n v="32180"/>
    <n v="0.11971726190476191"/>
    <n v="32948"/>
    <n v="29689"/>
    <n v="30"/>
    <n v="28"/>
    <n v="3201"/>
    <s v=" "/>
    <m/>
    <n v="32180"/>
    <n v="133660"/>
    <n v="600"/>
    <n v="2.36"/>
    <n v="30993"/>
    <n v="0.02"/>
    <m/>
    <m/>
  </r>
  <r>
    <n v="1.01538543665227E+16"/>
    <x v="0"/>
    <x v="3"/>
    <x v="11"/>
    <d v="2015-12-25T01:00:01"/>
    <s v="FIL ROUGE"/>
    <x v="1"/>
    <n v="1"/>
    <x v="136"/>
    <n v="11751"/>
    <n v="11751"/>
    <n v="0"/>
    <n v="343"/>
    <n v="2.9189005191047571E-2"/>
    <n v="439"/>
    <n v="284"/>
    <n v="12"/>
    <n v="35"/>
    <n v="108"/>
    <s v=" "/>
    <m/>
    <n v="343"/>
    <n v="133591"/>
    <m/>
    <m/>
    <m/>
    <m/>
    <m/>
    <m/>
  </r>
  <r>
    <n v="1.01538544968127E+16"/>
    <x v="0"/>
    <x v="3"/>
    <x v="11"/>
    <d v="2015-12-28T09:00:01"/>
    <s v="FIL ROUGE"/>
    <x v="5"/>
    <n v="5"/>
    <x v="137"/>
    <n v="157531"/>
    <n v="7353"/>
    <n v="150178"/>
    <n v="35772"/>
    <n v="0.22707911458697019"/>
    <n v="37354"/>
    <n v="34798"/>
    <n v="20"/>
    <n v="93"/>
    <n v="2443"/>
    <s v=" "/>
    <m/>
    <n v="35772"/>
    <n v="133882"/>
    <n v="412.85"/>
    <n v="2"/>
    <n v="35772"/>
    <n v="0.01"/>
    <m/>
    <m/>
  </r>
  <r>
    <n v="1.01538543712177E+16"/>
    <x v="0"/>
    <x v="3"/>
    <x v="11"/>
    <d v="2015-12-31T05:00:00"/>
    <s v="FIL ROUGE"/>
    <x v="6"/>
    <n v="6"/>
    <x v="138"/>
    <n v="8808"/>
    <n v="8808"/>
    <n v="0"/>
    <n v="203"/>
    <n v="2.3047229791099001E-2"/>
    <n v="241"/>
    <n v="166"/>
    <n v="3"/>
    <n v="15"/>
    <n v="57"/>
    <s v=" "/>
    <m/>
    <n v="203"/>
    <n v="134065"/>
    <m/>
    <m/>
    <m/>
    <m/>
    <m/>
    <m/>
  </r>
  <r>
    <n v="1.01539167916377E+16"/>
    <x v="1"/>
    <x v="4"/>
    <x v="12"/>
    <d v="2016-01-04T05:00:00"/>
    <s v="FIL ROUGE"/>
    <x v="1"/>
    <n v="1"/>
    <x v="139"/>
    <n v="157156"/>
    <n v="37552"/>
    <n v="119604"/>
    <n v="31157"/>
    <n v="0.19825523683473745"/>
    <n v="32162"/>
    <n v="30589"/>
    <n v="21"/>
    <n v="24"/>
    <n v="1528"/>
    <s v=" "/>
    <m/>
    <n v="31157"/>
    <n v="134263"/>
    <n v="300"/>
    <n v="1.88"/>
    <n v="29997"/>
    <n v="0.01"/>
    <m/>
    <m/>
  </r>
  <r>
    <n v="1.01539168785977E+16"/>
    <x v="1"/>
    <x v="4"/>
    <x v="12"/>
    <d v="2016-01-06T08:00:00"/>
    <s v="FIL ROUGE"/>
    <x v="1"/>
    <n v="1"/>
    <x v="140"/>
    <n v="162536"/>
    <n v="7168"/>
    <n v="155368"/>
    <n v="36428"/>
    <n v="0.22412265590392283"/>
    <n v="37267"/>
    <n v="34573"/>
    <n v="25"/>
    <n v="28"/>
    <n v="2641"/>
    <s v=" "/>
    <m/>
    <n v="36428"/>
    <n v="134640"/>
    <n v="300"/>
    <n v="1.59"/>
    <n v="35293"/>
    <n v="0.01"/>
    <m/>
    <m/>
  </r>
  <r>
    <n v="1.01539168796327E+16"/>
    <x v="1"/>
    <x v="4"/>
    <x v="12"/>
    <d v="2016-01-08T08:00:00"/>
    <s v="FIL ROUGE"/>
    <x v="3"/>
    <n v="3"/>
    <x v="141"/>
    <n v="335877"/>
    <n v="7354"/>
    <n v="328523"/>
    <n v="45219"/>
    <n v="0.13462964120794219"/>
    <n v="48808"/>
    <n v="35304"/>
    <n v="87"/>
    <n v="98"/>
    <n v="13319"/>
    <s v=" "/>
    <m/>
    <n v="45219"/>
    <n v="135350"/>
    <n v="300"/>
    <n v="0.8"/>
    <n v="44177"/>
    <n v="0.01"/>
    <m/>
    <m/>
  </r>
  <r>
    <n v="1.01539167955527E+16"/>
    <x v="1"/>
    <x v="4"/>
    <x v="12"/>
    <d v="2016-01-11T05:00:00"/>
    <s v="FIL ROUGE"/>
    <x v="1"/>
    <n v="1"/>
    <x v="142"/>
    <n v="217598"/>
    <n v="43550"/>
    <n v="174048"/>
    <n v="39723"/>
    <n v="0.18255222934034321"/>
    <n v="40381"/>
    <n v="37766"/>
    <n v="34"/>
    <n v="57"/>
    <n v="2524"/>
    <s v=" "/>
    <m/>
    <n v="39723"/>
    <n v="136113"/>
    <n v="300"/>
    <n v="1.4"/>
    <n v="37674"/>
    <n v="0.01"/>
    <m/>
    <m/>
  </r>
  <r>
    <n v="1.01539168544627E+16"/>
    <x v="1"/>
    <x v="4"/>
    <x v="12"/>
    <d v="2016-01-13T08:00:00"/>
    <s v="FIL ROUGE"/>
    <x v="1"/>
    <n v="1"/>
    <x v="143"/>
    <n v="259355"/>
    <n v="30275"/>
    <n v="229080"/>
    <n v="60659"/>
    <n v="0.23388405852981434"/>
    <n v="62903"/>
    <n v="59986"/>
    <n v="37"/>
    <n v="15"/>
    <n v="2865"/>
    <s v=" "/>
    <m/>
    <n v="60659"/>
    <n v="136481"/>
    <n v="600"/>
    <n v="1.63"/>
    <n v="60013"/>
    <n v="0.01"/>
    <m/>
    <m/>
  </r>
  <r>
    <n v="1.01539168955027E+16"/>
    <x v="1"/>
    <x v="4"/>
    <x v="12"/>
    <d v="2016-01-15T08:02:10"/>
    <s v="FIL ROUGE"/>
    <x v="2"/>
    <n v="2"/>
    <x v="144"/>
    <n v="3654"/>
    <n v="3654"/>
    <n v="0"/>
    <n v="378"/>
    <n v="0.10344827586206896"/>
    <n v="478"/>
    <n v="59"/>
    <n v="1"/>
    <s v=" "/>
    <n v="418"/>
    <s v=" "/>
    <m/>
    <n v="378"/>
    <n v="136831"/>
    <m/>
    <m/>
    <m/>
    <m/>
    <m/>
    <m/>
  </r>
  <r>
    <n v="1.01539471931227E+16"/>
    <x v="1"/>
    <x v="4"/>
    <x v="12"/>
    <d v="2016-01-18T06:26:00"/>
    <s v="FIL ROUGE"/>
    <x v="1"/>
    <n v="1"/>
    <x v="145"/>
    <n v="157988"/>
    <n v="11847"/>
    <n v="146141"/>
    <n v="35254"/>
    <n v="0.22314352988834596"/>
    <n v="37136"/>
    <n v="35221"/>
    <n v="30"/>
    <n v="27"/>
    <n v="1858"/>
    <s v=" "/>
    <m/>
    <n v="35254"/>
    <n v="140074"/>
    <n v="300"/>
    <n v="1.77"/>
    <n v="33187"/>
    <n v="0.01"/>
    <m/>
    <m/>
  </r>
  <r>
    <n v="1.01539169332627E+16"/>
    <x v="1"/>
    <x v="4"/>
    <x v="12"/>
    <d v="2016-01-20T08:00:00"/>
    <s v="FIL ROUGE"/>
    <x v="4"/>
    <n v="4"/>
    <x v="146"/>
    <n v="11875"/>
    <n v="11875"/>
    <n v="0"/>
    <n v="583"/>
    <n v="4.909473684210526E-2"/>
    <n v="747"/>
    <n v="163"/>
    <n v="2"/>
    <n v="10"/>
    <n v="572"/>
    <s v=" "/>
    <m/>
    <n v="583"/>
    <n v="162634"/>
    <m/>
    <m/>
    <m/>
    <m/>
    <m/>
    <m/>
  </r>
  <r>
    <n v="1.01539169431577E+16"/>
    <x v="1"/>
    <x v="4"/>
    <x v="12"/>
    <d v="2016-01-22T08:00:00"/>
    <s v="FIL ROUGE"/>
    <x v="3"/>
    <n v="3"/>
    <x v="147"/>
    <n v="119988"/>
    <n v="22302"/>
    <n v="97686"/>
    <n v="22558"/>
    <n v="0.18800213354668799"/>
    <n v="24005"/>
    <n v="21724"/>
    <n v="27"/>
    <n v="16"/>
    <n v="2238"/>
    <s v=" "/>
    <m/>
    <n v="22558"/>
    <n v="164483"/>
    <n v="200"/>
    <n v="1.55"/>
    <n v="22299"/>
    <n v="0.01"/>
    <m/>
    <m/>
  </r>
  <r>
    <n v="1.01539472477777E+16"/>
    <x v="1"/>
    <x v="4"/>
    <x v="12"/>
    <d v="2016-01-25T09:00:00"/>
    <s v="FIL ROUGE"/>
    <x v="1"/>
    <n v="1"/>
    <x v="148"/>
    <n v="199217"/>
    <n v="50194"/>
    <n v="149023"/>
    <n v="28558"/>
    <n v="0.14335122002640338"/>
    <n v="28982"/>
    <n v="26710"/>
    <n v="24"/>
    <n v="62"/>
    <n v="2186"/>
    <s v=" "/>
    <m/>
    <n v="28558"/>
    <n v="165922"/>
    <n v="300"/>
    <n v="1.63"/>
    <n v="26612"/>
    <n v="0.01"/>
    <m/>
    <m/>
  </r>
  <r>
    <n v="1.01539169549227E+16"/>
    <x v="1"/>
    <x v="4"/>
    <x v="12"/>
    <d v="2016-01-27T08:00:00"/>
    <s v="FIL ROUGE"/>
    <x v="1"/>
    <n v="1"/>
    <x v="149"/>
    <n v="213771"/>
    <n v="17183"/>
    <n v="196588"/>
    <n v="34199"/>
    <n v="0.15997960434296513"/>
    <n v="34484"/>
    <n v="30582"/>
    <n v="34"/>
    <n v="42"/>
    <n v="3826"/>
    <s v=" "/>
    <m/>
    <n v="34199"/>
    <n v="166762"/>
    <n v="300"/>
    <n v="1.26"/>
    <n v="32286"/>
    <n v="0.01"/>
    <m/>
    <m/>
  </r>
  <r>
    <n v="1.01539835975177E+16"/>
    <x v="1"/>
    <x v="4"/>
    <x v="12"/>
    <d v="2016-01-29T08:00:01"/>
    <s v="FIL ROUGE"/>
    <x v="6"/>
    <n v="6"/>
    <x v="150"/>
    <n v="184742"/>
    <n v="18383"/>
    <n v="166359"/>
    <n v="30236"/>
    <n v="0.16366608567624039"/>
    <n v="31456"/>
    <n v="28105"/>
    <n v="28"/>
    <n v="30"/>
    <n v="3293"/>
    <s v=" "/>
    <m/>
    <n v="30236"/>
    <n v="167315"/>
    <n v="300"/>
    <n v="1.41"/>
    <n v="29546"/>
    <n v="0.01"/>
    <m/>
    <m/>
  </r>
  <r>
    <n v="1.01539893640627E+16"/>
    <x v="1"/>
    <x v="4"/>
    <x v="13"/>
    <d v="2016-02-02T08:00:00"/>
    <s v="FIL ROUGE"/>
    <x v="1"/>
    <n v="1"/>
    <x v="151"/>
    <n v="117663"/>
    <n v="13980"/>
    <n v="103683"/>
    <n v="24663"/>
    <n v="0.20960709823818874"/>
    <n v="24891"/>
    <n v="22287"/>
    <n v="17"/>
    <n v="47"/>
    <n v="2540"/>
    <s v=" "/>
    <m/>
    <n v="24663"/>
    <n v="168561"/>
    <n v="200"/>
    <n v="1.5"/>
    <n v="22479"/>
    <n v="0.01"/>
    <m/>
    <m/>
  </r>
  <r>
    <n v="1.01539841465727E+16"/>
    <x v="1"/>
    <x v="4"/>
    <x v="13"/>
    <d v="2016-02-04T08:00:46"/>
    <s v="FIL ROUGE"/>
    <x v="6"/>
    <n v="6"/>
    <x v="152"/>
    <n v="127591"/>
    <n v="17388"/>
    <n v="110203"/>
    <n v="23549"/>
    <n v="0.18456630953593905"/>
    <n v="24586"/>
    <n v="22843"/>
    <n v="13"/>
    <n v="66"/>
    <n v="1664"/>
    <s v=" "/>
    <m/>
    <n v="23549"/>
    <n v="169136"/>
    <n v="200"/>
    <n v="1.46"/>
    <n v="23031"/>
    <n v="0.01"/>
    <m/>
    <m/>
  </r>
  <r>
    <n v="1.01539893641077E+16"/>
    <x v="1"/>
    <x v="4"/>
    <x v="13"/>
    <d v="2016-02-07T08:00:04"/>
    <s v="FIL ROUGE"/>
    <x v="3"/>
    <n v="3"/>
    <x v="153"/>
    <n v="341502"/>
    <n v="14829"/>
    <n v="326673"/>
    <n v="47317"/>
    <n v="0.13855555750771592"/>
    <n v="58303"/>
    <n v="16303"/>
    <n v="94"/>
    <n v="59"/>
    <n v="41847"/>
    <s v=" "/>
    <m/>
    <n v="47317"/>
    <n v="169060"/>
    <n v="200"/>
    <n v="0.56000000000000005"/>
    <n v="46890"/>
    <n v="0"/>
    <m/>
    <m/>
  </r>
  <r>
    <n v="1.01539841489377E+16"/>
    <x v="1"/>
    <x v="4"/>
    <x v="13"/>
    <d v="2016-02-09T08:00:01"/>
    <s v="FIL ROUGE"/>
    <x v="1"/>
    <n v="1"/>
    <x v="154"/>
    <n v="107034"/>
    <n v="25849"/>
    <n v="81185"/>
    <n v="22416"/>
    <n v="0.20942877964011436"/>
    <n v="23575"/>
    <n v="22069"/>
    <n v="13"/>
    <n v="22"/>
    <n v="1471"/>
    <s v=" "/>
    <m/>
    <n v="22416"/>
    <n v="169850"/>
    <n v="200"/>
    <n v="2.0299999999999998"/>
    <n v="21764"/>
    <n v="0.01"/>
    <m/>
    <m/>
  </r>
  <r>
    <n v="1.01539841504677E+16"/>
    <x v="1"/>
    <x v="4"/>
    <x v="13"/>
    <d v="2016-02-11T08:00:00"/>
    <s v="FIL ROUGE"/>
    <x v="1"/>
    <n v="1"/>
    <x v="155"/>
    <n v="127689"/>
    <n v="31995"/>
    <n v="95694"/>
    <n v="22202"/>
    <n v="0.17387558834355349"/>
    <n v="23399"/>
    <n v="20786"/>
    <n v="18"/>
    <n v="52"/>
    <n v="2543"/>
    <s v=" "/>
    <m/>
    <n v="22202"/>
    <n v="171600"/>
    <n v="200"/>
    <n v="1.73"/>
    <n v="20982"/>
    <n v="0.01"/>
    <m/>
    <m/>
  </r>
  <r>
    <n v="1.01540238710277E+16"/>
    <x v="1"/>
    <x v="4"/>
    <x v="13"/>
    <d v="2016-02-14T02:00:00"/>
    <s v="FIL ROUGE"/>
    <x v="6"/>
    <n v="6"/>
    <x v="156"/>
    <n v="190586"/>
    <n v="37409"/>
    <n v="153177"/>
    <n v="24066"/>
    <n v="0.12627370321009937"/>
    <n v="25985"/>
    <n v="22415"/>
    <n v="37"/>
    <n v="120"/>
    <n v="3413"/>
    <s v=" "/>
    <m/>
    <n v="24066"/>
    <n v="172914"/>
    <n v="200"/>
    <n v="1.24"/>
    <n v="22950"/>
    <n v="0.01"/>
    <m/>
    <m/>
  </r>
  <r>
    <n v="1.01539893660377E+16"/>
    <x v="1"/>
    <x v="4"/>
    <x v="13"/>
    <d v="2016-02-16T02:00:00"/>
    <s v="FIL ROUGE"/>
    <x v="1"/>
    <n v="1"/>
    <x v="157"/>
    <n v="113308"/>
    <n v="7950"/>
    <n v="105358"/>
    <n v="21683"/>
    <n v="0.19136336357538744"/>
    <n v="21961"/>
    <n v="20764"/>
    <n v="10"/>
    <n v="9"/>
    <n v="1178"/>
    <s v=" "/>
    <m/>
    <n v="21683"/>
    <n v="173596"/>
    <n v="200"/>
    <n v="1.82"/>
    <n v="20876"/>
    <n v="0.01"/>
    <m/>
    <m/>
  </r>
  <r>
    <n v="1.01539893661377E+16"/>
    <x v="1"/>
    <x v="4"/>
    <x v="13"/>
    <d v="2016-02-18T08:00:01"/>
    <s v="FIL ROUGE"/>
    <x v="1"/>
    <n v="1"/>
    <x v="158"/>
    <n v="118985"/>
    <n v="20619"/>
    <n v="98366"/>
    <n v="24929"/>
    <n v="0.2095138042610413"/>
    <n v="25403"/>
    <n v="23579"/>
    <n v="34"/>
    <n v="37"/>
    <n v="1753"/>
    <s v=" "/>
    <m/>
    <n v="24929"/>
    <n v="174012"/>
    <n v="200"/>
    <n v="1.62"/>
    <n v="23201"/>
    <n v="0.01"/>
    <m/>
    <m/>
  </r>
  <r>
    <n v="1.01539841561777E+16"/>
    <x v="1"/>
    <x v="4"/>
    <x v="13"/>
    <d v="2016-02-21T08:00:01"/>
    <s v="FIL ROUGE"/>
    <x v="5"/>
    <n v="5"/>
    <x v="159"/>
    <n v="127563"/>
    <n v="17002"/>
    <n v="110561"/>
    <n v="25958"/>
    <n v="0.20349160806817024"/>
    <n v="27750"/>
    <n v="24633"/>
    <n v="17"/>
    <n v="58"/>
    <n v="3042"/>
    <s v=" "/>
    <m/>
    <n v="25958"/>
    <n v="174556"/>
    <n v="200"/>
    <n v="1.45"/>
    <n v="25084"/>
    <n v="0.01"/>
    <m/>
    <m/>
  </r>
  <r>
    <n v="1.01539893661577E+16"/>
    <x v="1"/>
    <x v="4"/>
    <x v="13"/>
    <d v="2016-02-23T08:00:01"/>
    <s v="FIL ROUGE"/>
    <x v="1"/>
    <n v="1"/>
    <x v="160"/>
    <n v="106474"/>
    <n v="6729"/>
    <n v="99745"/>
    <n v="20350"/>
    <n v="0.19112647219039389"/>
    <n v="21823"/>
    <n v="20110"/>
    <n v="22"/>
    <n v="19"/>
    <n v="1672"/>
    <s v=" "/>
    <m/>
    <n v="20350"/>
    <n v="174980"/>
    <n v="200"/>
    <n v="1.68"/>
    <n v="20581"/>
    <n v="0.01"/>
    <m/>
    <m/>
  </r>
  <r>
    <n v="1.01539943059077E+16"/>
    <x v="1"/>
    <x v="4"/>
    <x v="13"/>
    <d v="2016-02-25T08:00:01"/>
    <s v="FIL ROUGE"/>
    <x v="6"/>
    <n v="6"/>
    <x v="161"/>
    <n v="100899"/>
    <n v="3626"/>
    <n v="97273"/>
    <n v="21585"/>
    <n v="0.21392679808521392"/>
    <n v="22056"/>
    <n v="20520"/>
    <n v="19"/>
    <n v="19"/>
    <n v="1498"/>
    <s v=" "/>
    <m/>
    <n v="21585"/>
    <n v="175112"/>
    <n v="200"/>
    <n v="1.63"/>
    <n v="20624"/>
    <n v="0.01"/>
    <m/>
    <m/>
  </r>
  <r>
    <n v="1.01539981890727E+16"/>
    <x v="1"/>
    <x v="4"/>
    <x v="13"/>
    <d v="2016-02-27T08:00:01"/>
    <s v="FIL ROUGE"/>
    <x v="4"/>
    <n v="4"/>
    <x v="162"/>
    <n v="170013"/>
    <n v="5227"/>
    <n v="164786"/>
    <n v="27563"/>
    <n v="0.16212289648438649"/>
    <n v="29360"/>
    <n v="25674"/>
    <n v="45"/>
    <n v="91"/>
    <n v="3550"/>
    <s v=" "/>
    <m/>
    <n v="27563"/>
    <n v="175419"/>
    <n v="200"/>
    <n v="0.95"/>
    <n v="26934"/>
    <n v="0.01"/>
    <m/>
    <m/>
  </r>
  <r>
    <n v="1.01539893579077E+16"/>
    <x v="1"/>
    <x v="4"/>
    <x v="13"/>
    <d v="2016-02-29T08:00:01"/>
    <s v="FIL ROUGE"/>
    <x v="2"/>
    <n v="2"/>
    <x v="163"/>
    <n v="88988"/>
    <n v="3907"/>
    <n v="85081"/>
    <n v="21229"/>
    <n v="0.23856025531532341"/>
    <n v="22332"/>
    <n v="21170"/>
    <n v="14"/>
    <n v="13"/>
    <n v="1135"/>
    <s v=" "/>
    <m/>
    <n v="21229"/>
    <n v="175721"/>
    <n v="200"/>
    <n v="1.77"/>
    <n v="21142"/>
    <n v="0.01"/>
    <m/>
    <m/>
  </r>
  <r>
    <n v="1.01540506848377E+16"/>
    <x v="1"/>
    <x v="4"/>
    <x v="14"/>
    <d v="2016-03-01T08:00:01"/>
    <s v="FIL ROUGE"/>
    <x v="8"/>
    <n v="7"/>
    <x v="164"/>
    <n v="123573"/>
    <n v="17350"/>
    <n v="106223"/>
    <n v="22803"/>
    <n v="0.184530601344954"/>
    <n v="23019"/>
    <n v="20219"/>
    <n v="21"/>
    <n v="69"/>
    <n v="2710"/>
    <s v=" "/>
    <m/>
    <n v="22803"/>
    <n v="175998"/>
    <n v="200"/>
    <n v="1.6"/>
    <n v="20837"/>
    <n v="0.01"/>
    <m/>
    <m/>
  </r>
  <r>
    <n v="1.01540507095527E+16"/>
    <x v="1"/>
    <x v="4"/>
    <x v="14"/>
    <d v="2016-03-03T08:00:02"/>
    <s v="FIL ROUGE"/>
    <x v="1"/>
    <n v="1"/>
    <x v="165"/>
    <n v="174957"/>
    <n v="3531"/>
    <n v="171426"/>
    <n v="27522"/>
    <n v="0.15730722406076922"/>
    <n v="29824"/>
    <n v="24639"/>
    <n v="60"/>
    <n v="36"/>
    <n v="5089"/>
    <s v=" "/>
    <m/>
    <n v="27522"/>
    <n v="176271"/>
    <n v="200"/>
    <n v="0.84"/>
    <n v="27326"/>
    <n v="0.01"/>
    <m/>
    <m/>
  </r>
  <r>
    <n v="1.01540506876277E+16"/>
    <x v="1"/>
    <x v="4"/>
    <x v="14"/>
    <d v="2016-03-06T08:00:01"/>
    <s v="FIL ROUGE"/>
    <x v="6"/>
    <n v="6"/>
    <x v="166"/>
    <n v="144707"/>
    <n v="15120"/>
    <n v="129587"/>
    <n v="22053"/>
    <n v="0.15239760343314421"/>
    <n v="24630"/>
    <n v="21093"/>
    <n v="19"/>
    <n v="32"/>
    <n v="3486"/>
    <s v=" "/>
    <m/>
    <n v="22053"/>
    <n v="176655"/>
    <n v="200"/>
    <n v="1.24"/>
    <n v="22241"/>
    <n v="0.01"/>
    <m/>
    <m/>
  </r>
  <r>
    <n v="1.01540507106027E+16"/>
    <x v="1"/>
    <x v="4"/>
    <x v="14"/>
    <d v="2016-03-08T08:00:01"/>
    <s v="FIL ROUGE"/>
    <x v="5"/>
    <n v="5"/>
    <x v="167"/>
    <n v="174551"/>
    <n v="2493"/>
    <n v="172058"/>
    <n v="28559"/>
    <n v="0.16361407267789929"/>
    <n v="29378"/>
    <n v="26280"/>
    <n v="27"/>
    <n v="59"/>
    <n v="3012"/>
    <s v=" "/>
    <m/>
    <n v="28559"/>
    <n v="176886"/>
    <n v="200"/>
    <n v="0.97"/>
    <n v="27426"/>
    <n v="0.01"/>
    <m/>
    <m/>
  </r>
  <r>
    <n v="1.01540506886727E+16"/>
    <x v="1"/>
    <x v="4"/>
    <x v="14"/>
    <d v="2016-03-10T08:00:00"/>
    <s v="FIL ROUGE"/>
    <x v="1"/>
    <n v="1"/>
    <x v="168"/>
    <n v="141207"/>
    <n v="12913"/>
    <n v="128294"/>
    <n v="24826"/>
    <n v="0.17581281381234642"/>
    <n v="28441"/>
    <n v="24317"/>
    <n v="40"/>
    <n v="52"/>
    <n v="4032"/>
    <s v=" "/>
    <m/>
    <n v="24826"/>
    <n v="177148"/>
    <n v="200"/>
    <n v="1.1399999999999999"/>
    <n v="25605"/>
    <n v="0.01"/>
    <m/>
    <m/>
  </r>
  <r>
    <n v="1.01540507108377E+16"/>
    <x v="1"/>
    <x v="4"/>
    <x v="14"/>
    <d v="2016-03-13T09:00:00"/>
    <s v="FIL ROUGE"/>
    <x v="4"/>
    <n v="4"/>
    <x v="169"/>
    <n v="162984"/>
    <n v="1691"/>
    <n v="161293"/>
    <n v="25704"/>
    <n v="0.15770873214548667"/>
    <n v="26758"/>
    <n v="23661"/>
    <n v="24"/>
    <n v="28"/>
    <n v="3045"/>
    <s v=" "/>
    <m/>
    <n v="25704"/>
    <n v="177381"/>
    <n v="119.36"/>
    <n v="1.2"/>
    <n v="8491"/>
    <n v="0.01"/>
    <m/>
    <m/>
  </r>
  <r>
    <n v="1.01540506905927E+16"/>
    <x v="1"/>
    <x v="4"/>
    <x v="14"/>
    <d v="2016-03-15T09:00:01"/>
    <s v="FIL ROUGE"/>
    <x v="1"/>
    <n v="1"/>
    <x v="170"/>
    <n v="150688"/>
    <n v="19978"/>
    <n v="130710"/>
    <n v="23173"/>
    <n v="0.15378132299851349"/>
    <n v="24984"/>
    <n v="20692"/>
    <n v="36"/>
    <n v="71"/>
    <n v="4185"/>
    <s v=" "/>
    <m/>
    <n v="23173"/>
    <n v="177787"/>
    <n v="200"/>
    <n v="1.22"/>
    <n v="23532"/>
    <n v="0.01"/>
    <m/>
    <m/>
  </r>
  <r>
    <n v="1.01540551350827E+16"/>
    <x v="1"/>
    <x v="4"/>
    <x v="14"/>
    <d v="2016-03-17T03:00:01"/>
    <s v="FIL ROUGE"/>
    <x v="6"/>
    <n v="6"/>
    <x v="171"/>
    <n v="132983"/>
    <n v="7148"/>
    <n v="125835"/>
    <n v="29528"/>
    <n v="0.22204341908364228"/>
    <n v="30973"/>
    <n v="28792"/>
    <n v="27"/>
    <n v="33"/>
    <n v="2121"/>
    <s v=" "/>
    <m/>
    <n v="29528"/>
    <n v="178025"/>
    <n v="200"/>
    <n v="1.06"/>
    <n v="29076"/>
    <n v="0.01"/>
    <m/>
    <m/>
  </r>
  <r>
    <n v="1.01540551389177E+16"/>
    <x v="1"/>
    <x v="4"/>
    <x v="14"/>
    <d v="2016-03-20T03:00:01"/>
    <s v="FIL ROUGE"/>
    <x v="6"/>
    <n v="6"/>
    <x v="172"/>
    <n v="125406"/>
    <n v="6369"/>
    <n v="119037"/>
    <n v="28677"/>
    <n v="0.22867326922156836"/>
    <n v="29764"/>
    <n v="27862"/>
    <n v="34"/>
    <n v="46"/>
    <n v="1822"/>
    <s v=" "/>
    <m/>
    <n v="28677"/>
    <n v="178406"/>
    <n v="200"/>
    <n v="1.1100000000000001"/>
    <n v="28175"/>
    <n v="0.01"/>
    <m/>
    <m/>
  </r>
  <r>
    <n v="1.01540693711677E+16"/>
    <x v="1"/>
    <x v="4"/>
    <x v="14"/>
    <d v="2016-03-22T09:00:01"/>
    <s v="FIL ROUGE"/>
    <x v="1"/>
    <n v="1"/>
    <x v="173"/>
    <n v="108216"/>
    <n v="6922"/>
    <n v="101294"/>
    <n v="22383"/>
    <n v="0.20683632734530938"/>
    <n v="23048"/>
    <n v="21559"/>
    <n v="18"/>
    <n v="32"/>
    <n v="1439"/>
    <s v=" "/>
    <m/>
    <n v="22383"/>
    <n v="178638"/>
    <n v="200"/>
    <n v="1.68"/>
    <n v="21587"/>
    <n v="0.01"/>
    <m/>
    <m/>
  </r>
  <r>
    <n v="1.01540506926027E+16"/>
    <x v="1"/>
    <x v="4"/>
    <x v="14"/>
    <d v="2016-03-24T09:00:00"/>
    <s v="FIL ROUGE"/>
    <x v="2"/>
    <n v="2"/>
    <x v="174"/>
    <n v="87839"/>
    <n v="3984"/>
    <n v="83855"/>
    <n v="21958"/>
    <n v="0.24998007718667106"/>
    <n v="24337"/>
    <n v="22924"/>
    <n v="13"/>
    <n v="26"/>
    <n v="1374"/>
    <s v=" "/>
    <m/>
    <n v="21958"/>
    <n v="178907"/>
    <n v="200"/>
    <n v="1.67"/>
    <n v="23264"/>
    <n v="0.01"/>
    <m/>
    <m/>
  </r>
  <r>
    <n v="1.01540506963577E+16"/>
    <x v="1"/>
    <x v="4"/>
    <x v="14"/>
    <d v="2016-03-27T02:00:01"/>
    <s v="FIL ROUGE"/>
    <x v="6"/>
    <n v="6"/>
    <x v="175"/>
    <n v="142775"/>
    <n v="15863"/>
    <n v="126912"/>
    <n v="26528"/>
    <n v="0.18580283663106287"/>
    <n v="28997"/>
    <n v="24207"/>
    <n v="13"/>
    <n v="34"/>
    <n v="4743"/>
    <s v=" "/>
    <m/>
    <n v="26528"/>
    <n v="179201"/>
    <n v="200"/>
    <n v="1.1499999999999999"/>
    <n v="26533"/>
    <n v="0.01"/>
    <m/>
    <m/>
  </r>
  <r>
    <n v="1.01540507003377E+16"/>
    <x v="1"/>
    <x v="4"/>
    <x v="14"/>
    <d v="2016-03-29T08:00:00"/>
    <s v="FIL ROUGE"/>
    <x v="1"/>
    <n v="1"/>
    <x v="176"/>
    <n v="165771"/>
    <n v="17446"/>
    <n v="148325"/>
    <n v="30066"/>
    <n v="0.18137068606692364"/>
    <n v="32185"/>
    <n v="26567"/>
    <n v="19"/>
    <n v="44"/>
    <n v="5555"/>
    <s v=" "/>
    <m/>
    <n v="30066"/>
    <n v="179377"/>
    <n v="200"/>
    <n v="0.95"/>
    <n v="29214"/>
    <n v="0.01"/>
    <m/>
    <m/>
  </r>
  <r>
    <n v="1.01541285997477E+16"/>
    <x v="1"/>
    <x v="5"/>
    <x v="15"/>
    <d v="2016-04-01T02:00:52"/>
    <s v="FIL ROUGE"/>
    <x v="1"/>
    <n v="1"/>
    <x v="177"/>
    <n v="149640"/>
    <n v="28891"/>
    <n v="120749"/>
    <n v="28995"/>
    <n v="0.19376503608660786"/>
    <n v="31882"/>
    <n v="27316"/>
    <n v="18"/>
    <n v="57"/>
    <n v="4491"/>
    <s v=" "/>
    <m/>
    <n v="28995"/>
    <n v="179735"/>
    <n v="200"/>
    <n v="1.1200000000000001"/>
    <n v="28882"/>
    <n v="0.01"/>
    <m/>
    <m/>
  </r>
  <r>
    <n v="1.01541286119727E+16"/>
    <x v="1"/>
    <x v="5"/>
    <x v="15"/>
    <d v="2016-04-04T07:00:01"/>
    <s v="FIL ROUGE"/>
    <x v="6"/>
    <n v="6"/>
    <x v="178"/>
    <n v="139504"/>
    <n v="14363"/>
    <n v="125141"/>
    <n v="26907"/>
    <n v="0.19287618993003786"/>
    <n v="30479"/>
    <n v="24462"/>
    <n v="12"/>
    <n v="23"/>
    <n v="5982"/>
    <s v=" "/>
    <m/>
    <n v="26907"/>
    <n v="179735"/>
    <n v="200"/>
    <n v="1.07"/>
    <n v="27382"/>
    <n v="0.01"/>
    <m/>
    <m/>
  </r>
  <r>
    <n v="1.01541286222877E+16"/>
    <x v="1"/>
    <x v="5"/>
    <x v="15"/>
    <d v="2016-04-06T08:00:07"/>
    <s v="FIL ROUGE"/>
    <x v="8"/>
    <n v="7"/>
    <x v="179"/>
    <n v="313462"/>
    <n v="16842"/>
    <n v="296620"/>
    <n v="31322"/>
    <n v="9.9922797659684426E-2"/>
    <n v="44027"/>
    <n v="17477"/>
    <n v="32"/>
    <n v="85"/>
    <n v="26433"/>
    <s v=" "/>
    <m/>
    <n v="31322"/>
    <n v="182972"/>
    <n v="200"/>
    <n v="0.47"/>
    <n v="34482"/>
    <n v="0.01"/>
    <m/>
    <m/>
  </r>
  <r>
    <n v="1.01541286275077E+16"/>
    <x v="1"/>
    <x v="5"/>
    <x v="15"/>
    <d v="2016-04-08T08:00:01"/>
    <s v="FIL ROUGE"/>
    <x v="3"/>
    <n v="3"/>
    <x v="180"/>
    <n v="136255"/>
    <n v="13548"/>
    <n v="122707"/>
    <n v="28810"/>
    <n v="0.21144178195295585"/>
    <n v="31735"/>
    <n v="27273"/>
    <n v="19"/>
    <n v="64"/>
    <n v="4379"/>
    <s v=" "/>
    <m/>
    <n v="28810"/>
    <n v="182972"/>
    <n v="400"/>
    <n v="1.21"/>
    <n v="56366"/>
    <n v="0.01"/>
    <m/>
    <m/>
  </r>
  <r>
    <n v="1.01541937745827E+16"/>
    <x v="1"/>
    <x v="5"/>
    <x v="15"/>
    <d v="2016-04-11T08:00:01"/>
    <s v="FIL ROUGE"/>
    <x v="1"/>
    <n v="1"/>
    <x v="181"/>
    <n v="152075"/>
    <n v="22925"/>
    <n v="129150"/>
    <n v="25517"/>
    <n v="0.1677922077922078"/>
    <n v="28395"/>
    <n v="23047"/>
    <n v="24"/>
    <n v="39"/>
    <n v="5285"/>
    <s v=" "/>
    <m/>
    <n v="25517"/>
    <n v="182972"/>
    <n v="200"/>
    <n v="1.18"/>
    <n v="25706"/>
    <n v="0.01"/>
    <m/>
    <m/>
  </r>
  <r>
    <n v="1.01541286382027E+16"/>
    <x v="1"/>
    <x v="5"/>
    <x v="15"/>
    <d v="2016-04-13T08:00:01"/>
    <s v="FIL ROUGE"/>
    <x v="1"/>
    <n v="1"/>
    <x v="182"/>
    <n v="217677"/>
    <n v="23957"/>
    <n v="193720"/>
    <n v="29556"/>
    <n v="0.13577915902920382"/>
    <n v="33696"/>
    <n v="25375"/>
    <n v="47"/>
    <n v="273"/>
    <n v="8001"/>
    <s v=" "/>
    <m/>
    <n v="29556"/>
    <n v="182972"/>
    <n v="200"/>
    <n v="0.72"/>
    <n v="29333"/>
    <n v="0.01"/>
    <m/>
    <m/>
  </r>
  <r>
    <n v="1.01541286524727E+16"/>
    <x v="1"/>
    <x v="5"/>
    <x v="15"/>
    <d v="2016-04-15T08:00:00"/>
    <s v="FIL ROUGE"/>
    <x v="1"/>
    <n v="1"/>
    <x v="183"/>
    <n v="117042"/>
    <n v="10732"/>
    <n v="106310"/>
    <n v="27042"/>
    <n v="0.23104526580201978"/>
    <n v="29064"/>
    <n v="25961"/>
    <n v="10"/>
    <n v="8"/>
    <n v="3085"/>
    <s v=" "/>
    <m/>
    <n v="27042"/>
    <n v="182972"/>
    <m/>
    <m/>
    <m/>
    <m/>
    <m/>
    <m/>
  </r>
  <r>
    <n v="1.01541327612177E+16"/>
    <x v="1"/>
    <x v="5"/>
    <x v="15"/>
    <d v="2016-04-18T08:00:01"/>
    <s v="FIL ROUGE"/>
    <x v="1"/>
    <n v="1"/>
    <x v="184"/>
    <n v="114222"/>
    <n v="7773"/>
    <n v="106449"/>
    <n v="28446"/>
    <n v="0.24904134054735516"/>
    <n v="29306"/>
    <n v="27358"/>
    <n v="25"/>
    <n v="12"/>
    <n v="1911"/>
    <s v=" "/>
    <m/>
    <n v="28446"/>
    <n v="182972"/>
    <n v="200"/>
    <n v="1.26"/>
    <n v="27647"/>
    <n v="0.01"/>
    <m/>
    <m/>
  </r>
  <r>
    <n v="1.01542229994877E+16"/>
    <x v="1"/>
    <x v="5"/>
    <x v="15"/>
    <d v="2016-04-20T08:00:52"/>
    <s v="FIL ROUGE"/>
    <x v="8"/>
    <n v="7"/>
    <x v="185"/>
    <n v="95516"/>
    <n v="7029"/>
    <n v="88487"/>
    <n v="23467"/>
    <n v="0.2456865865404749"/>
    <n v="23492"/>
    <n v="22197"/>
    <n v="14"/>
    <n v="21"/>
    <n v="1260"/>
    <s v=" "/>
    <m/>
    <n v="23467"/>
    <n v="182972"/>
    <n v="200"/>
    <n v="1.81"/>
    <n v="22312"/>
    <n v="0.01"/>
    <m/>
    <m/>
  </r>
  <r>
    <n v="1.01542229993677E+16"/>
    <x v="1"/>
    <x v="5"/>
    <x v="15"/>
    <d v="2016-04-22T08:00:01"/>
    <s v="FIL ROUGE"/>
    <x v="4"/>
    <n v="4"/>
    <x v="186"/>
    <n v="96684"/>
    <n v="4012"/>
    <n v="92672"/>
    <n v="23866"/>
    <n v="0.24684539323983284"/>
    <n v="24656"/>
    <n v="23255"/>
    <n v="15"/>
    <n v="19"/>
    <n v="1367"/>
    <s v=" "/>
    <m/>
    <n v="23866"/>
    <n v="182972"/>
    <n v="200"/>
    <n v="1.58"/>
    <n v="23494"/>
    <n v="0.01"/>
    <m/>
    <m/>
  </r>
  <r>
    <n v="1.01542304137677E+16"/>
    <x v="1"/>
    <x v="5"/>
    <x v="15"/>
    <d v="2016-04-25T08:00:01"/>
    <s v="FIL ROUGE"/>
    <x v="5"/>
    <n v="5"/>
    <x v="187"/>
    <n v="111117"/>
    <n v="9283"/>
    <n v="101834"/>
    <n v="25576"/>
    <n v="0.23017180089455258"/>
    <n v="26834"/>
    <n v="24444"/>
    <n v="30"/>
    <n v="58"/>
    <n v="2302"/>
    <s v=" "/>
    <m/>
    <n v="25576"/>
    <n v="182972"/>
    <n v="200"/>
    <n v="1.39"/>
    <n v="25187"/>
    <n v="0.01"/>
    <m/>
    <m/>
  </r>
  <r>
    <n v="1.01541286604627E+16"/>
    <x v="1"/>
    <x v="5"/>
    <x v="15"/>
    <d v="2016-04-27T08:00:00"/>
    <s v="FIL ROUGE"/>
    <x v="2"/>
    <n v="2"/>
    <x v="188"/>
    <n v="104914"/>
    <n v="16417"/>
    <n v="88497"/>
    <n v="28180"/>
    <n v="0.26860094934899059"/>
    <n v="29787"/>
    <n v="27531"/>
    <n v="25"/>
    <n v="81"/>
    <n v="2150"/>
    <s v=" "/>
    <m/>
    <n v="28180"/>
    <n v="182972"/>
    <n v="200"/>
    <n v="1.48"/>
    <n v="28113"/>
    <n v="0.01"/>
    <m/>
    <m/>
  </r>
  <r>
    <n v="1.01542449897327E+16"/>
    <x v="1"/>
    <x v="5"/>
    <x v="15"/>
    <d v="2016-04-29T08:00:01"/>
    <s v="FIL ROUGE"/>
    <x v="6"/>
    <n v="6"/>
    <x v="189"/>
    <n v="159704"/>
    <n v="30085"/>
    <n v="129619"/>
    <n v="30713"/>
    <n v="0.19231202725041327"/>
    <n v="31508"/>
    <n v="29198"/>
    <n v="38"/>
    <n v="38"/>
    <n v="2234"/>
    <s v=" "/>
    <m/>
    <n v="30713"/>
    <n v="182972"/>
    <n v="200"/>
    <n v="1.21"/>
    <n v="29206"/>
    <n v="0.01"/>
    <m/>
    <m/>
  </r>
  <r>
    <n v="1.01542450098477E+16"/>
    <x v="1"/>
    <x v="5"/>
    <x v="16"/>
    <d v="2016-05-01T08:00:30"/>
    <s v="FIL ROUGE"/>
    <x v="1"/>
    <n v="1"/>
    <x v="190"/>
    <n v="106469"/>
    <n v="5588"/>
    <n v="100881"/>
    <n v="28222"/>
    <n v="0.2650724624068978"/>
    <n v="28739"/>
    <n v="27277"/>
    <n v="23"/>
    <n v="26"/>
    <n v="1413"/>
    <s v=" "/>
    <m/>
    <n v="28222"/>
    <n v="185786"/>
    <n v="200"/>
    <n v="1.4"/>
    <n v="27453"/>
    <n v="0.01"/>
    <m/>
    <m/>
  </r>
  <r>
    <n v="1.01542449536627E+16"/>
    <x v="1"/>
    <x v="5"/>
    <x v="16"/>
    <d v="2016-05-03T08:00:00"/>
    <s v="FIL ROUGE"/>
    <x v="1"/>
    <n v="1"/>
    <x v="191"/>
    <n v="193868"/>
    <n v="6569"/>
    <n v="187299"/>
    <n v="57971"/>
    <n v="0.29902304660903295"/>
    <n v="7355"/>
    <n v="839"/>
    <n v="12"/>
    <n v="49"/>
    <n v="2134"/>
    <n v="4321"/>
    <m/>
    <n v="57971"/>
    <n v="185966"/>
    <n v="86.96"/>
    <n v="0.42"/>
    <n v="57499"/>
    <n v="0"/>
    <m/>
    <m/>
  </r>
  <r>
    <n v="1.01542426205527E+16"/>
    <x v="1"/>
    <x v="5"/>
    <x v="16"/>
    <d v="2016-05-05T08:00:02"/>
    <s v="FIL ROUGE"/>
    <x v="2"/>
    <n v="2"/>
    <x v="192"/>
    <n v="123951"/>
    <n v="24694"/>
    <n v="99257"/>
    <n v="33418"/>
    <n v="0.26960653806746215"/>
    <n v="33536"/>
    <n v="31270"/>
    <n v="20"/>
    <n v="43"/>
    <n v="2203"/>
    <s v=" "/>
    <m/>
    <n v="33418"/>
    <n v="185984"/>
    <n v="200"/>
    <n v="1.25"/>
    <n v="31703"/>
    <n v="0.01"/>
    <m/>
    <m/>
  </r>
  <r>
    <n v="1.01542426292527E+16"/>
    <x v="1"/>
    <x v="5"/>
    <x v="16"/>
    <d v="2016-05-08T08:00:00"/>
    <s v="FIL ROUGE"/>
    <x v="1"/>
    <n v="1"/>
    <x v="193"/>
    <n v="124290"/>
    <n v="6608"/>
    <n v="117682"/>
    <n v="27109"/>
    <n v="0.21811086974012389"/>
    <n v="28696"/>
    <n v="25407"/>
    <n v="27"/>
    <n v="31"/>
    <n v="3231"/>
    <s v=" "/>
    <m/>
    <n v="27109"/>
    <n v="185588"/>
    <n v="200"/>
    <n v="1.27"/>
    <n v="26991"/>
    <n v="0.01"/>
    <m/>
    <m/>
  </r>
  <r>
    <n v="1.01542450264977E+16"/>
    <x v="1"/>
    <x v="5"/>
    <x v="16"/>
    <d v="2016-05-10T08:00:00"/>
    <s v="FIL ROUGE"/>
    <x v="1"/>
    <n v="1"/>
    <x v="194"/>
    <n v="191536"/>
    <n v="18532"/>
    <n v="173004"/>
    <n v="28313"/>
    <n v="0.14782077520674963"/>
    <n v="37510"/>
    <n v="18452"/>
    <n v="20"/>
    <n v="24"/>
    <n v="19014"/>
    <s v=" "/>
    <m/>
    <n v="28313"/>
    <n v="185655"/>
    <n v="200"/>
    <n v="0.74"/>
    <n v="30583"/>
    <n v="0.01"/>
    <m/>
    <m/>
  </r>
  <r>
    <n v="1.01542449061327E+16"/>
    <x v="1"/>
    <x v="5"/>
    <x v="16"/>
    <d v="2016-05-13T08:00:00"/>
    <s v="FIL ROUGE"/>
    <x v="1"/>
    <n v="1"/>
    <x v="195"/>
    <n v="112165"/>
    <n v="5020"/>
    <n v="107145"/>
    <n v="33114"/>
    <n v="0.29522578344403333"/>
    <n v="33309"/>
    <n v="31624"/>
    <n v="12"/>
    <n v="18"/>
    <n v="1655"/>
    <s v=" "/>
    <m/>
    <n v="33114"/>
    <n v="185730"/>
    <n v="200"/>
    <n v="1.25"/>
    <n v="31674"/>
    <n v="0.01"/>
    <m/>
    <m/>
  </r>
  <r>
    <n v="1.01542449072527E+16"/>
    <x v="1"/>
    <x v="5"/>
    <x v="16"/>
    <d v="2016-05-16T08:00:01"/>
    <s v="FIL ROUGE"/>
    <x v="3"/>
    <n v="3"/>
    <x v="196"/>
    <n v="103917"/>
    <n v="8313"/>
    <n v="95604"/>
    <n v="27793"/>
    <n v="0.26745383334776796"/>
    <n v="28106"/>
    <n v="26641"/>
    <n v="20"/>
    <n v="25"/>
    <n v="1420"/>
    <s v=" "/>
    <m/>
    <n v="27793"/>
    <n v="185832"/>
    <n v="200"/>
    <n v="1.58"/>
    <n v="26747"/>
    <n v="0.01"/>
    <m/>
    <m/>
  </r>
  <r>
    <n v="1.01542992590727E+16"/>
    <x v="1"/>
    <x v="5"/>
    <x v="16"/>
    <d v="2016-05-18T08:00:00"/>
    <s v="FIL ROUGE"/>
    <x v="6"/>
    <n v="6"/>
    <x v="197"/>
    <n v="105250"/>
    <n v="6050"/>
    <n v="99200"/>
    <n v="27008"/>
    <n v="0.2566080760095012"/>
    <n v="27964"/>
    <n v="26581"/>
    <n v="12"/>
    <n v="18"/>
    <n v="1353"/>
    <s v=" "/>
    <m/>
    <n v="27008"/>
    <n v="186044"/>
    <n v="200"/>
    <n v="1.58"/>
    <n v="26668"/>
    <n v="0.01"/>
    <m/>
    <m/>
  </r>
  <r>
    <n v="1.01542426887577E+16"/>
    <x v="1"/>
    <x v="5"/>
    <x v="16"/>
    <d v="2016-05-20T08:00:00"/>
    <s v="FIL ROUGE"/>
    <x v="8"/>
    <n v="7"/>
    <x v="198"/>
    <n v="172470"/>
    <n v="27578"/>
    <n v="144892"/>
    <n v="28677"/>
    <n v="0.16627239519916506"/>
    <n v="31965"/>
    <n v="26579"/>
    <n v="20"/>
    <n v="64"/>
    <n v="5302"/>
    <s v=" "/>
    <m/>
    <n v="28677"/>
    <n v="186227"/>
    <n v="200"/>
    <n v="1.05"/>
    <n v="29287"/>
    <n v="0.01"/>
    <m/>
    <m/>
  </r>
  <r>
    <n v="1.01542426911277E+16"/>
    <x v="1"/>
    <x v="5"/>
    <x v="16"/>
    <d v="2016-05-22T08:00:00"/>
    <s v="FIL ROUGE"/>
    <x v="6"/>
    <n v="6"/>
    <x v="199"/>
    <n v="602167"/>
    <n v="34308"/>
    <n v="567859"/>
    <n v="29943"/>
    <n v="4.9725408399995348E-2"/>
    <n v="124885"/>
    <n v="1472"/>
    <n v="29"/>
    <n v="46"/>
    <n v="25080"/>
    <n v="98258"/>
    <m/>
    <n v="29943"/>
    <n v="186381"/>
    <n v="200"/>
    <n v="0.27"/>
    <n v="238510"/>
    <n v="0"/>
    <m/>
    <m/>
  </r>
  <r>
    <n v="1.01543191462927E+16"/>
    <x v="1"/>
    <x v="5"/>
    <x v="16"/>
    <d v="2016-05-25T08:00:00"/>
    <s v="FIL ROUGE"/>
    <x v="4"/>
    <n v="4"/>
    <x v="200"/>
    <n v="88163"/>
    <n v="8434"/>
    <n v="79729"/>
    <n v="22371"/>
    <n v="0.25374590247609541"/>
    <n v="23450"/>
    <n v="22226"/>
    <n v="15"/>
    <n v="13"/>
    <n v="1196"/>
    <s v=" "/>
    <m/>
    <n v="22371"/>
    <n v="186538"/>
    <n v="200"/>
    <n v="1.86"/>
    <n v="22302"/>
    <n v="0.01"/>
    <m/>
    <m/>
  </r>
  <r>
    <n v="1.01542427112677E+16"/>
    <x v="1"/>
    <x v="5"/>
    <x v="16"/>
    <d v="2016-05-27T08:00:01"/>
    <s v="FIL ROUGE"/>
    <x v="6"/>
    <n v="6"/>
    <x v="201"/>
    <n v="254506"/>
    <n v="22474"/>
    <n v="232032"/>
    <n v="39115"/>
    <n v="0.15368989336204256"/>
    <n v="45071"/>
    <n v="30684"/>
    <n v="23"/>
    <n v="85"/>
    <n v="14279"/>
    <s v=" "/>
    <m/>
    <n v="39115"/>
    <n v="186707"/>
    <n v="300"/>
    <n v="0.83"/>
    <n v="40020"/>
    <n v="0.01"/>
    <m/>
    <m/>
  </r>
  <r>
    <n v="1.01543324202477E+16"/>
    <x v="1"/>
    <x v="5"/>
    <x v="16"/>
    <d v="2016-05-30T08:00:00"/>
    <s v="FIL ROUGE"/>
    <x v="9"/>
    <n v="8"/>
    <x v="202"/>
    <n v="73148"/>
    <n v="4301"/>
    <n v="68847"/>
    <n v="18190"/>
    <n v="0.24867392136490404"/>
    <n v="18657"/>
    <n v="17775"/>
    <n v="7"/>
    <n v="8"/>
    <n v="867"/>
    <s v=" "/>
    <m/>
    <n v="18190"/>
    <n v="186930"/>
    <n v="200"/>
    <n v="2.1"/>
    <n v="18342"/>
    <n v="0.01"/>
    <m/>
    <m/>
  </r>
  <r>
    <n v="1.01543242938177E+16"/>
    <x v="1"/>
    <x v="5"/>
    <x v="17"/>
    <d v="2016-06-01T08:00:00"/>
    <s v="FIL ROUGE"/>
    <x v="9"/>
    <n v="8"/>
    <x v="203"/>
    <n v="85948"/>
    <n v="4909"/>
    <n v="81039"/>
    <n v="19685"/>
    <n v="0.22903383441150463"/>
    <n v="20272"/>
    <n v="19257"/>
    <n v="10"/>
    <n v="11"/>
    <n v="994"/>
    <s v=" "/>
    <m/>
    <n v="19685"/>
    <n v="187258"/>
    <n v="200"/>
    <n v="1.77"/>
    <n v="19852"/>
    <n v="0.01"/>
    <m/>
    <m/>
  </r>
  <r>
    <n v="1.01543242210177E+16"/>
    <x v="1"/>
    <x v="5"/>
    <x v="17"/>
    <d v="2016-06-03T08:00:00"/>
    <s v="FIL ROUGE"/>
    <x v="6"/>
    <n v="6"/>
    <x v="204"/>
    <n v="100655"/>
    <n v="17734"/>
    <n v="82921"/>
    <n v="31018"/>
    <n v="0.30816154190055139"/>
    <n v="31889"/>
    <n v="29557"/>
    <n v="17"/>
    <n v="15"/>
    <n v="2300"/>
    <s v=" "/>
    <m/>
    <n v="31018"/>
    <n v="187501"/>
    <n v="200"/>
    <n v="1.57"/>
    <n v="30129"/>
    <n v="0.01"/>
    <m/>
    <m/>
  </r>
  <r>
    <n v="1.01543242286727E+16"/>
    <x v="1"/>
    <x v="5"/>
    <x v="17"/>
    <d v="2016-06-06T08:00:00"/>
    <s v="FIL ROUGE"/>
    <x v="2"/>
    <n v="2"/>
    <x v="205"/>
    <n v="97314"/>
    <n v="23008"/>
    <n v="74306"/>
    <n v="28076"/>
    <n v="0.28850936144850692"/>
    <n v="29544"/>
    <n v="28182"/>
    <n v="11"/>
    <n v="19"/>
    <n v="1332"/>
    <s v=" "/>
    <m/>
    <n v="28076"/>
    <n v="187765"/>
    <n v="200"/>
    <n v="1.89"/>
    <n v="28372"/>
    <n v="0.01"/>
    <m/>
    <m/>
  </r>
  <r>
    <n v="1.01543242754177E+16"/>
    <x v="1"/>
    <x v="5"/>
    <x v="17"/>
    <d v="2016-06-08T08:00:00"/>
    <s v="FIL ROUGE"/>
    <x v="8"/>
    <n v="7"/>
    <x v="206"/>
    <n v="93274"/>
    <n v="8445"/>
    <n v="84829"/>
    <n v="29083"/>
    <n v="0.31180178827969207"/>
    <n v="30645"/>
    <n v="28934"/>
    <n v="19"/>
    <n v="26"/>
    <n v="1666"/>
    <s v=" "/>
    <m/>
    <n v="29083"/>
    <n v="187909"/>
    <n v="200"/>
    <n v="1.7"/>
    <n v="29547"/>
    <n v="0.01"/>
    <m/>
    <m/>
  </r>
  <r>
    <n v="1.01543242837027E+16"/>
    <x v="1"/>
    <x v="5"/>
    <x v="17"/>
    <d v="2016-06-10T08:00:00"/>
    <s v="FIL ROUGE"/>
    <x v="1"/>
    <n v="1"/>
    <x v="207"/>
    <n v="104867"/>
    <n v="6083"/>
    <n v="98784"/>
    <n v="37456"/>
    <n v="0.35717623275196203"/>
    <n v="38807"/>
    <n v="36501"/>
    <n v="29"/>
    <n v="31"/>
    <n v="2246"/>
    <s v=" "/>
    <m/>
    <n v="37456"/>
    <n v="188110"/>
    <n v="200"/>
    <n v="1.22"/>
    <n v="37252"/>
    <n v="0.01"/>
    <m/>
    <m/>
  </r>
  <r>
    <n v="1.01543242861477E+16"/>
    <x v="1"/>
    <x v="5"/>
    <x v="17"/>
    <d v="2016-06-13T08:00:00"/>
    <s v="FIL ROUGE"/>
    <x v="4"/>
    <n v="4"/>
    <x v="208"/>
    <n v="111893"/>
    <n v="4718"/>
    <n v="107175"/>
    <n v="35413"/>
    <n v="0.31648986084920416"/>
    <n v="35875"/>
    <n v="34605"/>
    <n v="11"/>
    <n v="12"/>
    <n v="1247"/>
    <s v=" "/>
    <m/>
    <n v="35413"/>
    <n v="188425"/>
    <n v="200"/>
    <n v="1.31"/>
    <n v="34552"/>
    <n v="0.01"/>
    <m/>
    <m/>
  </r>
  <r>
    <n v="1.01543244314977E+16"/>
    <x v="1"/>
    <x v="5"/>
    <x v="17"/>
    <d v="2016-06-15T08:00:00"/>
    <s v="FIL ROUGE"/>
    <x v="6"/>
    <n v="6"/>
    <x v="209"/>
    <n v="140639"/>
    <n v="5316"/>
    <n v="135323"/>
    <n v="34049"/>
    <n v="0.24210211961120315"/>
    <n v="35604"/>
    <n v="31608"/>
    <n v="19"/>
    <n v="50"/>
    <n v="3927"/>
    <s v=" "/>
    <m/>
    <n v="34049"/>
    <n v="188641"/>
    <n v="200"/>
    <n v="1.0900000000000001"/>
    <n v="33504"/>
    <n v="0.01"/>
    <m/>
    <m/>
  </r>
  <r>
    <n v="1.01543244328727E+16"/>
    <x v="1"/>
    <x v="5"/>
    <x v="17"/>
    <d v="2016-06-17T08:00:01"/>
    <s v="FIL ROUGE"/>
    <x v="1"/>
    <n v="1"/>
    <x v="210"/>
    <n v="113842"/>
    <n v="6665"/>
    <n v="107177"/>
    <n v="44548"/>
    <n v="0.39131427768310467"/>
    <n v="43379"/>
    <n v="41852"/>
    <n v="21"/>
    <n v="8"/>
    <n v="1498"/>
    <s v=" "/>
    <m/>
    <n v="44548"/>
    <n v="188748"/>
    <n v="200"/>
    <n v="1.19"/>
    <n v="41709"/>
    <n v="0"/>
    <m/>
    <m/>
  </r>
  <r>
    <n v="1.01543244345927E+16"/>
    <x v="1"/>
    <x v="5"/>
    <x v="17"/>
    <d v="2016-06-20T01:00:00"/>
    <s v="FIL ROUGE"/>
    <x v="6"/>
    <n v="6"/>
    <x v="211"/>
    <n v="107697"/>
    <n v="9894"/>
    <n v="97803"/>
    <n v="33115"/>
    <n v="0.30748303109650221"/>
    <n v="33243"/>
    <n v="31792"/>
    <n v="13"/>
    <n v="13"/>
    <n v="1425"/>
    <s v=" "/>
    <m/>
    <n v="33115"/>
    <n v="189123"/>
    <n v="200"/>
    <n v="1.7"/>
    <n v="31925"/>
    <n v="0.01"/>
    <m/>
    <m/>
  </r>
  <r>
    <n v="1.01544104399927E+16"/>
    <x v="1"/>
    <x v="5"/>
    <x v="17"/>
    <d v="2016-06-22T08:00:00"/>
    <s v="FIL ROUGE"/>
    <x v="9"/>
    <n v="8"/>
    <x v="212"/>
    <n v="91135"/>
    <n v="13783"/>
    <n v="77352"/>
    <n v="25983"/>
    <n v="0.28510451527953035"/>
    <n v="25647"/>
    <n v="24536"/>
    <n v="9"/>
    <n v="11"/>
    <n v="1091"/>
    <s v=" "/>
    <m/>
    <n v="25983"/>
    <n v="189226"/>
    <n v="200"/>
    <n v="1.53"/>
    <n v="24875"/>
    <n v="0.01"/>
    <m/>
    <m/>
  </r>
  <r>
    <n v="1.01543244626527E+16"/>
    <x v="1"/>
    <x v="5"/>
    <x v="17"/>
    <d v="2016-06-24T08:00:00"/>
    <s v="FIL ROUGE"/>
    <x v="1"/>
    <n v="1"/>
    <x v="213"/>
    <n v="127365"/>
    <n v="20655"/>
    <n v="106710"/>
    <n v="35249"/>
    <n v="0.27675578063047146"/>
    <n v="36782"/>
    <n v="33493"/>
    <n v="16"/>
    <n v="21"/>
    <n v="3252"/>
    <s v=" "/>
    <m/>
    <n v="35249"/>
    <n v="189648"/>
    <n v="200"/>
    <n v="1.25"/>
    <n v="34877"/>
    <n v="0.01"/>
    <m/>
    <m/>
  </r>
  <r>
    <n v="1.01543244682977E+16"/>
    <x v="1"/>
    <x v="5"/>
    <x v="17"/>
    <d v="2016-06-27T08:00:00"/>
    <s v="FIL ROUGE"/>
    <x v="1"/>
    <n v="1"/>
    <x v="214"/>
    <n v="118784"/>
    <n v="28506"/>
    <n v="90278"/>
    <n v="31237"/>
    <n v="0.26297312769396552"/>
    <n v="32594"/>
    <n v="30064"/>
    <n v="18"/>
    <n v="21"/>
    <n v="2491"/>
    <s v=" "/>
    <m/>
    <n v="31237"/>
    <n v="189919"/>
    <n v="200"/>
    <n v="1.61"/>
    <n v="30815"/>
    <n v="0.01"/>
    <m/>
    <m/>
  </r>
  <r>
    <n v="1.01543244727927E+16"/>
    <x v="1"/>
    <x v="5"/>
    <x v="17"/>
    <d v="2016-06-29T08:00:00"/>
    <s v="FIL ROUGE"/>
    <x v="3"/>
    <n v="3"/>
    <x v="215"/>
    <n v="139576"/>
    <n v="28699"/>
    <n v="110877"/>
    <n v="33264"/>
    <n v="0.23832177451710895"/>
    <n v="33886"/>
    <n v="30516"/>
    <n v="17"/>
    <n v="37"/>
    <n v="3316"/>
    <s v=" "/>
    <m/>
    <n v="33264"/>
    <n v="190281"/>
    <n v="200"/>
    <n v="1.37"/>
    <n v="31808"/>
    <n v="0.01"/>
    <m/>
    <m/>
  </r>
  <r>
    <n v="1.01544103615727E+16"/>
    <x v="1"/>
    <x v="6"/>
    <x v="18"/>
    <d v="2016-07-01T08:00:00"/>
    <s v="FIL ROUGE"/>
    <x v="6"/>
    <n v="6"/>
    <x v="216"/>
    <n v="186409"/>
    <n v="8525"/>
    <n v="177884"/>
    <n v="44444"/>
    <n v="0.23842196460471329"/>
    <n v="45698"/>
    <n v="38823"/>
    <n v="20"/>
    <n v="75"/>
    <n v="6780"/>
    <s v=" "/>
    <m/>
    <n v="44444"/>
    <n v="190529"/>
    <n v="200"/>
    <n v="0.74"/>
    <n v="43290"/>
    <n v="0"/>
    <m/>
    <m/>
  </r>
  <r>
    <n v="1.01544103697877E+16"/>
    <x v="1"/>
    <x v="6"/>
    <x v="18"/>
    <d v="2016-07-04T01:00:00"/>
    <s v="FIL ROUGE"/>
    <x v="4"/>
    <n v="4"/>
    <x v="217"/>
    <n v="141392"/>
    <n v="14138"/>
    <n v="127254"/>
    <n v="36939"/>
    <n v="0.26125240466221566"/>
    <n v="38136"/>
    <n v="36243"/>
    <n v="16"/>
    <n v="35"/>
    <n v="1842"/>
    <s v=" "/>
    <m/>
    <n v="36939"/>
    <n v="191175"/>
    <n v="200"/>
    <n v="1.42"/>
    <n v="36800"/>
    <n v="0.01"/>
    <m/>
    <m/>
  </r>
  <r>
    <n v="1.01544103816277E+16"/>
    <x v="1"/>
    <x v="6"/>
    <x v="18"/>
    <d v="2016-07-06T08:00:00"/>
    <s v="FIL ROUGE"/>
    <x v="8"/>
    <n v="7"/>
    <x v="218"/>
    <n v="100147"/>
    <n v="6663"/>
    <n v="93484"/>
    <n v="29378"/>
    <n v="0.29334877729737285"/>
    <n v="30260"/>
    <n v="28855"/>
    <n v="18"/>
    <n v="15"/>
    <n v="1372"/>
    <s v=" "/>
    <m/>
    <n v="29378"/>
    <n v="191311"/>
    <n v="200"/>
    <n v="1.52"/>
    <n v="29132"/>
    <n v="0.01"/>
    <m/>
    <m/>
  </r>
  <r>
    <n v="1.01544103887127E+16"/>
    <x v="1"/>
    <x v="6"/>
    <x v="18"/>
    <d v="2016-07-09T08:00:00"/>
    <s v="FIL ROUGE"/>
    <x v="1"/>
    <n v="1"/>
    <x v="219"/>
    <n v="130856"/>
    <n v="5371"/>
    <n v="125485"/>
    <n v="37355"/>
    <n v="0.28546646695604327"/>
    <n v="37668"/>
    <n v="35389"/>
    <n v="17"/>
    <n v="22"/>
    <n v="2240"/>
    <s v=" "/>
    <m/>
    <n v="37355"/>
    <n v="191967"/>
    <n v="200"/>
    <n v="1.1100000000000001"/>
    <n v="36039"/>
    <n v="0.01"/>
    <m/>
    <m/>
  </r>
  <r>
    <n v="1.01544103921277E+16"/>
    <x v="1"/>
    <x v="6"/>
    <x v="18"/>
    <d v="2016-07-10T01:00:00"/>
    <s v="FIL ROUGE"/>
    <x v="1"/>
    <n v="1"/>
    <x v="220"/>
    <n v="47147"/>
    <n v="2587"/>
    <n v="44560"/>
    <n v="3601"/>
    <n v="7.6378136466795338E-2"/>
    <n v="3900"/>
    <n v="3406"/>
    <n v="12"/>
    <n v="16"/>
    <n v="466"/>
    <s v=" "/>
    <m/>
    <n v="3601"/>
    <n v="192097"/>
    <n v="200"/>
    <n v="2.93"/>
    <n v="3510"/>
    <n v="0.06"/>
    <m/>
    <m/>
  </r>
  <r>
    <n v="1.01544103932427E+16"/>
    <x v="1"/>
    <x v="6"/>
    <x v="18"/>
    <d v="2016-07-12T02:09:00"/>
    <s v="FIL ROUGE"/>
    <x v="1"/>
    <n v="1"/>
    <x v="221"/>
    <n v="105683"/>
    <n v="16236"/>
    <n v="89447"/>
    <n v="15893"/>
    <n v="0.15038369463395249"/>
    <n v="16917"/>
    <n v="13322"/>
    <n v="23"/>
    <n v="45"/>
    <n v="3527"/>
    <s v=" "/>
    <m/>
    <n v="15893"/>
    <n v="192194"/>
    <n v="127.94"/>
    <n v="0.99"/>
    <n v="15221"/>
    <n v="0.01"/>
    <m/>
    <m/>
  </r>
  <r>
    <n v="1.01544103962277E+16"/>
    <x v="1"/>
    <x v="6"/>
    <x v="18"/>
    <d v="2016-07-14T08:00:01"/>
    <s v="FIL ROUGE"/>
    <x v="1"/>
    <n v="1"/>
    <x v="222"/>
    <n v="114592"/>
    <n v="11346"/>
    <n v="103246"/>
    <n v="25048"/>
    <n v="0.21858419435911758"/>
    <n v="26059"/>
    <n v="24218"/>
    <n v="16"/>
    <n v="32"/>
    <n v="1793"/>
    <s v=" "/>
    <m/>
    <n v="25048"/>
    <n v="192456"/>
    <n v="162.94"/>
    <n v="1.34"/>
    <n v="24980"/>
    <n v="0.01"/>
    <m/>
    <m/>
  </r>
  <r>
    <n v="1.01544104064127E+16"/>
    <x v="1"/>
    <x v="6"/>
    <x v="18"/>
    <d v="2016-07-20T08:00:01"/>
    <s v="FIL ROUGE"/>
    <x v="1"/>
    <n v="1"/>
    <x v="223"/>
    <n v="136194"/>
    <n v="20067"/>
    <n v="116127"/>
    <n v="29415"/>
    <n v="0.21597867747477861"/>
    <n v="31133"/>
    <n v="27231"/>
    <n v="18"/>
    <n v="24"/>
    <n v="3860"/>
    <s v=" "/>
    <m/>
    <n v="29415"/>
    <n v="197356"/>
    <n v="200"/>
    <n v="1.22"/>
    <n v="29274"/>
    <n v="0.01"/>
    <m/>
    <m/>
  </r>
  <r>
    <n v="1.01544104090877E+16"/>
    <x v="1"/>
    <x v="6"/>
    <x v="18"/>
    <d v="2016-07-22T08:00:01"/>
    <s v="FIL ROUGE"/>
    <x v="1"/>
    <n v="1"/>
    <x v="224"/>
    <n v="250753"/>
    <n v="22008"/>
    <n v="228745"/>
    <n v="38413"/>
    <n v="0.1531905899430914"/>
    <n v="41539"/>
    <n v="32234"/>
    <n v="160"/>
    <n v="73"/>
    <n v="9072"/>
    <s v=" "/>
    <m/>
    <n v="38413"/>
    <n v="197724"/>
    <n v="200"/>
    <n v="0.6"/>
    <n v="38486"/>
    <n v="0.01"/>
    <m/>
    <m/>
  </r>
  <r>
    <n v="1.01544104155227E+16"/>
    <x v="1"/>
    <x v="6"/>
    <x v="18"/>
    <d v="2016-07-25T08:00:01"/>
    <s v="FIL ROUGE"/>
    <x v="6"/>
    <n v="6"/>
    <x v="225"/>
    <n v="143336"/>
    <n v="20565"/>
    <n v="122771"/>
    <n v="29221"/>
    <n v="0.2038636490483898"/>
    <n v="30349"/>
    <n v="27239"/>
    <n v="18"/>
    <n v="21"/>
    <n v="3071"/>
    <s v=" "/>
    <m/>
    <n v="29221"/>
    <n v="199508"/>
    <n v="200"/>
    <n v="1.19"/>
    <n v="28491"/>
    <n v="0.01"/>
    <m/>
    <m/>
  </r>
  <r>
    <n v="1.01544104178677E+16"/>
    <x v="1"/>
    <x v="6"/>
    <x v="18"/>
    <d v="2016-07-27T08:00:01"/>
    <s v="FIL ROUGE"/>
    <x v="8"/>
    <n v="7"/>
    <x v="226"/>
    <n v="192792"/>
    <n v="22173"/>
    <n v="170619"/>
    <n v="36234"/>
    <n v="0.18794348313208017"/>
    <n v="39437"/>
    <n v="30955"/>
    <n v="25"/>
    <n v="39"/>
    <n v="8418"/>
    <s v=" "/>
    <m/>
    <n v="36234"/>
    <n v="199740"/>
    <n v="200"/>
    <n v="0.74"/>
    <n v="36270"/>
    <n v="0.01"/>
    <m/>
    <m/>
  </r>
  <r>
    <n v="1.01544104207177E+16"/>
    <x v="1"/>
    <x v="6"/>
    <x v="18"/>
    <d v="2016-07-29T08:00:01"/>
    <s v="FIL ROUGE"/>
    <x v="2"/>
    <n v="2"/>
    <x v="227"/>
    <n v="2373"/>
    <n v="2373"/>
    <n v="0"/>
    <n v="74"/>
    <n v="3.1184155077960386E-2"/>
    <n v="97"/>
    <n v="55"/>
    <n v="1"/>
    <n v="5"/>
    <n v="36"/>
    <s v=" "/>
    <m/>
    <n v="74"/>
    <n v="200020"/>
    <m/>
    <m/>
    <m/>
    <m/>
    <m/>
    <m/>
  </r>
  <r>
    <n v="1.01545374727777E+16"/>
    <x v="1"/>
    <x v="6"/>
    <x v="19"/>
    <d v="2016-08-01T08:00:01"/>
    <s v="FIL ROUGE"/>
    <x v="6"/>
    <n v="6"/>
    <x v="228"/>
    <n v="218133"/>
    <n v="28863"/>
    <n v="189270"/>
    <n v="39044"/>
    <n v="0.1789917160631358"/>
    <n v="40319"/>
    <n v="36666"/>
    <n v="34"/>
    <n v="63"/>
    <n v="3556"/>
    <s v=" "/>
    <m/>
    <n v="39044"/>
    <n v="200357"/>
    <n v="200"/>
    <n v="0.77"/>
    <n v="37664"/>
    <n v="0.01"/>
    <m/>
    <m/>
  </r>
  <r>
    <n v="1.01545568351777E+16"/>
    <x v="1"/>
    <x v="6"/>
    <x v="19"/>
    <d v="2016-08-03T08:00:01"/>
    <s v="FIL ROUGE"/>
    <x v="8"/>
    <n v="7"/>
    <x v="229"/>
    <n v="134660"/>
    <n v="16161"/>
    <n v="118499"/>
    <n v="31368"/>
    <n v="0.23294222486261695"/>
    <n v="32247"/>
    <n v="30269"/>
    <n v="19"/>
    <n v="21"/>
    <n v="1938"/>
    <s v=" "/>
    <m/>
    <n v="31368"/>
    <n v="200638"/>
    <n v="200"/>
    <n v="1.23"/>
    <n v="30248"/>
    <n v="0.01"/>
    <m/>
    <m/>
  </r>
  <r>
    <n v="1.01545374780127E+16"/>
    <x v="1"/>
    <x v="6"/>
    <x v="19"/>
    <d v="2016-08-05T08:00:01"/>
    <s v="FIL ROUGE"/>
    <x v="1"/>
    <n v="1"/>
    <x v="230"/>
    <n v="51204"/>
    <n v="6102"/>
    <n v="45102"/>
    <n v="6440"/>
    <n v="0.12577142410749159"/>
    <n v="6820"/>
    <n v="5853"/>
    <n v="13"/>
    <n v="22"/>
    <n v="932"/>
    <s v=" "/>
    <m/>
    <n v="6440"/>
    <n v="200798"/>
    <n v="200"/>
    <n v="1.56"/>
    <n v="6341"/>
    <n v="0.03"/>
    <m/>
    <m/>
  </r>
  <r>
    <n v="1.01545375256977E+16"/>
    <x v="1"/>
    <x v="6"/>
    <x v="19"/>
    <d v="2016-08-07T08:00:01"/>
    <s v="FIL ROUGE"/>
    <x v="1"/>
    <n v="1"/>
    <x v="231"/>
    <n v="128594"/>
    <n v="20406"/>
    <n v="108188"/>
    <n v="27875"/>
    <n v="0.21676750081652332"/>
    <n v="29641"/>
    <n v="26864"/>
    <n v="10"/>
    <n v="23"/>
    <n v="2744"/>
    <s v=" "/>
    <m/>
    <n v="27875"/>
    <n v="200842"/>
    <n v="200"/>
    <n v="1.31"/>
    <n v="27885"/>
    <n v="0.01"/>
    <m/>
    <m/>
  </r>
  <r>
    <n v="1.01545375276177E+16"/>
    <x v="1"/>
    <x v="6"/>
    <x v="19"/>
    <d v="2016-08-08T08:00:01"/>
    <s v="FIL ROUGE"/>
    <x v="6"/>
    <n v="6"/>
    <x v="232"/>
    <n v="135256"/>
    <n v="21658"/>
    <n v="113598"/>
    <n v="28325"/>
    <n v="0.20941769681197137"/>
    <n v="29683"/>
    <n v="27136"/>
    <n v="16"/>
    <n v="16"/>
    <n v="2515"/>
    <s v=" "/>
    <m/>
    <n v="28325"/>
    <n v="200903"/>
    <n v="200"/>
    <n v="1.33"/>
    <n v="28011"/>
    <n v="0.01"/>
    <m/>
    <m/>
  </r>
  <r>
    <n v="1.01545375299027E+16"/>
    <x v="1"/>
    <x v="6"/>
    <x v="19"/>
    <d v="2016-08-10T08:00:01"/>
    <s v="FIL ROUGE"/>
    <x v="3"/>
    <n v="3"/>
    <x v="233"/>
    <n v="160589"/>
    <n v="21676"/>
    <n v="138913"/>
    <n v="34875"/>
    <n v="0.21716929553082714"/>
    <n v="37215"/>
    <n v="31684"/>
    <n v="27"/>
    <n v="32"/>
    <n v="5472"/>
    <s v=" "/>
    <m/>
    <n v="34875"/>
    <n v="201077"/>
    <n v="200"/>
    <n v="0.89"/>
    <n v="34385"/>
    <n v="0.01"/>
    <m/>
    <m/>
  </r>
  <r>
    <n v="1.01545375316427E+16"/>
    <x v="1"/>
    <x v="6"/>
    <x v="19"/>
    <d v="2016-08-12T08:00:01"/>
    <s v="FIL ROUGE"/>
    <x v="6"/>
    <n v="6"/>
    <x v="234"/>
    <n v="172400"/>
    <n v="23698"/>
    <n v="148702"/>
    <n v="30645"/>
    <n v="0.17775522041763342"/>
    <n v="31758"/>
    <n v="27576"/>
    <n v="33"/>
    <n v="28"/>
    <n v="4121"/>
    <s v=" "/>
    <m/>
    <n v="30645"/>
    <n v="201200"/>
    <n v="200"/>
    <n v="0.99"/>
    <n v="29786"/>
    <n v="0.01"/>
    <m/>
    <m/>
  </r>
  <r>
    <n v="1.01545568237127E+16"/>
    <x v="1"/>
    <x v="6"/>
    <x v="19"/>
    <d v="2016-08-15T08:00:01"/>
    <s v="FIL ROUGE"/>
    <x v="6"/>
    <n v="6"/>
    <x v="235"/>
    <n v="152028"/>
    <n v="23957"/>
    <n v="128071"/>
    <n v="31929"/>
    <n v="0.21002052253532244"/>
    <n v="33768"/>
    <n v="30950"/>
    <n v="14"/>
    <n v="44"/>
    <n v="2760"/>
    <s v=" "/>
    <m/>
    <n v="31929"/>
    <n v="201252"/>
    <n v="200"/>
    <n v="1.1200000000000001"/>
    <n v="31360"/>
    <n v="0.01"/>
    <m/>
    <m/>
  </r>
  <r>
    <n v="1.01545375354527E+16"/>
    <x v="1"/>
    <x v="6"/>
    <x v="19"/>
    <d v="2016-08-17T08:00:01"/>
    <s v="FIL ROUGE"/>
    <x v="1"/>
    <n v="1"/>
    <x v="236"/>
    <n v="158732"/>
    <n v="24188"/>
    <n v="134544"/>
    <n v="37454"/>
    <n v="0.23595746289343045"/>
    <n v="39844"/>
    <n v="36762"/>
    <n v="35"/>
    <n v="35"/>
    <n v="3012"/>
    <s v=" "/>
    <m/>
    <n v="37454"/>
    <n v="201494"/>
    <n v="200"/>
    <n v="0.89"/>
    <n v="36894"/>
    <n v="0.01"/>
    <m/>
    <m/>
  </r>
  <r>
    <n v="1.01545375435627E+16"/>
    <x v="1"/>
    <x v="6"/>
    <x v="19"/>
    <d v="2016-08-19T08:00:01"/>
    <s v="FIL ROUGE"/>
    <x v="2"/>
    <n v="2"/>
    <x v="237"/>
    <n v="109678"/>
    <n v="20860"/>
    <n v="88818"/>
    <n v="28674"/>
    <n v="0.26143802768102992"/>
    <n v="28888"/>
    <n v="27560"/>
    <n v="8"/>
    <n v="20"/>
    <n v="1300"/>
    <s v=" "/>
    <m/>
    <n v="28674"/>
    <n v="201701"/>
    <n v="200"/>
    <n v="1.54"/>
    <n v="27675"/>
    <n v="0.01"/>
    <m/>
    <m/>
  </r>
  <r>
    <n v="1.01545375494127E+16"/>
    <x v="1"/>
    <x v="6"/>
    <x v="19"/>
    <d v="2016-08-22T08:00:01"/>
    <s v="FIL ROUGE"/>
    <x v="8"/>
    <n v="7"/>
    <x v="238"/>
    <n v="220044"/>
    <n v="26229"/>
    <n v="193815"/>
    <n v="31067"/>
    <n v="0.1411853992837796"/>
    <n v="34125"/>
    <n v="28188"/>
    <n v="42"/>
    <n v="248"/>
    <n v="5647"/>
    <s v=" "/>
    <m/>
    <n v="31067"/>
    <n v="202078"/>
    <n v="200"/>
    <n v="0.79"/>
    <n v="31004"/>
    <n v="0.01"/>
    <m/>
    <m/>
  </r>
  <r>
    <n v="1.01545375501077E+16"/>
    <x v="1"/>
    <x v="6"/>
    <x v="19"/>
    <d v="2016-08-24T08:00:01"/>
    <s v="FIL ROUGE"/>
    <x v="4"/>
    <n v="4"/>
    <x v="239"/>
    <n v="123310"/>
    <n v="19136"/>
    <n v="104174"/>
    <n v="35747"/>
    <n v="0.28989538561349443"/>
    <n v="37075"/>
    <n v="35391"/>
    <n v="15"/>
    <n v="17"/>
    <n v="1652"/>
    <s v=" "/>
    <m/>
    <n v="35747"/>
    <n v="202239"/>
    <n v="200"/>
    <n v="1.0900000000000001"/>
    <n v="35158"/>
    <n v="0.01"/>
    <m/>
    <m/>
  </r>
  <r>
    <n v="1.01545375529027E+16"/>
    <x v="1"/>
    <x v="6"/>
    <x v="19"/>
    <d v="2016-08-26T08:00:01"/>
    <s v="FIL ROUGE"/>
    <x v="6"/>
    <n v="6"/>
    <x v="240"/>
    <n v="263134"/>
    <n v="30085"/>
    <n v="233049"/>
    <n v="31550"/>
    <n v="0.11990088700053965"/>
    <n v="34848"/>
    <n v="27264"/>
    <n v="30"/>
    <n v="110"/>
    <n v="7444"/>
    <s v=" "/>
    <m/>
    <n v="31550"/>
    <n v="202451"/>
    <n v="200"/>
    <n v="0.7"/>
    <n v="31736"/>
    <n v="0.01"/>
    <m/>
    <m/>
  </r>
  <r>
    <n v="1.01546741054577E+16"/>
    <x v="1"/>
    <x v="6"/>
    <x v="19"/>
    <d v="2016-08-30T08:00:01"/>
    <s v="FIL ROUGE"/>
    <x v="2"/>
    <n v="2"/>
    <x v="241"/>
    <n v="114646"/>
    <n v="20299"/>
    <n v="94347"/>
    <n v="30003"/>
    <n v="0.26170123685082775"/>
    <n v="30593"/>
    <n v="29179"/>
    <n v="11"/>
    <n v="15"/>
    <n v="1388"/>
    <s v=" "/>
    <m/>
    <n v="30003"/>
    <n v="202844"/>
    <n v="200"/>
    <n v="1.4"/>
    <n v="29403"/>
    <n v="0.01"/>
    <m/>
    <m/>
  </r>
  <r>
    <n v="1.01546714602127E+16"/>
    <x v="1"/>
    <x v="6"/>
    <x v="20"/>
    <d v="2016-09-01T08:00:01"/>
    <s v="FIL ROUGE"/>
    <x v="8"/>
    <n v="7"/>
    <x v="242"/>
    <n v="264455"/>
    <n v="40557"/>
    <n v="223898"/>
    <n v="40284"/>
    <n v="0.15232837344727837"/>
    <n v="42825"/>
    <n v="36327"/>
    <n v="19"/>
    <n v="125"/>
    <n v="6354"/>
    <s v=" "/>
    <m/>
    <n v="40284"/>
    <n v="202982"/>
    <n v="200"/>
    <n v="0.7"/>
    <n v="39952"/>
    <n v="0.01"/>
    <m/>
    <m/>
  </r>
  <r>
    <n v="1.01546734901577E+16"/>
    <x v="1"/>
    <x v="6"/>
    <x v="20"/>
    <d v="2016-09-03T08:00:01"/>
    <s v="FIL ROUGE"/>
    <x v="6"/>
    <n v="6"/>
    <x v="243"/>
    <n v="323537"/>
    <n v="36075"/>
    <n v="287462"/>
    <n v="38225"/>
    <n v="0.1181472289104492"/>
    <n v="42788"/>
    <n v="29183"/>
    <n v="75"/>
    <n v="63"/>
    <n v="13467"/>
    <s v=" "/>
    <m/>
    <n v="38225"/>
    <n v="203104"/>
    <n v="200"/>
    <n v="0.53"/>
    <n v="37165"/>
    <n v="0.01"/>
    <m/>
    <m/>
  </r>
  <r>
    <n v="1.01546735214327E+16"/>
    <x v="1"/>
    <x v="6"/>
    <x v="20"/>
    <d v="2016-09-05T08:00:01"/>
    <s v="FIL ROUGE"/>
    <x v="9"/>
    <n v="8"/>
    <x v="244"/>
    <n v="49745"/>
    <n v="10016"/>
    <n v="39729"/>
    <n v="5560"/>
    <n v="0.11177002713840586"/>
    <n v="5846"/>
    <n v="4991"/>
    <n v="13"/>
    <n v="23"/>
    <n v="819"/>
    <s v=" "/>
    <m/>
    <n v="5560"/>
    <n v="203427"/>
    <n v="104.68"/>
    <n v="1.37"/>
    <n v="5388"/>
    <n v="0.02"/>
    <m/>
    <m/>
  </r>
  <r>
    <n v="1.01546735236377E+16"/>
    <x v="1"/>
    <x v="6"/>
    <x v="20"/>
    <d v="2016-09-09T08:00:01"/>
    <s v="FIL ROUGE"/>
    <x v="6"/>
    <n v="6"/>
    <x v="245"/>
    <n v="191492"/>
    <n v="32891"/>
    <n v="158601"/>
    <n v="43734"/>
    <n v="0.22838552002172416"/>
    <n v="44961"/>
    <n v="41527"/>
    <n v="29"/>
    <n v="20"/>
    <n v="3385"/>
    <s v=" "/>
    <m/>
    <n v="43734"/>
    <n v="203790"/>
    <n v="200"/>
    <n v="0.77"/>
    <n v="41638"/>
    <n v="0"/>
    <m/>
    <m/>
  </r>
  <r>
    <n v="1.01546714633977E+16"/>
    <x v="1"/>
    <x v="6"/>
    <x v="20"/>
    <d v="2016-09-12T08:00:01"/>
    <s v="FIL ROUGE"/>
    <x v="3"/>
    <n v="3"/>
    <x v="246"/>
    <n v="206034"/>
    <n v="38671"/>
    <n v="167363"/>
    <n v="35967"/>
    <n v="0.17456827513905471"/>
    <n v="36793"/>
    <n v="31527"/>
    <n v="18"/>
    <n v="28"/>
    <n v="5220"/>
    <s v=" "/>
    <m/>
    <n v="35967"/>
    <n v="204064"/>
    <n v="200"/>
    <n v="0.9"/>
    <n v="34121"/>
    <n v="0.01"/>
    <m/>
    <m/>
  </r>
  <r>
    <n v="1.01547835409877E+16"/>
    <x v="1"/>
    <x v="6"/>
    <x v="20"/>
    <d v="2016-09-14T08:00:01"/>
    <s v="FIL ROUGE"/>
    <x v="6"/>
    <n v="6"/>
    <x v="247"/>
    <n v="155698"/>
    <n v="25067"/>
    <n v="130631"/>
    <n v="36649"/>
    <n v="0.23538516872406839"/>
    <n v="37015"/>
    <n v="35482"/>
    <n v="14"/>
    <n v="10"/>
    <n v="1509"/>
    <s v=" "/>
    <m/>
    <n v="36649"/>
    <n v="204139"/>
    <n v="1000"/>
    <n v="0.48"/>
    <n v="1090589"/>
    <n v="0"/>
    <m/>
    <m/>
  </r>
  <r>
    <n v="1.01547778484227E+16"/>
    <x v="1"/>
    <x v="6"/>
    <x v="20"/>
    <d v="2016-09-16T08:00:01"/>
    <s v="FIL ROUGE"/>
    <x v="6"/>
    <n v="6"/>
    <x v="248"/>
    <n v="190200"/>
    <n v="27296"/>
    <n v="162904"/>
    <n v="44509"/>
    <n v="0.23401156677181914"/>
    <n v="45828"/>
    <n v="42730"/>
    <n v="28"/>
    <n v="40"/>
    <n v="3030"/>
    <s v=" "/>
    <m/>
    <n v="44509"/>
    <n v="204318"/>
    <n v="1000"/>
    <n v="1.39"/>
    <n v="145214"/>
    <n v="0.01"/>
    <m/>
    <m/>
  </r>
  <r>
    <n v="1.01547778607577E+16"/>
    <x v="1"/>
    <x v="6"/>
    <x v="20"/>
    <d v="2016-09-20T08:00:01"/>
    <s v="FIL ROUGE"/>
    <x v="3"/>
    <n v="3"/>
    <x v="249"/>
    <n v="116581"/>
    <n v="22298"/>
    <n v="94283"/>
    <n v="21616"/>
    <n v="0.18541614842898929"/>
    <n v="22502"/>
    <n v="21475"/>
    <n v="11"/>
    <n v="9"/>
    <n v="1007"/>
    <s v=" "/>
    <m/>
    <n v="21616"/>
    <n v="204697"/>
    <n v="1000"/>
    <n v="1.21"/>
    <n v="153969"/>
    <n v="0.01"/>
    <m/>
    <m/>
  </r>
  <r>
    <n v="1.01547949427777E+16"/>
    <x v="1"/>
    <x v="6"/>
    <x v="20"/>
    <d v="2016-09-22T08:00:01"/>
    <s v="FIL ROUGE"/>
    <x v="6"/>
    <n v="6"/>
    <x v="250"/>
    <n v="40096"/>
    <n v="6823"/>
    <n v="33273"/>
    <n v="5343"/>
    <n v="0.13325518754988028"/>
    <n v="5362"/>
    <n v="4999"/>
    <n v="10"/>
    <n v="6"/>
    <n v="347"/>
    <s v=" "/>
    <m/>
    <n v="5343"/>
    <n v="204834"/>
    <n v="529.42999999999995"/>
    <n v="1.21"/>
    <n v="79405"/>
    <n v="0.01"/>
    <m/>
    <m/>
  </r>
  <r>
    <n v="1.01547778665027E+16"/>
    <x v="1"/>
    <x v="6"/>
    <x v="20"/>
    <d v="2016-09-24T08:00:01"/>
    <s v="FIL ROUGE"/>
    <x v="6"/>
    <n v="6"/>
    <x v="251"/>
    <n v="138366"/>
    <n v="19688"/>
    <n v="118678"/>
    <n v="20255"/>
    <n v="0.14638711822268477"/>
    <n v="21479"/>
    <n v="19708"/>
    <n v="25"/>
    <n v="31"/>
    <n v="1715"/>
    <s v=" "/>
    <m/>
    <n v="20255"/>
    <n v="204954"/>
    <n v="999.54"/>
    <n v="1.94"/>
    <n v="104996"/>
    <n v="0.01"/>
    <m/>
    <m/>
  </r>
  <r>
    <n v="1.01548298417127E+16"/>
    <x v="1"/>
    <x v="6"/>
    <x v="20"/>
    <d v="2016-09-26T08:00:01"/>
    <s v="FIL ROUGE"/>
    <x v="9"/>
    <n v="8"/>
    <x v="252"/>
    <n v="185640"/>
    <n v="28403"/>
    <n v="157237"/>
    <n v="38246"/>
    <n v="0.20602240896358542"/>
    <n v="40484"/>
    <n v="37614"/>
    <n v="12"/>
    <n v="38"/>
    <n v="2820"/>
    <s v=" "/>
    <m/>
    <n v="38246"/>
    <n v="205229"/>
    <n v="999"/>
    <n v="1.76"/>
    <n v="97511"/>
    <n v="0.01"/>
    <m/>
    <m/>
  </r>
  <r>
    <n v="1.01547800049427E+16"/>
    <x v="1"/>
    <x v="6"/>
    <x v="20"/>
    <d v="2016-09-29T08:00:01"/>
    <s v="FIL ROUGE"/>
    <x v="6"/>
    <n v="6"/>
    <x v="253"/>
    <n v="223573"/>
    <n v="28049"/>
    <n v="195524"/>
    <n v="33948"/>
    <n v="0.1518430221896204"/>
    <n v="35548"/>
    <n v="31164"/>
    <n v="27"/>
    <n v="19"/>
    <n v="4338"/>
    <s v=" "/>
    <m/>
    <n v="33948"/>
    <n v="205453"/>
    <n v="1000"/>
    <n v="1.17"/>
    <n v="148154"/>
    <n v="0.01"/>
    <m/>
    <m/>
  </r>
  <r>
    <n v="1.01547800054977E+16"/>
    <x v="1"/>
    <x v="7"/>
    <x v="21"/>
    <d v="2016-10-01T01:00:00"/>
    <s v="FIL ROUGE"/>
    <x v="6"/>
    <n v="6"/>
    <x v="254"/>
    <n v="1087983"/>
    <n v="20642"/>
    <n v="1067341"/>
    <n v="321296"/>
    <n v="0.29531343780187741"/>
    <n v="193309"/>
    <n v="2664"/>
    <n v="52"/>
    <n v="141"/>
    <n v="33984"/>
    <n v="156468"/>
    <m/>
    <n v="321296"/>
    <n v="205729"/>
    <n v="1000"/>
    <n v="0.28999999999999998"/>
    <n v="4188969"/>
    <n v="0"/>
    <m/>
    <m/>
  </r>
  <r>
    <n v="1.01547800142877E+16"/>
    <x v="1"/>
    <x v="7"/>
    <x v="21"/>
    <d v="2016-10-04T08:00:01"/>
    <s v="FIL ROUGE"/>
    <x v="6"/>
    <n v="6"/>
    <x v="255"/>
    <n v="527332"/>
    <n v="73688"/>
    <n v="453644"/>
    <n v="59283"/>
    <n v="0.11242063823170223"/>
    <n v="62458"/>
    <n v="55356"/>
    <n v="26"/>
    <n v="19"/>
    <n v="7057"/>
    <s v=" "/>
    <m/>
    <n v="59283"/>
    <n v="206428"/>
    <n v="1000"/>
    <n v="0.72"/>
    <n v="266870"/>
    <n v="0.01"/>
    <m/>
    <m/>
  </r>
  <r>
    <n v="1.01547800184177E+16"/>
    <x v="1"/>
    <x v="7"/>
    <x v="21"/>
    <d v="2016-10-07T08:00:00"/>
    <s v="FIL ROUGE"/>
    <x v="6"/>
    <n v="6"/>
    <x v="256"/>
    <n v="593430"/>
    <n v="47615"/>
    <n v="545815"/>
    <n v="11135"/>
    <n v="1.8763796909492272E-2"/>
    <n v="11725"/>
    <n v="5491"/>
    <n v="3"/>
    <n v="2"/>
    <n v="6229"/>
    <s v=" "/>
    <m/>
    <n v="11135"/>
    <n v="207233"/>
    <n v="1000"/>
    <n v="0.84"/>
    <n v="201288"/>
    <n v="0.01"/>
    <m/>
    <m/>
  </r>
  <r>
    <n v="1.01547800197077E+16"/>
    <x v="1"/>
    <x v="7"/>
    <x v="21"/>
    <d v="2016-10-10T08:00:00"/>
    <s v="FIL ROUGE"/>
    <x v="8"/>
    <n v="7"/>
    <x v="257"/>
    <n v="352342"/>
    <n v="45069"/>
    <n v="307273"/>
    <n v="6985"/>
    <n v="1.9824488706994908E-2"/>
    <n v="8348"/>
    <n v="2630"/>
    <n v="3"/>
    <n v="5"/>
    <n v="5710"/>
    <s v=" "/>
    <m/>
    <n v="6985"/>
    <n v="207873"/>
    <n v="1000"/>
    <n v="1.1499999999999999"/>
    <n v="149425"/>
    <n v="0.01"/>
    <m/>
    <m/>
  </r>
  <r>
    <n v="1.01548712378027E+16"/>
    <x v="1"/>
    <x v="7"/>
    <x v="21"/>
    <d v="2016-10-12T08:00:01"/>
    <s v="FIL ROUGE"/>
    <x v="2"/>
    <n v="2"/>
    <x v="258"/>
    <n v="413041"/>
    <n v="61524"/>
    <n v="351517"/>
    <n v="8957"/>
    <n v="2.1685498534043834E-2"/>
    <n v="10219"/>
    <n v="4813"/>
    <n v="12"/>
    <n v="12"/>
    <n v="5382"/>
    <s v=" "/>
    <m/>
    <n v="8957"/>
    <n v="210006"/>
    <m/>
    <m/>
    <m/>
    <m/>
    <m/>
    <m/>
  </r>
  <r>
    <n v="1.01548708367477E+16"/>
    <x v="1"/>
    <x v="7"/>
    <x v="21"/>
    <d v="2016-10-14T08:00:06"/>
    <s v="FIL ROUGE"/>
    <x v="6"/>
    <n v="6"/>
    <x v="259"/>
    <n v="453158"/>
    <n v="49081"/>
    <n v="404077"/>
    <n v="66769"/>
    <n v="0.14734154533297436"/>
    <n v="70395"/>
    <n v="66950"/>
    <n v="24"/>
    <n v="25"/>
    <n v="3396"/>
    <s v=" "/>
    <m/>
    <n v="66769"/>
    <n v="210559"/>
    <m/>
    <m/>
    <m/>
    <m/>
    <m/>
    <m/>
  </r>
  <r>
    <n v="1.01548702720977E+16"/>
    <x v="1"/>
    <x v="7"/>
    <x v="21"/>
    <d v="2016-10-17T08:00:01"/>
    <s v="FIL ROUGE"/>
    <x v="6"/>
    <n v="6"/>
    <x v="260"/>
    <n v="731103"/>
    <n v="80761"/>
    <n v="650342"/>
    <n v="104422"/>
    <n v="0.14282802833526875"/>
    <n v="106818"/>
    <n v="98785"/>
    <n v="49"/>
    <n v="111"/>
    <n v="7873"/>
    <s v=" "/>
    <m/>
    <n v="104422"/>
    <n v="211078"/>
    <n v="1000"/>
    <n v="1.51"/>
    <n v="115812"/>
    <n v="0.01"/>
    <m/>
    <m/>
  </r>
  <r>
    <n v="1.01548702747427E+16"/>
    <x v="1"/>
    <x v="7"/>
    <x v="21"/>
    <d v="2016-10-19T08:00:00"/>
    <s v="FIL ROUGE"/>
    <x v="6"/>
    <n v="6"/>
    <x v="261"/>
    <n v="2744188"/>
    <n v="54602"/>
    <n v="2689586"/>
    <n v="924457"/>
    <n v="0.33687815849351427"/>
    <n v="771060"/>
    <n v="7291"/>
    <n v="180"/>
    <n v="1543"/>
    <n v="104545"/>
    <n v="657501"/>
    <m/>
    <n v="924457"/>
    <n v="211741"/>
    <n v="1000"/>
    <n v="1.26"/>
    <n v="172179"/>
    <n v="0.01"/>
    <m/>
    <m/>
  </r>
  <r>
    <n v="1.01549021255527E+16"/>
    <x v="1"/>
    <x v="7"/>
    <x v="21"/>
    <d v="2016-10-21T08:00:01"/>
    <s v="FIL ROUGE"/>
    <x v="2"/>
    <n v="2"/>
    <x v="262"/>
    <n v="1066159"/>
    <n v="98041"/>
    <n v="968118"/>
    <n v="143350"/>
    <n v="0.13445461699427572"/>
    <n v="153626"/>
    <n v="131993"/>
    <n v="210"/>
    <n v="192"/>
    <n v="21231"/>
    <s v=" "/>
    <m/>
    <n v="143350"/>
    <n v="212614"/>
    <n v="1000"/>
    <n v="0.62"/>
    <n v="813663"/>
    <n v="0"/>
    <m/>
    <m/>
  </r>
  <r>
    <n v="1.01548734071277E+16"/>
    <x v="1"/>
    <x v="7"/>
    <x v="21"/>
    <d v="2016-10-24T08:00:01"/>
    <s v="FIL ROUGE"/>
    <x v="6"/>
    <n v="6"/>
    <x v="263"/>
    <n v="1006962"/>
    <n v="98598"/>
    <n v="908364"/>
    <n v="119365"/>
    <n v="0.11853972642463172"/>
    <n v="122466"/>
    <n v="108510"/>
    <n v="126"/>
    <n v="131"/>
    <n v="13699"/>
    <s v=" "/>
    <m/>
    <n v="119365"/>
    <n v="215178"/>
    <n v="998.46"/>
    <n v="1.39"/>
    <n v="146395"/>
    <n v="0.01"/>
    <m/>
    <m/>
  </r>
  <r>
    <n v="1.01548702846927E+16"/>
    <x v="1"/>
    <x v="7"/>
    <x v="21"/>
    <d v="2016-10-26T08:00:01"/>
    <s v="FIL ROUGE"/>
    <x v="1"/>
    <n v="1"/>
    <x v="264"/>
    <n v="736798"/>
    <n v="64149"/>
    <n v="672649"/>
    <n v="98109"/>
    <n v="0.13315589890309149"/>
    <n v="102821"/>
    <n v="96298"/>
    <n v="89"/>
    <n v="101"/>
    <n v="6333"/>
    <s v=" "/>
    <m/>
    <n v="98109"/>
    <n v="216666"/>
    <n v="1000"/>
    <n v="1.71"/>
    <n v="125908"/>
    <n v="0.01"/>
    <m/>
    <m/>
  </r>
  <r>
    <n v="1.01548733863877E+16"/>
    <x v="1"/>
    <x v="7"/>
    <x v="21"/>
    <d v="2016-10-28T08:00:01"/>
    <s v="FIL ROUGE"/>
    <x v="6"/>
    <n v="6"/>
    <x v="265"/>
    <n v="442560"/>
    <n v="42439"/>
    <n v="400121"/>
    <n v="63077"/>
    <n v="0.14252756688358639"/>
    <n v="65291"/>
    <n v="60199"/>
    <n v="46"/>
    <n v="110"/>
    <n v="4936"/>
    <s v=" "/>
    <m/>
    <n v="63077"/>
    <n v="217428"/>
    <n v="999.85"/>
    <n v="0.75"/>
    <n v="973666"/>
    <n v="0"/>
    <m/>
    <m/>
  </r>
  <r>
    <n v="1.01548702859427E+16"/>
    <x v="1"/>
    <x v="7"/>
    <x v="21"/>
    <d v="2016-10-31T09:00:00"/>
    <s v="FIL ROUGE"/>
    <x v="6"/>
    <n v="6"/>
    <x v="266"/>
    <n v="697586"/>
    <n v="31518"/>
    <n v="666068"/>
    <n v="40585"/>
    <n v="5.8179206578113665E-2"/>
    <n v="42789"/>
    <n v="36622"/>
    <n v="33"/>
    <n v="112"/>
    <n v="6022"/>
    <s v=" "/>
    <m/>
    <n v="40585"/>
    <n v="218006"/>
    <n v="1000"/>
    <n v="1.57"/>
    <n v="140501"/>
    <n v="0.01"/>
    <m/>
    <m/>
  </r>
  <r>
    <n v="1.01548702886527E+16"/>
    <x v="1"/>
    <x v="7"/>
    <x v="22"/>
    <d v="2016-11-01T09:00:00"/>
    <s v="FIL ROUGE"/>
    <x v="8"/>
    <n v="7"/>
    <x v="267"/>
    <n v="546989"/>
    <n v="73091"/>
    <n v="473898"/>
    <n v="78605"/>
    <n v="0.1437049008298156"/>
    <n v="82873"/>
    <n v="76522"/>
    <n v="43"/>
    <n v="45"/>
    <n v="6263"/>
    <s v=" "/>
    <m/>
    <n v="78605"/>
    <n v="218301"/>
    <n v="1000"/>
    <n v="2.02"/>
    <n v="113341"/>
    <n v="0.01"/>
    <m/>
    <m/>
  </r>
  <r>
    <n v="1.01548702915227E+16"/>
    <x v="1"/>
    <x v="7"/>
    <x v="22"/>
    <d v="2016-11-03T09:00:00"/>
    <s v="FIL ROUGE"/>
    <x v="6"/>
    <n v="6"/>
    <x v="268"/>
    <n v="547589"/>
    <n v="77502"/>
    <n v="470087"/>
    <n v="125934"/>
    <n v="0.22997905363329066"/>
    <n v="134001"/>
    <n v="126581"/>
    <n v="79"/>
    <n v="119"/>
    <n v="7222"/>
    <s v=" "/>
    <m/>
    <n v="125934"/>
    <n v="218588"/>
    <n v="1000"/>
    <n v="1.67"/>
    <n v="125444"/>
    <n v="0.01"/>
    <m/>
    <m/>
  </r>
  <r>
    <n v="1.01548702978477E+16"/>
    <x v="1"/>
    <x v="7"/>
    <x v="22"/>
    <d v="2016-11-05T09:00:00"/>
    <s v="FIL ROUGE"/>
    <x v="8"/>
    <n v="7"/>
    <x v="269"/>
    <n v="1099275"/>
    <n v="30371"/>
    <n v="1068904"/>
    <n v="249727"/>
    <n v="0.2271742739532874"/>
    <n v="153677"/>
    <n v="38402"/>
    <n v="49"/>
    <n v="294"/>
    <n v="25044"/>
    <n v="89888"/>
    <m/>
    <n v="249727"/>
    <n v="219397"/>
    <n v="1000"/>
    <n v="1.1000000000000001"/>
    <n v="155005"/>
    <n v="0.01"/>
    <m/>
    <m/>
  </r>
  <r>
    <n v="1.01548703002427E+16"/>
    <x v="1"/>
    <x v="7"/>
    <x v="22"/>
    <d v="2016-11-07T08:00:00"/>
    <s v="FIL ROUGE"/>
    <x v="4"/>
    <n v="4"/>
    <x v="270"/>
    <n v="582469"/>
    <n v="76798"/>
    <n v="505671"/>
    <n v="109113"/>
    <n v="0.18732842434532995"/>
    <n v="109429"/>
    <n v="100044"/>
    <n v="37"/>
    <n v="84"/>
    <n v="9264"/>
    <s v=" "/>
    <m/>
    <n v="109113"/>
    <n v="219774"/>
    <n v="1000"/>
    <n v="1.9"/>
    <n v="120052"/>
    <n v="0.01"/>
    <m/>
    <m/>
  </r>
  <r>
    <n v="1.01548703389427E+16"/>
    <x v="1"/>
    <x v="7"/>
    <x v="22"/>
    <d v="2016-11-09T08:00:00"/>
    <s v="FIL ROUGE"/>
    <x v="6"/>
    <n v="6"/>
    <x v="271"/>
    <n v="489855"/>
    <n v="74662"/>
    <n v="415193"/>
    <n v="95461"/>
    <n v="0.19487603474497556"/>
    <n v="96736"/>
    <n v="91786"/>
    <n v="56"/>
    <n v="79"/>
    <n v="4815"/>
    <s v=" "/>
    <m/>
    <n v="95461"/>
    <n v="220087"/>
    <n v="1000"/>
    <n v="1.64"/>
    <n v="140183"/>
    <n v="0.01"/>
    <m/>
    <m/>
  </r>
  <r>
    <n v="1.01548703459927E+16"/>
    <x v="1"/>
    <x v="7"/>
    <x v="22"/>
    <d v="2016-11-11T08:00:00"/>
    <s v="FIL ROUGE"/>
    <x v="2"/>
    <n v="2"/>
    <x v="272"/>
    <n v="1175916"/>
    <n v="19394"/>
    <n v="1156522"/>
    <n v="278336"/>
    <n v="0.23669717905020426"/>
    <n v="173444"/>
    <n v="10954"/>
    <n v="81"/>
    <n v="373"/>
    <n v="39692"/>
    <n v="122344"/>
    <m/>
    <n v="278336"/>
    <n v="220341"/>
    <n v="772.69"/>
    <n v="1.64"/>
    <n v="111630"/>
    <n v="0.01"/>
    <m/>
    <m/>
  </r>
  <r>
    <n v="1.01546735276477E+16"/>
    <x v="1"/>
    <x v="7"/>
    <x v="22"/>
    <d v="2016-11-14T08:00:00"/>
    <s v="FIL ROUGE"/>
    <x v="4"/>
    <n v="4"/>
    <x v="273"/>
    <n v="542792"/>
    <n v="63831"/>
    <n v="478961"/>
    <n v="104304"/>
    <n v="0.19216200680923817"/>
    <n v="108557"/>
    <n v="101705"/>
    <n v="117"/>
    <n v="106"/>
    <n v="6629"/>
    <s v=" "/>
    <m/>
    <n v="104304"/>
    <n v="221242"/>
    <n v="200"/>
    <n v="1.04"/>
    <n v="35130"/>
    <n v="0.01"/>
    <m/>
    <m/>
  </r>
  <r>
    <n v="1.01546735296577E+16"/>
    <x v="1"/>
    <x v="7"/>
    <x v="22"/>
    <d v="2016-11-16T08:00:00"/>
    <s v="FIL ROUGE"/>
    <x v="6"/>
    <n v="6"/>
    <x v="274"/>
    <n v="412179"/>
    <n v="62146"/>
    <n v="350033"/>
    <n v="89686"/>
    <n v="0.21758993058840939"/>
    <n v="91349"/>
    <n v="88344"/>
    <n v="39"/>
    <n v="39"/>
    <n v="2927"/>
    <s v=" "/>
    <m/>
    <n v="89686"/>
    <n v="221824"/>
    <n v="200"/>
    <n v="0.66"/>
    <n v="42795"/>
    <n v="0"/>
    <m/>
    <m/>
  </r>
  <r>
    <n v="1.01547527843327E+16"/>
    <x v="1"/>
    <x v="7"/>
    <x v="22"/>
    <d v="2016-11-18T08:00:00"/>
    <s v="FIL ROUGE"/>
    <x v="9"/>
    <n v="8"/>
    <x v="275"/>
    <n v="500505"/>
    <n v="56752"/>
    <n v="443753"/>
    <n v="94621"/>
    <n v="0.18905105843098471"/>
    <n v="95079"/>
    <n v="89004"/>
    <n v="60"/>
    <n v="64"/>
    <n v="5951"/>
    <s v=" "/>
    <m/>
    <n v="94621"/>
    <n v="222013"/>
    <n v="200"/>
    <n v="1.41"/>
    <n v="21582"/>
    <n v="0.01"/>
    <m/>
    <m/>
  </r>
  <r>
    <n v="1.01546714645377E+16"/>
    <x v="1"/>
    <x v="7"/>
    <x v="22"/>
    <d v="2016-11-21T08:00:00"/>
    <s v="FIL ROUGE"/>
    <x v="6"/>
    <n v="6"/>
    <x v="276"/>
    <n v="728855"/>
    <n v="48261"/>
    <n v="680594"/>
    <n v="106110"/>
    <n v="0.14558451269456887"/>
    <n v="106494"/>
    <n v="92822"/>
    <n v="78"/>
    <n v="214"/>
    <n v="13380"/>
    <s v=" "/>
    <m/>
    <n v="106110"/>
    <n v="222414"/>
    <n v="100"/>
    <n v="1.58"/>
    <n v="5116"/>
    <n v="0.02"/>
    <m/>
    <m/>
  </r>
  <r>
    <n v="1.01546735314827E+16"/>
    <x v="1"/>
    <x v="7"/>
    <x v="22"/>
    <d v="2016-11-23T08:02:15"/>
    <s v="FIL ROUGE"/>
    <x v="8"/>
    <n v="7"/>
    <x v="277"/>
    <n v="452525"/>
    <n v="64187"/>
    <n v="388338"/>
    <n v="94709"/>
    <n v="0.20929009446991878"/>
    <n v="95086"/>
    <n v="91122"/>
    <n v="35"/>
    <n v="34"/>
    <n v="3895"/>
    <s v=" "/>
    <m/>
    <n v="94709"/>
    <n v="222923"/>
    <n v="200"/>
    <n v="1.2"/>
    <n v="20125"/>
    <n v="0.01"/>
    <m/>
    <m/>
  </r>
  <r>
    <n v="1.01546714678727E+16"/>
    <x v="1"/>
    <x v="7"/>
    <x v="22"/>
    <d v="2016-11-25T08:01:05"/>
    <s v="FIL ROUGE"/>
    <x v="6"/>
    <n v="6"/>
    <x v="278"/>
    <n v="494798"/>
    <n v="68103"/>
    <n v="426695"/>
    <n v="103326"/>
    <n v="0.20882461125550225"/>
    <n v="107301"/>
    <n v="100067"/>
    <n v="107"/>
    <n v="99"/>
    <n v="7028"/>
    <s v=" "/>
    <m/>
    <n v="103326"/>
    <n v="223538"/>
    <n v="200"/>
    <n v="0.84"/>
    <n v="39870"/>
    <n v="0.01"/>
    <m/>
    <m/>
  </r>
  <r>
    <n v="1.01546738835827E+16"/>
    <x v="1"/>
    <x v="7"/>
    <x v="22"/>
    <d v="2016-11-28T08:00:00"/>
    <s v="FIL ROUGE"/>
    <x v="6"/>
    <n v="6"/>
    <x v="279"/>
    <n v="526469"/>
    <n v="71381"/>
    <n v="455088"/>
    <n v="99685"/>
    <n v="0.18934638126841277"/>
    <n v="102128"/>
    <n v="96043"/>
    <n v="98"/>
    <n v="104"/>
    <n v="5883"/>
    <s v=" "/>
    <m/>
    <n v="99685"/>
    <n v="223911"/>
    <n v="200"/>
    <n v="0.8"/>
    <n v="50463"/>
    <n v="0.01"/>
    <m/>
    <m/>
  </r>
  <r>
    <s v="208341012779_10154940875877780"/>
    <x v="1"/>
    <x v="7"/>
    <x v="23"/>
    <d v="2016-12-01T08:00:00"/>
    <s v="FIL ROUGE"/>
    <x v="8"/>
    <n v="7"/>
    <x v="280"/>
    <n v="425260"/>
    <n v="21527"/>
    <n v="403733"/>
    <n v="25789"/>
    <n v="0.21501434416592202"/>
    <n v="90979"/>
    <n v="15323"/>
    <n v="16"/>
    <n v="80"/>
    <n v="9912"/>
    <n v="65648"/>
    <n v="65648"/>
    <n v="91437"/>
    <n v="231356"/>
    <m/>
    <m/>
    <m/>
    <m/>
    <m/>
    <m/>
  </r>
  <r>
    <s v="208341012779_10154940887962780"/>
    <x v="1"/>
    <x v="7"/>
    <x v="23"/>
    <d v="2016-12-05T00:00:01"/>
    <s v="FIL ROUGE"/>
    <x v="5"/>
    <n v="5"/>
    <x v="281"/>
    <n v="4724"/>
    <n v="4724"/>
    <n v="0"/>
    <n v="170"/>
    <n v="3.5986452159187131E-2"/>
    <n v="196"/>
    <n v="105"/>
    <n v="3"/>
    <n v="2"/>
    <n v="86"/>
    <m/>
    <m/>
    <n v="170"/>
    <n v="355131"/>
    <m/>
    <m/>
    <m/>
    <m/>
    <m/>
    <m/>
  </r>
  <r>
    <s v="208341012779_10154979081582780"/>
    <x v="1"/>
    <x v="7"/>
    <x v="23"/>
    <d v="2016-12-07T08:01:25"/>
    <s v="FIL ROUGE"/>
    <x v="8"/>
    <n v="7"/>
    <x v="282"/>
    <n v="2288"/>
    <n v="2288"/>
    <n v="0"/>
    <n v="76"/>
    <n v="3.3216783216783216E-2"/>
    <n v="87"/>
    <n v="62"/>
    <n v="1"/>
    <n v="1"/>
    <n v="23"/>
    <m/>
    <m/>
    <n v="76"/>
    <n v="353140"/>
    <m/>
    <m/>
    <m/>
    <m/>
    <m/>
    <m/>
  </r>
  <r>
    <s v="208341012779_10154979081857780"/>
    <x v="1"/>
    <x v="7"/>
    <x v="23"/>
    <d v="2016-12-09T08:01:51"/>
    <s v="FIL ROUGE"/>
    <x v="6"/>
    <n v="6"/>
    <x v="283"/>
    <n v="2685"/>
    <n v="2685"/>
    <n v="0"/>
    <n v="110"/>
    <n v="4.0968342644320296E-2"/>
    <n v="124"/>
    <n v="64"/>
    <n v="1"/>
    <n v="2"/>
    <n v="57"/>
    <m/>
    <m/>
    <n v="110"/>
    <n v="347896"/>
    <m/>
    <m/>
    <m/>
    <m/>
    <m/>
    <m/>
  </r>
  <r>
    <s v="208341012779_10154979088137780"/>
    <x v="1"/>
    <x v="7"/>
    <x v="23"/>
    <d v="2016-12-12T08:25:01"/>
    <s v="FIL ROUGE"/>
    <x v="6"/>
    <n v="6"/>
    <x v="284"/>
    <n v="3154"/>
    <n v="3154"/>
    <n v="0"/>
    <n v="94"/>
    <n v="2.9803424223208624E-2"/>
    <n v="109"/>
    <n v="55"/>
    <n v="1"/>
    <n v="1"/>
    <n v="52"/>
    <m/>
    <m/>
    <n v="94"/>
    <n v="239168"/>
    <m/>
    <m/>
    <m/>
    <m/>
    <m/>
    <m/>
  </r>
  <r>
    <s v="208341012779_10154979092547780"/>
    <x v="1"/>
    <x v="7"/>
    <x v="23"/>
    <d v="2016-12-14T08:00:04"/>
    <s v="FIL ROUGE"/>
    <x v="6"/>
    <n v="6"/>
    <x v="285"/>
    <n v="2685"/>
    <n v="2685"/>
    <n v="0"/>
    <n v="76"/>
    <n v="2.830540037243948E-2"/>
    <n v="91"/>
    <n v="56"/>
    <n v="3"/>
    <n v="5"/>
    <n v="27"/>
    <m/>
    <m/>
    <n v="76"/>
    <n v="239307"/>
    <m/>
    <m/>
    <m/>
    <m/>
    <m/>
    <m/>
  </r>
  <r>
    <s v="208341012779_10154979092787780"/>
    <x v="1"/>
    <x v="7"/>
    <x v="23"/>
    <d v="2016-12-16T01:00:00"/>
    <s v="FIL ROUGE"/>
    <x v="6"/>
    <n v="6"/>
    <x v="286"/>
    <n v="2904"/>
    <n v="2904"/>
    <n v="0"/>
    <n v="95"/>
    <n v="3.2713498622589529E-2"/>
    <n v="109"/>
    <n v="66"/>
    <n v="0"/>
    <n v="1"/>
    <n v="42"/>
    <m/>
    <m/>
    <n v="95"/>
    <n v="239360"/>
    <m/>
    <m/>
    <m/>
    <m/>
    <m/>
    <m/>
  </r>
  <r>
    <s v="208341012779_10154979097002780"/>
    <x v="1"/>
    <x v="7"/>
    <x v="23"/>
    <d v="2016-12-19T08:00:34"/>
    <s v="FIL ROUGE"/>
    <x v="6"/>
    <n v="6"/>
    <x v="287"/>
    <n v="4090"/>
    <n v="4090"/>
    <n v="0"/>
    <n v="130"/>
    <n v="3.1784841075794622E-2"/>
    <n v="145"/>
    <n v="89"/>
    <n v="3"/>
    <n v="1"/>
    <n v="52"/>
    <m/>
    <m/>
    <n v="130"/>
    <n v="239695"/>
    <m/>
    <m/>
    <m/>
    <m/>
    <m/>
    <m/>
  </r>
  <r>
    <s v="208341012779_10154979099402780"/>
    <x v="1"/>
    <x v="7"/>
    <x v="23"/>
    <d v="2016-12-21T01:00:00"/>
    <s v="FIL ROUGE"/>
    <x v="6"/>
    <n v="6"/>
    <x v="288"/>
    <n v="3108"/>
    <n v="3108"/>
    <n v="0"/>
    <n v="71"/>
    <n v="2.2844272844272845E-2"/>
    <n v="91"/>
    <n v="65"/>
    <n v="1"/>
    <n v="2"/>
    <n v="23"/>
    <m/>
    <m/>
    <n v="71"/>
    <n v="233159"/>
    <m/>
    <m/>
    <m/>
    <m/>
    <m/>
    <m/>
  </r>
  <r>
    <s v="208341012779_10154979102287780"/>
    <x v="1"/>
    <x v="7"/>
    <x v="23"/>
    <d v="2016-12-23T01:00:00"/>
    <s v="FIL ROUGE"/>
    <x v="4"/>
    <n v="4"/>
    <x v="289"/>
    <n v="2521"/>
    <n v="2521"/>
    <n v="0"/>
    <n v="55"/>
    <n v="2.1816739389131298E-2"/>
    <n v="62"/>
    <n v="36"/>
    <n v="0"/>
    <n v="3"/>
    <n v="23"/>
    <m/>
    <m/>
    <n v="55"/>
    <n v="233196"/>
    <m/>
    <m/>
    <m/>
    <m/>
    <m/>
    <m/>
  </r>
  <r>
    <s v="208341012779_10154979102667780"/>
    <x v="1"/>
    <x v="7"/>
    <x v="23"/>
    <d v="2016-12-24T08:01:18"/>
    <s v="FIL ROUGE"/>
    <x v="6"/>
    <n v="6"/>
    <x v="290"/>
    <n v="3648"/>
    <n v="3648"/>
    <n v="0"/>
    <n v="119"/>
    <n v="3.2620614035087717E-2"/>
    <n v="135"/>
    <n v="83"/>
    <n v="1"/>
    <n v="6"/>
    <n v="45"/>
    <m/>
    <m/>
    <n v="119"/>
    <n v="233243"/>
    <m/>
    <m/>
    <m/>
    <m/>
    <m/>
    <m/>
  </r>
  <r>
    <s v="208341012779_10154979111757780"/>
    <x v="1"/>
    <x v="7"/>
    <x v="23"/>
    <d v="2016-12-27T08:00:33"/>
    <s v="FIL ROUGE"/>
    <x v="8"/>
    <n v="7"/>
    <x v="291"/>
    <n v="3696"/>
    <n v="3696"/>
    <n v="0"/>
    <n v="103"/>
    <n v="2.7867965367965368E-2"/>
    <n v="118"/>
    <n v="76"/>
    <n v="1"/>
    <n v="4"/>
    <n v="37"/>
    <m/>
    <m/>
    <n v="103"/>
    <n v="225096"/>
    <m/>
    <m/>
    <m/>
    <m/>
    <m/>
    <m/>
  </r>
  <r>
    <s v="208341012779_10154979334762780"/>
    <x v="1"/>
    <x v="7"/>
    <x v="23"/>
    <d v="2016-12-29T08:00:01"/>
    <s v="FIL ROUGE"/>
    <x v="6"/>
    <n v="6"/>
    <x v="292"/>
    <n v="3274"/>
    <n v="3274"/>
    <n v="0"/>
    <n v="110"/>
    <n v="3.3598045204642636E-2"/>
    <n v="126"/>
    <n v="81"/>
    <n v="0"/>
    <n v="3"/>
    <n v="42"/>
    <m/>
    <m/>
    <n v="110"/>
    <n v="225166"/>
    <m/>
    <m/>
    <m/>
    <m/>
    <m/>
    <m/>
  </r>
  <r>
    <s v="208341012779_10154979154992780"/>
    <x v="1"/>
    <x v="7"/>
    <x v="23"/>
    <d v="2016-12-31T08:00:01"/>
    <s v="FIL ROUGE"/>
    <x v="6"/>
    <n v="6"/>
    <x v="293"/>
    <n v="3982"/>
    <n v="3982"/>
    <n v="0"/>
    <n v="88"/>
    <n v="2.2099447513812154E-2"/>
    <n v="99"/>
    <n v="65"/>
    <n v="1"/>
    <n v="5"/>
    <n v="28"/>
    <m/>
    <m/>
    <n v="88"/>
    <n v="225260"/>
    <m/>
    <m/>
    <m/>
    <m/>
    <m/>
    <m/>
  </r>
  <r>
    <s v="208341012779_10155082429617780"/>
    <x v="2"/>
    <x v="8"/>
    <x v="24"/>
    <d v="2017-01-02T08:00:00"/>
    <s v="FIL ROUGE"/>
    <x v="5"/>
    <n v="5"/>
    <x v="294"/>
    <n v="5269"/>
    <n v="5269"/>
    <n v="0"/>
    <n v="192"/>
    <n v="3.6439552097172138E-2"/>
    <n v="222"/>
    <n v="132"/>
    <n v="1"/>
    <n v="6"/>
    <n v="83"/>
    <m/>
    <m/>
    <n v="192"/>
    <n v="225348"/>
    <m/>
    <m/>
    <m/>
    <m/>
    <m/>
    <m/>
  </r>
  <r>
    <s v="208341012779_10155082441397780"/>
    <x v="2"/>
    <x v="8"/>
    <x v="24"/>
    <d v="2017-01-04T08:00:41"/>
    <s v="FIL ROUGE"/>
    <x v="6"/>
    <n v="6"/>
    <x v="295"/>
    <n v="4127"/>
    <n v="4127"/>
    <n v="0"/>
    <n v="164"/>
    <n v="0.26774897019626848"/>
    <n v="1074"/>
    <n v="61"/>
    <n v="2"/>
    <n v="3"/>
    <n v="115"/>
    <n v="893"/>
    <n v="941"/>
    <n v="1105"/>
    <n v="225456"/>
    <m/>
    <m/>
    <m/>
    <m/>
    <m/>
    <m/>
  </r>
  <r>
    <s v="208341012779_10155082457067780"/>
    <x v="2"/>
    <x v="8"/>
    <x v="24"/>
    <d v="2017-01-06T08:00:00"/>
    <s v="FIL ROUGE"/>
    <x v="8"/>
    <n v="7"/>
    <x v="296"/>
    <n v="5169"/>
    <n v="5169"/>
    <n v="0"/>
    <n v="241"/>
    <n v="0.2004256142387309"/>
    <n v="1017"/>
    <n v="119"/>
    <n v="3"/>
    <n v="12"/>
    <n v="149"/>
    <n v="734"/>
    <n v="795"/>
    <n v="1036"/>
    <n v="225527"/>
    <m/>
    <m/>
    <m/>
    <m/>
    <m/>
    <m/>
  </r>
  <r>
    <s v="208341012779_10155082464702780"/>
    <x v="2"/>
    <x v="8"/>
    <x v="24"/>
    <d v="2017-01-09T08:01:46"/>
    <s v="FIL ROUGE"/>
    <x v="6"/>
    <n v="6"/>
    <x v="297"/>
    <n v="4135"/>
    <n v="4135"/>
    <n v="0"/>
    <n v="101"/>
    <n v="2.4425634824667471E-2"/>
    <n v="115"/>
    <n v="75"/>
    <n v="2"/>
    <n v="2"/>
    <n v="36"/>
    <m/>
    <m/>
    <n v="101"/>
    <n v="225777"/>
    <m/>
    <m/>
    <m/>
    <m/>
    <m/>
    <m/>
  </r>
  <r>
    <s v="208341012779_10155082466242780"/>
    <x v="2"/>
    <x v="8"/>
    <x v="24"/>
    <d v="2017-01-13T08:00:04"/>
    <s v="FIL ROUGE"/>
    <x v="6"/>
    <n v="6"/>
    <x v="298"/>
    <n v="4180"/>
    <n v="4180"/>
    <n v="0"/>
    <n v="161"/>
    <n v="3.8516746411483255E-2"/>
    <n v="184"/>
    <n v="100"/>
    <n v="1"/>
    <n v="6"/>
    <n v="77"/>
    <m/>
    <m/>
    <n v="161"/>
    <n v="225873"/>
    <m/>
    <m/>
    <m/>
    <m/>
    <m/>
    <m/>
  </r>
  <r>
    <s v="208341012779_10155082469612780"/>
    <x v="2"/>
    <x v="8"/>
    <x v="24"/>
    <d v="2017-01-16T08:00:00"/>
    <s v="FIL ROUGE"/>
    <x v="6"/>
    <n v="6"/>
    <x v="299"/>
    <n v="5770"/>
    <n v="5770"/>
    <n v="0"/>
    <n v="300"/>
    <n v="5.1993067590987867E-2"/>
    <n v="390"/>
    <n v="170"/>
    <n v="1"/>
    <n v="3"/>
    <n v="216"/>
    <m/>
    <m/>
    <n v="300"/>
    <n v="225990"/>
    <m/>
    <m/>
    <m/>
    <m/>
    <m/>
    <m/>
  </r>
  <r>
    <s v="208341012779_10155082475127780"/>
    <x v="2"/>
    <x v="8"/>
    <x v="24"/>
    <d v="2017-01-18T08:00:05"/>
    <s v="FIL ROUGE"/>
    <x v="6"/>
    <n v="6"/>
    <x v="300"/>
    <n v="3636"/>
    <n v="3636"/>
    <n v="0"/>
    <n v="130"/>
    <n v="3.5753575357535754E-2"/>
    <n v="146"/>
    <n v="85"/>
    <n v="0"/>
    <n v="3"/>
    <n v="58"/>
    <m/>
    <m/>
    <n v="130"/>
    <n v="226050"/>
    <m/>
    <m/>
    <m/>
    <m/>
    <m/>
    <m/>
  </r>
  <r>
    <s v="208341012779_10155082481417780"/>
    <x v="2"/>
    <x v="8"/>
    <x v="24"/>
    <d v="2017-01-20T08:00:16"/>
    <s v="FIL ROUGE"/>
    <x v="4"/>
    <n v="4"/>
    <x v="301"/>
    <n v="1608"/>
    <n v="1608"/>
    <n v="0"/>
    <n v="37"/>
    <n v="2.3009950248756218E-2"/>
    <n v="44"/>
    <n v="30"/>
    <n v="0"/>
    <n v="2"/>
    <n v="12"/>
    <m/>
    <m/>
    <n v="37"/>
    <n v="226127"/>
    <m/>
    <m/>
    <m/>
    <m/>
    <m/>
    <m/>
  </r>
  <r>
    <s v="208341012779_10155082499197780"/>
    <x v="2"/>
    <x v="8"/>
    <x v="24"/>
    <d v="2017-01-23T08:00:00"/>
    <s v="FIL ROUGE"/>
    <x v="5"/>
    <n v="5"/>
    <x v="302"/>
    <n v="3140"/>
    <n v="3140"/>
    <n v="0"/>
    <n v="139"/>
    <n v="0.20732484076433122"/>
    <n v="623"/>
    <n v="51"/>
    <n v="1"/>
    <n v="3"/>
    <n v="97"/>
    <n v="471"/>
    <n v="512"/>
    <n v="651"/>
    <n v="227354"/>
    <m/>
    <m/>
    <m/>
    <m/>
    <m/>
    <m/>
  </r>
  <r>
    <s v="208341012779_10155082500752780"/>
    <x v="2"/>
    <x v="8"/>
    <x v="24"/>
    <d v="2017-01-27T08:00:00"/>
    <s v="FIL ROUGE"/>
    <x v="6"/>
    <n v="6"/>
    <x v="303"/>
    <n v="3827"/>
    <n v="3827"/>
    <n v="0"/>
    <n v="131"/>
    <n v="3.423046772929187E-2"/>
    <n v="150"/>
    <n v="94"/>
    <n v="1"/>
    <n v="5"/>
    <n v="50"/>
    <m/>
    <m/>
    <n v="131"/>
    <n v="227425"/>
    <m/>
    <m/>
    <m/>
    <m/>
    <m/>
    <m/>
  </r>
  <r>
    <s v="208341012779_10155082504212780"/>
    <x v="2"/>
    <x v="8"/>
    <x v="24"/>
    <d v="2017-01-30T08:00:00"/>
    <s v="FIL ROUGE"/>
    <x v="8"/>
    <n v="7"/>
    <x v="304"/>
    <n v="3612"/>
    <n v="3612"/>
    <n v="0"/>
    <n v="78"/>
    <n v="2.1594684385382059E-2"/>
    <n v="88"/>
    <n v="54"/>
    <n v="1"/>
    <n v="3"/>
    <n v="30"/>
    <m/>
    <m/>
    <n v="78"/>
    <n v="227472"/>
    <m/>
    <m/>
    <m/>
    <m/>
    <m/>
    <m/>
  </r>
  <r>
    <m/>
    <x v="3"/>
    <x v="9"/>
    <x v="25"/>
    <m/>
    <m/>
    <x v="10"/>
    <m/>
    <x v="254"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showMissing="0" updatedVersion="4" minRefreshableVersion="3" useAutoFormatting="1" rowGrandTotals="0" colGrandTotals="0" itemPrintTitles="1" createdVersion="4" indent="0" outline="1" outlineData="1" multipleFieldFilters="0" rowHeaderCaption="Months">
  <location ref="A6:T13" firstHeaderRow="0" firstDataRow="1" firstDataCol="1"/>
  <pivotFields count="35">
    <pivotField subtotalTop="0" showAll="0" defaultSubtotal="0"/>
    <pivotField subtotalTop="0" showAll="0" sortType="ascending" defaultSubtotal="0">
      <items count="4">
        <item h="1" x="0"/>
        <item x="1"/>
        <item h="1" x="2"/>
        <item h="1" sd="0" x="3"/>
      </items>
    </pivotField>
    <pivotField subtotalTop="0" showAll="0" defaultSubtotal="0"/>
    <pivotField axis="axisRow" subtotalTop="0" showAll="0" sortType="ascending" defaultSubtotal="0">
      <items count="26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x="18"/>
        <item x="19"/>
        <item x="20"/>
        <item x="21"/>
        <item x="22"/>
        <item x="23"/>
        <item x="24"/>
        <item h="1" x="25"/>
      </items>
    </pivotField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subtotalTop="0" showAll="0" defaultSubtotal="0"/>
    <pivotField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  <pivotField subtotalTop="0" showAll="0" defaultSubtotal="0"/>
    <pivotField dataField="1" subtotalTop="0" showAll="0" defaultSubtotal="0"/>
    <pivotField subtotalTop="0" showAll="0" defaultSubtotal="0"/>
    <pivotField dataField="1"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dataField="1" subtotalTop="0" showAll="0" defaultSubtotal="0"/>
    <pivotField dataField="1" subtotalTop="0" dragToRow="0" dragToCol="0" dragToPage="0" showAll="0" defaultSubtotal="0"/>
    <pivotField dataField="1" subtotalTop="0" dragToRow="0" dragToCol="0" dragToPage="0" showAll="0" defaultSubtotal="0"/>
    <pivotField dataField="1" subtotalTop="0" dragToRow="0" dragToCol="0" dragToPage="0" showAll="0" defaultSubtotal="0"/>
    <pivotField subtotalTop="0" dragToRow="0" dragToCol="0" dragToPage="0" showAll="0" defaultSubtotal="0"/>
    <pivotField subtotalTop="0" dragToRow="0" dragToCol="0" dragToPage="0" showAll="0" defaultSubtotal="0"/>
    <pivotField dataField="1" dragToRow="0" dragToCol="0" dragToPage="0" showAll="0" defaultSubtotal="0"/>
  </pivotFields>
  <rowFields count="1">
    <field x="3"/>
  </rowFields>
  <rowItems count="7">
    <i>
      <x v="18"/>
    </i>
    <i>
      <x v="19"/>
    </i>
    <i>
      <x v="20"/>
    </i>
    <i>
      <x v="21"/>
    </i>
    <i>
      <x v="22"/>
    </i>
    <i>
      <x v="23"/>
    </i>
    <i>
      <x v="24"/>
    </i>
  </rowItems>
  <colFields count="1">
    <field x="-2"/>
  </colFields>
  <colItems count="1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</colItems>
  <dataFields count="19">
    <dataField name="TOTAL REACH" fld="9" baseField="0" baseItem="0" numFmtId="165"/>
    <dataField name="TOTAL ORGANIC REACH" fld="10" baseField="0" baseItem="0" numFmtId="165"/>
    <dataField name="% ORGANIC REACH" fld="31" baseField="0" baseItem="0" numFmtId="166"/>
    <dataField name="TOTAL PAID REACH" fld="11" baseField="0" baseItem="0" numFmtId="165"/>
    <dataField name="AVERAGE POST REACH" fld="9" subtotal="average" baseField="0" baseItem="0" numFmtId="165"/>
    <dataField name="TOTAL ENGAGED USERS" fld="21" baseField="0" baseItem="0" numFmtId="165"/>
    <dataField name="AVERAGE ENGAGED USERS" fld="21" subtotal="average" baseField="0" baseItem="0" numFmtId="165"/>
    <dataField name="TOTAL LIKES " fld="15" baseField="0" baseItem="0"/>
    <dataField name="TOTAL SHARES" fld="17" baseField="0" baseItem="0"/>
    <dataField name="TOTAL COMMENTS" fld="16" baseField="0" baseItem="0" numFmtId="165"/>
    <dataField name="TOTAL CLICKS" fld="18" baseField="0" baseItem="0"/>
    <dataField name="TOTAL VIEWS" fld="19" baseField="0" baseItem="0"/>
    <dataField name="TOTAL ENGAGEMENTS" fld="14" baseField="0" baseItem="0"/>
    <dataField name="Average Engagement rate" fld="34" baseField="0" baseItem="0"/>
    <dataField name="NB POSTS" fld="8" subtotal="count" baseField="0" baseItem="0"/>
    <dataField name="BUDGET MEDIA" fld="23" baseField="0" baseItem="0"/>
    <dataField name="AVERAGE CPM" fld="29" baseField="0" baseItem="0"/>
    <dataField name="AVERAGE CPE" fld="30" baseField="0" baseItem="0"/>
    <dataField name="AVERAGE CALCULATED FREQUENCY" fld="28" baseField="0" baseItem="0"/>
  </dataFields>
  <formats count="21">
    <format dxfId="20">
      <pivotArea outline="0" collapsedLevelsAreSubtotals="1" fieldPosition="0">
        <references count="1">
          <reference field="4294967294" count="1" selected="0">
            <x v="9"/>
          </reference>
        </references>
      </pivotArea>
    </format>
    <format dxfId="19">
      <pivotArea dataOnly="0" labelOnly="1" outline="0" fieldPosition="0">
        <references count="1">
          <reference field="4294967294" count="1">
            <x v="9"/>
          </reference>
        </references>
      </pivotArea>
    </format>
    <format dxfId="18">
      <pivotArea dataOnly="0" outline="0" fieldPosition="0">
        <references count="1">
          <reference field="4294967294" count="1">
            <x v="10"/>
          </reference>
        </references>
      </pivotArea>
    </format>
    <format dxfId="17">
      <pivotArea dataOnly="0" outline="0" fieldPosition="0">
        <references count="1">
          <reference field="4294967294" count="1">
            <x v="12"/>
          </reference>
        </references>
      </pivotArea>
    </format>
    <format dxfId="16">
      <pivotArea dataOnly="0" outline="0" fieldPosition="0">
        <references count="1">
          <reference field="4294967294" count="1">
            <x v="11"/>
          </reference>
        </references>
      </pivotArea>
    </format>
    <format dxfId="15">
      <pivotArea dataOnly="0" outline="0" fieldPosition="0">
        <references count="1">
          <reference field="4294967294" count="1">
            <x v="14"/>
          </reference>
        </references>
      </pivotArea>
    </format>
    <format dxfId="14">
      <pivotArea dataOnly="0" outline="0" fieldPosition="0">
        <references count="1">
          <reference field="4294967294" count="1">
            <x v="15"/>
          </reference>
        </references>
      </pivotArea>
    </format>
    <format dxfId="13">
      <pivotArea dataOnly="0" outline="0" fieldPosition="0">
        <references count="1">
          <reference field="4294967294" count="1">
            <x v="16"/>
          </reference>
        </references>
      </pivotArea>
    </format>
    <format dxfId="12">
      <pivotArea dataOnly="0" outline="0" fieldPosition="0">
        <references count="1">
          <reference field="4294967294" count="1">
            <x v="17"/>
          </reference>
        </references>
      </pivotArea>
    </format>
    <format dxfId="11">
      <pivotArea dataOnly="0" outline="0" fieldPosition="0">
        <references count="1">
          <reference field="4294967294" count="1">
            <x v="18"/>
          </reference>
        </references>
      </pivotArea>
    </format>
    <format dxfId="10">
      <pivotArea type="all" dataOnly="0" outline="0" fieldPosition="0"/>
    </format>
    <format dxfId="9">
      <pivotArea type="all" dataOnly="0" outline="0" fieldPosition="0"/>
    </format>
    <format dxfId="8">
      <pivotArea type="all" dataOnly="0" outline="0" fieldPosition="0"/>
    </format>
    <format dxfId="7">
      <pivotArea field="1" type="button" dataOnly="0" labelOnly="1" outline="0"/>
    </format>
    <format dxfId="6">
      <pivotArea dataOnly="0" outline="0" fieldPosition="0">
        <references count="1">
          <reference field="4294967294" count="1">
            <x v="8"/>
          </reference>
        </references>
      </pivotArea>
    </format>
    <format dxfId="5">
      <pivotArea dataOnly="0" outline="0" fieldPosition="0">
        <references count="1">
          <reference field="4294967294" count="1">
            <x v="7"/>
          </reference>
        </references>
      </pivotArea>
    </format>
    <format dxfId="4">
      <pivotArea dataOnly="0" labelOnly="1" fieldPosition="0">
        <references count="1">
          <reference field="3" count="0"/>
        </references>
      </pivotArea>
    </format>
    <format dxfId="3">
      <pivotArea dataOnly="0" labelOnly="1" fieldPosition="0">
        <references count="1">
          <reference field="3" count="0"/>
        </references>
      </pivotArea>
    </format>
    <format dxfId="2">
      <pivotArea dataOnly="0" outline="0" fieldPosition="0">
        <references count="1">
          <reference field="4294967294" count="1">
            <x v="13"/>
          </reference>
        </references>
      </pivotArea>
    </format>
    <format dxfId="1">
      <pivotArea field="1" type="button" dataOnly="0" labelOnly="1" outline="0"/>
    </format>
    <format dxfId="0">
      <pivotArea field="1" type="button" dataOnly="0" labelOnly="1" outline="0"/>
    </format>
  </formats>
  <pivotTableStyleInfo name="Template TDC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C1418"/>
  <sheetViews>
    <sheetView workbookViewId="0">
      <selection activeCell="E34" sqref="E34"/>
    </sheetView>
  </sheetViews>
  <sheetFormatPr baseColWidth="10" defaultColWidth="11.5" defaultRowHeight="15" x14ac:dyDescent="0.2"/>
  <cols>
    <col min="1" max="1" width="11.6640625" bestFit="1" customWidth="1"/>
  </cols>
  <sheetData>
    <row r="1" spans="1:3" x14ac:dyDescent="0.2">
      <c r="A1" s="63">
        <v>42035</v>
      </c>
      <c r="C1" t="s">
        <v>248</v>
      </c>
    </row>
    <row r="2" spans="1:3" x14ac:dyDescent="0.2">
      <c r="A2" s="63">
        <v>42063</v>
      </c>
      <c r="C2" t="s">
        <v>249</v>
      </c>
    </row>
    <row r="3" spans="1:3" x14ac:dyDescent="0.2">
      <c r="A3" s="63">
        <v>42094</v>
      </c>
      <c r="C3" t="s">
        <v>250</v>
      </c>
    </row>
    <row r="4" spans="1:3" x14ac:dyDescent="0.2">
      <c r="A4" s="63">
        <v>42124</v>
      </c>
      <c r="C4" t="s">
        <v>251</v>
      </c>
    </row>
    <row r="5" spans="1:3" x14ac:dyDescent="0.2">
      <c r="A5" s="63">
        <v>42155</v>
      </c>
      <c r="C5" t="s">
        <v>255</v>
      </c>
    </row>
    <row r="6" spans="1:3" x14ac:dyDescent="0.2">
      <c r="A6" s="63">
        <v>42185</v>
      </c>
      <c r="C6" t="s">
        <v>254</v>
      </c>
    </row>
    <row r="7" spans="1:3" x14ac:dyDescent="0.2">
      <c r="A7" s="63">
        <v>42216</v>
      </c>
      <c r="C7" t="s">
        <v>253</v>
      </c>
    </row>
    <row r="8" spans="1:3" x14ac:dyDescent="0.2">
      <c r="A8" s="63">
        <v>42247</v>
      </c>
      <c r="C8" t="s">
        <v>252</v>
      </c>
    </row>
    <row r="9" spans="1:3" x14ac:dyDescent="0.2">
      <c r="A9" s="63">
        <v>42277</v>
      </c>
      <c r="C9" t="s">
        <v>270</v>
      </c>
    </row>
    <row r="10" spans="1:3" x14ac:dyDescent="0.2">
      <c r="A10" s="63">
        <v>42308</v>
      </c>
      <c r="C10" t="s">
        <v>271</v>
      </c>
    </row>
    <row r="11" spans="1:3" x14ac:dyDescent="0.2">
      <c r="A11" s="63">
        <v>42338</v>
      </c>
      <c r="C11" t="s">
        <v>272</v>
      </c>
    </row>
    <row r="12" spans="1:3" x14ac:dyDescent="0.2">
      <c r="A12" s="63">
        <v>42369</v>
      </c>
      <c r="C12" t="s">
        <v>273</v>
      </c>
    </row>
    <row r="13" spans="1:3" x14ac:dyDescent="0.2">
      <c r="A13" s="63">
        <v>42400</v>
      </c>
      <c r="C13" t="s">
        <v>274</v>
      </c>
    </row>
    <row r="14" spans="1:3" x14ac:dyDescent="0.2">
      <c r="A14" s="63">
        <v>42429</v>
      </c>
      <c r="C14" t="s">
        <v>275</v>
      </c>
    </row>
    <row r="15" spans="1:3" x14ac:dyDescent="0.2">
      <c r="A15" s="63">
        <v>42460</v>
      </c>
      <c r="C15" t="s">
        <v>276</v>
      </c>
    </row>
    <row r="16" spans="1:3" x14ac:dyDescent="0.2">
      <c r="A16" s="63">
        <v>42490</v>
      </c>
      <c r="C16" t="s">
        <v>277</v>
      </c>
    </row>
    <row r="17" spans="1:3" x14ac:dyDescent="0.2">
      <c r="A17" s="63">
        <v>42521</v>
      </c>
      <c r="C17" t="s">
        <v>278</v>
      </c>
    </row>
    <row r="18" spans="1:3" x14ac:dyDescent="0.2">
      <c r="A18" s="63">
        <v>42551</v>
      </c>
      <c r="C18" t="s">
        <v>279</v>
      </c>
    </row>
    <row r="19" spans="1:3" x14ac:dyDescent="0.2">
      <c r="A19" s="63">
        <v>42582</v>
      </c>
      <c r="C19" t="s">
        <v>280</v>
      </c>
    </row>
    <row r="20" spans="1:3" x14ac:dyDescent="0.2">
      <c r="A20" s="63">
        <v>42613</v>
      </c>
      <c r="C20" t="s">
        <v>281</v>
      </c>
    </row>
    <row r="21" spans="1:3" x14ac:dyDescent="0.2">
      <c r="A21" s="63">
        <v>42643</v>
      </c>
      <c r="C21" t="s">
        <v>282</v>
      </c>
    </row>
    <row r="22" spans="1:3" x14ac:dyDescent="0.2">
      <c r="A22" s="63">
        <v>42674</v>
      </c>
      <c r="C22" t="s">
        <v>283</v>
      </c>
    </row>
    <row r="23" spans="1:3" x14ac:dyDescent="0.2">
      <c r="A23" s="63">
        <v>42704</v>
      </c>
      <c r="C23" t="s">
        <v>284</v>
      </c>
    </row>
    <row r="24" spans="1:3" x14ac:dyDescent="0.2">
      <c r="A24" s="63">
        <v>42735</v>
      </c>
      <c r="C24" t="s">
        <v>285</v>
      </c>
    </row>
    <row r="25" spans="1:3" x14ac:dyDescent="0.2">
      <c r="A25" s="63">
        <v>42766</v>
      </c>
    </row>
    <row r="26" spans="1:3" x14ac:dyDescent="0.2">
      <c r="A26" s="63">
        <v>42794</v>
      </c>
    </row>
    <row r="27" spans="1:3" x14ac:dyDescent="0.2">
      <c r="A27" s="63">
        <v>42825</v>
      </c>
    </row>
    <row r="28" spans="1:3" x14ac:dyDescent="0.2">
      <c r="A28" s="63">
        <v>42855</v>
      </c>
    </row>
    <row r="29" spans="1:3" x14ac:dyDescent="0.2">
      <c r="A29" s="63">
        <v>42886</v>
      </c>
    </row>
    <row r="30" spans="1:3" x14ac:dyDescent="0.2">
      <c r="A30" s="63">
        <v>42916</v>
      </c>
    </row>
    <row r="31" spans="1:3" x14ac:dyDescent="0.2">
      <c r="A31" s="63">
        <v>42947</v>
      </c>
    </row>
    <row r="32" spans="1:3" x14ac:dyDescent="0.2">
      <c r="A32" s="63">
        <v>42978</v>
      </c>
    </row>
    <row r="33" spans="1:1" x14ac:dyDescent="0.2">
      <c r="A33" s="63">
        <v>43008</v>
      </c>
    </row>
    <row r="34" spans="1:1" x14ac:dyDescent="0.2">
      <c r="A34" s="63">
        <v>43039</v>
      </c>
    </row>
    <row r="35" spans="1:1" x14ac:dyDescent="0.2">
      <c r="A35" s="63">
        <v>43069</v>
      </c>
    </row>
    <row r="36" spans="1:1" x14ac:dyDescent="0.2">
      <c r="A36" s="63">
        <v>43100</v>
      </c>
    </row>
    <row r="37" spans="1:1" x14ac:dyDescent="0.2">
      <c r="A37" s="63">
        <v>43131</v>
      </c>
    </row>
    <row r="38" spans="1:1" x14ac:dyDescent="0.2">
      <c r="A38" s="63">
        <v>43159</v>
      </c>
    </row>
    <row r="39" spans="1:1" x14ac:dyDescent="0.2">
      <c r="A39" s="63">
        <v>43190</v>
      </c>
    </row>
    <row r="40" spans="1:1" x14ac:dyDescent="0.2">
      <c r="A40" s="63">
        <v>43220</v>
      </c>
    </row>
    <row r="41" spans="1:1" x14ac:dyDescent="0.2">
      <c r="A41" s="63">
        <v>43251</v>
      </c>
    </row>
    <row r="42" spans="1:1" x14ac:dyDescent="0.2">
      <c r="A42" s="63">
        <v>43281</v>
      </c>
    </row>
    <row r="43" spans="1:1" x14ac:dyDescent="0.2">
      <c r="A43" s="63">
        <v>43312</v>
      </c>
    </row>
    <row r="44" spans="1:1" x14ac:dyDescent="0.2">
      <c r="A44" s="63">
        <v>43343</v>
      </c>
    </row>
    <row r="45" spans="1:1" x14ac:dyDescent="0.2">
      <c r="A45" s="63">
        <v>43373</v>
      </c>
    </row>
    <row r="46" spans="1:1" x14ac:dyDescent="0.2">
      <c r="A46" s="63">
        <v>43404</v>
      </c>
    </row>
    <row r="47" spans="1:1" x14ac:dyDescent="0.2">
      <c r="A47" s="63">
        <v>43434</v>
      </c>
    </row>
    <row r="48" spans="1:1" x14ac:dyDescent="0.2">
      <c r="A48" s="63">
        <v>43465</v>
      </c>
    </row>
    <row r="49" spans="1:1" x14ac:dyDescent="0.2">
      <c r="A49" s="63">
        <v>43496</v>
      </c>
    </row>
    <row r="50" spans="1:1" x14ac:dyDescent="0.2">
      <c r="A50" s="63">
        <v>43524</v>
      </c>
    </row>
    <row r="51" spans="1:1" x14ac:dyDescent="0.2">
      <c r="A51" s="63">
        <v>43555</v>
      </c>
    </row>
    <row r="52" spans="1:1" x14ac:dyDescent="0.2">
      <c r="A52" s="63">
        <v>43585</v>
      </c>
    </row>
    <row r="53" spans="1:1" x14ac:dyDescent="0.2">
      <c r="A53" s="63">
        <v>43616</v>
      </c>
    </row>
    <row r="54" spans="1:1" x14ac:dyDescent="0.2">
      <c r="A54" s="63">
        <v>43646</v>
      </c>
    </row>
    <row r="55" spans="1:1" x14ac:dyDescent="0.2">
      <c r="A55" s="63">
        <v>43677</v>
      </c>
    </row>
    <row r="56" spans="1:1" x14ac:dyDescent="0.2">
      <c r="A56" s="63">
        <v>43708</v>
      </c>
    </row>
    <row r="57" spans="1:1" x14ac:dyDescent="0.2">
      <c r="A57" s="63">
        <v>43738</v>
      </c>
    </row>
    <row r="58" spans="1:1" x14ac:dyDescent="0.2">
      <c r="A58" s="63">
        <v>43769</v>
      </c>
    </row>
    <row r="59" spans="1:1" x14ac:dyDescent="0.2">
      <c r="A59" s="63">
        <v>43799</v>
      </c>
    </row>
    <row r="60" spans="1:1" x14ac:dyDescent="0.2">
      <c r="A60" s="63">
        <v>43830</v>
      </c>
    </row>
    <row r="61" spans="1:1" x14ac:dyDescent="0.2">
      <c r="A61" s="63">
        <v>43861</v>
      </c>
    </row>
    <row r="62" spans="1:1" x14ac:dyDescent="0.2">
      <c r="A62" s="63">
        <v>43890</v>
      </c>
    </row>
    <row r="63" spans="1:1" x14ac:dyDescent="0.2">
      <c r="A63" s="63">
        <v>43921</v>
      </c>
    </row>
    <row r="64" spans="1:1" x14ac:dyDescent="0.2">
      <c r="A64" s="63">
        <v>43951</v>
      </c>
    </row>
    <row r="65" spans="1:1" x14ac:dyDescent="0.2">
      <c r="A65" s="63">
        <v>43982</v>
      </c>
    </row>
    <row r="66" spans="1:1" x14ac:dyDescent="0.2">
      <c r="A66" s="63">
        <v>44012</v>
      </c>
    </row>
    <row r="67" spans="1:1" x14ac:dyDescent="0.2">
      <c r="A67" s="63">
        <v>44043</v>
      </c>
    </row>
    <row r="68" spans="1:1" x14ac:dyDescent="0.2">
      <c r="A68" s="63">
        <v>44074</v>
      </c>
    </row>
    <row r="69" spans="1:1" x14ac:dyDescent="0.2">
      <c r="A69" s="63">
        <v>44104</v>
      </c>
    </row>
    <row r="70" spans="1:1" x14ac:dyDescent="0.2">
      <c r="A70" s="63">
        <v>44135</v>
      </c>
    </row>
    <row r="71" spans="1:1" x14ac:dyDescent="0.2">
      <c r="A71" s="63">
        <v>44165</v>
      </c>
    </row>
    <row r="72" spans="1:1" x14ac:dyDescent="0.2">
      <c r="A72" s="63">
        <v>44196</v>
      </c>
    </row>
    <row r="73" spans="1:1" x14ac:dyDescent="0.2">
      <c r="A73" s="3"/>
    </row>
    <row r="74" spans="1:1" x14ac:dyDescent="0.2">
      <c r="A74" s="3"/>
    </row>
    <row r="75" spans="1:1" x14ac:dyDescent="0.2">
      <c r="A75" s="3"/>
    </row>
    <row r="76" spans="1:1" x14ac:dyDescent="0.2">
      <c r="A76" s="3"/>
    </row>
    <row r="77" spans="1:1" x14ac:dyDescent="0.2">
      <c r="A77" s="3"/>
    </row>
    <row r="78" spans="1:1" x14ac:dyDescent="0.2">
      <c r="A78" s="3"/>
    </row>
    <row r="79" spans="1:1" x14ac:dyDescent="0.2">
      <c r="A79" s="3"/>
    </row>
    <row r="80" spans="1:1" x14ac:dyDescent="0.2">
      <c r="A80" s="3"/>
    </row>
    <row r="81" spans="1:1" x14ac:dyDescent="0.2">
      <c r="A81" s="3"/>
    </row>
    <row r="82" spans="1:1" x14ac:dyDescent="0.2">
      <c r="A82" s="3"/>
    </row>
    <row r="83" spans="1:1" x14ac:dyDescent="0.2">
      <c r="A83" s="3"/>
    </row>
    <row r="84" spans="1:1" x14ac:dyDescent="0.2">
      <c r="A84" s="3"/>
    </row>
    <row r="85" spans="1:1" x14ac:dyDescent="0.2">
      <c r="A85" s="3"/>
    </row>
    <row r="86" spans="1:1" x14ac:dyDescent="0.2">
      <c r="A86" s="3"/>
    </row>
    <row r="87" spans="1:1" x14ac:dyDescent="0.2">
      <c r="A87" s="3"/>
    </row>
    <row r="88" spans="1:1" x14ac:dyDescent="0.2">
      <c r="A88" s="3"/>
    </row>
    <row r="89" spans="1:1" x14ac:dyDescent="0.2">
      <c r="A89" s="3"/>
    </row>
    <row r="90" spans="1:1" x14ac:dyDescent="0.2">
      <c r="A90" s="3"/>
    </row>
    <row r="91" spans="1:1" x14ac:dyDescent="0.2">
      <c r="A91" s="3"/>
    </row>
    <row r="92" spans="1:1" x14ac:dyDescent="0.2">
      <c r="A92" s="3"/>
    </row>
    <row r="93" spans="1:1" x14ac:dyDescent="0.2">
      <c r="A93" s="3"/>
    </row>
    <row r="94" spans="1:1" x14ac:dyDescent="0.2">
      <c r="A94" s="3"/>
    </row>
    <row r="95" spans="1:1" x14ac:dyDescent="0.2">
      <c r="A95" s="3"/>
    </row>
    <row r="96" spans="1:1" x14ac:dyDescent="0.2">
      <c r="A96" s="3"/>
    </row>
    <row r="97" spans="1:1" x14ac:dyDescent="0.2">
      <c r="A97" s="3"/>
    </row>
    <row r="98" spans="1:1" x14ac:dyDescent="0.2">
      <c r="A98" s="3"/>
    </row>
    <row r="99" spans="1:1" x14ac:dyDescent="0.2">
      <c r="A99" s="3"/>
    </row>
    <row r="100" spans="1:1" x14ac:dyDescent="0.2">
      <c r="A100" s="3"/>
    </row>
    <row r="101" spans="1:1" x14ac:dyDescent="0.2">
      <c r="A101" s="3"/>
    </row>
    <row r="102" spans="1:1" x14ac:dyDescent="0.2">
      <c r="A102" s="3"/>
    </row>
    <row r="103" spans="1:1" x14ac:dyDescent="0.2">
      <c r="A103" s="3"/>
    </row>
    <row r="104" spans="1:1" x14ac:dyDescent="0.2">
      <c r="A104" s="3"/>
    </row>
    <row r="105" spans="1:1" x14ac:dyDescent="0.2">
      <c r="A105" s="3"/>
    </row>
    <row r="106" spans="1:1" x14ac:dyDescent="0.2">
      <c r="A106" s="3"/>
    </row>
    <row r="107" spans="1:1" x14ac:dyDescent="0.2">
      <c r="A107" s="3"/>
    </row>
    <row r="108" spans="1:1" x14ac:dyDescent="0.2">
      <c r="A108" s="3"/>
    </row>
    <row r="109" spans="1:1" x14ac:dyDescent="0.2">
      <c r="A109" s="3"/>
    </row>
    <row r="110" spans="1:1" x14ac:dyDescent="0.2">
      <c r="A110" s="3"/>
    </row>
    <row r="111" spans="1:1" x14ac:dyDescent="0.2">
      <c r="A111" s="3"/>
    </row>
    <row r="112" spans="1:1" x14ac:dyDescent="0.2">
      <c r="A112" s="3"/>
    </row>
    <row r="113" spans="1:1" x14ac:dyDescent="0.2">
      <c r="A113" s="3"/>
    </row>
    <row r="114" spans="1:1" x14ac:dyDescent="0.2">
      <c r="A114" s="3"/>
    </row>
    <row r="115" spans="1:1" x14ac:dyDescent="0.2">
      <c r="A115" s="3"/>
    </row>
    <row r="116" spans="1:1" x14ac:dyDescent="0.2">
      <c r="A116" s="3"/>
    </row>
    <row r="117" spans="1:1" x14ac:dyDescent="0.2">
      <c r="A117" s="3"/>
    </row>
    <row r="118" spans="1:1" x14ac:dyDescent="0.2">
      <c r="A118" s="3"/>
    </row>
    <row r="119" spans="1:1" x14ac:dyDescent="0.2">
      <c r="A119" s="3"/>
    </row>
    <row r="120" spans="1:1" x14ac:dyDescent="0.2">
      <c r="A120" s="3"/>
    </row>
    <row r="121" spans="1:1" x14ac:dyDescent="0.2">
      <c r="A121" s="3"/>
    </row>
    <row r="122" spans="1:1" x14ac:dyDescent="0.2">
      <c r="A122" s="3"/>
    </row>
    <row r="123" spans="1:1" x14ac:dyDescent="0.2">
      <c r="A123" s="3"/>
    </row>
    <row r="124" spans="1:1" x14ac:dyDescent="0.2">
      <c r="A124" s="3"/>
    </row>
    <row r="125" spans="1:1" x14ac:dyDescent="0.2">
      <c r="A125" s="3"/>
    </row>
    <row r="126" spans="1:1" x14ac:dyDescent="0.2">
      <c r="A126" s="3"/>
    </row>
    <row r="127" spans="1:1" x14ac:dyDescent="0.2">
      <c r="A127" s="3"/>
    </row>
    <row r="128" spans="1:1" x14ac:dyDescent="0.2">
      <c r="A128" s="3"/>
    </row>
    <row r="129" spans="1:1" x14ac:dyDescent="0.2">
      <c r="A129" s="3"/>
    </row>
    <row r="130" spans="1:1" x14ac:dyDescent="0.2">
      <c r="A130" s="3"/>
    </row>
    <row r="131" spans="1:1" x14ac:dyDescent="0.2">
      <c r="A131" s="3"/>
    </row>
    <row r="132" spans="1:1" x14ac:dyDescent="0.2">
      <c r="A132" s="3"/>
    </row>
    <row r="133" spans="1:1" x14ac:dyDescent="0.2">
      <c r="A133" s="3"/>
    </row>
    <row r="134" spans="1:1" x14ac:dyDescent="0.2">
      <c r="A134" s="3"/>
    </row>
    <row r="135" spans="1:1" x14ac:dyDescent="0.2">
      <c r="A135" s="3"/>
    </row>
    <row r="136" spans="1:1" x14ac:dyDescent="0.2">
      <c r="A136" s="3"/>
    </row>
    <row r="137" spans="1:1" x14ac:dyDescent="0.2">
      <c r="A137" s="3"/>
    </row>
    <row r="138" spans="1:1" x14ac:dyDescent="0.2">
      <c r="A138" s="3"/>
    </row>
    <row r="139" spans="1:1" x14ac:dyDescent="0.2">
      <c r="A139" s="3"/>
    </row>
    <row r="140" spans="1:1" x14ac:dyDescent="0.2">
      <c r="A140" s="3"/>
    </row>
    <row r="141" spans="1:1" x14ac:dyDescent="0.2">
      <c r="A141" s="3"/>
    </row>
    <row r="142" spans="1:1" x14ac:dyDescent="0.2">
      <c r="A142" s="3"/>
    </row>
    <row r="143" spans="1:1" x14ac:dyDescent="0.2">
      <c r="A143" s="3"/>
    </row>
    <row r="144" spans="1:1" x14ac:dyDescent="0.2">
      <c r="A144" s="3"/>
    </row>
    <row r="145" spans="1:1" x14ac:dyDescent="0.2">
      <c r="A145" s="3"/>
    </row>
    <row r="146" spans="1:1" x14ac:dyDescent="0.2">
      <c r="A146" s="3"/>
    </row>
    <row r="147" spans="1:1" x14ac:dyDescent="0.2">
      <c r="A147" s="3"/>
    </row>
    <row r="148" spans="1:1" x14ac:dyDescent="0.2">
      <c r="A148" s="3"/>
    </row>
    <row r="149" spans="1:1" x14ac:dyDescent="0.2">
      <c r="A149" s="3"/>
    </row>
    <row r="150" spans="1:1" x14ac:dyDescent="0.2">
      <c r="A150" s="3"/>
    </row>
    <row r="151" spans="1:1" x14ac:dyDescent="0.2">
      <c r="A151" s="3"/>
    </row>
    <row r="152" spans="1:1" x14ac:dyDescent="0.2">
      <c r="A152" s="3"/>
    </row>
    <row r="153" spans="1:1" x14ac:dyDescent="0.2">
      <c r="A153" s="3"/>
    </row>
    <row r="154" spans="1:1" x14ac:dyDescent="0.2">
      <c r="A154" s="3"/>
    </row>
    <row r="155" spans="1:1" x14ac:dyDescent="0.2">
      <c r="A155" s="3"/>
    </row>
    <row r="156" spans="1:1" x14ac:dyDescent="0.2">
      <c r="A156" s="3"/>
    </row>
    <row r="157" spans="1:1" x14ac:dyDescent="0.2">
      <c r="A157" s="3"/>
    </row>
    <row r="158" spans="1:1" x14ac:dyDescent="0.2">
      <c r="A158" s="3"/>
    </row>
    <row r="159" spans="1:1" x14ac:dyDescent="0.2">
      <c r="A159" s="3"/>
    </row>
    <row r="160" spans="1:1" x14ac:dyDescent="0.2">
      <c r="A160" s="3"/>
    </row>
    <row r="161" spans="1:1" x14ac:dyDescent="0.2">
      <c r="A161" s="3"/>
    </row>
    <row r="162" spans="1:1" x14ac:dyDescent="0.2">
      <c r="A162" s="3"/>
    </row>
    <row r="163" spans="1:1" x14ac:dyDescent="0.2">
      <c r="A163" s="3"/>
    </row>
    <row r="164" spans="1:1" x14ac:dyDescent="0.2">
      <c r="A164" s="3"/>
    </row>
    <row r="165" spans="1:1" x14ac:dyDescent="0.2">
      <c r="A165" s="3"/>
    </row>
    <row r="166" spans="1:1" x14ac:dyDescent="0.2">
      <c r="A166" s="3"/>
    </row>
    <row r="167" spans="1:1" x14ac:dyDescent="0.2">
      <c r="A167" s="3"/>
    </row>
    <row r="168" spans="1:1" x14ac:dyDescent="0.2">
      <c r="A168" s="3"/>
    </row>
    <row r="169" spans="1:1" x14ac:dyDescent="0.2">
      <c r="A169" s="3"/>
    </row>
    <row r="170" spans="1:1" x14ac:dyDescent="0.2">
      <c r="A170" s="3"/>
    </row>
    <row r="171" spans="1:1" x14ac:dyDescent="0.2">
      <c r="A171" s="3"/>
    </row>
    <row r="172" spans="1:1" x14ac:dyDescent="0.2">
      <c r="A172" s="3"/>
    </row>
    <row r="173" spans="1:1" x14ac:dyDescent="0.2">
      <c r="A173" s="3"/>
    </row>
    <row r="174" spans="1:1" x14ac:dyDescent="0.2">
      <c r="A174" s="3"/>
    </row>
    <row r="175" spans="1:1" x14ac:dyDescent="0.2">
      <c r="A175" s="3"/>
    </row>
    <row r="176" spans="1:1" x14ac:dyDescent="0.2">
      <c r="A176" s="3"/>
    </row>
    <row r="177" spans="1:1" x14ac:dyDescent="0.2">
      <c r="A177" s="3"/>
    </row>
    <row r="178" spans="1:1" x14ac:dyDescent="0.2">
      <c r="A178" s="3"/>
    </row>
    <row r="179" spans="1:1" x14ac:dyDescent="0.2">
      <c r="A179" s="3"/>
    </row>
    <row r="180" spans="1:1" x14ac:dyDescent="0.2">
      <c r="A180" s="3"/>
    </row>
    <row r="181" spans="1:1" x14ac:dyDescent="0.2">
      <c r="A181" s="3"/>
    </row>
    <row r="182" spans="1:1" x14ac:dyDescent="0.2">
      <c r="A182" s="3"/>
    </row>
    <row r="183" spans="1:1" x14ac:dyDescent="0.2">
      <c r="A183" s="3"/>
    </row>
    <row r="184" spans="1:1" x14ac:dyDescent="0.2">
      <c r="A184" s="3"/>
    </row>
    <row r="185" spans="1:1" x14ac:dyDescent="0.2">
      <c r="A185" s="3"/>
    </row>
    <row r="186" spans="1:1" x14ac:dyDescent="0.2">
      <c r="A186" s="3"/>
    </row>
    <row r="187" spans="1:1" x14ac:dyDescent="0.2">
      <c r="A187" s="3"/>
    </row>
    <row r="188" spans="1:1" x14ac:dyDescent="0.2">
      <c r="A188" s="3"/>
    </row>
    <row r="189" spans="1:1" x14ac:dyDescent="0.2">
      <c r="A189" s="3"/>
    </row>
    <row r="190" spans="1:1" x14ac:dyDescent="0.2">
      <c r="A190" s="3"/>
    </row>
    <row r="191" spans="1:1" x14ac:dyDescent="0.2">
      <c r="A191" s="3"/>
    </row>
    <row r="192" spans="1:1" x14ac:dyDescent="0.2">
      <c r="A192" s="3"/>
    </row>
    <row r="193" spans="1:1" x14ac:dyDescent="0.2">
      <c r="A193" s="3"/>
    </row>
    <row r="194" spans="1:1" x14ac:dyDescent="0.2">
      <c r="A194" s="3"/>
    </row>
    <row r="195" spans="1:1" x14ac:dyDescent="0.2">
      <c r="A195" s="3"/>
    </row>
    <row r="196" spans="1:1" x14ac:dyDescent="0.2">
      <c r="A196" s="3"/>
    </row>
    <row r="197" spans="1:1" x14ac:dyDescent="0.2">
      <c r="A197" s="3"/>
    </row>
    <row r="198" spans="1:1" x14ac:dyDescent="0.2">
      <c r="A198" s="3"/>
    </row>
    <row r="199" spans="1:1" x14ac:dyDescent="0.2">
      <c r="A199" s="3"/>
    </row>
    <row r="200" spans="1:1" x14ac:dyDescent="0.2">
      <c r="A200" s="3"/>
    </row>
    <row r="201" spans="1:1" x14ac:dyDescent="0.2">
      <c r="A201" s="3"/>
    </row>
    <row r="202" spans="1:1" x14ac:dyDescent="0.2">
      <c r="A202" s="3"/>
    </row>
    <row r="203" spans="1:1" x14ac:dyDescent="0.2">
      <c r="A203" s="3"/>
    </row>
    <row r="204" spans="1:1" x14ac:dyDescent="0.2">
      <c r="A204" s="3"/>
    </row>
    <row r="205" spans="1:1" x14ac:dyDescent="0.2">
      <c r="A205" s="3"/>
    </row>
    <row r="206" spans="1:1" x14ac:dyDescent="0.2">
      <c r="A206" s="3"/>
    </row>
    <row r="207" spans="1:1" x14ac:dyDescent="0.2">
      <c r="A207" s="3"/>
    </row>
    <row r="208" spans="1:1" x14ac:dyDescent="0.2">
      <c r="A208" s="3"/>
    </row>
    <row r="209" spans="1:1" x14ac:dyDescent="0.2">
      <c r="A209" s="3"/>
    </row>
    <row r="210" spans="1:1" x14ac:dyDescent="0.2">
      <c r="A210" s="3"/>
    </row>
    <row r="211" spans="1:1" x14ac:dyDescent="0.2">
      <c r="A211" s="3"/>
    </row>
    <row r="212" spans="1:1" x14ac:dyDescent="0.2">
      <c r="A212" s="3"/>
    </row>
    <row r="213" spans="1:1" x14ac:dyDescent="0.2">
      <c r="A213" s="3"/>
    </row>
    <row r="214" spans="1:1" x14ac:dyDescent="0.2">
      <c r="A214" s="3"/>
    </row>
    <row r="215" spans="1:1" x14ac:dyDescent="0.2">
      <c r="A215" s="3"/>
    </row>
    <row r="216" spans="1:1" x14ac:dyDescent="0.2">
      <c r="A216" s="3"/>
    </row>
    <row r="217" spans="1:1" x14ac:dyDescent="0.2">
      <c r="A217" s="3"/>
    </row>
    <row r="218" spans="1:1" x14ac:dyDescent="0.2">
      <c r="A218" s="3"/>
    </row>
    <row r="219" spans="1:1" x14ac:dyDescent="0.2">
      <c r="A219" s="3"/>
    </row>
    <row r="220" spans="1:1" x14ac:dyDescent="0.2">
      <c r="A220" s="3"/>
    </row>
    <row r="221" spans="1:1" x14ac:dyDescent="0.2">
      <c r="A221" s="3"/>
    </row>
    <row r="222" spans="1:1" x14ac:dyDescent="0.2">
      <c r="A222" s="3"/>
    </row>
    <row r="223" spans="1:1" x14ac:dyDescent="0.2">
      <c r="A223" s="3"/>
    </row>
    <row r="224" spans="1:1" x14ac:dyDescent="0.2">
      <c r="A224" s="3"/>
    </row>
    <row r="225" spans="1:1" x14ac:dyDescent="0.2">
      <c r="A225" s="3"/>
    </row>
    <row r="226" spans="1:1" x14ac:dyDescent="0.2">
      <c r="A226" s="3"/>
    </row>
    <row r="227" spans="1:1" x14ac:dyDescent="0.2">
      <c r="A227" s="3"/>
    </row>
    <row r="228" spans="1:1" x14ac:dyDescent="0.2">
      <c r="A228" s="3"/>
    </row>
    <row r="229" spans="1:1" x14ac:dyDescent="0.2">
      <c r="A229" s="3"/>
    </row>
    <row r="230" spans="1:1" x14ac:dyDescent="0.2">
      <c r="A230" s="3"/>
    </row>
    <row r="231" spans="1:1" x14ac:dyDescent="0.2">
      <c r="A231" s="3"/>
    </row>
    <row r="232" spans="1:1" x14ac:dyDescent="0.2">
      <c r="A232" s="3"/>
    </row>
    <row r="233" spans="1:1" x14ac:dyDescent="0.2">
      <c r="A233" s="3"/>
    </row>
    <row r="234" spans="1:1" x14ac:dyDescent="0.2">
      <c r="A234" s="3"/>
    </row>
    <row r="235" spans="1:1" x14ac:dyDescent="0.2">
      <c r="A235" s="3"/>
    </row>
    <row r="236" spans="1:1" x14ac:dyDescent="0.2">
      <c r="A236" s="3"/>
    </row>
    <row r="237" spans="1:1" x14ac:dyDescent="0.2">
      <c r="A237" s="3"/>
    </row>
    <row r="238" spans="1:1" x14ac:dyDescent="0.2">
      <c r="A238" s="3"/>
    </row>
    <row r="239" spans="1:1" x14ac:dyDescent="0.2">
      <c r="A239" s="3"/>
    </row>
    <row r="240" spans="1:1" x14ac:dyDescent="0.2">
      <c r="A240" s="3"/>
    </row>
    <row r="241" spans="1:1" x14ac:dyDescent="0.2">
      <c r="A241" s="3"/>
    </row>
    <row r="242" spans="1:1" x14ac:dyDescent="0.2">
      <c r="A242" s="3"/>
    </row>
    <row r="243" spans="1:1" x14ac:dyDescent="0.2">
      <c r="A243" s="3"/>
    </row>
    <row r="244" spans="1:1" x14ac:dyDescent="0.2">
      <c r="A244" s="3"/>
    </row>
    <row r="245" spans="1:1" x14ac:dyDescent="0.2">
      <c r="A245" s="3"/>
    </row>
    <row r="246" spans="1:1" x14ac:dyDescent="0.2">
      <c r="A246" s="3"/>
    </row>
    <row r="247" spans="1:1" x14ac:dyDescent="0.2">
      <c r="A247" s="3"/>
    </row>
    <row r="248" spans="1:1" x14ac:dyDescent="0.2">
      <c r="A248" s="3"/>
    </row>
    <row r="249" spans="1:1" x14ac:dyDescent="0.2">
      <c r="A249" s="3"/>
    </row>
    <row r="250" spans="1:1" x14ac:dyDescent="0.2">
      <c r="A250" s="3"/>
    </row>
    <row r="251" spans="1:1" x14ac:dyDescent="0.2">
      <c r="A251" s="3"/>
    </row>
    <row r="252" spans="1:1" x14ac:dyDescent="0.2">
      <c r="A252" s="3"/>
    </row>
    <row r="253" spans="1:1" x14ac:dyDescent="0.2">
      <c r="A253" s="3"/>
    </row>
    <row r="254" spans="1:1" x14ac:dyDescent="0.2">
      <c r="A254" s="3"/>
    </row>
    <row r="255" spans="1:1" x14ac:dyDescent="0.2">
      <c r="A255" s="3"/>
    </row>
    <row r="256" spans="1:1" x14ac:dyDescent="0.2">
      <c r="A256" s="3"/>
    </row>
    <row r="257" spans="1:1" x14ac:dyDescent="0.2">
      <c r="A257" s="3"/>
    </row>
    <row r="258" spans="1:1" x14ac:dyDescent="0.2">
      <c r="A258" s="3"/>
    </row>
    <row r="259" spans="1:1" x14ac:dyDescent="0.2">
      <c r="A259" s="3"/>
    </row>
    <row r="260" spans="1:1" x14ac:dyDescent="0.2">
      <c r="A260" s="3"/>
    </row>
    <row r="261" spans="1:1" x14ac:dyDescent="0.2">
      <c r="A261" s="3"/>
    </row>
    <row r="262" spans="1:1" x14ac:dyDescent="0.2">
      <c r="A262" s="3"/>
    </row>
    <row r="263" spans="1:1" x14ac:dyDescent="0.2">
      <c r="A263" s="3"/>
    </row>
    <row r="264" spans="1:1" x14ac:dyDescent="0.2">
      <c r="A264" s="3"/>
    </row>
    <row r="265" spans="1:1" x14ac:dyDescent="0.2">
      <c r="A265" s="3"/>
    </row>
    <row r="266" spans="1:1" x14ac:dyDescent="0.2">
      <c r="A266" s="3"/>
    </row>
    <row r="267" spans="1:1" x14ac:dyDescent="0.2">
      <c r="A267" s="3"/>
    </row>
    <row r="268" spans="1:1" x14ac:dyDescent="0.2">
      <c r="A268" s="3"/>
    </row>
    <row r="269" spans="1:1" x14ac:dyDescent="0.2">
      <c r="A269" s="3"/>
    </row>
    <row r="270" spans="1:1" x14ac:dyDescent="0.2">
      <c r="A270" s="3"/>
    </row>
    <row r="271" spans="1:1" x14ac:dyDescent="0.2">
      <c r="A271" s="3"/>
    </row>
    <row r="272" spans="1:1" x14ac:dyDescent="0.2">
      <c r="A272" s="3"/>
    </row>
    <row r="273" spans="1:1" x14ac:dyDescent="0.2">
      <c r="A273" s="3"/>
    </row>
    <row r="274" spans="1:1" x14ac:dyDescent="0.2">
      <c r="A274" s="3"/>
    </row>
    <row r="275" spans="1:1" x14ac:dyDescent="0.2">
      <c r="A275" s="3"/>
    </row>
    <row r="276" spans="1:1" x14ac:dyDescent="0.2">
      <c r="A276" s="3"/>
    </row>
    <row r="277" spans="1:1" x14ac:dyDescent="0.2">
      <c r="A277" s="3"/>
    </row>
    <row r="278" spans="1:1" x14ac:dyDescent="0.2">
      <c r="A278" s="3"/>
    </row>
    <row r="279" spans="1:1" x14ac:dyDescent="0.2">
      <c r="A279" s="3"/>
    </row>
    <row r="280" spans="1:1" x14ac:dyDescent="0.2">
      <c r="A280" s="3"/>
    </row>
    <row r="281" spans="1:1" x14ac:dyDescent="0.2">
      <c r="A281" s="3"/>
    </row>
    <row r="282" spans="1:1" x14ac:dyDescent="0.2">
      <c r="A282" s="3"/>
    </row>
    <row r="283" spans="1:1" x14ac:dyDescent="0.2">
      <c r="A283" s="3"/>
    </row>
    <row r="284" spans="1:1" x14ac:dyDescent="0.2">
      <c r="A284" s="3"/>
    </row>
    <row r="285" spans="1:1" x14ac:dyDescent="0.2">
      <c r="A285" s="3"/>
    </row>
    <row r="286" spans="1:1" x14ac:dyDescent="0.2">
      <c r="A286" s="3"/>
    </row>
    <row r="287" spans="1:1" x14ac:dyDescent="0.2">
      <c r="A287" s="3"/>
    </row>
    <row r="288" spans="1:1" x14ac:dyDescent="0.2">
      <c r="A288" s="3"/>
    </row>
    <row r="289" spans="1:1" x14ac:dyDescent="0.2">
      <c r="A289" s="3"/>
    </row>
    <row r="290" spans="1:1" x14ac:dyDescent="0.2">
      <c r="A290" s="3"/>
    </row>
    <row r="291" spans="1:1" x14ac:dyDescent="0.2">
      <c r="A291" s="3"/>
    </row>
    <row r="292" spans="1:1" x14ac:dyDescent="0.2">
      <c r="A292" s="3"/>
    </row>
    <row r="293" spans="1:1" x14ac:dyDescent="0.2">
      <c r="A293" s="3"/>
    </row>
    <row r="294" spans="1:1" x14ac:dyDescent="0.2">
      <c r="A294" s="3"/>
    </row>
    <row r="295" spans="1:1" x14ac:dyDescent="0.2">
      <c r="A295" s="3"/>
    </row>
    <row r="296" spans="1:1" x14ac:dyDescent="0.2">
      <c r="A296" s="3"/>
    </row>
    <row r="297" spans="1:1" x14ac:dyDescent="0.2">
      <c r="A297" s="3"/>
    </row>
    <row r="298" spans="1:1" x14ac:dyDescent="0.2">
      <c r="A298" s="3"/>
    </row>
    <row r="299" spans="1:1" x14ac:dyDescent="0.2">
      <c r="A299" s="3"/>
    </row>
    <row r="300" spans="1:1" x14ac:dyDescent="0.2">
      <c r="A300" s="3"/>
    </row>
    <row r="301" spans="1:1" x14ac:dyDescent="0.2">
      <c r="A301" s="3"/>
    </row>
    <row r="302" spans="1:1" x14ac:dyDescent="0.2">
      <c r="A302" s="3"/>
    </row>
    <row r="303" spans="1:1" x14ac:dyDescent="0.2">
      <c r="A303" s="3"/>
    </row>
    <row r="304" spans="1:1" x14ac:dyDescent="0.2">
      <c r="A304" s="3"/>
    </row>
    <row r="305" spans="1:1" x14ac:dyDescent="0.2">
      <c r="A305" s="3"/>
    </row>
    <row r="306" spans="1:1" x14ac:dyDescent="0.2">
      <c r="A306" s="3"/>
    </row>
    <row r="307" spans="1:1" x14ac:dyDescent="0.2">
      <c r="A307" s="3"/>
    </row>
    <row r="308" spans="1:1" x14ac:dyDescent="0.2">
      <c r="A308" s="3"/>
    </row>
    <row r="309" spans="1:1" x14ac:dyDescent="0.2">
      <c r="A309" s="3"/>
    </row>
    <row r="310" spans="1:1" x14ac:dyDescent="0.2">
      <c r="A310" s="3"/>
    </row>
    <row r="311" spans="1:1" x14ac:dyDescent="0.2">
      <c r="A311" s="3"/>
    </row>
    <row r="312" spans="1:1" x14ac:dyDescent="0.2">
      <c r="A312" s="3"/>
    </row>
    <row r="313" spans="1:1" x14ac:dyDescent="0.2">
      <c r="A313" s="3"/>
    </row>
    <row r="314" spans="1:1" x14ac:dyDescent="0.2">
      <c r="A314" s="3"/>
    </row>
    <row r="315" spans="1:1" x14ac:dyDescent="0.2">
      <c r="A315" s="3"/>
    </row>
    <row r="316" spans="1:1" x14ac:dyDescent="0.2">
      <c r="A316" s="3"/>
    </row>
    <row r="317" spans="1:1" x14ac:dyDescent="0.2">
      <c r="A317" s="3"/>
    </row>
    <row r="318" spans="1:1" x14ac:dyDescent="0.2">
      <c r="A318" s="3"/>
    </row>
    <row r="319" spans="1:1" x14ac:dyDescent="0.2">
      <c r="A319" s="3"/>
    </row>
    <row r="320" spans="1:1" x14ac:dyDescent="0.2">
      <c r="A320" s="3"/>
    </row>
    <row r="321" spans="1:1" x14ac:dyDescent="0.2">
      <c r="A321" s="3"/>
    </row>
    <row r="322" spans="1:1" x14ac:dyDescent="0.2">
      <c r="A322" s="3"/>
    </row>
    <row r="323" spans="1:1" x14ac:dyDescent="0.2">
      <c r="A323" s="3"/>
    </row>
    <row r="324" spans="1:1" x14ac:dyDescent="0.2">
      <c r="A324" s="3"/>
    </row>
    <row r="325" spans="1:1" x14ac:dyDescent="0.2">
      <c r="A325" s="3"/>
    </row>
    <row r="326" spans="1:1" x14ac:dyDescent="0.2">
      <c r="A326" s="3"/>
    </row>
    <row r="327" spans="1:1" x14ac:dyDescent="0.2">
      <c r="A327" s="3"/>
    </row>
    <row r="328" spans="1:1" x14ac:dyDescent="0.2">
      <c r="A328" s="3"/>
    </row>
    <row r="329" spans="1:1" x14ac:dyDescent="0.2">
      <c r="A329" s="3"/>
    </row>
    <row r="330" spans="1:1" x14ac:dyDescent="0.2">
      <c r="A330" s="3"/>
    </row>
    <row r="331" spans="1:1" x14ac:dyDescent="0.2">
      <c r="A331" s="3"/>
    </row>
    <row r="332" spans="1:1" x14ac:dyDescent="0.2">
      <c r="A332" s="3"/>
    </row>
    <row r="333" spans="1:1" x14ac:dyDescent="0.2">
      <c r="A333" s="3"/>
    </row>
    <row r="334" spans="1:1" x14ac:dyDescent="0.2">
      <c r="A334" s="3"/>
    </row>
    <row r="335" spans="1:1" x14ac:dyDescent="0.2">
      <c r="A335" s="3"/>
    </row>
    <row r="336" spans="1:1" x14ac:dyDescent="0.2">
      <c r="A336" s="3"/>
    </row>
    <row r="337" spans="1:1" x14ac:dyDescent="0.2">
      <c r="A337" s="3"/>
    </row>
    <row r="338" spans="1:1" x14ac:dyDescent="0.2">
      <c r="A338" s="3"/>
    </row>
    <row r="339" spans="1:1" x14ac:dyDescent="0.2">
      <c r="A339" s="3"/>
    </row>
    <row r="340" spans="1:1" x14ac:dyDescent="0.2">
      <c r="A340" s="3"/>
    </row>
    <row r="341" spans="1:1" x14ac:dyDescent="0.2">
      <c r="A341" s="3"/>
    </row>
    <row r="342" spans="1:1" x14ac:dyDescent="0.2">
      <c r="A342" s="3"/>
    </row>
    <row r="343" spans="1:1" x14ac:dyDescent="0.2">
      <c r="A343" s="3"/>
    </row>
    <row r="344" spans="1:1" x14ac:dyDescent="0.2">
      <c r="A344" s="3"/>
    </row>
    <row r="345" spans="1:1" x14ac:dyDescent="0.2">
      <c r="A345" s="3"/>
    </row>
    <row r="346" spans="1:1" x14ac:dyDescent="0.2">
      <c r="A346" s="3"/>
    </row>
    <row r="347" spans="1:1" x14ac:dyDescent="0.2">
      <c r="A347" s="3"/>
    </row>
    <row r="348" spans="1:1" x14ac:dyDescent="0.2">
      <c r="A348" s="3"/>
    </row>
    <row r="349" spans="1:1" x14ac:dyDescent="0.2">
      <c r="A349" s="3"/>
    </row>
    <row r="350" spans="1:1" x14ac:dyDescent="0.2">
      <c r="A350" s="3"/>
    </row>
    <row r="351" spans="1:1" x14ac:dyDescent="0.2">
      <c r="A351" s="3"/>
    </row>
    <row r="352" spans="1:1" x14ac:dyDescent="0.2">
      <c r="A352" s="3"/>
    </row>
    <row r="353" spans="1:1" x14ac:dyDescent="0.2">
      <c r="A353" s="3"/>
    </row>
    <row r="354" spans="1:1" x14ac:dyDescent="0.2">
      <c r="A354" s="3"/>
    </row>
    <row r="355" spans="1:1" x14ac:dyDescent="0.2">
      <c r="A355" s="3"/>
    </row>
    <row r="356" spans="1:1" x14ac:dyDescent="0.2">
      <c r="A356" s="3"/>
    </row>
    <row r="357" spans="1:1" x14ac:dyDescent="0.2">
      <c r="A357" s="3"/>
    </row>
    <row r="358" spans="1:1" x14ac:dyDescent="0.2">
      <c r="A358" s="3"/>
    </row>
    <row r="359" spans="1:1" x14ac:dyDescent="0.2">
      <c r="A359" s="3"/>
    </row>
    <row r="360" spans="1:1" x14ac:dyDescent="0.2">
      <c r="A360" s="3"/>
    </row>
    <row r="361" spans="1:1" x14ac:dyDescent="0.2">
      <c r="A361" s="3"/>
    </row>
    <row r="362" spans="1:1" x14ac:dyDescent="0.2">
      <c r="A362" s="3"/>
    </row>
    <row r="363" spans="1:1" x14ac:dyDescent="0.2">
      <c r="A363" s="3"/>
    </row>
    <row r="364" spans="1:1" x14ac:dyDescent="0.2">
      <c r="A364" s="3"/>
    </row>
    <row r="365" spans="1:1" x14ac:dyDescent="0.2">
      <c r="A365" s="3"/>
    </row>
    <row r="366" spans="1:1" x14ac:dyDescent="0.2">
      <c r="A366" s="3"/>
    </row>
    <row r="367" spans="1:1" x14ac:dyDescent="0.2">
      <c r="A367" s="3"/>
    </row>
    <row r="368" spans="1:1" x14ac:dyDescent="0.2">
      <c r="A368" s="3"/>
    </row>
    <row r="369" spans="1:1" x14ac:dyDescent="0.2">
      <c r="A369" s="3"/>
    </row>
    <row r="370" spans="1:1" x14ac:dyDescent="0.2">
      <c r="A370" s="3"/>
    </row>
    <row r="371" spans="1:1" x14ac:dyDescent="0.2">
      <c r="A371" s="3"/>
    </row>
    <row r="372" spans="1:1" x14ac:dyDescent="0.2">
      <c r="A372" s="3"/>
    </row>
    <row r="373" spans="1:1" x14ac:dyDescent="0.2">
      <c r="A373" s="3"/>
    </row>
    <row r="374" spans="1:1" x14ac:dyDescent="0.2">
      <c r="A374" s="3"/>
    </row>
    <row r="375" spans="1:1" x14ac:dyDescent="0.2">
      <c r="A375" s="3"/>
    </row>
    <row r="376" spans="1:1" x14ac:dyDescent="0.2">
      <c r="A376" s="3"/>
    </row>
    <row r="377" spans="1:1" x14ac:dyDescent="0.2">
      <c r="A377" s="3"/>
    </row>
    <row r="378" spans="1:1" x14ac:dyDescent="0.2">
      <c r="A378" s="3"/>
    </row>
    <row r="379" spans="1:1" x14ac:dyDescent="0.2">
      <c r="A379" s="3"/>
    </row>
    <row r="380" spans="1:1" x14ac:dyDescent="0.2">
      <c r="A380" s="3"/>
    </row>
    <row r="381" spans="1:1" x14ac:dyDescent="0.2">
      <c r="A381" s="3"/>
    </row>
    <row r="382" spans="1:1" x14ac:dyDescent="0.2">
      <c r="A382" s="3"/>
    </row>
    <row r="383" spans="1:1" x14ac:dyDescent="0.2">
      <c r="A383" s="3"/>
    </row>
    <row r="384" spans="1:1" x14ac:dyDescent="0.2">
      <c r="A384" s="3"/>
    </row>
    <row r="385" spans="1:1" x14ac:dyDescent="0.2">
      <c r="A385" s="3"/>
    </row>
    <row r="386" spans="1:1" x14ac:dyDescent="0.2">
      <c r="A386" s="3"/>
    </row>
    <row r="387" spans="1:1" x14ac:dyDescent="0.2">
      <c r="A387" s="3"/>
    </row>
    <row r="388" spans="1:1" x14ac:dyDescent="0.2">
      <c r="A388" s="3"/>
    </row>
    <row r="389" spans="1:1" x14ac:dyDescent="0.2">
      <c r="A389" s="3"/>
    </row>
    <row r="390" spans="1:1" x14ac:dyDescent="0.2">
      <c r="A390" s="3"/>
    </row>
    <row r="391" spans="1:1" x14ac:dyDescent="0.2">
      <c r="A391" s="3"/>
    </row>
    <row r="392" spans="1:1" x14ac:dyDescent="0.2">
      <c r="A392" s="3"/>
    </row>
    <row r="393" spans="1:1" x14ac:dyDescent="0.2">
      <c r="A393" s="3"/>
    </row>
    <row r="394" spans="1:1" x14ac:dyDescent="0.2">
      <c r="A394" s="3"/>
    </row>
    <row r="395" spans="1:1" x14ac:dyDescent="0.2">
      <c r="A395" s="3"/>
    </row>
    <row r="396" spans="1:1" x14ac:dyDescent="0.2">
      <c r="A396" s="3"/>
    </row>
    <row r="397" spans="1:1" x14ac:dyDescent="0.2">
      <c r="A397" s="3"/>
    </row>
    <row r="398" spans="1:1" x14ac:dyDescent="0.2">
      <c r="A398" s="3"/>
    </row>
    <row r="399" spans="1:1" x14ac:dyDescent="0.2">
      <c r="A399" s="3"/>
    </row>
    <row r="400" spans="1:1" x14ac:dyDescent="0.2">
      <c r="A400" s="3"/>
    </row>
    <row r="401" spans="1:1" x14ac:dyDescent="0.2">
      <c r="A401" s="3"/>
    </row>
    <row r="402" spans="1:1" x14ac:dyDescent="0.2">
      <c r="A402" s="3"/>
    </row>
    <row r="403" spans="1:1" x14ac:dyDescent="0.2">
      <c r="A403" s="3"/>
    </row>
    <row r="404" spans="1:1" x14ac:dyDescent="0.2">
      <c r="A404" s="3"/>
    </row>
    <row r="405" spans="1:1" x14ac:dyDescent="0.2">
      <c r="A405" s="3"/>
    </row>
    <row r="406" spans="1:1" x14ac:dyDescent="0.2">
      <c r="A406" s="3"/>
    </row>
    <row r="407" spans="1:1" x14ac:dyDescent="0.2">
      <c r="A407" s="3"/>
    </row>
    <row r="408" spans="1:1" x14ac:dyDescent="0.2">
      <c r="A408" s="3"/>
    </row>
    <row r="409" spans="1:1" x14ac:dyDescent="0.2">
      <c r="A409" s="3"/>
    </row>
    <row r="410" spans="1:1" x14ac:dyDescent="0.2">
      <c r="A410" s="3"/>
    </row>
    <row r="411" spans="1:1" x14ac:dyDescent="0.2">
      <c r="A411" s="3"/>
    </row>
    <row r="412" spans="1:1" x14ac:dyDescent="0.2">
      <c r="A412" s="3"/>
    </row>
    <row r="413" spans="1:1" x14ac:dyDescent="0.2">
      <c r="A413" s="3"/>
    </row>
    <row r="414" spans="1:1" x14ac:dyDescent="0.2">
      <c r="A414" s="3"/>
    </row>
    <row r="415" spans="1:1" x14ac:dyDescent="0.2">
      <c r="A415" s="3"/>
    </row>
    <row r="416" spans="1:1" x14ac:dyDescent="0.2">
      <c r="A416" s="3"/>
    </row>
    <row r="417" spans="1:1" x14ac:dyDescent="0.2">
      <c r="A417" s="3"/>
    </row>
    <row r="418" spans="1:1" x14ac:dyDescent="0.2">
      <c r="A418" s="3"/>
    </row>
    <row r="419" spans="1:1" x14ac:dyDescent="0.2">
      <c r="A419" s="3"/>
    </row>
    <row r="420" spans="1:1" x14ac:dyDescent="0.2">
      <c r="A420" s="3"/>
    </row>
    <row r="421" spans="1:1" x14ac:dyDescent="0.2">
      <c r="A421" s="3"/>
    </row>
    <row r="422" spans="1:1" x14ac:dyDescent="0.2">
      <c r="A422" s="3"/>
    </row>
    <row r="423" spans="1:1" x14ac:dyDescent="0.2">
      <c r="A423" s="3"/>
    </row>
    <row r="424" spans="1:1" x14ac:dyDescent="0.2">
      <c r="A424" s="3"/>
    </row>
    <row r="425" spans="1:1" x14ac:dyDescent="0.2">
      <c r="A425" s="3"/>
    </row>
    <row r="426" spans="1:1" x14ac:dyDescent="0.2">
      <c r="A426" s="3"/>
    </row>
    <row r="427" spans="1:1" x14ac:dyDescent="0.2">
      <c r="A427" s="3"/>
    </row>
    <row r="428" spans="1:1" x14ac:dyDescent="0.2">
      <c r="A428" s="3"/>
    </row>
    <row r="429" spans="1:1" x14ac:dyDescent="0.2">
      <c r="A429" s="3"/>
    </row>
    <row r="430" spans="1:1" x14ac:dyDescent="0.2">
      <c r="A430" s="3"/>
    </row>
    <row r="431" spans="1:1" x14ac:dyDescent="0.2">
      <c r="A431" s="3"/>
    </row>
    <row r="432" spans="1:1" x14ac:dyDescent="0.2">
      <c r="A432" s="3"/>
    </row>
    <row r="433" spans="1:1" x14ac:dyDescent="0.2">
      <c r="A433" s="3"/>
    </row>
    <row r="434" spans="1:1" x14ac:dyDescent="0.2">
      <c r="A434" s="3"/>
    </row>
    <row r="435" spans="1:1" x14ac:dyDescent="0.2">
      <c r="A435" s="3"/>
    </row>
    <row r="436" spans="1:1" x14ac:dyDescent="0.2">
      <c r="A436" s="3"/>
    </row>
    <row r="437" spans="1:1" x14ac:dyDescent="0.2">
      <c r="A437" s="3"/>
    </row>
    <row r="438" spans="1:1" x14ac:dyDescent="0.2">
      <c r="A438" s="3"/>
    </row>
    <row r="439" spans="1:1" x14ac:dyDescent="0.2">
      <c r="A439" s="3"/>
    </row>
    <row r="440" spans="1:1" x14ac:dyDescent="0.2">
      <c r="A440" s="3"/>
    </row>
    <row r="441" spans="1:1" x14ac:dyDescent="0.2">
      <c r="A441" s="3"/>
    </row>
    <row r="442" spans="1:1" x14ac:dyDescent="0.2">
      <c r="A442" s="3"/>
    </row>
    <row r="443" spans="1:1" x14ac:dyDescent="0.2">
      <c r="A443" s="3"/>
    </row>
    <row r="444" spans="1:1" x14ac:dyDescent="0.2">
      <c r="A444" s="3"/>
    </row>
    <row r="445" spans="1:1" x14ac:dyDescent="0.2">
      <c r="A445" s="3"/>
    </row>
    <row r="446" spans="1:1" x14ac:dyDescent="0.2">
      <c r="A446" s="3"/>
    </row>
    <row r="447" spans="1:1" x14ac:dyDescent="0.2">
      <c r="A447" s="3"/>
    </row>
    <row r="448" spans="1:1" x14ac:dyDescent="0.2">
      <c r="A448" s="3"/>
    </row>
    <row r="449" spans="1:1" x14ac:dyDescent="0.2">
      <c r="A449" s="3"/>
    </row>
    <row r="450" spans="1:1" x14ac:dyDescent="0.2">
      <c r="A450" s="3"/>
    </row>
    <row r="451" spans="1:1" x14ac:dyDescent="0.2">
      <c r="A451" s="3"/>
    </row>
    <row r="452" spans="1:1" x14ac:dyDescent="0.2">
      <c r="A452" s="3"/>
    </row>
    <row r="453" spans="1:1" x14ac:dyDescent="0.2">
      <c r="A453" s="3"/>
    </row>
    <row r="454" spans="1:1" x14ac:dyDescent="0.2">
      <c r="A454" s="3"/>
    </row>
    <row r="455" spans="1:1" x14ac:dyDescent="0.2">
      <c r="A455" s="3"/>
    </row>
    <row r="456" spans="1:1" x14ac:dyDescent="0.2">
      <c r="A456" s="3"/>
    </row>
    <row r="457" spans="1:1" x14ac:dyDescent="0.2">
      <c r="A457" s="3"/>
    </row>
    <row r="458" spans="1:1" x14ac:dyDescent="0.2">
      <c r="A458" s="3"/>
    </row>
    <row r="459" spans="1:1" x14ac:dyDescent="0.2">
      <c r="A459" s="3"/>
    </row>
    <row r="460" spans="1:1" x14ac:dyDescent="0.2">
      <c r="A460" s="3"/>
    </row>
    <row r="461" spans="1:1" x14ac:dyDescent="0.2">
      <c r="A461" s="3"/>
    </row>
    <row r="462" spans="1:1" x14ac:dyDescent="0.2">
      <c r="A462" s="3"/>
    </row>
    <row r="463" spans="1:1" x14ac:dyDescent="0.2">
      <c r="A463" s="3"/>
    </row>
    <row r="464" spans="1:1" x14ac:dyDescent="0.2">
      <c r="A464" s="3"/>
    </row>
    <row r="465" spans="1:1" x14ac:dyDescent="0.2">
      <c r="A465" s="3"/>
    </row>
    <row r="466" spans="1:1" x14ac:dyDescent="0.2">
      <c r="A466" s="3"/>
    </row>
    <row r="467" spans="1:1" x14ac:dyDescent="0.2">
      <c r="A467" s="3"/>
    </row>
    <row r="468" spans="1:1" x14ac:dyDescent="0.2">
      <c r="A468" s="3"/>
    </row>
    <row r="469" spans="1:1" x14ac:dyDescent="0.2">
      <c r="A469" s="3"/>
    </row>
    <row r="470" spans="1:1" x14ac:dyDescent="0.2">
      <c r="A470" s="3"/>
    </row>
    <row r="471" spans="1:1" x14ac:dyDescent="0.2">
      <c r="A471" s="3"/>
    </row>
    <row r="472" spans="1:1" x14ac:dyDescent="0.2">
      <c r="A472" s="3"/>
    </row>
    <row r="473" spans="1:1" x14ac:dyDescent="0.2">
      <c r="A473" s="3"/>
    </row>
    <row r="474" spans="1:1" x14ac:dyDescent="0.2">
      <c r="A474" s="3"/>
    </row>
    <row r="475" spans="1:1" x14ac:dyDescent="0.2">
      <c r="A475" s="3"/>
    </row>
    <row r="476" spans="1:1" x14ac:dyDescent="0.2">
      <c r="A476" s="3"/>
    </row>
    <row r="477" spans="1:1" x14ac:dyDescent="0.2">
      <c r="A477" s="3"/>
    </row>
    <row r="478" spans="1:1" x14ac:dyDescent="0.2">
      <c r="A478" s="3"/>
    </row>
    <row r="479" spans="1:1" x14ac:dyDescent="0.2">
      <c r="A479" s="3"/>
    </row>
    <row r="480" spans="1:1" x14ac:dyDescent="0.2">
      <c r="A480" s="3"/>
    </row>
    <row r="481" spans="1:1" x14ac:dyDescent="0.2">
      <c r="A481" s="3"/>
    </row>
    <row r="482" spans="1:1" x14ac:dyDescent="0.2">
      <c r="A482" s="3"/>
    </row>
    <row r="483" spans="1:1" x14ac:dyDescent="0.2">
      <c r="A483" s="3"/>
    </row>
    <row r="484" spans="1:1" x14ac:dyDescent="0.2">
      <c r="A484" s="3"/>
    </row>
    <row r="485" spans="1:1" x14ac:dyDescent="0.2">
      <c r="A485" s="3"/>
    </row>
    <row r="486" spans="1:1" x14ac:dyDescent="0.2">
      <c r="A486" s="3"/>
    </row>
    <row r="487" spans="1:1" x14ac:dyDescent="0.2">
      <c r="A487" s="3"/>
    </row>
    <row r="488" spans="1:1" x14ac:dyDescent="0.2">
      <c r="A488" s="3"/>
    </row>
    <row r="489" spans="1:1" x14ac:dyDescent="0.2">
      <c r="A489" s="3"/>
    </row>
    <row r="490" spans="1:1" x14ac:dyDescent="0.2">
      <c r="A490" s="3"/>
    </row>
    <row r="491" spans="1:1" x14ac:dyDescent="0.2">
      <c r="A491" s="3"/>
    </row>
    <row r="492" spans="1:1" x14ac:dyDescent="0.2">
      <c r="A492" s="3"/>
    </row>
    <row r="493" spans="1:1" x14ac:dyDescent="0.2">
      <c r="A493" s="3"/>
    </row>
    <row r="494" spans="1:1" x14ac:dyDescent="0.2">
      <c r="A494" s="3"/>
    </row>
    <row r="495" spans="1:1" x14ac:dyDescent="0.2">
      <c r="A495" s="3"/>
    </row>
    <row r="496" spans="1:1" x14ac:dyDescent="0.2">
      <c r="A496" s="3"/>
    </row>
    <row r="497" spans="1:1" x14ac:dyDescent="0.2">
      <c r="A497" s="3"/>
    </row>
    <row r="498" spans="1:1" x14ac:dyDescent="0.2">
      <c r="A498" s="3"/>
    </row>
    <row r="499" spans="1:1" x14ac:dyDescent="0.2">
      <c r="A499" s="3"/>
    </row>
    <row r="500" spans="1:1" x14ac:dyDescent="0.2">
      <c r="A500" s="3"/>
    </row>
    <row r="501" spans="1:1" x14ac:dyDescent="0.2">
      <c r="A501" s="3"/>
    </row>
    <row r="502" spans="1:1" x14ac:dyDescent="0.2">
      <c r="A502" s="3"/>
    </row>
    <row r="503" spans="1:1" x14ac:dyDescent="0.2">
      <c r="A503" s="3"/>
    </row>
    <row r="504" spans="1:1" x14ac:dyDescent="0.2">
      <c r="A504" s="3"/>
    </row>
    <row r="505" spans="1:1" x14ac:dyDescent="0.2">
      <c r="A505" s="3"/>
    </row>
    <row r="506" spans="1:1" x14ac:dyDescent="0.2">
      <c r="A506" s="3"/>
    </row>
    <row r="507" spans="1:1" x14ac:dyDescent="0.2">
      <c r="A507" s="3"/>
    </row>
    <row r="508" spans="1:1" x14ac:dyDescent="0.2">
      <c r="A508" s="3"/>
    </row>
    <row r="509" spans="1:1" x14ac:dyDescent="0.2">
      <c r="A509" s="3"/>
    </row>
    <row r="510" spans="1:1" x14ac:dyDescent="0.2">
      <c r="A510" s="3"/>
    </row>
    <row r="511" spans="1:1" x14ac:dyDescent="0.2">
      <c r="A511" s="3"/>
    </row>
    <row r="512" spans="1:1" x14ac:dyDescent="0.2">
      <c r="A512" s="3"/>
    </row>
    <row r="513" spans="1:1" x14ac:dyDescent="0.2">
      <c r="A513" s="3"/>
    </row>
    <row r="514" spans="1:1" x14ac:dyDescent="0.2">
      <c r="A514" s="3"/>
    </row>
    <row r="515" spans="1:1" x14ac:dyDescent="0.2">
      <c r="A515" s="3"/>
    </row>
    <row r="516" spans="1:1" x14ac:dyDescent="0.2">
      <c r="A516" s="3"/>
    </row>
    <row r="517" spans="1:1" x14ac:dyDescent="0.2">
      <c r="A517" s="3"/>
    </row>
    <row r="518" spans="1:1" x14ac:dyDescent="0.2">
      <c r="A518" s="3"/>
    </row>
    <row r="519" spans="1:1" x14ac:dyDescent="0.2">
      <c r="A519" s="3"/>
    </row>
    <row r="520" spans="1:1" x14ac:dyDescent="0.2">
      <c r="A520" s="3"/>
    </row>
    <row r="521" spans="1:1" x14ac:dyDescent="0.2">
      <c r="A521" s="3"/>
    </row>
    <row r="522" spans="1:1" x14ac:dyDescent="0.2">
      <c r="A522" s="3"/>
    </row>
    <row r="523" spans="1:1" x14ac:dyDescent="0.2">
      <c r="A523" s="3"/>
    </row>
    <row r="524" spans="1:1" x14ac:dyDescent="0.2">
      <c r="A524" s="3"/>
    </row>
    <row r="525" spans="1:1" x14ac:dyDescent="0.2">
      <c r="A525" s="3"/>
    </row>
    <row r="526" spans="1:1" x14ac:dyDescent="0.2">
      <c r="A526" s="3"/>
    </row>
    <row r="527" spans="1:1" x14ac:dyDescent="0.2">
      <c r="A527" s="3"/>
    </row>
    <row r="528" spans="1:1" x14ac:dyDescent="0.2">
      <c r="A528" s="3"/>
    </row>
    <row r="529" spans="1:1" x14ac:dyDescent="0.2">
      <c r="A529" s="3"/>
    </row>
    <row r="530" spans="1:1" x14ac:dyDescent="0.2">
      <c r="A530" s="3"/>
    </row>
    <row r="531" spans="1:1" x14ac:dyDescent="0.2">
      <c r="A531" s="3"/>
    </row>
    <row r="532" spans="1:1" x14ac:dyDescent="0.2">
      <c r="A532" s="3"/>
    </row>
    <row r="533" spans="1:1" x14ac:dyDescent="0.2">
      <c r="A533" s="3"/>
    </row>
    <row r="534" spans="1:1" x14ac:dyDescent="0.2">
      <c r="A534" s="3"/>
    </row>
    <row r="535" spans="1:1" x14ac:dyDescent="0.2">
      <c r="A535" s="3"/>
    </row>
    <row r="536" spans="1:1" x14ac:dyDescent="0.2">
      <c r="A536" s="3"/>
    </row>
    <row r="537" spans="1:1" x14ac:dyDescent="0.2">
      <c r="A537" s="3"/>
    </row>
    <row r="538" spans="1:1" x14ac:dyDescent="0.2">
      <c r="A538" s="3"/>
    </row>
    <row r="539" spans="1:1" x14ac:dyDescent="0.2">
      <c r="A539" s="3"/>
    </row>
    <row r="540" spans="1:1" x14ac:dyDescent="0.2">
      <c r="A540" s="3"/>
    </row>
    <row r="541" spans="1:1" x14ac:dyDescent="0.2">
      <c r="A541" s="3"/>
    </row>
    <row r="542" spans="1:1" x14ac:dyDescent="0.2">
      <c r="A542" s="3"/>
    </row>
    <row r="543" spans="1:1" x14ac:dyDescent="0.2">
      <c r="A543" s="3"/>
    </row>
    <row r="544" spans="1:1" x14ac:dyDescent="0.2">
      <c r="A544" s="3"/>
    </row>
    <row r="545" spans="1:1" x14ac:dyDescent="0.2">
      <c r="A545" s="3"/>
    </row>
    <row r="546" spans="1:1" x14ac:dyDescent="0.2">
      <c r="A546" s="3"/>
    </row>
    <row r="547" spans="1:1" x14ac:dyDescent="0.2">
      <c r="A547" s="3"/>
    </row>
    <row r="548" spans="1:1" x14ac:dyDescent="0.2">
      <c r="A548" s="3"/>
    </row>
    <row r="549" spans="1:1" x14ac:dyDescent="0.2">
      <c r="A549" s="3"/>
    </row>
    <row r="550" spans="1:1" x14ac:dyDescent="0.2">
      <c r="A550" s="3"/>
    </row>
    <row r="551" spans="1:1" x14ac:dyDescent="0.2">
      <c r="A551" s="3"/>
    </row>
    <row r="552" spans="1:1" x14ac:dyDescent="0.2">
      <c r="A552" s="3"/>
    </row>
    <row r="553" spans="1:1" x14ac:dyDescent="0.2">
      <c r="A553" s="3"/>
    </row>
    <row r="554" spans="1:1" x14ac:dyDescent="0.2">
      <c r="A554" s="3"/>
    </row>
    <row r="555" spans="1:1" x14ac:dyDescent="0.2">
      <c r="A555" s="3"/>
    </row>
    <row r="556" spans="1:1" x14ac:dyDescent="0.2">
      <c r="A556" s="3"/>
    </row>
    <row r="557" spans="1:1" x14ac:dyDescent="0.2">
      <c r="A557" s="3"/>
    </row>
    <row r="558" spans="1:1" x14ac:dyDescent="0.2">
      <c r="A558" s="3"/>
    </row>
    <row r="559" spans="1:1" x14ac:dyDescent="0.2">
      <c r="A559" s="3"/>
    </row>
    <row r="560" spans="1:1" x14ac:dyDescent="0.2">
      <c r="A560" s="3"/>
    </row>
    <row r="561" spans="1:1" x14ac:dyDescent="0.2">
      <c r="A561" s="3"/>
    </row>
    <row r="562" spans="1:1" x14ac:dyDescent="0.2">
      <c r="A562" s="3"/>
    </row>
    <row r="563" spans="1:1" x14ac:dyDescent="0.2">
      <c r="A563" s="3"/>
    </row>
    <row r="564" spans="1:1" x14ac:dyDescent="0.2">
      <c r="A564" s="3"/>
    </row>
    <row r="565" spans="1:1" x14ac:dyDescent="0.2">
      <c r="A565" s="3"/>
    </row>
    <row r="566" spans="1:1" x14ac:dyDescent="0.2">
      <c r="A566" s="3"/>
    </row>
    <row r="567" spans="1:1" x14ac:dyDescent="0.2">
      <c r="A567" s="3"/>
    </row>
    <row r="568" spans="1:1" x14ac:dyDescent="0.2">
      <c r="A568" s="3"/>
    </row>
    <row r="569" spans="1:1" x14ac:dyDescent="0.2">
      <c r="A569" s="3"/>
    </row>
    <row r="570" spans="1:1" x14ac:dyDescent="0.2">
      <c r="A570" s="3"/>
    </row>
    <row r="571" spans="1:1" x14ac:dyDescent="0.2">
      <c r="A571" s="3"/>
    </row>
    <row r="572" spans="1:1" x14ac:dyDescent="0.2">
      <c r="A572" s="3"/>
    </row>
    <row r="573" spans="1:1" x14ac:dyDescent="0.2">
      <c r="A573" s="3"/>
    </row>
    <row r="574" spans="1:1" x14ac:dyDescent="0.2">
      <c r="A574" s="3"/>
    </row>
    <row r="575" spans="1:1" x14ac:dyDescent="0.2">
      <c r="A575" s="3"/>
    </row>
    <row r="576" spans="1:1" x14ac:dyDescent="0.2">
      <c r="A576" s="3"/>
    </row>
    <row r="577" spans="1:1" x14ac:dyDescent="0.2">
      <c r="A577" s="3"/>
    </row>
    <row r="578" spans="1:1" x14ac:dyDescent="0.2">
      <c r="A578" s="3"/>
    </row>
    <row r="579" spans="1:1" x14ac:dyDescent="0.2">
      <c r="A579" s="3"/>
    </row>
    <row r="580" spans="1:1" x14ac:dyDescent="0.2">
      <c r="A580" s="3"/>
    </row>
    <row r="581" spans="1:1" x14ac:dyDescent="0.2">
      <c r="A581" s="3"/>
    </row>
    <row r="582" spans="1:1" x14ac:dyDescent="0.2">
      <c r="A582" s="3"/>
    </row>
    <row r="583" spans="1:1" x14ac:dyDescent="0.2">
      <c r="A583" s="3"/>
    </row>
    <row r="584" spans="1:1" x14ac:dyDescent="0.2">
      <c r="A584" s="3"/>
    </row>
    <row r="585" spans="1:1" x14ac:dyDescent="0.2">
      <c r="A585" s="3"/>
    </row>
    <row r="586" spans="1:1" x14ac:dyDescent="0.2">
      <c r="A586" s="3"/>
    </row>
    <row r="587" spans="1:1" x14ac:dyDescent="0.2">
      <c r="A587" s="3"/>
    </row>
    <row r="588" spans="1:1" x14ac:dyDescent="0.2">
      <c r="A588" s="3"/>
    </row>
    <row r="589" spans="1:1" x14ac:dyDescent="0.2">
      <c r="A589" s="3"/>
    </row>
    <row r="590" spans="1:1" x14ac:dyDescent="0.2">
      <c r="A590" s="3"/>
    </row>
    <row r="591" spans="1:1" x14ac:dyDescent="0.2">
      <c r="A591" s="3"/>
    </row>
    <row r="592" spans="1:1" x14ac:dyDescent="0.2">
      <c r="A592" s="3"/>
    </row>
    <row r="593" spans="1:1" x14ac:dyDescent="0.2">
      <c r="A593" s="3"/>
    </row>
    <row r="594" spans="1:1" x14ac:dyDescent="0.2">
      <c r="A594" s="3"/>
    </row>
    <row r="595" spans="1:1" x14ac:dyDescent="0.2">
      <c r="A595" s="3"/>
    </row>
    <row r="596" spans="1:1" x14ac:dyDescent="0.2">
      <c r="A596" s="3"/>
    </row>
    <row r="597" spans="1:1" x14ac:dyDescent="0.2">
      <c r="A597" s="3"/>
    </row>
    <row r="598" spans="1:1" x14ac:dyDescent="0.2">
      <c r="A598" s="3"/>
    </row>
    <row r="599" spans="1:1" x14ac:dyDescent="0.2">
      <c r="A599" s="3"/>
    </row>
    <row r="600" spans="1:1" x14ac:dyDescent="0.2">
      <c r="A600" s="3"/>
    </row>
    <row r="601" spans="1:1" x14ac:dyDescent="0.2">
      <c r="A601" s="3"/>
    </row>
    <row r="602" spans="1:1" x14ac:dyDescent="0.2">
      <c r="A602" s="3"/>
    </row>
    <row r="603" spans="1:1" x14ac:dyDescent="0.2">
      <c r="A603" s="3"/>
    </row>
    <row r="604" spans="1:1" x14ac:dyDescent="0.2">
      <c r="A604" s="3"/>
    </row>
    <row r="605" spans="1:1" x14ac:dyDescent="0.2">
      <c r="A605" s="3"/>
    </row>
    <row r="606" spans="1:1" x14ac:dyDescent="0.2">
      <c r="A606" s="3"/>
    </row>
    <row r="607" spans="1:1" x14ac:dyDescent="0.2">
      <c r="A607" s="3"/>
    </row>
    <row r="608" spans="1:1" x14ac:dyDescent="0.2">
      <c r="A608" s="3"/>
    </row>
    <row r="609" spans="1:1" x14ac:dyDescent="0.2">
      <c r="A609" s="3"/>
    </row>
    <row r="610" spans="1:1" x14ac:dyDescent="0.2">
      <c r="A610" s="3"/>
    </row>
    <row r="611" spans="1:1" x14ac:dyDescent="0.2">
      <c r="A611" s="3"/>
    </row>
    <row r="612" spans="1:1" x14ac:dyDescent="0.2">
      <c r="A612" s="3"/>
    </row>
    <row r="613" spans="1:1" x14ac:dyDescent="0.2">
      <c r="A613" s="3"/>
    </row>
    <row r="614" spans="1:1" x14ac:dyDescent="0.2">
      <c r="A614" s="3"/>
    </row>
    <row r="615" spans="1:1" x14ac:dyDescent="0.2">
      <c r="A615" s="3"/>
    </row>
    <row r="616" spans="1:1" x14ac:dyDescent="0.2">
      <c r="A616" s="3"/>
    </row>
    <row r="617" spans="1:1" x14ac:dyDescent="0.2">
      <c r="A617" s="3"/>
    </row>
    <row r="618" spans="1:1" x14ac:dyDescent="0.2">
      <c r="A618" s="3"/>
    </row>
    <row r="619" spans="1:1" x14ac:dyDescent="0.2">
      <c r="A619" s="3"/>
    </row>
    <row r="620" spans="1:1" x14ac:dyDescent="0.2">
      <c r="A620" s="3"/>
    </row>
    <row r="621" spans="1:1" x14ac:dyDescent="0.2">
      <c r="A621" s="3"/>
    </row>
    <row r="622" spans="1:1" x14ac:dyDescent="0.2">
      <c r="A622" s="3"/>
    </row>
    <row r="623" spans="1:1" x14ac:dyDescent="0.2">
      <c r="A623" s="3"/>
    </row>
    <row r="624" spans="1:1" x14ac:dyDescent="0.2">
      <c r="A624" s="3"/>
    </row>
    <row r="625" spans="1:1" x14ac:dyDescent="0.2">
      <c r="A625" s="3"/>
    </row>
    <row r="626" spans="1:1" x14ac:dyDescent="0.2">
      <c r="A626" s="3"/>
    </row>
    <row r="627" spans="1:1" x14ac:dyDescent="0.2">
      <c r="A627" s="3"/>
    </row>
    <row r="628" spans="1:1" x14ac:dyDescent="0.2">
      <c r="A628" s="3"/>
    </row>
    <row r="629" spans="1:1" x14ac:dyDescent="0.2">
      <c r="A629" s="3"/>
    </row>
    <row r="630" spans="1:1" x14ac:dyDescent="0.2">
      <c r="A630" s="3"/>
    </row>
    <row r="631" spans="1:1" x14ac:dyDescent="0.2">
      <c r="A631" s="3"/>
    </row>
    <row r="632" spans="1:1" x14ac:dyDescent="0.2">
      <c r="A632" s="3"/>
    </row>
    <row r="633" spans="1:1" x14ac:dyDescent="0.2">
      <c r="A633" s="3"/>
    </row>
    <row r="634" spans="1:1" x14ac:dyDescent="0.2">
      <c r="A634" s="3"/>
    </row>
    <row r="635" spans="1:1" x14ac:dyDescent="0.2">
      <c r="A635" s="3"/>
    </row>
    <row r="636" spans="1:1" x14ac:dyDescent="0.2">
      <c r="A636" s="3"/>
    </row>
    <row r="637" spans="1:1" x14ac:dyDescent="0.2">
      <c r="A637" s="3"/>
    </row>
    <row r="638" spans="1:1" x14ac:dyDescent="0.2">
      <c r="A638" s="3"/>
    </row>
    <row r="639" spans="1:1" x14ac:dyDescent="0.2">
      <c r="A639" s="3"/>
    </row>
    <row r="640" spans="1:1" x14ac:dyDescent="0.2">
      <c r="A640" s="3"/>
    </row>
    <row r="641" spans="1:1" x14ac:dyDescent="0.2">
      <c r="A641" s="3"/>
    </row>
    <row r="642" spans="1:1" x14ac:dyDescent="0.2">
      <c r="A642" s="3"/>
    </row>
    <row r="643" spans="1:1" x14ac:dyDescent="0.2">
      <c r="A643" s="3"/>
    </row>
    <row r="644" spans="1:1" x14ac:dyDescent="0.2">
      <c r="A644" s="3"/>
    </row>
    <row r="645" spans="1:1" x14ac:dyDescent="0.2">
      <c r="A645" s="3"/>
    </row>
    <row r="646" spans="1:1" x14ac:dyDescent="0.2">
      <c r="A646" s="3"/>
    </row>
    <row r="647" spans="1:1" x14ac:dyDescent="0.2">
      <c r="A647" s="3"/>
    </row>
    <row r="648" spans="1:1" x14ac:dyDescent="0.2">
      <c r="A648" s="3"/>
    </row>
    <row r="649" spans="1:1" x14ac:dyDescent="0.2">
      <c r="A649" s="3"/>
    </row>
    <row r="650" spans="1:1" x14ac:dyDescent="0.2">
      <c r="A650" s="3"/>
    </row>
    <row r="651" spans="1:1" x14ac:dyDescent="0.2">
      <c r="A651" s="3"/>
    </row>
    <row r="652" spans="1:1" x14ac:dyDescent="0.2">
      <c r="A652" s="3"/>
    </row>
    <row r="653" spans="1:1" x14ac:dyDescent="0.2">
      <c r="A653" s="3"/>
    </row>
    <row r="654" spans="1:1" x14ac:dyDescent="0.2">
      <c r="A654" s="3"/>
    </row>
    <row r="655" spans="1:1" x14ac:dyDescent="0.2">
      <c r="A655" s="3"/>
    </row>
    <row r="656" spans="1:1" x14ac:dyDescent="0.2">
      <c r="A656" s="3"/>
    </row>
    <row r="657" spans="1:1" x14ac:dyDescent="0.2">
      <c r="A657" s="3"/>
    </row>
    <row r="658" spans="1:1" x14ac:dyDescent="0.2">
      <c r="A658" s="3"/>
    </row>
    <row r="659" spans="1:1" x14ac:dyDescent="0.2">
      <c r="A659" s="3"/>
    </row>
    <row r="660" spans="1:1" x14ac:dyDescent="0.2">
      <c r="A660" s="3"/>
    </row>
    <row r="661" spans="1:1" x14ac:dyDescent="0.2">
      <c r="A661" s="3"/>
    </row>
    <row r="662" spans="1:1" x14ac:dyDescent="0.2">
      <c r="A662" s="3"/>
    </row>
    <row r="663" spans="1:1" x14ac:dyDescent="0.2">
      <c r="A663" s="3"/>
    </row>
    <row r="664" spans="1:1" x14ac:dyDescent="0.2">
      <c r="A664" s="3"/>
    </row>
    <row r="665" spans="1:1" x14ac:dyDescent="0.2">
      <c r="A665" s="3"/>
    </row>
    <row r="666" spans="1:1" x14ac:dyDescent="0.2">
      <c r="A666" s="3"/>
    </row>
    <row r="667" spans="1:1" x14ac:dyDescent="0.2">
      <c r="A667" s="3"/>
    </row>
    <row r="668" spans="1:1" x14ac:dyDescent="0.2">
      <c r="A668" s="3"/>
    </row>
    <row r="669" spans="1:1" x14ac:dyDescent="0.2">
      <c r="A669" s="3"/>
    </row>
    <row r="670" spans="1:1" x14ac:dyDescent="0.2">
      <c r="A670" s="3"/>
    </row>
    <row r="671" spans="1:1" x14ac:dyDescent="0.2">
      <c r="A671" s="3"/>
    </row>
    <row r="672" spans="1:1" x14ac:dyDescent="0.2">
      <c r="A672" s="3"/>
    </row>
    <row r="673" spans="1:1" x14ac:dyDescent="0.2">
      <c r="A673" s="3"/>
    </row>
    <row r="674" spans="1:1" x14ac:dyDescent="0.2">
      <c r="A674" s="3"/>
    </row>
    <row r="675" spans="1:1" x14ac:dyDescent="0.2">
      <c r="A675" s="3"/>
    </row>
    <row r="676" spans="1:1" x14ac:dyDescent="0.2">
      <c r="A676" s="3"/>
    </row>
    <row r="677" spans="1:1" x14ac:dyDescent="0.2">
      <c r="A677" s="3"/>
    </row>
    <row r="678" spans="1:1" x14ac:dyDescent="0.2">
      <c r="A678" s="3"/>
    </row>
    <row r="679" spans="1:1" x14ac:dyDescent="0.2">
      <c r="A679" s="3"/>
    </row>
    <row r="680" spans="1:1" x14ac:dyDescent="0.2">
      <c r="A680" s="3"/>
    </row>
    <row r="681" spans="1:1" x14ac:dyDescent="0.2">
      <c r="A681" s="3"/>
    </row>
    <row r="682" spans="1:1" x14ac:dyDescent="0.2">
      <c r="A682" s="3"/>
    </row>
    <row r="683" spans="1:1" x14ac:dyDescent="0.2">
      <c r="A683" s="3"/>
    </row>
    <row r="684" spans="1:1" x14ac:dyDescent="0.2">
      <c r="A684" s="3"/>
    </row>
    <row r="685" spans="1:1" x14ac:dyDescent="0.2">
      <c r="A685" s="3"/>
    </row>
    <row r="686" spans="1:1" x14ac:dyDescent="0.2">
      <c r="A686" s="3"/>
    </row>
    <row r="687" spans="1:1" x14ac:dyDescent="0.2">
      <c r="A687" s="3"/>
    </row>
    <row r="688" spans="1:1" x14ac:dyDescent="0.2">
      <c r="A688" s="3"/>
    </row>
    <row r="689" spans="1:1" x14ac:dyDescent="0.2">
      <c r="A689" s="3"/>
    </row>
    <row r="690" spans="1:1" x14ac:dyDescent="0.2">
      <c r="A690" s="3"/>
    </row>
    <row r="691" spans="1:1" x14ac:dyDescent="0.2">
      <c r="A691" s="3"/>
    </row>
    <row r="692" spans="1:1" x14ac:dyDescent="0.2">
      <c r="A692" s="3"/>
    </row>
    <row r="693" spans="1:1" x14ac:dyDescent="0.2">
      <c r="A693" s="3"/>
    </row>
    <row r="694" spans="1:1" x14ac:dyDescent="0.2">
      <c r="A694" s="3"/>
    </row>
    <row r="695" spans="1:1" x14ac:dyDescent="0.2">
      <c r="A695" s="3"/>
    </row>
    <row r="696" spans="1:1" x14ac:dyDescent="0.2">
      <c r="A696" s="3"/>
    </row>
    <row r="697" spans="1:1" x14ac:dyDescent="0.2">
      <c r="A697" s="3"/>
    </row>
    <row r="698" spans="1:1" x14ac:dyDescent="0.2">
      <c r="A698" s="3"/>
    </row>
    <row r="699" spans="1:1" x14ac:dyDescent="0.2">
      <c r="A699" s="3"/>
    </row>
    <row r="700" spans="1:1" x14ac:dyDescent="0.2">
      <c r="A700" s="3"/>
    </row>
    <row r="701" spans="1:1" x14ac:dyDescent="0.2">
      <c r="A701" s="3"/>
    </row>
    <row r="702" spans="1:1" x14ac:dyDescent="0.2">
      <c r="A702" s="3"/>
    </row>
    <row r="703" spans="1:1" x14ac:dyDescent="0.2">
      <c r="A703" s="3"/>
    </row>
    <row r="704" spans="1:1" x14ac:dyDescent="0.2">
      <c r="A704" s="3"/>
    </row>
    <row r="705" spans="1:1" x14ac:dyDescent="0.2">
      <c r="A705" s="3"/>
    </row>
    <row r="706" spans="1:1" x14ac:dyDescent="0.2">
      <c r="A706" s="3"/>
    </row>
    <row r="707" spans="1:1" x14ac:dyDescent="0.2">
      <c r="A707" s="3"/>
    </row>
    <row r="708" spans="1:1" x14ac:dyDescent="0.2">
      <c r="A708" s="3"/>
    </row>
    <row r="709" spans="1:1" x14ac:dyDescent="0.2">
      <c r="A709" s="3"/>
    </row>
    <row r="710" spans="1:1" x14ac:dyDescent="0.2">
      <c r="A710" s="3"/>
    </row>
    <row r="711" spans="1:1" x14ac:dyDescent="0.2">
      <c r="A711" s="3"/>
    </row>
    <row r="712" spans="1:1" x14ac:dyDescent="0.2">
      <c r="A712" s="3"/>
    </row>
    <row r="713" spans="1:1" x14ac:dyDescent="0.2">
      <c r="A713" s="3"/>
    </row>
    <row r="714" spans="1:1" x14ac:dyDescent="0.2">
      <c r="A714" s="3"/>
    </row>
    <row r="715" spans="1:1" x14ac:dyDescent="0.2">
      <c r="A715" s="3"/>
    </row>
    <row r="716" spans="1:1" x14ac:dyDescent="0.2">
      <c r="A716" s="3"/>
    </row>
    <row r="717" spans="1:1" x14ac:dyDescent="0.2">
      <c r="A717" s="3"/>
    </row>
    <row r="718" spans="1:1" x14ac:dyDescent="0.2">
      <c r="A718" s="3"/>
    </row>
    <row r="719" spans="1:1" x14ac:dyDescent="0.2">
      <c r="A719" s="3"/>
    </row>
    <row r="720" spans="1:1" x14ac:dyDescent="0.2">
      <c r="A720" s="3"/>
    </row>
    <row r="721" spans="1:1" x14ac:dyDescent="0.2">
      <c r="A721" s="3"/>
    </row>
    <row r="722" spans="1:1" x14ac:dyDescent="0.2">
      <c r="A722" s="3"/>
    </row>
    <row r="723" spans="1:1" x14ac:dyDescent="0.2">
      <c r="A723" s="3"/>
    </row>
    <row r="724" spans="1:1" x14ac:dyDescent="0.2">
      <c r="A724" s="3"/>
    </row>
    <row r="725" spans="1:1" x14ac:dyDescent="0.2">
      <c r="A725" s="3"/>
    </row>
    <row r="726" spans="1:1" x14ac:dyDescent="0.2">
      <c r="A726" s="3"/>
    </row>
    <row r="727" spans="1:1" x14ac:dyDescent="0.2">
      <c r="A727" s="3"/>
    </row>
    <row r="728" spans="1:1" x14ac:dyDescent="0.2">
      <c r="A728" s="3"/>
    </row>
    <row r="729" spans="1:1" x14ac:dyDescent="0.2">
      <c r="A729" s="3"/>
    </row>
    <row r="730" spans="1:1" x14ac:dyDescent="0.2">
      <c r="A730" s="3"/>
    </row>
    <row r="731" spans="1:1" x14ac:dyDescent="0.2">
      <c r="A731" s="3"/>
    </row>
    <row r="732" spans="1:1" x14ac:dyDescent="0.2">
      <c r="A732" s="3"/>
    </row>
    <row r="733" spans="1:1" x14ac:dyDescent="0.2">
      <c r="A733" s="3"/>
    </row>
    <row r="734" spans="1:1" x14ac:dyDescent="0.2">
      <c r="A734" s="3"/>
    </row>
    <row r="735" spans="1:1" x14ac:dyDescent="0.2">
      <c r="A735" s="3"/>
    </row>
    <row r="736" spans="1:1" x14ac:dyDescent="0.2">
      <c r="A736" s="3"/>
    </row>
    <row r="737" spans="1:1" x14ac:dyDescent="0.2">
      <c r="A737" s="3"/>
    </row>
    <row r="738" spans="1:1" x14ac:dyDescent="0.2">
      <c r="A738" s="3"/>
    </row>
    <row r="739" spans="1:1" x14ac:dyDescent="0.2">
      <c r="A739" s="3"/>
    </row>
    <row r="740" spans="1:1" x14ac:dyDescent="0.2">
      <c r="A740" s="3"/>
    </row>
    <row r="741" spans="1:1" x14ac:dyDescent="0.2">
      <c r="A741" s="3"/>
    </row>
    <row r="742" spans="1:1" x14ac:dyDescent="0.2">
      <c r="A742" s="3"/>
    </row>
    <row r="743" spans="1:1" x14ac:dyDescent="0.2">
      <c r="A743" s="3"/>
    </row>
    <row r="744" spans="1:1" x14ac:dyDescent="0.2">
      <c r="A744" s="3"/>
    </row>
    <row r="745" spans="1:1" x14ac:dyDescent="0.2">
      <c r="A745" s="3"/>
    </row>
    <row r="746" spans="1:1" x14ac:dyDescent="0.2">
      <c r="A746" s="3"/>
    </row>
    <row r="747" spans="1:1" x14ac:dyDescent="0.2">
      <c r="A747" s="3"/>
    </row>
    <row r="748" spans="1:1" x14ac:dyDescent="0.2">
      <c r="A748" s="3"/>
    </row>
    <row r="749" spans="1:1" x14ac:dyDescent="0.2">
      <c r="A749" s="3"/>
    </row>
    <row r="750" spans="1:1" x14ac:dyDescent="0.2">
      <c r="A750" s="3"/>
    </row>
    <row r="751" spans="1:1" x14ac:dyDescent="0.2">
      <c r="A751" s="3"/>
    </row>
    <row r="752" spans="1:1" x14ac:dyDescent="0.2">
      <c r="A752" s="3"/>
    </row>
    <row r="753" spans="1:1" x14ac:dyDescent="0.2">
      <c r="A753" s="3"/>
    </row>
    <row r="754" spans="1:1" x14ac:dyDescent="0.2">
      <c r="A754" s="3"/>
    </row>
    <row r="755" spans="1:1" x14ac:dyDescent="0.2">
      <c r="A755" s="3"/>
    </row>
    <row r="756" spans="1:1" x14ac:dyDescent="0.2">
      <c r="A756" s="3"/>
    </row>
    <row r="757" spans="1:1" x14ac:dyDescent="0.2">
      <c r="A757" s="3"/>
    </row>
    <row r="758" spans="1:1" x14ac:dyDescent="0.2">
      <c r="A758" s="3"/>
    </row>
    <row r="759" spans="1:1" x14ac:dyDescent="0.2">
      <c r="A759" s="3"/>
    </row>
    <row r="760" spans="1:1" x14ac:dyDescent="0.2">
      <c r="A760" s="3"/>
    </row>
    <row r="761" spans="1:1" x14ac:dyDescent="0.2">
      <c r="A761" s="3"/>
    </row>
    <row r="762" spans="1:1" x14ac:dyDescent="0.2">
      <c r="A762" s="3"/>
    </row>
    <row r="763" spans="1:1" x14ac:dyDescent="0.2">
      <c r="A763" s="3"/>
    </row>
    <row r="764" spans="1:1" x14ac:dyDescent="0.2">
      <c r="A764" s="3"/>
    </row>
    <row r="765" spans="1:1" x14ac:dyDescent="0.2">
      <c r="A765" s="3"/>
    </row>
    <row r="766" spans="1:1" x14ac:dyDescent="0.2">
      <c r="A766" s="3"/>
    </row>
    <row r="767" spans="1:1" x14ac:dyDescent="0.2">
      <c r="A767" s="3"/>
    </row>
    <row r="768" spans="1:1" x14ac:dyDescent="0.2">
      <c r="A768" s="3"/>
    </row>
    <row r="769" spans="1:1" x14ac:dyDescent="0.2">
      <c r="A769" s="3"/>
    </row>
    <row r="770" spans="1:1" x14ac:dyDescent="0.2">
      <c r="A770" s="3"/>
    </row>
    <row r="771" spans="1:1" x14ac:dyDescent="0.2">
      <c r="A771" s="3"/>
    </row>
    <row r="772" spans="1:1" x14ac:dyDescent="0.2">
      <c r="A772" s="3"/>
    </row>
    <row r="773" spans="1:1" x14ac:dyDescent="0.2">
      <c r="A773" s="3"/>
    </row>
    <row r="774" spans="1:1" x14ac:dyDescent="0.2">
      <c r="A774" s="3"/>
    </row>
    <row r="775" spans="1:1" x14ac:dyDescent="0.2">
      <c r="A775" s="3"/>
    </row>
    <row r="776" spans="1:1" x14ac:dyDescent="0.2">
      <c r="A776" s="3"/>
    </row>
    <row r="777" spans="1:1" x14ac:dyDescent="0.2">
      <c r="A777" s="3"/>
    </row>
    <row r="778" spans="1:1" x14ac:dyDescent="0.2">
      <c r="A778" s="3"/>
    </row>
    <row r="779" spans="1:1" x14ac:dyDescent="0.2">
      <c r="A779" s="3"/>
    </row>
    <row r="780" spans="1:1" x14ac:dyDescent="0.2">
      <c r="A780" s="3"/>
    </row>
    <row r="781" spans="1:1" x14ac:dyDescent="0.2">
      <c r="A781" s="3"/>
    </row>
    <row r="782" spans="1:1" x14ac:dyDescent="0.2">
      <c r="A782" s="3"/>
    </row>
    <row r="783" spans="1:1" x14ac:dyDescent="0.2">
      <c r="A783" s="3"/>
    </row>
    <row r="784" spans="1:1" x14ac:dyDescent="0.2">
      <c r="A784" s="3"/>
    </row>
    <row r="785" spans="1:1" x14ac:dyDescent="0.2">
      <c r="A785" s="3"/>
    </row>
    <row r="786" spans="1:1" x14ac:dyDescent="0.2">
      <c r="A786" s="3"/>
    </row>
    <row r="787" spans="1:1" x14ac:dyDescent="0.2">
      <c r="A787" s="3"/>
    </row>
    <row r="788" spans="1:1" x14ac:dyDescent="0.2">
      <c r="A788" s="3"/>
    </row>
    <row r="789" spans="1:1" x14ac:dyDescent="0.2">
      <c r="A789" s="3"/>
    </row>
    <row r="790" spans="1:1" x14ac:dyDescent="0.2">
      <c r="A790" s="3"/>
    </row>
    <row r="791" spans="1:1" x14ac:dyDescent="0.2">
      <c r="A791" s="3"/>
    </row>
    <row r="792" spans="1:1" x14ac:dyDescent="0.2">
      <c r="A792" s="3"/>
    </row>
    <row r="793" spans="1:1" x14ac:dyDescent="0.2">
      <c r="A793" s="3"/>
    </row>
    <row r="794" spans="1:1" x14ac:dyDescent="0.2">
      <c r="A794" s="3"/>
    </row>
    <row r="795" spans="1:1" x14ac:dyDescent="0.2">
      <c r="A795" s="3"/>
    </row>
    <row r="796" spans="1:1" x14ac:dyDescent="0.2">
      <c r="A796" s="3"/>
    </row>
    <row r="797" spans="1:1" x14ac:dyDescent="0.2">
      <c r="A797" s="3"/>
    </row>
    <row r="798" spans="1:1" x14ac:dyDescent="0.2">
      <c r="A798" s="3"/>
    </row>
    <row r="799" spans="1:1" x14ac:dyDescent="0.2">
      <c r="A799" s="3"/>
    </row>
    <row r="800" spans="1:1" x14ac:dyDescent="0.2">
      <c r="A800" s="3"/>
    </row>
    <row r="801" spans="1:1" x14ac:dyDescent="0.2">
      <c r="A801" s="3"/>
    </row>
    <row r="802" spans="1:1" x14ac:dyDescent="0.2">
      <c r="A802" s="3"/>
    </row>
    <row r="803" spans="1:1" x14ac:dyDescent="0.2">
      <c r="A803" s="3"/>
    </row>
    <row r="804" spans="1:1" x14ac:dyDescent="0.2">
      <c r="A804" s="3"/>
    </row>
    <row r="805" spans="1:1" x14ac:dyDescent="0.2">
      <c r="A805" s="3"/>
    </row>
    <row r="806" spans="1:1" x14ac:dyDescent="0.2">
      <c r="A806" s="3"/>
    </row>
    <row r="807" spans="1:1" x14ac:dyDescent="0.2">
      <c r="A807" s="3"/>
    </row>
    <row r="808" spans="1:1" x14ac:dyDescent="0.2">
      <c r="A808" s="3"/>
    </row>
    <row r="809" spans="1:1" x14ac:dyDescent="0.2">
      <c r="A809" s="3"/>
    </row>
    <row r="810" spans="1:1" x14ac:dyDescent="0.2">
      <c r="A810" s="3"/>
    </row>
    <row r="811" spans="1:1" x14ac:dyDescent="0.2">
      <c r="A811" s="3"/>
    </row>
    <row r="812" spans="1:1" x14ac:dyDescent="0.2">
      <c r="A812" s="3"/>
    </row>
    <row r="813" spans="1:1" x14ac:dyDescent="0.2">
      <c r="A813" s="3"/>
    </row>
    <row r="814" spans="1:1" x14ac:dyDescent="0.2">
      <c r="A814" s="3"/>
    </row>
    <row r="815" spans="1:1" x14ac:dyDescent="0.2">
      <c r="A815" s="3"/>
    </row>
    <row r="816" spans="1:1" x14ac:dyDescent="0.2">
      <c r="A816" s="3"/>
    </row>
    <row r="817" spans="1:1" x14ac:dyDescent="0.2">
      <c r="A817" s="3"/>
    </row>
    <row r="818" spans="1:1" x14ac:dyDescent="0.2">
      <c r="A818" s="3"/>
    </row>
    <row r="819" spans="1:1" x14ac:dyDescent="0.2">
      <c r="A819" s="3"/>
    </row>
    <row r="820" spans="1:1" x14ac:dyDescent="0.2">
      <c r="A820" s="3"/>
    </row>
    <row r="821" spans="1:1" x14ac:dyDescent="0.2">
      <c r="A821" s="3"/>
    </row>
    <row r="822" spans="1:1" x14ac:dyDescent="0.2">
      <c r="A822" s="3"/>
    </row>
    <row r="823" spans="1:1" x14ac:dyDescent="0.2">
      <c r="A823" s="3"/>
    </row>
    <row r="824" spans="1:1" x14ac:dyDescent="0.2">
      <c r="A824" s="3"/>
    </row>
    <row r="825" spans="1:1" x14ac:dyDescent="0.2">
      <c r="A825" s="3"/>
    </row>
    <row r="826" spans="1:1" x14ac:dyDescent="0.2">
      <c r="A826" s="3"/>
    </row>
    <row r="827" spans="1:1" x14ac:dyDescent="0.2">
      <c r="A827" s="3"/>
    </row>
    <row r="828" spans="1:1" x14ac:dyDescent="0.2">
      <c r="A828" s="3"/>
    </row>
    <row r="829" spans="1:1" x14ac:dyDescent="0.2">
      <c r="A829" s="3"/>
    </row>
    <row r="830" spans="1:1" x14ac:dyDescent="0.2">
      <c r="A830" s="3"/>
    </row>
    <row r="831" spans="1:1" x14ac:dyDescent="0.2">
      <c r="A831" s="3"/>
    </row>
    <row r="832" spans="1:1" x14ac:dyDescent="0.2">
      <c r="A832" s="3"/>
    </row>
    <row r="833" spans="1:1" x14ac:dyDescent="0.2">
      <c r="A833" s="3"/>
    </row>
    <row r="834" spans="1:1" x14ac:dyDescent="0.2">
      <c r="A834" s="3"/>
    </row>
    <row r="835" spans="1:1" x14ac:dyDescent="0.2">
      <c r="A835" s="3"/>
    </row>
    <row r="836" spans="1:1" x14ac:dyDescent="0.2">
      <c r="A836" s="3"/>
    </row>
    <row r="837" spans="1:1" x14ac:dyDescent="0.2">
      <c r="A837" s="3"/>
    </row>
    <row r="838" spans="1:1" x14ac:dyDescent="0.2">
      <c r="A838" s="3"/>
    </row>
    <row r="839" spans="1:1" x14ac:dyDescent="0.2">
      <c r="A839" s="3"/>
    </row>
    <row r="840" spans="1:1" x14ac:dyDescent="0.2">
      <c r="A840" s="3"/>
    </row>
    <row r="841" spans="1:1" x14ac:dyDescent="0.2">
      <c r="A841" s="3"/>
    </row>
    <row r="842" spans="1:1" x14ac:dyDescent="0.2">
      <c r="A842" s="3"/>
    </row>
    <row r="843" spans="1:1" x14ac:dyDescent="0.2">
      <c r="A843" s="3"/>
    </row>
    <row r="844" spans="1:1" x14ac:dyDescent="0.2">
      <c r="A844" s="3"/>
    </row>
    <row r="845" spans="1:1" x14ac:dyDescent="0.2">
      <c r="A845" s="3"/>
    </row>
    <row r="846" spans="1:1" x14ac:dyDescent="0.2">
      <c r="A846" s="3"/>
    </row>
    <row r="847" spans="1:1" x14ac:dyDescent="0.2">
      <c r="A847" s="3"/>
    </row>
    <row r="848" spans="1:1" x14ac:dyDescent="0.2">
      <c r="A848" s="3"/>
    </row>
    <row r="849" spans="1:1" x14ac:dyDescent="0.2">
      <c r="A849" s="3"/>
    </row>
    <row r="850" spans="1:1" x14ac:dyDescent="0.2">
      <c r="A850" s="3"/>
    </row>
    <row r="851" spans="1:1" x14ac:dyDescent="0.2">
      <c r="A851" s="3"/>
    </row>
    <row r="852" spans="1:1" x14ac:dyDescent="0.2">
      <c r="A852" s="3"/>
    </row>
    <row r="853" spans="1:1" x14ac:dyDescent="0.2">
      <c r="A853" s="3"/>
    </row>
    <row r="854" spans="1:1" x14ac:dyDescent="0.2">
      <c r="A854" s="3"/>
    </row>
    <row r="855" spans="1:1" x14ac:dyDescent="0.2">
      <c r="A855" s="3"/>
    </row>
    <row r="856" spans="1:1" x14ac:dyDescent="0.2">
      <c r="A856" s="3"/>
    </row>
    <row r="857" spans="1:1" x14ac:dyDescent="0.2">
      <c r="A857" s="3"/>
    </row>
    <row r="858" spans="1:1" x14ac:dyDescent="0.2">
      <c r="A858" s="3"/>
    </row>
    <row r="859" spans="1:1" x14ac:dyDescent="0.2">
      <c r="A859" s="3"/>
    </row>
    <row r="860" spans="1:1" x14ac:dyDescent="0.2">
      <c r="A860" s="3"/>
    </row>
    <row r="861" spans="1:1" x14ac:dyDescent="0.2">
      <c r="A861" s="3"/>
    </row>
    <row r="862" spans="1:1" x14ac:dyDescent="0.2">
      <c r="A862" s="3"/>
    </row>
    <row r="863" spans="1:1" x14ac:dyDescent="0.2">
      <c r="A863" s="3"/>
    </row>
    <row r="864" spans="1:1" x14ac:dyDescent="0.2">
      <c r="A864" s="3"/>
    </row>
    <row r="865" spans="1:1" x14ac:dyDescent="0.2">
      <c r="A865" s="3"/>
    </row>
    <row r="866" spans="1:1" x14ac:dyDescent="0.2">
      <c r="A866" s="3"/>
    </row>
    <row r="867" spans="1:1" x14ac:dyDescent="0.2">
      <c r="A867" s="3"/>
    </row>
    <row r="868" spans="1:1" x14ac:dyDescent="0.2">
      <c r="A868" s="3"/>
    </row>
    <row r="869" spans="1:1" x14ac:dyDescent="0.2">
      <c r="A869" s="3"/>
    </row>
    <row r="870" spans="1:1" x14ac:dyDescent="0.2">
      <c r="A870" s="3"/>
    </row>
    <row r="871" spans="1:1" x14ac:dyDescent="0.2">
      <c r="A871" s="3"/>
    </row>
    <row r="872" spans="1:1" x14ac:dyDescent="0.2">
      <c r="A872" s="3"/>
    </row>
    <row r="873" spans="1:1" x14ac:dyDescent="0.2">
      <c r="A873" s="3"/>
    </row>
    <row r="874" spans="1:1" x14ac:dyDescent="0.2">
      <c r="A874" s="3"/>
    </row>
    <row r="875" spans="1:1" x14ac:dyDescent="0.2">
      <c r="A875" s="3"/>
    </row>
    <row r="876" spans="1:1" x14ac:dyDescent="0.2">
      <c r="A876" s="3"/>
    </row>
    <row r="877" spans="1:1" x14ac:dyDescent="0.2">
      <c r="A877" s="3"/>
    </row>
    <row r="878" spans="1:1" x14ac:dyDescent="0.2">
      <c r="A878" s="3"/>
    </row>
    <row r="879" spans="1:1" x14ac:dyDescent="0.2">
      <c r="A879" s="3"/>
    </row>
    <row r="880" spans="1:1" x14ac:dyDescent="0.2">
      <c r="A880" s="3"/>
    </row>
    <row r="881" spans="1:1" x14ac:dyDescent="0.2">
      <c r="A881" s="3"/>
    </row>
    <row r="882" spans="1:1" x14ac:dyDescent="0.2">
      <c r="A882" s="3"/>
    </row>
    <row r="883" spans="1:1" x14ac:dyDescent="0.2">
      <c r="A883" s="3"/>
    </row>
    <row r="884" spans="1:1" x14ac:dyDescent="0.2">
      <c r="A884" s="3"/>
    </row>
    <row r="885" spans="1:1" x14ac:dyDescent="0.2">
      <c r="A885" s="3"/>
    </row>
    <row r="886" spans="1:1" x14ac:dyDescent="0.2">
      <c r="A886" s="3"/>
    </row>
    <row r="887" spans="1:1" x14ac:dyDescent="0.2">
      <c r="A887" s="3"/>
    </row>
    <row r="888" spans="1:1" x14ac:dyDescent="0.2">
      <c r="A888" s="3"/>
    </row>
    <row r="889" spans="1:1" x14ac:dyDescent="0.2">
      <c r="A889" s="3"/>
    </row>
    <row r="890" spans="1:1" x14ac:dyDescent="0.2">
      <c r="A890" s="3"/>
    </row>
    <row r="891" spans="1:1" x14ac:dyDescent="0.2">
      <c r="A891" s="3"/>
    </row>
    <row r="892" spans="1:1" x14ac:dyDescent="0.2">
      <c r="A892" s="3"/>
    </row>
    <row r="893" spans="1:1" x14ac:dyDescent="0.2">
      <c r="A893" s="3"/>
    </row>
    <row r="894" spans="1:1" x14ac:dyDescent="0.2">
      <c r="A894" s="3"/>
    </row>
    <row r="895" spans="1:1" x14ac:dyDescent="0.2">
      <c r="A895" s="3"/>
    </row>
    <row r="896" spans="1:1" x14ac:dyDescent="0.2">
      <c r="A896" s="3"/>
    </row>
    <row r="897" spans="1:1" x14ac:dyDescent="0.2">
      <c r="A897" s="3"/>
    </row>
    <row r="898" spans="1:1" x14ac:dyDescent="0.2">
      <c r="A898" s="3"/>
    </row>
    <row r="899" spans="1:1" x14ac:dyDescent="0.2">
      <c r="A899" s="3"/>
    </row>
    <row r="900" spans="1:1" x14ac:dyDescent="0.2">
      <c r="A900" s="3"/>
    </row>
    <row r="901" spans="1:1" x14ac:dyDescent="0.2">
      <c r="A901" s="3"/>
    </row>
    <row r="902" spans="1:1" x14ac:dyDescent="0.2">
      <c r="A902" s="3"/>
    </row>
    <row r="903" spans="1:1" x14ac:dyDescent="0.2">
      <c r="A903" s="3"/>
    </row>
    <row r="904" spans="1:1" x14ac:dyDescent="0.2">
      <c r="A904" s="3"/>
    </row>
    <row r="905" spans="1:1" x14ac:dyDescent="0.2">
      <c r="A905" s="3"/>
    </row>
    <row r="906" spans="1:1" x14ac:dyDescent="0.2">
      <c r="A906" s="3"/>
    </row>
    <row r="907" spans="1:1" x14ac:dyDescent="0.2">
      <c r="A907" s="3"/>
    </row>
    <row r="908" spans="1:1" x14ac:dyDescent="0.2">
      <c r="A908" s="3"/>
    </row>
    <row r="909" spans="1:1" x14ac:dyDescent="0.2">
      <c r="A909" s="3"/>
    </row>
    <row r="910" spans="1:1" x14ac:dyDescent="0.2">
      <c r="A910" s="3"/>
    </row>
    <row r="911" spans="1:1" x14ac:dyDescent="0.2">
      <c r="A911" s="3"/>
    </row>
    <row r="912" spans="1:1" x14ac:dyDescent="0.2">
      <c r="A912" s="3"/>
    </row>
    <row r="913" spans="1:1" x14ac:dyDescent="0.2">
      <c r="A913" s="3"/>
    </row>
    <row r="914" spans="1:1" x14ac:dyDescent="0.2">
      <c r="A914" s="3"/>
    </row>
    <row r="915" spans="1:1" x14ac:dyDescent="0.2">
      <c r="A915" s="3"/>
    </row>
    <row r="916" spans="1:1" x14ac:dyDescent="0.2">
      <c r="A916" s="3"/>
    </row>
    <row r="917" spans="1:1" x14ac:dyDescent="0.2">
      <c r="A917" s="3"/>
    </row>
    <row r="918" spans="1:1" x14ac:dyDescent="0.2">
      <c r="A918" s="3"/>
    </row>
    <row r="919" spans="1:1" x14ac:dyDescent="0.2">
      <c r="A919" s="3"/>
    </row>
    <row r="920" spans="1:1" x14ac:dyDescent="0.2">
      <c r="A920" s="3"/>
    </row>
    <row r="921" spans="1:1" x14ac:dyDescent="0.2">
      <c r="A921" s="3"/>
    </row>
    <row r="922" spans="1:1" x14ac:dyDescent="0.2">
      <c r="A922" s="3"/>
    </row>
    <row r="923" spans="1:1" x14ac:dyDescent="0.2">
      <c r="A923" s="3"/>
    </row>
    <row r="924" spans="1:1" x14ac:dyDescent="0.2">
      <c r="A924" s="3"/>
    </row>
    <row r="925" spans="1:1" x14ac:dyDescent="0.2">
      <c r="A925" s="3"/>
    </row>
    <row r="926" spans="1:1" x14ac:dyDescent="0.2">
      <c r="A926" s="3"/>
    </row>
    <row r="927" spans="1:1" x14ac:dyDescent="0.2">
      <c r="A927" s="3"/>
    </row>
    <row r="928" spans="1:1" x14ac:dyDescent="0.2">
      <c r="A928" s="3"/>
    </row>
    <row r="929" spans="1:1" x14ac:dyDescent="0.2">
      <c r="A929" s="3"/>
    </row>
    <row r="930" spans="1:1" x14ac:dyDescent="0.2">
      <c r="A930" s="3"/>
    </row>
    <row r="931" spans="1:1" x14ac:dyDescent="0.2">
      <c r="A931" s="3"/>
    </row>
    <row r="932" spans="1:1" x14ac:dyDescent="0.2">
      <c r="A932" s="3"/>
    </row>
    <row r="933" spans="1:1" x14ac:dyDescent="0.2">
      <c r="A933" s="3"/>
    </row>
    <row r="934" spans="1:1" x14ac:dyDescent="0.2">
      <c r="A934" s="3"/>
    </row>
    <row r="935" spans="1:1" x14ac:dyDescent="0.2">
      <c r="A935" s="3"/>
    </row>
    <row r="936" spans="1:1" x14ac:dyDescent="0.2">
      <c r="A936" s="3"/>
    </row>
    <row r="937" spans="1:1" x14ac:dyDescent="0.2">
      <c r="A937" s="3"/>
    </row>
    <row r="938" spans="1:1" x14ac:dyDescent="0.2">
      <c r="A938" s="3"/>
    </row>
    <row r="939" spans="1:1" x14ac:dyDescent="0.2">
      <c r="A939" s="3"/>
    </row>
    <row r="940" spans="1:1" x14ac:dyDescent="0.2">
      <c r="A940" s="3"/>
    </row>
    <row r="941" spans="1:1" x14ac:dyDescent="0.2">
      <c r="A941" s="3"/>
    </row>
    <row r="942" spans="1:1" x14ac:dyDescent="0.2">
      <c r="A942" s="3"/>
    </row>
    <row r="943" spans="1:1" x14ac:dyDescent="0.2">
      <c r="A943" s="3"/>
    </row>
    <row r="944" spans="1:1" x14ac:dyDescent="0.2">
      <c r="A944" s="3"/>
    </row>
    <row r="945" spans="1:1" x14ac:dyDescent="0.2">
      <c r="A945" s="3"/>
    </row>
    <row r="946" spans="1:1" x14ac:dyDescent="0.2">
      <c r="A946" s="3"/>
    </row>
    <row r="947" spans="1:1" x14ac:dyDescent="0.2">
      <c r="A947" s="3"/>
    </row>
    <row r="948" spans="1:1" x14ac:dyDescent="0.2">
      <c r="A948" s="3"/>
    </row>
    <row r="949" spans="1:1" x14ac:dyDescent="0.2">
      <c r="A949" s="3"/>
    </row>
    <row r="950" spans="1:1" x14ac:dyDescent="0.2">
      <c r="A950" s="3"/>
    </row>
    <row r="951" spans="1:1" x14ac:dyDescent="0.2">
      <c r="A951" s="3"/>
    </row>
    <row r="952" spans="1:1" x14ac:dyDescent="0.2">
      <c r="A952" s="3"/>
    </row>
    <row r="953" spans="1:1" x14ac:dyDescent="0.2">
      <c r="A953" s="3"/>
    </row>
    <row r="954" spans="1:1" x14ac:dyDescent="0.2">
      <c r="A954" s="3"/>
    </row>
    <row r="955" spans="1:1" x14ac:dyDescent="0.2">
      <c r="A955" s="3"/>
    </row>
    <row r="956" spans="1:1" x14ac:dyDescent="0.2">
      <c r="A956" s="3"/>
    </row>
    <row r="957" spans="1:1" x14ac:dyDescent="0.2">
      <c r="A957" s="3"/>
    </row>
    <row r="958" spans="1:1" x14ac:dyDescent="0.2">
      <c r="A958" s="3"/>
    </row>
    <row r="959" spans="1:1" x14ac:dyDescent="0.2">
      <c r="A959" s="3"/>
    </row>
    <row r="960" spans="1:1" x14ac:dyDescent="0.2">
      <c r="A960" s="3"/>
    </row>
    <row r="961" spans="1:1" x14ac:dyDescent="0.2">
      <c r="A961" s="3"/>
    </row>
    <row r="962" spans="1:1" x14ac:dyDescent="0.2">
      <c r="A962" s="3"/>
    </row>
    <row r="963" spans="1:1" x14ac:dyDescent="0.2">
      <c r="A963" s="3"/>
    </row>
    <row r="964" spans="1:1" x14ac:dyDescent="0.2">
      <c r="A964" s="3"/>
    </row>
    <row r="965" spans="1:1" x14ac:dyDescent="0.2">
      <c r="A965" s="3"/>
    </row>
    <row r="966" spans="1:1" x14ac:dyDescent="0.2">
      <c r="A966" s="3"/>
    </row>
    <row r="967" spans="1:1" x14ac:dyDescent="0.2">
      <c r="A967" s="3"/>
    </row>
    <row r="968" spans="1:1" x14ac:dyDescent="0.2">
      <c r="A968" s="3"/>
    </row>
    <row r="969" spans="1:1" x14ac:dyDescent="0.2">
      <c r="A969" s="3"/>
    </row>
    <row r="970" spans="1:1" x14ac:dyDescent="0.2">
      <c r="A970" s="3"/>
    </row>
    <row r="971" spans="1:1" x14ac:dyDescent="0.2">
      <c r="A971" s="3"/>
    </row>
    <row r="972" spans="1:1" x14ac:dyDescent="0.2">
      <c r="A972" s="3"/>
    </row>
    <row r="973" spans="1:1" x14ac:dyDescent="0.2">
      <c r="A973" s="3"/>
    </row>
    <row r="974" spans="1:1" x14ac:dyDescent="0.2">
      <c r="A974" s="3"/>
    </row>
    <row r="975" spans="1:1" x14ac:dyDescent="0.2">
      <c r="A975" s="3"/>
    </row>
    <row r="976" spans="1:1" x14ac:dyDescent="0.2">
      <c r="A976" s="3"/>
    </row>
    <row r="977" spans="1:1" x14ac:dyDescent="0.2">
      <c r="A977" s="3"/>
    </row>
    <row r="978" spans="1:1" x14ac:dyDescent="0.2">
      <c r="A978" s="3"/>
    </row>
    <row r="979" spans="1:1" x14ac:dyDescent="0.2">
      <c r="A979" s="3"/>
    </row>
    <row r="980" spans="1:1" x14ac:dyDescent="0.2">
      <c r="A980" s="3"/>
    </row>
    <row r="981" spans="1:1" x14ac:dyDescent="0.2">
      <c r="A981" s="3"/>
    </row>
    <row r="982" spans="1:1" x14ac:dyDescent="0.2">
      <c r="A982" s="3"/>
    </row>
    <row r="983" spans="1:1" x14ac:dyDescent="0.2">
      <c r="A983" s="3"/>
    </row>
    <row r="984" spans="1:1" x14ac:dyDescent="0.2">
      <c r="A984" s="3"/>
    </row>
    <row r="985" spans="1:1" x14ac:dyDescent="0.2">
      <c r="A985" s="3"/>
    </row>
    <row r="986" spans="1:1" x14ac:dyDescent="0.2">
      <c r="A986" s="3"/>
    </row>
    <row r="987" spans="1:1" x14ac:dyDescent="0.2">
      <c r="A987" s="3"/>
    </row>
    <row r="988" spans="1:1" x14ac:dyDescent="0.2">
      <c r="A988" s="3"/>
    </row>
    <row r="989" spans="1:1" x14ac:dyDescent="0.2">
      <c r="A989" s="3"/>
    </row>
    <row r="990" spans="1:1" x14ac:dyDescent="0.2">
      <c r="A990" s="3"/>
    </row>
    <row r="991" spans="1:1" x14ac:dyDescent="0.2">
      <c r="A991" s="3"/>
    </row>
    <row r="992" spans="1:1" x14ac:dyDescent="0.2">
      <c r="A992" s="3"/>
    </row>
    <row r="993" spans="1:1" x14ac:dyDescent="0.2">
      <c r="A993" s="3"/>
    </row>
    <row r="994" spans="1:1" x14ac:dyDescent="0.2">
      <c r="A994" s="3"/>
    </row>
    <row r="995" spans="1:1" x14ac:dyDescent="0.2">
      <c r="A995" s="3"/>
    </row>
    <row r="996" spans="1:1" x14ac:dyDescent="0.2">
      <c r="A996" s="3"/>
    </row>
    <row r="997" spans="1:1" x14ac:dyDescent="0.2">
      <c r="A997" s="3"/>
    </row>
    <row r="998" spans="1:1" x14ac:dyDescent="0.2">
      <c r="A998" s="3"/>
    </row>
    <row r="999" spans="1:1" x14ac:dyDescent="0.2">
      <c r="A999" s="3"/>
    </row>
    <row r="1000" spans="1:1" x14ac:dyDescent="0.2">
      <c r="A1000" s="3"/>
    </row>
    <row r="1001" spans="1:1" x14ac:dyDescent="0.2">
      <c r="A1001" s="3"/>
    </row>
    <row r="1002" spans="1:1" x14ac:dyDescent="0.2">
      <c r="A1002" s="3"/>
    </row>
    <row r="1003" spans="1:1" x14ac:dyDescent="0.2">
      <c r="A1003" s="3"/>
    </row>
    <row r="1004" spans="1:1" x14ac:dyDescent="0.2">
      <c r="A1004" s="3"/>
    </row>
    <row r="1005" spans="1:1" x14ac:dyDescent="0.2">
      <c r="A1005" s="3"/>
    </row>
    <row r="1006" spans="1:1" x14ac:dyDescent="0.2">
      <c r="A1006" s="3"/>
    </row>
    <row r="1007" spans="1:1" x14ac:dyDescent="0.2">
      <c r="A1007" s="3"/>
    </row>
    <row r="1008" spans="1:1" x14ac:dyDescent="0.2">
      <c r="A1008" s="3"/>
    </row>
    <row r="1009" spans="1:1" x14ac:dyDescent="0.2">
      <c r="A1009" s="3"/>
    </row>
    <row r="1010" spans="1:1" x14ac:dyDescent="0.2">
      <c r="A1010" s="3"/>
    </row>
    <row r="1011" spans="1:1" x14ac:dyDescent="0.2">
      <c r="A1011" s="3"/>
    </row>
    <row r="1012" spans="1:1" x14ac:dyDescent="0.2">
      <c r="A1012" s="3"/>
    </row>
    <row r="1013" spans="1:1" x14ac:dyDescent="0.2">
      <c r="A1013" s="3"/>
    </row>
    <row r="1014" spans="1:1" x14ac:dyDescent="0.2">
      <c r="A1014" s="3"/>
    </row>
    <row r="1015" spans="1:1" x14ac:dyDescent="0.2">
      <c r="A1015" s="3"/>
    </row>
    <row r="1016" spans="1:1" x14ac:dyDescent="0.2">
      <c r="A1016" s="3"/>
    </row>
    <row r="1017" spans="1:1" x14ac:dyDescent="0.2">
      <c r="A1017" s="3"/>
    </row>
    <row r="1018" spans="1:1" x14ac:dyDescent="0.2">
      <c r="A1018" s="3"/>
    </row>
    <row r="1019" spans="1:1" x14ac:dyDescent="0.2">
      <c r="A1019" s="3"/>
    </row>
    <row r="1020" spans="1:1" x14ac:dyDescent="0.2">
      <c r="A1020" s="3"/>
    </row>
    <row r="1021" spans="1:1" x14ac:dyDescent="0.2">
      <c r="A1021" s="3"/>
    </row>
    <row r="1022" spans="1:1" x14ac:dyDescent="0.2">
      <c r="A1022" s="3"/>
    </row>
    <row r="1023" spans="1:1" x14ac:dyDescent="0.2">
      <c r="A1023" s="3"/>
    </row>
    <row r="1024" spans="1:1" x14ac:dyDescent="0.2">
      <c r="A1024" s="3"/>
    </row>
    <row r="1025" spans="1:1" x14ac:dyDescent="0.2">
      <c r="A1025" s="3"/>
    </row>
    <row r="1026" spans="1:1" x14ac:dyDescent="0.2">
      <c r="A1026" s="3"/>
    </row>
    <row r="1027" spans="1:1" x14ac:dyDescent="0.2">
      <c r="A1027" s="3"/>
    </row>
    <row r="1028" spans="1:1" x14ac:dyDescent="0.2">
      <c r="A1028" s="3"/>
    </row>
    <row r="1029" spans="1:1" x14ac:dyDescent="0.2">
      <c r="A1029" s="3"/>
    </row>
    <row r="1030" spans="1:1" x14ac:dyDescent="0.2">
      <c r="A1030" s="3"/>
    </row>
    <row r="1031" spans="1:1" x14ac:dyDescent="0.2">
      <c r="A1031" s="3"/>
    </row>
    <row r="1032" spans="1:1" x14ac:dyDescent="0.2">
      <c r="A1032" s="3"/>
    </row>
    <row r="1033" spans="1:1" x14ac:dyDescent="0.2">
      <c r="A1033" s="3"/>
    </row>
    <row r="1034" spans="1:1" x14ac:dyDescent="0.2">
      <c r="A1034" s="3"/>
    </row>
    <row r="1035" spans="1:1" x14ac:dyDescent="0.2">
      <c r="A1035" s="3"/>
    </row>
    <row r="1036" spans="1:1" x14ac:dyDescent="0.2">
      <c r="A1036" s="3"/>
    </row>
    <row r="1037" spans="1:1" x14ac:dyDescent="0.2">
      <c r="A1037" s="3"/>
    </row>
    <row r="1038" spans="1:1" x14ac:dyDescent="0.2">
      <c r="A1038" s="3"/>
    </row>
    <row r="1039" spans="1:1" x14ac:dyDescent="0.2">
      <c r="A1039" s="3"/>
    </row>
    <row r="1040" spans="1:1" x14ac:dyDescent="0.2">
      <c r="A1040" s="3"/>
    </row>
    <row r="1041" spans="1:1" x14ac:dyDescent="0.2">
      <c r="A1041" s="3"/>
    </row>
    <row r="1042" spans="1:1" x14ac:dyDescent="0.2">
      <c r="A1042" s="3"/>
    </row>
    <row r="1043" spans="1:1" x14ac:dyDescent="0.2">
      <c r="A1043" s="3"/>
    </row>
    <row r="1044" spans="1:1" x14ac:dyDescent="0.2">
      <c r="A1044" s="3"/>
    </row>
    <row r="1045" spans="1:1" x14ac:dyDescent="0.2">
      <c r="A1045" s="3"/>
    </row>
    <row r="1046" spans="1:1" x14ac:dyDescent="0.2">
      <c r="A1046" s="3"/>
    </row>
    <row r="1047" spans="1:1" x14ac:dyDescent="0.2">
      <c r="A1047" s="3"/>
    </row>
    <row r="1048" spans="1:1" x14ac:dyDescent="0.2">
      <c r="A1048" s="3"/>
    </row>
    <row r="1049" spans="1:1" x14ac:dyDescent="0.2">
      <c r="A1049" s="3"/>
    </row>
    <row r="1050" spans="1:1" x14ac:dyDescent="0.2">
      <c r="A1050" s="3"/>
    </row>
    <row r="1051" spans="1:1" x14ac:dyDescent="0.2">
      <c r="A1051" s="3"/>
    </row>
    <row r="1052" spans="1:1" x14ac:dyDescent="0.2">
      <c r="A1052" s="3"/>
    </row>
    <row r="1053" spans="1:1" x14ac:dyDescent="0.2">
      <c r="A1053" s="3"/>
    </row>
    <row r="1054" spans="1:1" x14ac:dyDescent="0.2">
      <c r="A1054" s="3"/>
    </row>
    <row r="1055" spans="1:1" x14ac:dyDescent="0.2">
      <c r="A1055" s="3"/>
    </row>
    <row r="1056" spans="1:1" x14ac:dyDescent="0.2">
      <c r="A1056" s="3"/>
    </row>
    <row r="1057" spans="1:1" x14ac:dyDescent="0.2">
      <c r="A1057" s="3"/>
    </row>
    <row r="1058" spans="1:1" x14ac:dyDescent="0.2">
      <c r="A1058" s="3"/>
    </row>
    <row r="1059" spans="1:1" x14ac:dyDescent="0.2">
      <c r="A1059" s="3"/>
    </row>
    <row r="1060" spans="1:1" x14ac:dyDescent="0.2">
      <c r="A1060" s="3"/>
    </row>
    <row r="1061" spans="1:1" x14ac:dyDescent="0.2">
      <c r="A1061" s="3"/>
    </row>
    <row r="1062" spans="1:1" x14ac:dyDescent="0.2">
      <c r="A1062" s="3"/>
    </row>
    <row r="1063" spans="1:1" x14ac:dyDescent="0.2">
      <c r="A1063" s="3"/>
    </row>
    <row r="1064" spans="1:1" x14ac:dyDescent="0.2">
      <c r="A1064" s="3"/>
    </row>
    <row r="1065" spans="1:1" x14ac:dyDescent="0.2">
      <c r="A1065" s="3"/>
    </row>
    <row r="1066" spans="1:1" x14ac:dyDescent="0.2">
      <c r="A1066" s="3"/>
    </row>
    <row r="1067" spans="1:1" x14ac:dyDescent="0.2">
      <c r="A1067" s="3"/>
    </row>
    <row r="1068" spans="1:1" x14ac:dyDescent="0.2">
      <c r="A1068" s="3"/>
    </row>
    <row r="1069" spans="1:1" x14ac:dyDescent="0.2">
      <c r="A1069" s="3"/>
    </row>
    <row r="1070" spans="1:1" x14ac:dyDescent="0.2">
      <c r="A1070" s="3"/>
    </row>
    <row r="1071" spans="1:1" x14ac:dyDescent="0.2">
      <c r="A1071" s="3"/>
    </row>
    <row r="1072" spans="1:1" x14ac:dyDescent="0.2">
      <c r="A1072" s="3"/>
    </row>
    <row r="1073" spans="1:1" x14ac:dyDescent="0.2">
      <c r="A1073" s="3"/>
    </row>
    <row r="1074" spans="1:1" x14ac:dyDescent="0.2">
      <c r="A1074" s="3"/>
    </row>
    <row r="1075" spans="1:1" x14ac:dyDescent="0.2">
      <c r="A1075" s="3"/>
    </row>
    <row r="1076" spans="1:1" x14ac:dyDescent="0.2">
      <c r="A1076" s="3"/>
    </row>
    <row r="1077" spans="1:1" x14ac:dyDescent="0.2">
      <c r="A1077" s="3"/>
    </row>
    <row r="1078" spans="1:1" x14ac:dyDescent="0.2">
      <c r="A1078" s="3"/>
    </row>
    <row r="1079" spans="1:1" x14ac:dyDescent="0.2">
      <c r="A1079" s="3"/>
    </row>
    <row r="1080" spans="1:1" x14ac:dyDescent="0.2">
      <c r="A1080" s="3"/>
    </row>
    <row r="1081" spans="1:1" x14ac:dyDescent="0.2">
      <c r="A1081" s="3"/>
    </row>
    <row r="1082" spans="1:1" x14ac:dyDescent="0.2">
      <c r="A1082" s="3"/>
    </row>
    <row r="1083" spans="1:1" x14ac:dyDescent="0.2">
      <c r="A1083" s="3"/>
    </row>
    <row r="1084" spans="1:1" x14ac:dyDescent="0.2">
      <c r="A1084" s="3"/>
    </row>
    <row r="1085" spans="1:1" x14ac:dyDescent="0.2">
      <c r="A1085" s="3"/>
    </row>
    <row r="1086" spans="1:1" x14ac:dyDescent="0.2">
      <c r="A1086" s="3"/>
    </row>
    <row r="1087" spans="1:1" x14ac:dyDescent="0.2">
      <c r="A1087" s="3"/>
    </row>
    <row r="1088" spans="1:1" x14ac:dyDescent="0.2">
      <c r="A1088" s="3"/>
    </row>
    <row r="1089" spans="1:1" x14ac:dyDescent="0.2">
      <c r="A1089" s="3"/>
    </row>
    <row r="1090" spans="1:1" x14ac:dyDescent="0.2">
      <c r="A1090" s="3"/>
    </row>
    <row r="1091" spans="1:1" x14ac:dyDescent="0.2">
      <c r="A1091" s="3"/>
    </row>
    <row r="1092" spans="1:1" x14ac:dyDescent="0.2">
      <c r="A1092" s="3"/>
    </row>
    <row r="1093" spans="1:1" x14ac:dyDescent="0.2">
      <c r="A1093" s="3"/>
    </row>
    <row r="1094" spans="1:1" x14ac:dyDescent="0.2">
      <c r="A1094" s="3"/>
    </row>
    <row r="1095" spans="1:1" x14ac:dyDescent="0.2">
      <c r="A1095" s="3"/>
    </row>
    <row r="1096" spans="1:1" x14ac:dyDescent="0.2">
      <c r="A1096" s="3"/>
    </row>
    <row r="1097" spans="1:1" x14ac:dyDescent="0.2">
      <c r="A1097" s="3"/>
    </row>
    <row r="1098" spans="1:1" x14ac:dyDescent="0.2">
      <c r="A1098" s="3"/>
    </row>
    <row r="1099" spans="1:1" x14ac:dyDescent="0.2">
      <c r="A1099" s="3"/>
    </row>
    <row r="1100" spans="1:1" x14ac:dyDescent="0.2">
      <c r="A1100" s="3"/>
    </row>
    <row r="1101" spans="1:1" x14ac:dyDescent="0.2">
      <c r="A1101" s="3"/>
    </row>
    <row r="1102" spans="1:1" x14ac:dyDescent="0.2">
      <c r="A1102" s="3"/>
    </row>
    <row r="1103" spans="1:1" x14ac:dyDescent="0.2">
      <c r="A1103" s="3"/>
    </row>
    <row r="1104" spans="1:1" x14ac:dyDescent="0.2">
      <c r="A1104" s="3"/>
    </row>
    <row r="1105" spans="1:1" x14ac:dyDescent="0.2">
      <c r="A1105" s="3"/>
    </row>
    <row r="1106" spans="1:1" x14ac:dyDescent="0.2">
      <c r="A1106" s="3"/>
    </row>
    <row r="1107" spans="1:1" x14ac:dyDescent="0.2">
      <c r="A1107" s="3"/>
    </row>
    <row r="1108" spans="1:1" x14ac:dyDescent="0.2">
      <c r="A1108" s="3"/>
    </row>
    <row r="1109" spans="1:1" x14ac:dyDescent="0.2">
      <c r="A1109" s="3"/>
    </row>
    <row r="1110" spans="1:1" x14ac:dyDescent="0.2">
      <c r="A1110" s="3"/>
    </row>
    <row r="1111" spans="1:1" x14ac:dyDescent="0.2">
      <c r="A1111" s="3"/>
    </row>
    <row r="1112" spans="1:1" x14ac:dyDescent="0.2">
      <c r="A1112" s="3"/>
    </row>
    <row r="1113" spans="1:1" x14ac:dyDescent="0.2">
      <c r="A1113" s="3"/>
    </row>
    <row r="1114" spans="1:1" x14ac:dyDescent="0.2">
      <c r="A1114" s="3"/>
    </row>
    <row r="1115" spans="1:1" x14ac:dyDescent="0.2">
      <c r="A1115" s="3"/>
    </row>
    <row r="1116" spans="1:1" x14ac:dyDescent="0.2">
      <c r="A1116" s="3"/>
    </row>
    <row r="1117" spans="1:1" x14ac:dyDescent="0.2">
      <c r="A1117" s="3"/>
    </row>
    <row r="1118" spans="1:1" x14ac:dyDescent="0.2">
      <c r="A1118" s="3"/>
    </row>
    <row r="1119" spans="1:1" x14ac:dyDescent="0.2">
      <c r="A1119" s="3"/>
    </row>
    <row r="1120" spans="1:1" x14ac:dyDescent="0.2">
      <c r="A1120" s="3"/>
    </row>
    <row r="1121" spans="1:1" x14ac:dyDescent="0.2">
      <c r="A1121" s="3"/>
    </row>
    <row r="1122" spans="1:1" x14ac:dyDescent="0.2">
      <c r="A1122" s="3"/>
    </row>
    <row r="1123" spans="1:1" x14ac:dyDescent="0.2">
      <c r="A1123" s="3"/>
    </row>
    <row r="1124" spans="1:1" x14ac:dyDescent="0.2">
      <c r="A1124" s="3"/>
    </row>
    <row r="1125" spans="1:1" x14ac:dyDescent="0.2">
      <c r="A1125" s="3"/>
    </row>
    <row r="1126" spans="1:1" x14ac:dyDescent="0.2">
      <c r="A1126" s="3"/>
    </row>
    <row r="1127" spans="1:1" x14ac:dyDescent="0.2">
      <c r="A1127" s="3"/>
    </row>
    <row r="1128" spans="1:1" x14ac:dyDescent="0.2">
      <c r="A1128" s="3"/>
    </row>
    <row r="1129" spans="1:1" x14ac:dyDescent="0.2">
      <c r="A1129" s="3"/>
    </row>
    <row r="1130" spans="1:1" x14ac:dyDescent="0.2">
      <c r="A1130" s="3"/>
    </row>
    <row r="1131" spans="1:1" x14ac:dyDescent="0.2">
      <c r="A1131" s="3"/>
    </row>
    <row r="1132" spans="1:1" x14ac:dyDescent="0.2">
      <c r="A1132" s="3"/>
    </row>
    <row r="1133" spans="1:1" x14ac:dyDescent="0.2">
      <c r="A1133" s="3"/>
    </row>
    <row r="1134" spans="1:1" x14ac:dyDescent="0.2">
      <c r="A1134" s="3"/>
    </row>
    <row r="1135" spans="1:1" x14ac:dyDescent="0.2">
      <c r="A1135" s="3"/>
    </row>
    <row r="1136" spans="1:1" x14ac:dyDescent="0.2">
      <c r="A1136" s="3"/>
    </row>
    <row r="1137" spans="1:1" x14ac:dyDescent="0.2">
      <c r="A1137" s="3"/>
    </row>
    <row r="1138" spans="1:1" x14ac:dyDescent="0.2">
      <c r="A1138" s="3"/>
    </row>
    <row r="1139" spans="1:1" x14ac:dyDescent="0.2">
      <c r="A1139" s="3"/>
    </row>
    <row r="1140" spans="1:1" x14ac:dyDescent="0.2">
      <c r="A1140" s="3"/>
    </row>
    <row r="1141" spans="1:1" x14ac:dyDescent="0.2">
      <c r="A1141" s="3"/>
    </row>
    <row r="1142" spans="1:1" x14ac:dyDescent="0.2">
      <c r="A1142" s="3"/>
    </row>
    <row r="1143" spans="1:1" x14ac:dyDescent="0.2">
      <c r="A1143" s="3"/>
    </row>
    <row r="1144" spans="1:1" x14ac:dyDescent="0.2">
      <c r="A1144" s="3"/>
    </row>
    <row r="1145" spans="1:1" x14ac:dyDescent="0.2">
      <c r="A1145" s="3"/>
    </row>
    <row r="1146" spans="1:1" x14ac:dyDescent="0.2">
      <c r="A1146" s="3"/>
    </row>
    <row r="1147" spans="1:1" x14ac:dyDescent="0.2">
      <c r="A1147" s="3"/>
    </row>
    <row r="1148" spans="1:1" x14ac:dyDescent="0.2">
      <c r="A1148" s="3"/>
    </row>
    <row r="1149" spans="1:1" x14ac:dyDescent="0.2">
      <c r="A1149" s="3"/>
    </row>
    <row r="1150" spans="1:1" x14ac:dyDescent="0.2">
      <c r="A1150" s="3"/>
    </row>
    <row r="1151" spans="1:1" x14ac:dyDescent="0.2">
      <c r="A1151" s="3"/>
    </row>
    <row r="1152" spans="1:1" x14ac:dyDescent="0.2">
      <c r="A1152" s="3"/>
    </row>
    <row r="1153" spans="1:1" x14ac:dyDescent="0.2">
      <c r="A1153" s="3"/>
    </row>
    <row r="1154" spans="1:1" x14ac:dyDescent="0.2">
      <c r="A1154" s="3"/>
    </row>
    <row r="1155" spans="1:1" x14ac:dyDescent="0.2">
      <c r="A1155" s="3"/>
    </row>
    <row r="1156" spans="1:1" x14ac:dyDescent="0.2">
      <c r="A1156" s="3"/>
    </row>
    <row r="1157" spans="1:1" x14ac:dyDescent="0.2">
      <c r="A1157" s="3"/>
    </row>
    <row r="1158" spans="1:1" x14ac:dyDescent="0.2">
      <c r="A1158" s="3"/>
    </row>
    <row r="1159" spans="1:1" x14ac:dyDescent="0.2">
      <c r="A1159" s="3"/>
    </row>
    <row r="1160" spans="1:1" x14ac:dyDescent="0.2">
      <c r="A1160" s="3"/>
    </row>
    <row r="1161" spans="1:1" x14ac:dyDescent="0.2">
      <c r="A1161" s="3"/>
    </row>
    <row r="1162" spans="1:1" x14ac:dyDescent="0.2">
      <c r="A1162" s="3"/>
    </row>
    <row r="1163" spans="1:1" x14ac:dyDescent="0.2">
      <c r="A1163" s="3"/>
    </row>
    <row r="1164" spans="1:1" x14ac:dyDescent="0.2">
      <c r="A1164" s="3"/>
    </row>
    <row r="1165" spans="1:1" x14ac:dyDescent="0.2">
      <c r="A1165" s="3"/>
    </row>
    <row r="1166" spans="1:1" x14ac:dyDescent="0.2">
      <c r="A1166" s="3"/>
    </row>
    <row r="1167" spans="1:1" x14ac:dyDescent="0.2">
      <c r="A1167" s="3"/>
    </row>
    <row r="1168" spans="1:1" x14ac:dyDescent="0.2">
      <c r="A1168" s="3"/>
    </row>
    <row r="1169" spans="1:1" x14ac:dyDescent="0.2">
      <c r="A1169" s="3"/>
    </row>
    <row r="1170" spans="1:1" x14ac:dyDescent="0.2">
      <c r="A1170" s="3"/>
    </row>
    <row r="1171" spans="1:1" x14ac:dyDescent="0.2">
      <c r="A1171" s="3"/>
    </row>
    <row r="1172" spans="1:1" x14ac:dyDescent="0.2">
      <c r="A1172" s="3"/>
    </row>
    <row r="1173" spans="1:1" x14ac:dyDescent="0.2">
      <c r="A1173" s="3"/>
    </row>
    <row r="1174" spans="1:1" x14ac:dyDescent="0.2">
      <c r="A1174" s="3"/>
    </row>
    <row r="1175" spans="1:1" x14ac:dyDescent="0.2">
      <c r="A1175" s="3"/>
    </row>
    <row r="1176" spans="1:1" x14ac:dyDescent="0.2">
      <c r="A1176" s="3"/>
    </row>
    <row r="1177" spans="1:1" x14ac:dyDescent="0.2">
      <c r="A1177" s="3"/>
    </row>
    <row r="1178" spans="1:1" x14ac:dyDescent="0.2">
      <c r="A1178" s="3"/>
    </row>
    <row r="1179" spans="1:1" x14ac:dyDescent="0.2">
      <c r="A1179" s="3"/>
    </row>
    <row r="1180" spans="1:1" x14ac:dyDescent="0.2">
      <c r="A1180" s="3"/>
    </row>
    <row r="1181" spans="1:1" x14ac:dyDescent="0.2">
      <c r="A1181" s="3"/>
    </row>
    <row r="1182" spans="1:1" x14ac:dyDescent="0.2">
      <c r="A1182" s="3"/>
    </row>
    <row r="1183" spans="1:1" x14ac:dyDescent="0.2">
      <c r="A1183" s="3"/>
    </row>
    <row r="1184" spans="1:1" x14ac:dyDescent="0.2">
      <c r="A1184" s="3"/>
    </row>
    <row r="1185" spans="1:1" x14ac:dyDescent="0.2">
      <c r="A1185" s="3"/>
    </row>
    <row r="1186" spans="1:1" x14ac:dyDescent="0.2">
      <c r="A1186" s="3"/>
    </row>
    <row r="1187" spans="1:1" x14ac:dyDescent="0.2">
      <c r="A1187" s="3"/>
    </row>
    <row r="1188" spans="1:1" x14ac:dyDescent="0.2">
      <c r="A1188" s="3"/>
    </row>
    <row r="1189" spans="1:1" x14ac:dyDescent="0.2">
      <c r="A1189" s="3"/>
    </row>
    <row r="1190" spans="1:1" x14ac:dyDescent="0.2">
      <c r="A1190" s="3"/>
    </row>
    <row r="1191" spans="1:1" x14ac:dyDescent="0.2">
      <c r="A1191" s="3"/>
    </row>
    <row r="1192" spans="1:1" x14ac:dyDescent="0.2">
      <c r="A1192" s="3"/>
    </row>
    <row r="1193" spans="1:1" x14ac:dyDescent="0.2">
      <c r="A1193" s="3"/>
    </row>
    <row r="1194" spans="1:1" x14ac:dyDescent="0.2">
      <c r="A1194" s="3"/>
    </row>
    <row r="1195" spans="1:1" x14ac:dyDescent="0.2">
      <c r="A1195" s="3"/>
    </row>
    <row r="1196" spans="1:1" x14ac:dyDescent="0.2">
      <c r="A1196" s="3"/>
    </row>
    <row r="1197" spans="1:1" x14ac:dyDescent="0.2">
      <c r="A1197" s="3"/>
    </row>
    <row r="1198" spans="1:1" x14ac:dyDescent="0.2">
      <c r="A1198" s="3"/>
    </row>
    <row r="1199" spans="1:1" x14ac:dyDescent="0.2">
      <c r="A1199" s="3"/>
    </row>
    <row r="1200" spans="1:1" x14ac:dyDescent="0.2">
      <c r="A1200" s="3"/>
    </row>
    <row r="1201" spans="1:1" x14ac:dyDescent="0.2">
      <c r="A1201" s="3"/>
    </row>
    <row r="1202" spans="1:1" x14ac:dyDescent="0.2">
      <c r="A1202" s="3"/>
    </row>
    <row r="1203" spans="1:1" x14ac:dyDescent="0.2">
      <c r="A1203" s="3"/>
    </row>
    <row r="1204" spans="1:1" x14ac:dyDescent="0.2">
      <c r="A1204" s="3"/>
    </row>
    <row r="1205" spans="1:1" x14ac:dyDescent="0.2">
      <c r="A1205" s="3"/>
    </row>
    <row r="1206" spans="1:1" x14ac:dyDescent="0.2">
      <c r="A1206" s="3"/>
    </row>
    <row r="1207" spans="1:1" x14ac:dyDescent="0.2">
      <c r="A1207" s="3"/>
    </row>
    <row r="1208" spans="1:1" x14ac:dyDescent="0.2">
      <c r="A1208" s="3"/>
    </row>
    <row r="1209" spans="1:1" x14ac:dyDescent="0.2">
      <c r="A1209" s="3"/>
    </row>
    <row r="1210" spans="1:1" x14ac:dyDescent="0.2">
      <c r="A1210" s="3"/>
    </row>
    <row r="1211" spans="1:1" x14ac:dyDescent="0.2">
      <c r="A1211" s="3"/>
    </row>
    <row r="1212" spans="1:1" x14ac:dyDescent="0.2">
      <c r="A1212" s="3"/>
    </row>
    <row r="1213" spans="1:1" x14ac:dyDescent="0.2">
      <c r="A1213" s="3"/>
    </row>
    <row r="1214" spans="1:1" x14ac:dyDescent="0.2">
      <c r="A1214" s="3"/>
    </row>
    <row r="1215" spans="1:1" x14ac:dyDescent="0.2">
      <c r="A1215" s="3"/>
    </row>
    <row r="1216" spans="1:1" x14ac:dyDescent="0.2">
      <c r="A1216" s="3"/>
    </row>
    <row r="1217" spans="1:1" x14ac:dyDescent="0.2">
      <c r="A1217" s="3"/>
    </row>
    <row r="1218" spans="1:1" x14ac:dyDescent="0.2">
      <c r="A1218" s="3"/>
    </row>
    <row r="1219" spans="1:1" x14ac:dyDescent="0.2">
      <c r="A1219" s="3"/>
    </row>
    <row r="1220" spans="1:1" x14ac:dyDescent="0.2">
      <c r="A1220" s="3"/>
    </row>
    <row r="1221" spans="1:1" x14ac:dyDescent="0.2">
      <c r="A1221" s="3"/>
    </row>
    <row r="1222" spans="1:1" x14ac:dyDescent="0.2">
      <c r="A1222" s="3"/>
    </row>
    <row r="1223" spans="1:1" x14ac:dyDescent="0.2">
      <c r="A1223" s="3"/>
    </row>
    <row r="1224" spans="1:1" x14ac:dyDescent="0.2">
      <c r="A1224" s="3"/>
    </row>
    <row r="1225" spans="1:1" x14ac:dyDescent="0.2">
      <c r="A1225" s="3"/>
    </row>
    <row r="1226" spans="1:1" x14ac:dyDescent="0.2">
      <c r="A1226" s="3"/>
    </row>
    <row r="1227" spans="1:1" x14ac:dyDescent="0.2">
      <c r="A1227" s="3"/>
    </row>
    <row r="1228" spans="1:1" x14ac:dyDescent="0.2">
      <c r="A1228" s="3"/>
    </row>
    <row r="1229" spans="1:1" x14ac:dyDescent="0.2">
      <c r="A1229" s="3"/>
    </row>
    <row r="1230" spans="1:1" x14ac:dyDescent="0.2">
      <c r="A1230" s="3"/>
    </row>
    <row r="1231" spans="1:1" x14ac:dyDescent="0.2">
      <c r="A1231" s="3"/>
    </row>
    <row r="1232" spans="1:1" x14ac:dyDescent="0.2">
      <c r="A1232" s="3"/>
    </row>
    <row r="1233" spans="1:1" x14ac:dyDescent="0.2">
      <c r="A1233" s="3"/>
    </row>
    <row r="1234" spans="1:1" x14ac:dyDescent="0.2">
      <c r="A1234" s="3"/>
    </row>
    <row r="1235" spans="1:1" x14ac:dyDescent="0.2">
      <c r="A1235" s="3"/>
    </row>
    <row r="1236" spans="1:1" x14ac:dyDescent="0.2">
      <c r="A1236" s="3"/>
    </row>
    <row r="1237" spans="1:1" x14ac:dyDescent="0.2">
      <c r="A1237" s="3"/>
    </row>
    <row r="1238" spans="1:1" x14ac:dyDescent="0.2">
      <c r="A1238" s="3"/>
    </row>
    <row r="1239" spans="1:1" x14ac:dyDescent="0.2">
      <c r="A1239" s="3"/>
    </row>
    <row r="1240" spans="1:1" x14ac:dyDescent="0.2">
      <c r="A1240" s="3"/>
    </row>
    <row r="1241" spans="1:1" x14ac:dyDescent="0.2">
      <c r="A1241" s="3"/>
    </row>
    <row r="1242" spans="1:1" x14ac:dyDescent="0.2">
      <c r="A1242" s="3"/>
    </row>
    <row r="1243" spans="1:1" x14ac:dyDescent="0.2">
      <c r="A1243" s="3"/>
    </row>
    <row r="1244" spans="1:1" x14ac:dyDescent="0.2">
      <c r="A1244" s="3"/>
    </row>
    <row r="1245" spans="1:1" x14ac:dyDescent="0.2">
      <c r="A1245" s="3"/>
    </row>
    <row r="1246" spans="1:1" x14ac:dyDescent="0.2">
      <c r="A1246" s="3"/>
    </row>
    <row r="1247" spans="1:1" x14ac:dyDescent="0.2">
      <c r="A1247" s="3"/>
    </row>
    <row r="1248" spans="1:1" x14ac:dyDescent="0.2">
      <c r="A1248" s="3"/>
    </row>
    <row r="1249" spans="1:1" x14ac:dyDescent="0.2">
      <c r="A1249" s="3"/>
    </row>
    <row r="1250" spans="1:1" x14ac:dyDescent="0.2">
      <c r="A1250" s="3"/>
    </row>
    <row r="1251" spans="1:1" x14ac:dyDescent="0.2">
      <c r="A1251" s="3"/>
    </row>
    <row r="1252" spans="1:1" x14ac:dyDescent="0.2">
      <c r="A1252" s="3"/>
    </row>
    <row r="1253" spans="1:1" x14ac:dyDescent="0.2">
      <c r="A1253" s="3"/>
    </row>
    <row r="1254" spans="1:1" x14ac:dyDescent="0.2">
      <c r="A1254" s="3"/>
    </row>
    <row r="1255" spans="1:1" x14ac:dyDescent="0.2">
      <c r="A1255" s="3"/>
    </row>
    <row r="1256" spans="1:1" x14ac:dyDescent="0.2">
      <c r="A1256" s="3"/>
    </row>
    <row r="1257" spans="1:1" x14ac:dyDescent="0.2">
      <c r="A1257" s="3"/>
    </row>
    <row r="1258" spans="1:1" x14ac:dyDescent="0.2">
      <c r="A1258" s="3"/>
    </row>
    <row r="1259" spans="1:1" x14ac:dyDescent="0.2">
      <c r="A1259" s="3"/>
    </row>
    <row r="1260" spans="1:1" x14ac:dyDescent="0.2">
      <c r="A1260" s="3"/>
    </row>
    <row r="1261" spans="1:1" x14ac:dyDescent="0.2">
      <c r="A1261" s="3"/>
    </row>
    <row r="1262" spans="1:1" x14ac:dyDescent="0.2">
      <c r="A1262" s="3"/>
    </row>
    <row r="1263" spans="1:1" x14ac:dyDescent="0.2">
      <c r="A1263" s="3"/>
    </row>
    <row r="1264" spans="1:1" x14ac:dyDescent="0.2">
      <c r="A1264" s="3"/>
    </row>
    <row r="1265" spans="1:1" x14ac:dyDescent="0.2">
      <c r="A1265" s="3"/>
    </row>
    <row r="1266" spans="1:1" x14ac:dyDescent="0.2">
      <c r="A1266" s="3"/>
    </row>
    <row r="1267" spans="1:1" x14ac:dyDescent="0.2">
      <c r="A1267" s="3"/>
    </row>
    <row r="1268" spans="1:1" x14ac:dyDescent="0.2">
      <c r="A1268" s="3"/>
    </row>
    <row r="1269" spans="1:1" x14ac:dyDescent="0.2">
      <c r="A1269" s="3"/>
    </row>
    <row r="1270" spans="1:1" x14ac:dyDescent="0.2">
      <c r="A1270" s="3"/>
    </row>
    <row r="1271" spans="1:1" x14ac:dyDescent="0.2">
      <c r="A1271" s="3"/>
    </row>
    <row r="1272" spans="1:1" x14ac:dyDescent="0.2">
      <c r="A1272" s="3"/>
    </row>
    <row r="1273" spans="1:1" x14ac:dyDescent="0.2">
      <c r="A1273" s="3"/>
    </row>
    <row r="1274" spans="1:1" x14ac:dyDescent="0.2">
      <c r="A1274" s="3"/>
    </row>
    <row r="1275" spans="1:1" x14ac:dyDescent="0.2">
      <c r="A1275" s="3"/>
    </row>
    <row r="1276" spans="1:1" x14ac:dyDescent="0.2">
      <c r="A1276" s="3"/>
    </row>
    <row r="1277" spans="1:1" x14ac:dyDescent="0.2">
      <c r="A1277" s="3"/>
    </row>
    <row r="1278" spans="1:1" x14ac:dyDescent="0.2">
      <c r="A1278" s="3"/>
    </row>
    <row r="1279" spans="1:1" x14ac:dyDescent="0.2">
      <c r="A1279" s="3"/>
    </row>
    <row r="1280" spans="1:1" x14ac:dyDescent="0.2">
      <c r="A1280" s="3"/>
    </row>
    <row r="1281" spans="1:1" x14ac:dyDescent="0.2">
      <c r="A1281" s="3"/>
    </row>
    <row r="1282" spans="1:1" x14ac:dyDescent="0.2">
      <c r="A1282" s="3"/>
    </row>
    <row r="1283" spans="1:1" x14ac:dyDescent="0.2">
      <c r="A1283" s="3"/>
    </row>
    <row r="1284" spans="1:1" x14ac:dyDescent="0.2">
      <c r="A1284" s="3"/>
    </row>
    <row r="1285" spans="1:1" x14ac:dyDescent="0.2">
      <c r="A1285" s="3"/>
    </row>
    <row r="1286" spans="1:1" x14ac:dyDescent="0.2">
      <c r="A1286" s="3"/>
    </row>
    <row r="1287" spans="1:1" x14ac:dyDescent="0.2">
      <c r="A1287" s="3"/>
    </row>
    <row r="1288" spans="1:1" x14ac:dyDescent="0.2">
      <c r="A1288" s="3"/>
    </row>
    <row r="1289" spans="1:1" x14ac:dyDescent="0.2">
      <c r="A1289" s="3"/>
    </row>
    <row r="1290" spans="1:1" x14ac:dyDescent="0.2">
      <c r="A1290" s="3"/>
    </row>
    <row r="1291" spans="1:1" x14ac:dyDescent="0.2">
      <c r="A1291" s="3"/>
    </row>
    <row r="1292" spans="1:1" x14ac:dyDescent="0.2">
      <c r="A1292" s="3"/>
    </row>
    <row r="1293" spans="1:1" x14ac:dyDescent="0.2">
      <c r="A1293" s="3"/>
    </row>
    <row r="1294" spans="1:1" x14ac:dyDescent="0.2">
      <c r="A1294" s="3"/>
    </row>
    <row r="1295" spans="1:1" x14ac:dyDescent="0.2">
      <c r="A1295" s="3"/>
    </row>
    <row r="1296" spans="1:1" x14ac:dyDescent="0.2">
      <c r="A1296" s="3"/>
    </row>
    <row r="1297" spans="1:1" x14ac:dyDescent="0.2">
      <c r="A1297" s="3"/>
    </row>
    <row r="1298" spans="1:1" x14ac:dyDescent="0.2">
      <c r="A1298" s="3"/>
    </row>
    <row r="1299" spans="1:1" x14ac:dyDescent="0.2">
      <c r="A1299" s="3"/>
    </row>
    <row r="1300" spans="1:1" x14ac:dyDescent="0.2">
      <c r="A1300" s="3"/>
    </row>
    <row r="1301" spans="1:1" x14ac:dyDescent="0.2">
      <c r="A1301" s="3"/>
    </row>
    <row r="1302" spans="1:1" x14ac:dyDescent="0.2">
      <c r="A1302" s="3"/>
    </row>
    <row r="1303" spans="1:1" x14ac:dyDescent="0.2">
      <c r="A1303" s="3"/>
    </row>
    <row r="1304" spans="1:1" x14ac:dyDescent="0.2">
      <c r="A1304" s="3"/>
    </row>
    <row r="1305" spans="1:1" x14ac:dyDescent="0.2">
      <c r="A1305" s="3"/>
    </row>
    <row r="1306" spans="1:1" x14ac:dyDescent="0.2">
      <c r="A1306" s="3"/>
    </row>
    <row r="1307" spans="1:1" x14ac:dyDescent="0.2">
      <c r="A1307" s="3"/>
    </row>
    <row r="1308" spans="1:1" x14ac:dyDescent="0.2">
      <c r="A1308" s="3"/>
    </row>
    <row r="1309" spans="1:1" x14ac:dyDescent="0.2">
      <c r="A1309" s="3"/>
    </row>
    <row r="1310" spans="1:1" x14ac:dyDescent="0.2">
      <c r="A1310" s="3"/>
    </row>
    <row r="1311" spans="1:1" x14ac:dyDescent="0.2">
      <c r="A1311" s="3"/>
    </row>
    <row r="1312" spans="1:1" x14ac:dyDescent="0.2">
      <c r="A1312" s="3"/>
    </row>
    <row r="1313" spans="1:1" x14ac:dyDescent="0.2">
      <c r="A1313" s="3"/>
    </row>
    <row r="1314" spans="1:1" x14ac:dyDescent="0.2">
      <c r="A1314" s="3"/>
    </row>
    <row r="1315" spans="1:1" x14ac:dyDescent="0.2">
      <c r="A1315" s="3"/>
    </row>
    <row r="1316" spans="1:1" x14ac:dyDescent="0.2">
      <c r="A1316" s="3"/>
    </row>
    <row r="1317" spans="1:1" x14ac:dyDescent="0.2">
      <c r="A1317" s="3"/>
    </row>
    <row r="1318" spans="1:1" x14ac:dyDescent="0.2">
      <c r="A1318" s="3"/>
    </row>
    <row r="1319" spans="1:1" x14ac:dyDescent="0.2">
      <c r="A1319" s="3"/>
    </row>
    <row r="1320" spans="1:1" x14ac:dyDescent="0.2">
      <c r="A1320" s="3"/>
    </row>
    <row r="1321" spans="1:1" x14ac:dyDescent="0.2">
      <c r="A1321" s="3"/>
    </row>
    <row r="1322" spans="1:1" x14ac:dyDescent="0.2">
      <c r="A1322" s="3"/>
    </row>
    <row r="1323" spans="1:1" x14ac:dyDescent="0.2">
      <c r="A1323" s="3"/>
    </row>
    <row r="1324" spans="1:1" x14ac:dyDescent="0.2">
      <c r="A1324" s="3"/>
    </row>
    <row r="1325" spans="1:1" x14ac:dyDescent="0.2">
      <c r="A1325" s="3"/>
    </row>
    <row r="1326" spans="1:1" x14ac:dyDescent="0.2">
      <c r="A1326" s="3"/>
    </row>
    <row r="1327" spans="1:1" x14ac:dyDescent="0.2">
      <c r="A1327" s="3"/>
    </row>
    <row r="1328" spans="1:1" x14ac:dyDescent="0.2">
      <c r="A1328" s="3"/>
    </row>
    <row r="1329" spans="1:1" x14ac:dyDescent="0.2">
      <c r="A1329" s="3"/>
    </row>
    <row r="1330" spans="1:1" x14ac:dyDescent="0.2">
      <c r="A1330" s="3"/>
    </row>
    <row r="1331" spans="1:1" x14ac:dyDescent="0.2">
      <c r="A1331" s="3"/>
    </row>
    <row r="1332" spans="1:1" x14ac:dyDescent="0.2">
      <c r="A1332" s="3"/>
    </row>
    <row r="1333" spans="1:1" x14ac:dyDescent="0.2">
      <c r="A1333" s="3"/>
    </row>
    <row r="1334" spans="1:1" x14ac:dyDescent="0.2">
      <c r="A1334" s="3"/>
    </row>
    <row r="1335" spans="1:1" x14ac:dyDescent="0.2">
      <c r="A1335" s="3"/>
    </row>
    <row r="1336" spans="1:1" x14ac:dyDescent="0.2">
      <c r="A1336" s="3"/>
    </row>
    <row r="1337" spans="1:1" x14ac:dyDescent="0.2">
      <c r="A1337" s="3"/>
    </row>
    <row r="1338" spans="1:1" x14ac:dyDescent="0.2">
      <c r="A1338" s="3"/>
    </row>
    <row r="1339" spans="1:1" x14ac:dyDescent="0.2">
      <c r="A1339" s="3"/>
    </row>
    <row r="1340" spans="1:1" x14ac:dyDescent="0.2">
      <c r="A1340" s="3"/>
    </row>
    <row r="1341" spans="1:1" x14ac:dyDescent="0.2">
      <c r="A1341" s="3"/>
    </row>
    <row r="1342" spans="1:1" x14ac:dyDescent="0.2">
      <c r="A1342" s="3"/>
    </row>
    <row r="1343" spans="1:1" x14ac:dyDescent="0.2">
      <c r="A1343" s="3"/>
    </row>
    <row r="1344" spans="1:1" x14ac:dyDescent="0.2">
      <c r="A1344" s="3"/>
    </row>
    <row r="1345" spans="1:1" x14ac:dyDescent="0.2">
      <c r="A1345" s="3"/>
    </row>
    <row r="1346" spans="1:1" x14ac:dyDescent="0.2">
      <c r="A1346" s="3"/>
    </row>
    <row r="1347" spans="1:1" x14ac:dyDescent="0.2">
      <c r="A1347" s="3"/>
    </row>
    <row r="1348" spans="1:1" x14ac:dyDescent="0.2">
      <c r="A1348" s="3"/>
    </row>
    <row r="1349" spans="1:1" x14ac:dyDescent="0.2">
      <c r="A1349" s="3"/>
    </row>
    <row r="1350" spans="1:1" x14ac:dyDescent="0.2">
      <c r="A1350" s="3"/>
    </row>
    <row r="1351" spans="1:1" x14ac:dyDescent="0.2">
      <c r="A1351" s="3"/>
    </row>
    <row r="1352" spans="1:1" x14ac:dyDescent="0.2">
      <c r="A1352" s="3"/>
    </row>
    <row r="1353" spans="1:1" x14ac:dyDescent="0.2">
      <c r="A1353" s="3"/>
    </row>
    <row r="1354" spans="1:1" x14ac:dyDescent="0.2">
      <c r="A1354" s="3"/>
    </row>
    <row r="1355" spans="1:1" x14ac:dyDescent="0.2">
      <c r="A1355" s="3"/>
    </row>
    <row r="1356" spans="1:1" x14ac:dyDescent="0.2">
      <c r="A1356" s="3"/>
    </row>
    <row r="1357" spans="1:1" x14ac:dyDescent="0.2">
      <c r="A1357" s="3"/>
    </row>
    <row r="1358" spans="1:1" x14ac:dyDescent="0.2">
      <c r="A1358" s="3"/>
    </row>
    <row r="1359" spans="1:1" x14ac:dyDescent="0.2">
      <c r="A1359" s="3"/>
    </row>
    <row r="1360" spans="1:1" x14ac:dyDescent="0.2">
      <c r="A1360" s="3"/>
    </row>
    <row r="1361" spans="1:1" x14ac:dyDescent="0.2">
      <c r="A1361" s="3"/>
    </row>
    <row r="1362" spans="1:1" x14ac:dyDescent="0.2">
      <c r="A1362" s="3"/>
    </row>
    <row r="1363" spans="1:1" x14ac:dyDescent="0.2">
      <c r="A1363" s="3"/>
    </row>
    <row r="1364" spans="1:1" x14ac:dyDescent="0.2">
      <c r="A1364" s="3"/>
    </row>
    <row r="1365" spans="1:1" x14ac:dyDescent="0.2">
      <c r="A1365" s="3"/>
    </row>
    <row r="1366" spans="1:1" x14ac:dyDescent="0.2">
      <c r="A1366" s="3"/>
    </row>
    <row r="1367" spans="1:1" x14ac:dyDescent="0.2">
      <c r="A1367" s="3"/>
    </row>
    <row r="1368" spans="1:1" x14ac:dyDescent="0.2">
      <c r="A1368" s="3"/>
    </row>
    <row r="1369" spans="1:1" x14ac:dyDescent="0.2">
      <c r="A1369" s="3"/>
    </row>
    <row r="1370" spans="1:1" x14ac:dyDescent="0.2">
      <c r="A1370" s="3"/>
    </row>
    <row r="1371" spans="1:1" x14ac:dyDescent="0.2">
      <c r="A1371" s="3"/>
    </row>
    <row r="1372" spans="1:1" x14ac:dyDescent="0.2">
      <c r="A1372" s="3"/>
    </row>
    <row r="1373" spans="1:1" x14ac:dyDescent="0.2">
      <c r="A1373" s="3"/>
    </row>
    <row r="1374" spans="1:1" x14ac:dyDescent="0.2">
      <c r="A1374" s="3"/>
    </row>
    <row r="1375" spans="1:1" x14ac:dyDescent="0.2">
      <c r="A1375" s="3"/>
    </row>
    <row r="1376" spans="1:1" x14ac:dyDescent="0.2">
      <c r="A1376" s="3"/>
    </row>
    <row r="1377" spans="1:1" x14ac:dyDescent="0.2">
      <c r="A1377" s="3"/>
    </row>
    <row r="1378" spans="1:1" x14ac:dyDescent="0.2">
      <c r="A1378" s="3"/>
    </row>
    <row r="1379" spans="1:1" x14ac:dyDescent="0.2">
      <c r="A1379" s="3"/>
    </row>
    <row r="1380" spans="1:1" x14ac:dyDescent="0.2">
      <c r="A1380" s="3"/>
    </row>
    <row r="1381" spans="1:1" x14ac:dyDescent="0.2">
      <c r="A1381" s="3"/>
    </row>
    <row r="1382" spans="1:1" x14ac:dyDescent="0.2">
      <c r="A1382" s="3"/>
    </row>
    <row r="1383" spans="1:1" x14ac:dyDescent="0.2">
      <c r="A1383" s="3"/>
    </row>
    <row r="1384" spans="1:1" x14ac:dyDescent="0.2">
      <c r="A1384" s="3"/>
    </row>
    <row r="1385" spans="1:1" x14ac:dyDescent="0.2">
      <c r="A1385" s="3"/>
    </row>
    <row r="1386" spans="1:1" x14ac:dyDescent="0.2">
      <c r="A1386" s="3"/>
    </row>
    <row r="1387" spans="1:1" x14ac:dyDescent="0.2">
      <c r="A1387" s="3"/>
    </row>
    <row r="1388" spans="1:1" x14ac:dyDescent="0.2">
      <c r="A1388" s="3"/>
    </row>
    <row r="1389" spans="1:1" x14ac:dyDescent="0.2">
      <c r="A1389" s="3"/>
    </row>
    <row r="1390" spans="1:1" x14ac:dyDescent="0.2">
      <c r="A1390" s="3"/>
    </row>
    <row r="1391" spans="1:1" x14ac:dyDescent="0.2">
      <c r="A1391" s="3"/>
    </row>
    <row r="1392" spans="1:1" x14ac:dyDescent="0.2">
      <c r="A1392" s="3"/>
    </row>
    <row r="1393" spans="1:1" x14ac:dyDescent="0.2">
      <c r="A1393" s="3"/>
    </row>
    <row r="1394" spans="1:1" x14ac:dyDescent="0.2">
      <c r="A1394" s="3"/>
    </row>
    <row r="1395" spans="1:1" x14ac:dyDescent="0.2">
      <c r="A1395" s="3"/>
    </row>
    <row r="1396" spans="1:1" x14ac:dyDescent="0.2">
      <c r="A1396" s="3"/>
    </row>
    <row r="1397" spans="1:1" x14ac:dyDescent="0.2">
      <c r="A1397" s="3"/>
    </row>
    <row r="1398" spans="1:1" x14ac:dyDescent="0.2">
      <c r="A1398" s="3"/>
    </row>
    <row r="1399" spans="1:1" x14ac:dyDescent="0.2">
      <c r="A1399" s="3"/>
    </row>
    <row r="1400" spans="1:1" x14ac:dyDescent="0.2">
      <c r="A1400" s="3"/>
    </row>
    <row r="1401" spans="1:1" x14ac:dyDescent="0.2">
      <c r="A1401" s="3"/>
    </row>
    <row r="1402" spans="1:1" x14ac:dyDescent="0.2">
      <c r="A1402" s="3"/>
    </row>
    <row r="1403" spans="1:1" x14ac:dyDescent="0.2">
      <c r="A1403" s="3"/>
    </row>
    <row r="1404" spans="1:1" x14ac:dyDescent="0.2">
      <c r="A1404" s="3"/>
    </row>
    <row r="1405" spans="1:1" x14ac:dyDescent="0.2">
      <c r="A1405" s="3"/>
    </row>
    <row r="1406" spans="1:1" x14ac:dyDescent="0.2">
      <c r="A1406" s="3"/>
    </row>
    <row r="1407" spans="1:1" x14ac:dyDescent="0.2">
      <c r="A1407" s="3"/>
    </row>
    <row r="1408" spans="1:1" x14ac:dyDescent="0.2">
      <c r="A1408" s="3"/>
    </row>
    <row r="1409" spans="1:1" x14ac:dyDescent="0.2">
      <c r="A1409" s="3"/>
    </row>
    <row r="1410" spans="1:1" x14ac:dyDescent="0.2">
      <c r="A1410" s="3"/>
    </row>
    <row r="1411" spans="1:1" x14ac:dyDescent="0.2">
      <c r="A1411" s="3"/>
    </row>
    <row r="1412" spans="1:1" x14ac:dyDescent="0.2">
      <c r="A1412" s="3"/>
    </row>
    <row r="1413" spans="1:1" x14ac:dyDescent="0.2">
      <c r="A1413" s="3"/>
    </row>
    <row r="1414" spans="1:1" x14ac:dyDescent="0.2">
      <c r="A1414" s="3"/>
    </row>
    <row r="1415" spans="1:1" x14ac:dyDescent="0.2">
      <c r="A1415" s="3"/>
    </row>
    <row r="1416" spans="1:1" x14ac:dyDescent="0.2">
      <c r="A1416" s="3"/>
    </row>
    <row r="1417" spans="1:1" x14ac:dyDescent="0.2">
      <c r="A1417" s="3"/>
    </row>
    <row r="1418" spans="1:1" x14ac:dyDescent="0.2">
      <c r="A1418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/>
  </sheetPr>
  <dimension ref="A1:X679"/>
  <sheetViews>
    <sheetView showGridLines="0" topLeftCell="A419" workbookViewId="0">
      <selection activeCell="E644" sqref="E644"/>
    </sheetView>
  </sheetViews>
  <sheetFormatPr baseColWidth="10" defaultColWidth="10.83203125" defaultRowHeight="15" x14ac:dyDescent="0.2"/>
  <cols>
    <col min="1" max="1" width="25.1640625" style="16" customWidth="1"/>
    <col min="2" max="2" width="29.83203125" style="16" customWidth="1"/>
    <col min="3" max="3" width="4.6640625" style="16" customWidth="1"/>
    <col min="4" max="16384" width="10.83203125" style="16"/>
  </cols>
  <sheetData>
    <row r="1" spans="1:24" s="43" customFormat="1" ht="30" customHeight="1" x14ac:dyDescent="0.2">
      <c r="A1" s="41" t="s">
        <v>225</v>
      </c>
      <c r="B1" s="42"/>
      <c r="E1" s="44"/>
      <c r="G1" s="42"/>
      <c r="L1" s="45"/>
      <c r="U1" s="46"/>
      <c r="V1" s="46"/>
      <c r="X1" s="47"/>
    </row>
    <row r="2" spans="1:24" s="9" customFormat="1" thickBot="1" x14ac:dyDescent="0.25">
      <c r="A2" s="25"/>
      <c r="B2" s="25"/>
      <c r="E2" s="10"/>
      <c r="G2" s="25"/>
      <c r="L2" s="12"/>
      <c r="U2" s="11"/>
      <c r="V2" s="11"/>
      <c r="X2" s="13"/>
    </row>
    <row r="3" spans="1:24" s="9" customFormat="1" ht="14" customHeight="1" x14ac:dyDescent="0.2">
      <c r="A3" s="175" t="s">
        <v>230</v>
      </c>
      <c r="B3" s="176"/>
      <c r="C3" s="176"/>
      <c r="D3" s="176"/>
      <c r="E3" s="176"/>
      <c r="F3" s="176"/>
      <c r="G3" s="176"/>
      <c r="H3" s="176"/>
      <c r="I3" s="176"/>
      <c r="J3" s="176"/>
      <c r="K3" s="176"/>
      <c r="L3" s="176"/>
      <c r="M3" s="176"/>
      <c r="N3" s="176"/>
      <c r="O3" s="176"/>
      <c r="P3" s="177"/>
      <c r="U3" s="11"/>
      <c r="V3" s="11"/>
      <c r="X3" s="13"/>
    </row>
    <row r="4" spans="1:24" s="9" customFormat="1" ht="15" customHeight="1" thickBot="1" x14ac:dyDescent="0.25">
      <c r="A4" s="178"/>
      <c r="B4" s="179"/>
      <c r="C4" s="179"/>
      <c r="D4" s="179"/>
      <c r="E4" s="179"/>
      <c r="F4" s="179"/>
      <c r="G4" s="179"/>
      <c r="H4" s="179"/>
      <c r="I4" s="179"/>
      <c r="J4" s="179"/>
      <c r="K4" s="179"/>
      <c r="L4" s="179"/>
      <c r="M4" s="179"/>
      <c r="N4" s="179"/>
      <c r="O4" s="179"/>
      <c r="P4" s="180"/>
      <c r="U4" s="11"/>
      <c r="V4" s="11"/>
      <c r="X4" s="13"/>
    </row>
    <row r="5" spans="1:24" s="9" customFormat="1" ht="14" x14ac:dyDescent="0.2">
      <c r="A5" s="22"/>
      <c r="B5" s="22"/>
      <c r="E5" s="10"/>
      <c r="G5" s="22"/>
      <c r="L5" s="12"/>
      <c r="U5" s="11"/>
      <c r="V5" s="11"/>
      <c r="X5" s="13"/>
    </row>
    <row r="6" spans="1:24" s="9" customFormat="1" ht="27" customHeight="1" x14ac:dyDescent="0.2">
      <c r="A6" s="15" t="s">
        <v>219</v>
      </c>
      <c r="B6" s="15" t="s">
        <v>219</v>
      </c>
      <c r="E6" s="10"/>
      <c r="G6" s="14"/>
      <c r="L6" s="12"/>
      <c r="U6" s="11"/>
      <c r="V6" s="11"/>
      <c r="X6" s="13"/>
    </row>
    <row r="7" spans="1:24" hidden="1" x14ac:dyDescent="0.2">
      <c r="A7" s="17">
        <v>42095</v>
      </c>
      <c r="B7" s="8">
        <v>1140339</v>
      </c>
    </row>
    <row r="8" spans="1:24" hidden="1" x14ac:dyDescent="0.2">
      <c r="A8" s="17">
        <v>42096</v>
      </c>
      <c r="B8" s="8">
        <v>1140479</v>
      </c>
    </row>
    <row r="9" spans="1:24" hidden="1" x14ac:dyDescent="0.2">
      <c r="A9" s="17">
        <v>42097</v>
      </c>
      <c r="B9" s="8">
        <v>1140576</v>
      </c>
    </row>
    <row r="10" spans="1:24" hidden="1" x14ac:dyDescent="0.2">
      <c r="A10" s="17">
        <v>42098</v>
      </c>
      <c r="B10" s="8">
        <v>1140658</v>
      </c>
    </row>
    <row r="11" spans="1:24" hidden="1" x14ac:dyDescent="0.2">
      <c r="A11" s="17">
        <v>42099</v>
      </c>
      <c r="B11" s="8">
        <v>1140784</v>
      </c>
    </row>
    <row r="12" spans="1:24" hidden="1" x14ac:dyDescent="0.2">
      <c r="A12" s="17">
        <v>42100</v>
      </c>
      <c r="B12" s="8">
        <v>1140948</v>
      </c>
    </row>
    <row r="13" spans="1:24" hidden="1" x14ac:dyDescent="0.2">
      <c r="A13" s="17">
        <v>42101</v>
      </c>
      <c r="B13" s="8">
        <v>1141071</v>
      </c>
    </row>
    <row r="14" spans="1:24" hidden="1" x14ac:dyDescent="0.2">
      <c r="A14" s="17">
        <v>42102</v>
      </c>
      <c r="B14" s="8">
        <v>1141216</v>
      </c>
    </row>
    <row r="15" spans="1:24" hidden="1" x14ac:dyDescent="0.2">
      <c r="A15" s="17">
        <v>42103</v>
      </c>
      <c r="B15" s="8">
        <v>1141320</v>
      </c>
    </row>
    <row r="16" spans="1:24" hidden="1" x14ac:dyDescent="0.2">
      <c r="A16" s="17">
        <v>42104</v>
      </c>
      <c r="B16" s="8">
        <v>1141428</v>
      </c>
    </row>
    <row r="17" spans="1:2" hidden="1" x14ac:dyDescent="0.2">
      <c r="A17" s="17">
        <v>42105</v>
      </c>
      <c r="B17" s="8">
        <v>1141580</v>
      </c>
    </row>
    <row r="18" spans="1:2" hidden="1" x14ac:dyDescent="0.2">
      <c r="A18" s="17">
        <v>42106</v>
      </c>
      <c r="B18" s="8">
        <v>1141719</v>
      </c>
    </row>
    <row r="19" spans="1:2" hidden="1" x14ac:dyDescent="0.2">
      <c r="A19" s="17">
        <v>42107</v>
      </c>
      <c r="B19" s="8">
        <v>1141910</v>
      </c>
    </row>
    <row r="20" spans="1:2" hidden="1" x14ac:dyDescent="0.2">
      <c r="A20" s="17">
        <v>42108</v>
      </c>
      <c r="B20" s="8">
        <v>1142103</v>
      </c>
    </row>
    <row r="21" spans="1:2" hidden="1" x14ac:dyDescent="0.2">
      <c r="A21" s="17">
        <v>42109</v>
      </c>
      <c r="B21" s="8">
        <v>1142294</v>
      </c>
    </row>
    <row r="22" spans="1:2" hidden="1" x14ac:dyDescent="0.2">
      <c r="A22" s="17">
        <v>42110</v>
      </c>
      <c r="B22" s="8">
        <v>1142445</v>
      </c>
    </row>
    <row r="23" spans="1:2" hidden="1" x14ac:dyDescent="0.2">
      <c r="A23" s="17">
        <v>42111</v>
      </c>
      <c r="B23" s="8">
        <v>1142632</v>
      </c>
    </row>
    <row r="24" spans="1:2" hidden="1" x14ac:dyDescent="0.2">
      <c r="A24" s="17">
        <v>42112</v>
      </c>
      <c r="B24" s="8">
        <v>1142791</v>
      </c>
    </row>
    <row r="25" spans="1:2" hidden="1" x14ac:dyDescent="0.2">
      <c r="A25" s="17">
        <v>42113</v>
      </c>
      <c r="B25" s="8">
        <v>1142925</v>
      </c>
    </row>
    <row r="26" spans="1:2" hidden="1" x14ac:dyDescent="0.2">
      <c r="A26" s="17">
        <v>42114</v>
      </c>
      <c r="B26" s="8">
        <v>1143215</v>
      </c>
    </row>
    <row r="27" spans="1:2" hidden="1" x14ac:dyDescent="0.2">
      <c r="A27" s="17">
        <v>42115</v>
      </c>
      <c r="B27" s="8">
        <v>1143561</v>
      </c>
    </row>
    <row r="28" spans="1:2" hidden="1" x14ac:dyDescent="0.2">
      <c r="A28" s="17">
        <v>42116</v>
      </c>
      <c r="B28" s="8">
        <v>1143724</v>
      </c>
    </row>
    <row r="29" spans="1:2" hidden="1" x14ac:dyDescent="0.2">
      <c r="A29" s="17">
        <v>42117</v>
      </c>
      <c r="B29" s="8">
        <v>1143962</v>
      </c>
    </row>
    <row r="30" spans="1:2" hidden="1" x14ac:dyDescent="0.2">
      <c r="A30" s="17">
        <v>42118</v>
      </c>
      <c r="B30" s="8">
        <v>657277</v>
      </c>
    </row>
    <row r="31" spans="1:2" hidden="1" x14ac:dyDescent="0.2">
      <c r="A31" s="17">
        <v>42119</v>
      </c>
      <c r="B31" s="8">
        <v>657270</v>
      </c>
    </row>
    <row r="32" spans="1:2" hidden="1" x14ac:dyDescent="0.2">
      <c r="A32" s="17">
        <v>42120</v>
      </c>
      <c r="B32" s="8">
        <v>657284</v>
      </c>
    </row>
    <row r="33" spans="1:2" hidden="1" x14ac:dyDescent="0.2">
      <c r="A33" s="17">
        <v>42121</v>
      </c>
      <c r="B33" s="8">
        <v>641748</v>
      </c>
    </row>
    <row r="34" spans="1:2" hidden="1" x14ac:dyDescent="0.2">
      <c r="A34" s="17">
        <v>42122</v>
      </c>
      <c r="B34" s="8">
        <v>641767</v>
      </c>
    </row>
    <row r="35" spans="1:2" hidden="1" x14ac:dyDescent="0.2">
      <c r="A35" s="17">
        <v>42123</v>
      </c>
      <c r="B35" s="8">
        <v>641703</v>
      </c>
    </row>
    <row r="36" spans="1:2" hidden="1" x14ac:dyDescent="0.2">
      <c r="A36" s="17">
        <v>42124</v>
      </c>
      <c r="B36" s="8">
        <v>641667</v>
      </c>
    </row>
    <row r="37" spans="1:2" hidden="1" x14ac:dyDescent="0.2">
      <c r="A37" s="17">
        <v>42125</v>
      </c>
      <c r="B37" s="8">
        <v>641643</v>
      </c>
    </row>
    <row r="38" spans="1:2" hidden="1" x14ac:dyDescent="0.2">
      <c r="A38" s="17">
        <v>42126</v>
      </c>
      <c r="B38" s="8">
        <v>641639</v>
      </c>
    </row>
    <row r="39" spans="1:2" hidden="1" x14ac:dyDescent="0.2">
      <c r="A39" s="17">
        <v>42127</v>
      </c>
      <c r="B39" s="8">
        <v>641648</v>
      </c>
    </row>
    <row r="40" spans="1:2" hidden="1" x14ac:dyDescent="0.2">
      <c r="A40" s="17">
        <v>42128</v>
      </c>
      <c r="B40" s="8">
        <v>637031</v>
      </c>
    </row>
    <row r="41" spans="1:2" hidden="1" x14ac:dyDescent="0.2">
      <c r="A41" s="17">
        <v>42129</v>
      </c>
      <c r="B41" s="8">
        <v>637027</v>
      </c>
    </row>
    <row r="42" spans="1:2" hidden="1" x14ac:dyDescent="0.2">
      <c r="A42" s="17">
        <v>42130</v>
      </c>
      <c r="B42" s="8">
        <v>637017</v>
      </c>
    </row>
    <row r="43" spans="1:2" hidden="1" x14ac:dyDescent="0.2">
      <c r="A43" s="17">
        <v>42131</v>
      </c>
      <c r="B43" s="8">
        <v>637009</v>
      </c>
    </row>
    <row r="44" spans="1:2" hidden="1" x14ac:dyDescent="0.2">
      <c r="A44" s="17">
        <v>42132</v>
      </c>
      <c r="B44" s="8">
        <v>636997</v>
      </c>
    </row>
    <row r="45" spans="1:2" hidden="1" x14ac:dyDescent="0.2">
      <c r="A45" s="17">
        <v>42133</v>
      </c>
      <c r="B45" s="8">
        <v>636983</v>
      </c>
    </row>
    <row r="46" spans="1:2" hidden="1" x14ac:dyDescent="0.2">
      <c r="A46" s="17">
        <v>42134</v>
      </c>
      <c r="B46" s="8">
        <v>636976</v>
      </c>
    </row>
    <row r="47" spans="1:2" hidden="1" x14ac:dyDescent="0.2">
      <c r="A47" s="17">
        <v>42135</v>
      </c>
      <c r="B47" s="8">
        <v>636992</v>
      </c>
    </row>
    <row r="48" spans="1:2" hidden="1" x14ac:dyDescent="0.2">
      <c r="A48" s="17">
        <v>42136</v>
      </c>
      <c r="B48" s="8">
        <v>636969</v>
      </c>
    </row>
    <row r="49" spans="1:2" hidden="1" x14ac:dyDescent="0.2">
      <c r="A49" s="17">
        <v>42137</v>
      </c>
      <c r="B49" s="8">
        <v>636911</v>
      </c>
    </row>
    <row r="50" spans="1:2" hidden="1" x14ac:dyDescent="0.2">
      <c r="A50" s="17">
        <v>42138</v>
      </c>
      <c r="B50" s="8">
        <v>636890</v>
      </c>
    </row>
    <row r="51" spans="1:2" hidden="1" x14ac:dyDescent="0.2">
      <c r="A51" s="17">
        <v>42139</v>
      </c>
      <c r="B51" s="8">
        <v>615487</v>
      </c>
    </row>
    <row r="52" spans="1:2" hidden="1" x14ac:dyDescent="0.2">
      <c r="A52" s="17">
        <v>42140</v>
      </c>
      <c r="B52" s="8">
        <v>606674</v>
      </c>
    </row>
    <row r="53" spans="1:2" hidden="1" x14ac:dyDescent="0.2">
      <c r="A53" s="17">
        <v>42141</v>
      </c>
      <c r="B53" s="8">
        <v>573292</v>
      </c>
    </row>
    <row r="54" spans="1:2" hidden="1" x14ac:dyDescent="0.2">
      <c r="A54" s="17">
        <v>42142</v>
      </c>
      <c r="B54" s="8">
        <v>99276</v>
      </c>
    </row>
    <row r="55" spans="1:2" hidden="1" x14ac:dyDescent="0.2">
      <c r="A55" s="17">
        <v>42143</v>
      </c>
      <c r="B55" s="8">
        <v>99762</v>
      </c>
    </row>
    <row r="56" spans="1:2" hidden="1" x14ac:dyDescent="0.2">
      <c r="A56" s="17">
        <v>42144</v>
      </c>
      <c r="B56" s="8">
        <v>99749</v>
      </c>
    </row>
    <row r="57" spans="1:2" hidden="1" x14ac:dyDescent="0.2">
      <c r="A57" s="17">
        <v>42145</v>
      </c>
      <c r="B57" s="8">
        <v>99767</v>
      </c>
    </row>
    <row r="58" spans="1:2" hidden="1" x14ac:dyDescent="0.2">
      <c r="A58" s="17">
        <v>42146</v>
      </c>
      <c r="B58" s="8">
        <v>99574</v>
      </c>
    </row>
    <row r="59" spans="1:2" hidden="1" x14ac:dyDescent="0.2">
      <c r="A59" s="17">
        <v>42147</v>
      </c>
      <c r="B59" s="8">
        <v>99546</v>
      </c>
    </row>
    <row r="60" spans="1:2" hidden="1" x14ac:dyDescent="0.2">
      <c r="A60" s="17">
        <v>42148</v>
      </c>
      <c r="B60" s="8">
        <v>99581</v>
      </c>
    </row>
    <row r="61" spans="1:2" hidden="1" x14ac:dyDescent="0.2">
      <c r="A61" s="17">
        <v>42149</v>
      </c>
      <c r="B61" s="8">
        <v>99621</v>
      </c>
    </row>
    <row r="62" spans="1:2" hidden="1" x14ac:dyDescent="0.2">
      <c r="A62" s="17">
        <v>42150</v>
      </c>
      <c r="B62" s="8">
        <v>99643</v>
      </c>
    </row>
    <row r="63" spans="1:2" hidden="1" x14ac:dyDescent="0.2">
      <c r="A63" s="17">
        <v>42151</v>
      </c>
      <c r="B63" s="8">
        <v>99429</v>
      </c>
    </row>
    <row r="64" spans="1:2" hidden="1" x14ac:dyDescent="0.2">
      <c r="A64" s="17">
        <v>42152</v>
      </c>
      <c r="B64" s="8">
        <v>99449</v>
      </c>
    </row>
    <row r="65" spans="1:2" hidden="1" x14ac:dyDescent="0.2">
      <c r="A65" s="17">
        <v>42153</v>
      </c>
      <c r="B65" s="8">
        <v>99458</v>
      </c>
    </row>
    <row r="66" spans="1:2" hidden="1" x14ac:dyDescent="0.2">
      <c r="A66" s="17">
        <v>42154</v>
      </c>
      <c r="B66" s="8">
        <v>99477</v>
      </c>
    </row>
    <row r="67" spans="1:2" hidden="1" x14ac:dyDescent="0.2">
      <c r="A67" s="17">
        <v>42155</v>
      </c>
      <c r="B67" s="8">
        <v>99496</v>
      </c>
    </row>
    <row r="68" spans="1:2" hidden="1" x14ac:dyDescent="0.2">
      <c r="A68" s="17">
        <v>42156</v>
      </c>
      <c r="B68" s="8">
        <v>99528</v>
      </c>
    </row>
    <row r="69" spans="1:2" hidden="1" x14ac:dyDescent="0.2">
      <c r="A69" s="17">
        <v>42157</v>
      </c>
      <c r="B69" s="8">
        <v>99554</v>
      </c>
    </row>
    <row r="70" spans="1:2" hidden="1" x14ac:dyDescent="0.2">
      <c r="A70" s="17">
        <v>42158</v>
      </c>
      <c r="B70" s="8">
        <v>99590</v>
      </c>
    </row>
    <row r="71" spans="1:2" hidden="1" x14ac:dyDescent="0.2">
      <c r="A71" s="17">
        <v>42159</v>
      </c>
      <c r="B71" s="8">
        <v>99629</v>
      </c>
    </row>
    <row r="72" spans="1:2" hidden="1" x14ac:dyDescent="0.2">
      <c r="A72" s="17">
        <v>42160</v>
      </c>
      <c r="B72" s="8">
        <v>99678</v>
      </c>
    </row>
    <row r="73" spans="1:2" hidden="1" x14ac:dyDescent="0.2">
      <c r="A73" s="17">
        <v>42161</v>
      </c>
      <c r="B73" s="8">
        <v>99713</v>
      </c>
    </row>
    <row r="74" spans="1:2" hidden="1" x14ac:dyDescent="0.2">
      <c r="A74" s="17">
        <v>42162</v>
      </c>
      <c r="B74" s="8">
        <v>99753</v>
      </c>
    </row>
    <row r="75" spans="1:2" hidden="1" x14ac:dyDescent="0.2">
      <c r="A75" s="17">
        <v>42163</v>
      </c>
      <c r="B75" s="8">
        <v>99504</v>
      </c>
    </row>
    <row r="76" spans="1:2" hidden="1" x14ac:dyDescent="0.2">
      <c r="A76" s="17">
        <v>42164</v>
      </c>
      <c r="B76" s="8">
        <v>99544</v>
      </c>
    </row>
    <row r="77" spans="1:2" hidden="1" x14ac:dyDescent="0.2">
      <c r="A77" s="17">
        <v>42165</v>
      </c>
      <c r="B77" s="8">
        <v>99549</v>
      </c>
    </row>
    <row r="78" spans="1:2" hidden="1" x14ac:dyDescent="0.2">
      <c r="A78" s="17">
        <v>42166</v>
      </c>
      <c r="B78" s="8">
        <v>99571</v>
      </c>
    </row>
    <row r="79" spans="1:2" hidden="1" x14ac:dyDescent="0.2">
      <c r="A79" s="17">
        <v>42167</v>
      </c>
      <c r="B79" s="8">
        <v>99604</v>
      </c>
    </row>
    <row r="80" spans="1:2" hidden="1" x14ac:dyDescent="0.2">
      <c r="A80" s="17">
        <v>42168</v>
      </c>
      <c r="B80" s="8">
        <v>99580</v>
      </c>
    </row>
    <row r="81" spans="1:2" hidden="1" x14ac:dyDescent="0.2">
      <c r="A81" s="17">
        <v>42169</v>
      </c>
      <c r="B81" s="8">
        <v>99562</v>
      </c>
    </row>
    <row r="82" spans="1:2" hidden="1" x14ac:dyDescent="0.2">
      <c r="A82" s="17">
        <v>42170</v>
      </c>
      <c r="B82" s="8">
        <v>99392</v>
      </c>
    </row>
    <row r="83" spans="1:2" hidden="1" x14ac:dyDescent="0.2">
      <c r="A83" s="17">
        <v>42171</v>
      </c>
      <c r="B83" s="8">
        <v>99436</v>
      </c>
    </row>
    <row r="84" spans="1:2" hidden="1" x14ac:dyDescent="0.2">
      <c r="A84" s="17">
        <v>42172</v>
      </c>
      <c r="B84" s="8">
        <v>99438</v>
      </c>
    </row>
    <row r="85" spans="1:2" hidden="1" x14ac:dyDescent="0.2">
      <c r="A85" s="17">
        <v>42173</v>
      </c>
      <c r="B85" s="8">
        <v>99484</v>
      </c>
    </row>
    <row r="86" spans="1:2" hidden="1" x14ac:dyDescent="0.2">
      <c r="A86" s="17">
        <v>42174</v>
      </c>
      <c r="B86" s="8">
        <v>99502</v>
      </c>
    </row>
    <row r="87" spans="1:2" hidden="1" x14ac:dyDescent="0.2">
      <c r="A87" s="17">
        <v>42175</v>
      </c>
      <c r="B87" s="8">
        <v>99512</v>
      </c>
    </row>
    <row r="88" spans="1:2" hidden="1" x14ac:dyDescent="0.2">
      <c r="A88" s="17">
        <v>42176</v>
      </c>
      <c r="B88" s="8">
        <v>99531</v>
      </c>
    </row>
    <row r="89" spans="1:2" hidden="1" x14ac:dyDescent="0.2">
      <c r="A89" s="17">
        <v>42177</v>
      </c>
      <c r="B89" s="8">
        <v>99568</v>
      </c>
    </row>
    <row r="90" spans="1:2" hidden="1" x14ac:dyDescent="0.2">
      <c r="A90" s="17">
        <v>42178</v>
      </c>
      <c r="B90" s="8">
        <v>99596</v>
      </c>
    </row>
    <row r="91" spans="1:2" hidden="1" x14ac:dyDescent="0.2">
      <c r="A91" s="17">
        <v>42179</v>
      </c>
      <c r="B91" s="8">
        <v>99630</v>
      </c>
    </row>
    <row r="92" spans="1:2" hidden="1" x14ac:dyDescent="0.2">
      <c r="A92" s="17">
        <v>42180</v>
      </c>
      <c r="B92" s="8">
        <v>99618</v>
      </c>
    </row>
    <row r="93" spans="1:2" hidden="1" x14ac:dyDescent="0.2">
      <c r="A93" s="17">
        <v>42181</v>
      </c>
      <c r="B93" s="8">
        <v>99453</v>
      </c>
    </row>
    <row r="94" spans="1:2" hidden="1" x14ac:dyDescent="0.2">
      <c r="A94" s="17">
        <v>42182</v>
      </c>
      <c r="B94" s="8">
        <v>99469</v>
      </c>
    </row>
    <row r="95" spans="1:2" hidden="1" x14ac:dyDescent="0.2">
      <c r="A95" s="17">
        <v>42183</v>
      </c>
      <c r="B95" s="8">
        <v>99488</v>
      </c>
    </row>
    <row r="96" spans="1:2" hidden="1" x14ac:dyDescent="0.2">
      <c r="A96" s="17">
        <v>42184</v>
      </c>
      <c r="B96" s="8">
        <v>99522</v>
      </c>
    </row>
    <row r="97" spans="1:2" hidden="1" x14ac:dyDescent="0.2">
      <c r="A97" s="17">
        <v>42185</v>
      </c>
      <c r="B97" s="8">
        <v>99543</v>
      </c>
    </row>
    <row r="98" spans="1:2" x14ac:dyDescent="0.2">
      <c r="A98" s="28" t="s">
        <v>190</v>
      </c>
      <c r="B98" s="29" t="s">
        <v>229</v>
      </c>
    </row>
    <row r="99" spans="1:2" x14ac:dyDescent="0.2">
      <c r="A99" s="17">
        <v>42186</v>
      </c>
      <c r="B99" s="8">
        <v>99558</v>
      </c>
    </row>
    <row r="100" spans="1:2" x14ac:dyDescent="0.2">
      <c r="A100" s="17">
        <v>42187</v>
      </c>
      <c r="B100" s="8">
        <v>99565</v>
      </c>
    </row>
    <row r="101" spans="1:2" x14ac:dyDescent="0.2">
      <c r="A101" s="17">
        <v>42188</v>
      </c>
      <c r="B101" s="8">
        <v>99580</v>
      </c>
    </row>
    <row r="102" spans="1:2" x14ac:dyDescent="0.2">
      <c r="A102" s="17">
        <v>42189</v>
      </c>
      <c r="B102" s="8">
        <v>99608</v>
      </c>
    </row>
    <row r="103" spans="1:2" x14ac:dyDescent="0.2">
      <c r="A103" s="17">
        <v>42190</v>
      </c>
      <c r="B103" s="8">
        <v>99607</v>
      </c>
    </row>
    <row r="104" spans="1:2" x14ac:dyDescent="0.2">
      <c r="A104" s="17">
        <v>42191</v>
      </c>
      <c r="B104" s="8">
        <v>99617</v>
      </c>
    </row>
    <row r="105" spans="1:2" x14ac:dyDescent="0.2">
      <c r="A105" s="17">
        <v>42192</v>
      </c>
      <c r="B105" s="8">
        <v>99628</v>
      </c>
    </row>
    <row r="106" spans="1:2" x14ac:dyDescent="0.2">
      <c r="A106" s="17">
        <v>42193</v>
      </c>
      <c r="B106" s="8">
        <v>99650</v>
      </c>
    </row>
    <row r="107" spans="1:2" x14ac:dyDescent="0.2">
      <c r="A107" s="17">
        <v>42194</v>
      </c>
      <c r="B107" s="8">
        <v>99672</v>
      </c>
    </row>
    <row r="108" spans="1:2" x14ac:dyDescent="0.2">
      <c r="A108" s="17">
        <v>42195</v>
      </c>
      <c r="B108" s="8">
        <v>99660</v>
      </c>
    </row>
    <row r="109" spans="1:2" x14ac:dyDescent="0.2">
      <c r="A109" s="17">
        <v>42196</v>
      </c>
      <c r="B109" s="8">
        <v>99658</v>
      </c>
    </row>
    <row r="110" spans="1:2" x14ac:dyDescent="0.2">
      <c r="A110" s="17">
        <v>42197</v>
      </c>
      <c r="B110" s="8">
        <v>99675</v>
      </c>
    </row>
    <row r="111" spans="1:2" x14ac:dyDescent="0.2">
      <c r="A111" s="17">
        <v>42198</v>
      </c>
      <c r="B111" s="8">
        <v>99604</v>
      </c>
    </row>
    <row r="112" spans="1:2" x14ac:dyDescent="0.2">
      <c r="A112" s="17">
        <v>42199</v>
      </c>
      <c r="B112" s="8">
        <v>99618</v>
      </c>
    </row>
    <row r="113" spans="1:2" x14ac:dyDescent="0.2">
      <c r="A113" s="17">
        <v>42200</v>
      </c>
      <c r="B113" s="8">
        <v>99617</v>
      </c>
    </row>
    <row r="114" spans="1:2" x14ac:dyDescent="0.2">
      <c r="A114" s="17">
        <v>42201</v>
      </c>
      <c r="B114" s="8">
        <v>99956</v>
      </c>
    </row>
    <row r="115" spans="1:2" x14ac:dyDescent="0.2">
      <c r="A115" s="17">
        <v>42202</v>
      </c>
      <c r="B115" s="8">
        <v>99983</v>
      </c>
    </row>
    <row r="116" spans="1:2" x14ac:dyDescent="0.2">
      <c r="A116" s="17">
        <v>42203</v>
      </c>
      <c r="B116" s="8">
        <v>99999</v>
      </c>
    </row>
    <row r="117" spans="1:2" x14ac:dyDescent="0.2">
      <c r="A117" s="17">
        <v>42204</v>
      </c>
      <c r="B117" s="8">
        <v>100028</v>
      </c>
    </row>
    <row r="118" spans="1:2" x14ac:dyDescent="0.2">
      <c r="A118" s="17">
        <v>42205</v>
      </c>
      <c r="B118" s="8">
        <v>100050</v>
      </c>
    </row>
    <row r="119" spans="1:2" x14ac:dyDescent="0.2">
      <c r="A119" s="17">
        <v>42206</v>
      </c>
      <c r="B119" s="8">
        <v>100048</v>
      </c>
    </row>
    <row r="120" spans="1:2" x14ac:dyDescent="0.2">
      <c r="A120" s="17">
        <v>42207</v>
      </c>
      <c r="B120" s="8">
        <v>100051</v>
      </c>
    </row>
    <row r="121" spans="1:2" x14ac:dyDescent="0.2">
      <c r="A121" s="17">
        <v>42208</v>
      </c>
      <c r="B121" s="8">
        <v>100055</v>
      </c>
    </row>
    <row r="122" spans="1:2" x14ac:dyDescent="0.2">
      <c r="A122" s="17">
        <v>42209</v>
      </c>
      <c r="B122" s="8">
        <v>100062</v>
      </c>
    </row>
    <row r="123" spans="1:2" x14ac:dyDescent="0.2">
      <c r="A123" s="17">
        <v>42210</v>
      </c>
      <c r="B123" s="8">
        <v>100066</v>
      </c>
    </row>
    <row r="124" spans="1:2" x14ac:dyDescent="0.2">
      <c r="A124" s="17">
        <v>42211</v>
      </c>
      <c r="B124" s="8">
        <v>100105</v>
      </c>
    </row>
    <row r="125" spans="1:2" x14ac:dyDescent="0.2">
      <c r="A125" s="17">
        <v>42212</v>
      </c>
      <c r="B125" s="8">
        <v>100129</v>
      </c>
    </row>
    <row r="126" spans="1:2" x14ac:dyDescent="0.2">
      <c r="A126" s="17">
        <v>42213</v>
      </c>
      <c r="B126" s="8">
        <v>100140</v>
      </c>
    </row>
    <row r="127" spans="1:2" x14ac:dyDescent="0.2">
      <c r="A127" s="17">
        <v>42214</v>
      </c>
      <c r="B127" s="8">
        <v>99126</v>
      </c>
    </row>
    <row r="128" spans="1:2" x14ac:dyDescent="0.2">
      <c r="A128" s="17">
        <v>42215</v>
      </c>
      <c r="B128" s="8">
        <v>99119</v>
      </c>
    </row>
    <row r="129" spans="1:2" x14ac:dyDescent="0.2">
      <c r="A129" s="17">
        <v>42216</v>
      </c>
      <c r="B129" s="8">
        <v>99128</v>
      </c>
    </row>
    <row r="130" spans="1:2" x14ac:dyDescent="0.2">
      <c r="A130" s="17">
        <v>42217</v>
      </c>
      <c r="B130" s="8">
        <v>99155</v>
      </c>
    </row>
    <row r="131" spans="1:2" x14ac:dyDescent="0.2">
      <c r="A131" s="17">
        <v>42218</v>
      </c>
      <c r="B131" s="8">
        <v>99151</v>
      </c>
    </row>
    <row r="132" spans="1:2" x14ac:dyDescent="0.2">
      <c r="A132" s="17">
        <v>42219</v>
      </c>
      <c r="B132" s="8">
        <v>99163</v>
      </c>
    </row>
    <row r="133" spans="1:2" x14ac:dyDescent="0.2">
      <c r="A133" s="17">
        <v>42220</v>
      </c>
      <c r="B133" s="8">
        <v>99174</v>
      </c>
    </row>
    <row r="134" spans="1:2" x14ac:dyDescent="0.2">
      <c r="A134" s="17">
        <v>42221</v>
      </c>
      <c r="B134" s="8">
        <v>99186</v>
      </c>
    </row>
    <row r="135" spans="1:2" x14ac:dyDescent="0.2">
      <c r="A135" s="17">
        <v>42222</v>
      </c>
      <c r="B135" s="8">
        <v>99189</v>
      </c>
    </row>
    <row r="136" spans="1:2" x14ac:dyDescent="0.2">
      <c r="A136" s="17">
        <v>42223</v>
      </c>
      <c r="B136" s="8">
        <v>99203</v>
      </c>
    </row>
    <row r="137" spans="1:2" x14ac:dyDescent="0.2">
      <c r="A137" s="17">
        <v>42224</v>
      </c>
      <c r="B137" s="8">
        <v>99213</v>
      </c>
    </row>
    <row r="138" spans="1:2" x14ac:dyDescent="0.2">
      <c r="A138" s="17">
        <v>42225</v>
      </c>
      <c r="B138" s="8">
        <v>99217</v>
      </c>
    </row>
    <row r="139" spans="1:2" x14ac:dyDescent="0.2">
      <c r="A139" s="17">
        <v>42226</v>
      </c>
      <c r="B139" s="8">
        <v>99258</v>
      </c>
    </row>
    <row r="140" spans="1:2" x14ac:dyDescent="0.2">
      <c r="A140" s="17">
        <v>42227</v>
      </c>
      <c r="B140" s="8">
        <v>99278</v>
      </c>
    </row>
    <row r="141" spans="1:2" x14ac:dyDescent="0.2">
      <c r="A141" s="17">
        <v>42228</v>
      </c>
      <c r="B141" s="8">
        <v>99294</v>
      </c>
    </row>
    <row r="142" spans="1:2" x14ac:dyDescent="0.2">
      <c r="A142" s="17">
        <v>42229</v>
      </c>
      <c r="B142" s="8">
        <v>99318</v>
      </c>
    </row>
    <row r="143" spans="1:2" x14ac:dyDescent="0.2">
      <c r="A143" s="17">
        <v>42230</v>
      </c>
      <c r="B143" s="8">
        <v>99322</v>
      </c>
    </row>
    <row r="144" spans="1:2" x14ac:dyDescent="0.2">
      <c r="A144" s="17">
        <v>42231</v>
      </c>
      <c r="B144" s="8">
        <v>99329</v>
      </c>
    </row>
    <row r="145" spans="1:2" x14ac:dyDescent="0.2">
      <c r="A145" s="17">
        <v>42232</v>
      </c>
      <c r="B145" s="8">
        <v>99318</v>
      </c>
    </row>
    <row r="146" spans="1:2" x14ac:dyDescent="0.2">
      <c r="A146" s="17">
        <v>42233</v>
      </c>
      <c r="B146" s="8">
        <v>99317</v>
      </c>
    </row>
    <row r="147" spans="1:2" x14ac:dyDescent="0.2">
      <c r="A147" s="17">
        <v>42234</v>
      </c>
      <c r="B147" s="8">
        <v>99298</v>
      </c>
    </row>
    <row r="148" spans="1:2" x14ac:dyDescent="0.2">
      <c r="A148" s="17">
        <v>42235</v>
      </c>
      <c r="B148" s="8">
        <v>99303</v>
      </c>
    </row>
    <row r="149" spans="1:2" x14ac:dyDescent="0.2">
      <c r="A149" s="17">
        <v>42236</v>
      </c>
      <c r="B149" s="8">
        <v>99325</v>
      </c>
    </row>
    <row r="150" spans="1:2" x14ac:dyDescent="0.2">
      <c r="A150" s="17">
        <v>42237</v>
      </c>
      <c r="B150" s="8">
        <v>99440</v>
      </c>
    </row>
    <row r="151" spans="1:2" x14ac:dyDescent="0.2">
      <c r="A151" s="17">
        <v>42238</v>
      </c>
      <c r="B151" s="8">
        <v>99558</v>
      </c>
    </row>
    <row r="152" spans="1:2" x14ac:dyDescent="0.2">
      <c r="A152" s="17">
        <v>42239</v>
      </c>
      <c r="B152" s="8">
        <v>99686</v>
      </c>
    </row>
    <row r="153" spans="1:2" x14ac:dyDescent="0.2">
      <c r="A153" s="17">
        <v>42240</v>
      </c>
      <c r="B153" s="8">
        <v>99799</v>
      </c>
    </row>
    <row r="154" spans="1:2" x14ac:dyDescent="0.2">
      <c r="A154" s="17">
        <v>42241</v>
      </c>
      <c r="B154" s="8">
        <v>99892</v>
      </c>
    </row>
    <row r="155" spans="1:2" x14ac:dyDescent="0.2">
      <c r="A155" s="17">
        <v>42242</v>
      </c>
      <c r="B155" s="8">
        <v>99925</v>
      </c>
    </row>
    <row r="156" spans="1:2" x14ac:dyDescent="0.2">
      <c r="A156" s="17">
        <v>42243</v>
      </c>
      <c r="B156" s="8">
        <v>99982</v>
      </c>
    </row>
    <row r="157" spans="1:2" x14ac:dyDescent="0.2">
      <c r="A157" s="17">
        <v>42244</v>
      </c>
      <c r="B157" s="8">
        <v>100023</v>
      </c>
    </row>
    <row r="158" spans="1:2" x14ac:dyDescent="0.2">
      <c r="A158" s="17">
        <v>42245</v>
      </c>
      <c r="B158" s="8">
        <v>100042</v>
      </c>
    </row>
    <row r="159" spans="1:2" x14ac:dyDescent="0.2">
      <c r="A159" s="17">
        <v>42246</v>
      </c>
      <c r="B159" s="8">
        <v>100059</v>
      </c>
    </row>
    <row r="160" spans="1:2" x14ac:dyDescent="0.2">
      <c r="A160" s="17">
        <v>42247</v>
      </c>
      <c r="B160" s="8">
        <v>100088</v>
      </c>
    </row>
    <row r="161" spans="1:2" x14ac:dyDescent="0.2">
      <c r="A161" s="17">
        <v>42248</v>
      </c>
      <c r="B161" s="8">
        <v>100118</v>
      </c>
    </row>
    <row r="162" spans="1:2" x14ac:dyDescent="0.2">
      <c r="A162" s="17">
        <v>42249</v>
      </c>
      <c r="B162" s="8">
        <v>100141</v>
      </c>
    </row>
    <row r="163" spans="1:2" x14ac:dyDescent="0.2">
      <c r="A163" s="17">
        <v>42250</v>
      </c>
      <c r="B163" s="8">
        <v>100174</v>
      </c>
    </row>
    <row r="164" spans="1:2" x14ac:dyDescent="0.2">
      <c r="A164" s="17">
        <v>42251</v>
      </c>
      <c r="B164" s="8">
        <v>100202</v>
      </c>
    </row>
    <row r="165" spans="1:2" x14ac:dyDescent="0.2">
      <c r="A165" s="17">
        <v>42252</v>
      </c>
      <c r="B165" s="8">
        <v>100237</v>
      </c>
    </row>
    <row r="166" spans="1:2" x14ac:dyDescent="0.2">
      <c r="A166" s="17">
        <v>42253</v>
      </c>
      <c r="B166" s="8">
        <v>100275</v>
      </c>
    </row>
    <row r="167" spans="1:2" x14ac:dyDescent="0.2">
      <c r="A167" s="17">
        <v>42254</v>
      </c>
      <c r="B167" s="8">
        <v>100325</v>
      </c>
    </row>
    <row r="168" spans="1:2" x14ac:dyDescent="0.2">
      <c r="A168" s="17">
        <v>42255</v>
      </c>
      <c r="B168" s="8">
        <v>100348</v>
      </c>
    </row>
    <row r="169" spans="1:2" x14ac:dyDescent="0.2">
      <c r="A169" s="17">
        <v>42256</v>
      </c>
      <c r="B169" s="8">
        <v>100368</v>
      </c>
    </row>
    <row r="170" spans="1:2" x14ac:dyDescent="0.2">
      <c r="A170" s="17">
        <v>42257</v>
      </c>
      <c r="B170" s="8">
        <v>100355</v>
      </c>
    </row>
    <row r="171" spans="1:2" x14ac:dyDescent="0.2">
      <c r="A171" s="17">
        <v>42258</v>
      </c>
      <c r="B171" s="8">
        <v>100361</v>
      </c>
    </row>
    <row r="172" spans="1:2" x14ac:dyDescent="0.2">
      <c r="A172" s="17">
        <v>42259</v>
      </c>
      <c r="B172" s="8">
        <v>100366</v>
      </c>
    </row>
    <row r="173" spans="1:2" x14ac:dyDescent="0.2">
      <c r="A173" s="17">
        <v>42260</v>
      </c>
      <c r="B173" s="8">
        <v>100388</v>
      </c>
    </row>
    <row r="174" spans="1:2" x14ac:dyDescent="0.2">
      <c r="A174" s="17">
        <v>42261</v>
      </c>
      <c r="B174" s="8">
        <v>100410</v>
      </c>
    </row>
    <row r="175" spans="1:2" x14ac:dyDescent="0.2">
      <c r="A175" s="17">
        <v>42262</v>
      </c>
      <c r="B175" s="8">
        <v>100429</v>
      </c>
    </row>
    <row r="176" spans="1:2" x14ac:dyDescent="0.2">
      <c r="A176" s="17">
        <v>42263</v>
      </c>
      <c r="B176" s="8">
        <v>100443</v>
      </c>
    </row>
    <row r="177" spans="1:2" x14ac:dyDescent="0.2">
      <c r="A177" s="17">
        <v>42264</v>
      </c>
      <c r="B177" s="8">
        <v>99648</v>
      </c>
    </row>
    <row r="178" spans="1:2" x14ac:dyDescent="0.2">
      <c r="A178" s="17">
        <v>42265</v>
      </c>
      <c r="B178" s="8">
        <v>99661</v>
      </c>
    </row>
    <row r="179" spans="1:2" x14ac:dyDescent="0.2">
      <c r="A179" s="17">
        <v>42266</v>
      </c>
      <c r="B179" s="8">
        <v>99674</v>
      </c>
    </row>
    <row r="180" spans="1:2" x14ac:dyDescent="0.2">
      <c r="A180" s="17">
        <v>42267</v>
      </c>
      <c r="B180" s="8">
        <v>99670</v>
      </c>
    </row>
    <row r="181" spans="1:2" x14ac:dyDescent="0.2">
      <c r="A181" s="17">
        <v>42268</v>
      </c>
      <c r="B181" s="8">
        <v>99685</v>
      </c>
    </row>
    <row r="182" spans="1:2" x14ac:dyDescent="0.2">
      <c r="A182" s="17">
        <v>42269</v>
      </c>
      <c r="B182" s="8">
        <v>99693</v>
      </c>
    </row>
    <row r="183" spans="1:2" x14ac:dyDescent="0.2">
      <c r="A183" s="17">
        <v>42270</v>
      </c>
      <c r="B183" s="8">
        <v>99697</v>
      </c>
    </row>
    <row r="184" spans="1:2" x14ac:dyDescent="0.2">
      <c r="A184" s="17">
        <v>42271</v>
      </c>
      <c r="B184" s="8">
        <v>99711</v>
      </c>
    </row>
    <row r="185" spans="1:2" x14ac:dyDescent="0.2">
      <c r="A185" s="17">
        <v>42272</v>
      </c>
      <c r="B185" s="8">
        <v>100343</v>
      </c>
    </row>
    <row r="186" spans="1:2" x14ac:dyDescent="0.2">
      <c r="A186" s="17">
        <v>42273</v>
      </c>
      <c r="B186" s="8">
        <v>101198</v>
      </c>
    </row>
    <row r="187" spans="1:2" x14ac:dyDescent="0.2">
      <c r="A187" s="17">
        <v>42274</v>
      </c>
      <c r="B187" s="8">
        <v>101825</v>
      </c>
    </row>
    <row r="188" spans="1:2" x14ac:dyDescent="0.2">
      <c r="A188" s="17">
        <v>42275</v>
      </c>
      <c r="B188" s="8">
        <v>102156</v>
      </c>
    </row>
    <row r="189" spans="1:2" x14ac:dyDescent="0.2">
      <c r="A189" s="17">
        <v>42276</v>
      </c>
      <c r="B189" s="8">
        <v>102850</v>
      </c>
    </row>
    <row r="190" spans="1:2" x14ac:dyDescent="0.2">
      <c r="A190" s="17">
        <v>42277</v>
      </c>
      <c r="B190" s="8">
        <v>103062</v>
      </c>
    </row>
    <row r="191" spans="1:2" x14ac:dyDescent="0.2">
      <c r="A191" s="17">
        <v>42278</v>
      </c>
      <c r="B191" s="8">
        <v>103360</v>
      </c>
    </row>
    <row r="192" spans="1:2" x14ac:dyDescent="0.2">
      <c r="A192" s="17">
        <v>42279</v>
      </c>
      <c r="B192" s="8">
        <v>103729</v>
      </c>
    </row>
    <row r="193" spans="1:2" x14ac:dyDescent="0.2">
      <c r="A193" s="17">
        <v>42280</v>
      </c>
      <c r="B193" s="8">
        <v>103745</v>
      </c>
    </row>
    <row r="194" spans="1:2" x14ac:dyDescent="0.2">
      <c r="A194" s="17">
        <v>42281</v>
      </c>
      <c r="B194" s="8">
        <v>103722</v>
      </c>
    </row>
    <row r="195" spans="1:2" x14ac:dyDescent="0.2">
      <c r="A195" s="17">
        <v>42282</v>
      </c>
      <c r="B195" s="8">
        <v>104710</v>
      </c>
    </row>
    <row r="196" spans="1:2" x14ac:dyDescent="0.2">
      <c r="A196" s="17">
        <v>42283</v>
      </c>
      <c r="B196" s="8">
        <v>105939</v>
      </c>
    </row>
    <row r="197" spans="1:2" x14ac:dyDescent="0.2">
      <c r="A197" s="17">
        <v>42284</v>
      </c>
      <c r="B197" s="8">
        <v>106634</v>
      </c>
    </row>
    <row r="198" spans="1:2" x14ac:dyDescent="0.2">
      <c r="A198" s="17">
        <v>42285</v>
      </c>
      <c r="B198" s="8">
        <v>106778</v>
      </c>
    </row>
    <row r="199" spans="1:2" x14ac:dyDescent="0.2">
      <c r="A199" s="17">
        <v>42286</v>
      </c>
      <c r="B199" s="8">
        <v>107587</v>
      </c>
    </row>
    <row r="200" spans="1:2" x14ac:dyDescent="0.2">
      <c r="A200" s="17">
        <v>42287</v>
      </c>
      <c r="B200" s="8">
        <v>107712</v>
      </c>
    </row>
    <row r="201" spans="1:2" x14ac:dyDescent="0.2">
      <c r="A201" s="17">
        <v>42288</v>
      </c>
      <c r="B201" s="8">
        <v>107965</v>
      </c>
    </row>
    <row r="202" spans="1:2" x14ac:dyDescent="0.2">
      <c r="A202" s="17">
        <v>42289</v>
      </c>
      <c r="B202" s="8">
        <v>108151</v>
      </c>
    </row>
    <row r="203" spans="1:2" x14ac:dyDescent="0.2">
      <c r="A203" s="17">
        <v>42290</v>
      </c>
      <c r="B203" s="8">
        <v>108276</v>
      </c>
    </row>
    <row r="204" spans="1:2" x14ac:dyDescent="0.2">
      <c r="A204" s="17">
        <v>42291</v>
      </c>
      <c r="B204" s="8">
        <v>108448</v>
      </c>
    </row>
    <row r="205" spans="1:2" x14ac:dyDescent="0.2">
      <c r="A205" s="17">
        <v>42292</v>
      </c>
      <c r="B205" s="8">
        <v>108784</v>
      </c>
    </row>
    <row r="206" spans="1:2" x14ac:dyDescent="0.2">
      <c r="A206" s="17">
        <v>42293</v>
      </c>
      <c r="B206" s="8">
        <v>109384</v>
      </c>
    </row>
    <row r="207" spans="1:2" x14ac:dyDescent="0.2">
      <c r="A207" s="17">
        <v>42294</v>
      </c>
      <c r="B207" s="8">
        <v>109753</v>
      </c>
    </row>
    <row r="208" spans="1:2" x14ac:dyDescent="0.2">
      <c r="A208" s="17">
        <v>42295</v>
      </c>
      <c r="B208" s="8">
        <v>110086</v>
      </c>
    </row>
    <row r="209" spans="1:2" x14ac:dyDescent="0.2">
      <c r="A209" s="17">
        <v>42296</v>
      </c>
      <c r="B209" s="8">
        <v>112739</v>
      </c>
    </row>
    <row r="210" spans="1:2" x14ac:dyDescent="0.2">
      <c r="A210" s="17">
        <v>42297</v>
      </c>
      <c r="B210" s="8">
        <v>113962</v>
      </c>
    </row>
    <row r="211" spans="1:2" x14ac:dyDescent="0.2">
      <c r="A211" s="17">
        <v>42298</v>
      </c>
      <c r="B211" s="8">
        <v>114601</v>
      </c>
    </row>
    <row r="212" spans="1:2" x14ac:dyDescent="0.2">
      <c r="A212" s="17">
        <v>42299</v>
      </c>
      <c r="B212" s="8">
        <v>114655</v>
      </c>
    </row>
    <row r="213" spans="1:2" x14ac:dyDescent="0.2">
      <c r="A213" s="17">
        <v>42300</v>
      </c>
      <c r="B213" s="8">
        <v>114919</v>
      </c>
    </row>
    <row r="214" spans="1:2" x14ac:dyDescent="0.2">
      <c r="A214" s="17">
        <v>42301</v>
      </c>
      <c r="B214" s="8">
        <v>115370</v>
      </c>
    </row>
    <row r="215" spans="1:2" x14ac:dyDescent="0.2">
      <c r="A215" s="17">
        <v>42302</v>
      </c>
      <c r="B215" s="8">
        <v>115795</v>
      </c>
    </row>
    <row r="216" spans="1:2" x14ac:dyDescent="0.2">
      <c r="A216" s="17">
        <v>42303</v>
      </c>
      <c r="B216" s="8">
        <v>116420</v>
      </c>
    </row>
    <row r="217" spans="1:2" x14ac:dyDescent="0.2">
      <c r="A217" s="17">
        <v>42304</v>
      </c>
      <c r="B217" s="8">
        <v>117267</v>
      </c>
    </row>
    <row r="218" spans="1:2" x14ac:dyDescent="0.2">
      <c r="A218" s="17">
        <v>42305</v>
      </c>
      <c r="B218" s="8">
        <v>119395</v>
      </c>
    </row>
    <row r="219" spans="1:2" x14ac:dyDescent="0.2">
      <c r="A219" s="17">
        <v>42306</v>
      </c>
      <c r="B219" s="8">
        <v>120099</v>
      </c>
    </row>
    <row r="220" spans="1:2" x14ac:dyDescent="0.2">
      <c r="A220" s="17">
        <v>42307</v>
      </c>
      <c r="B220" s="8">
        <v>120194</v>
      </c>
    </row>
    <row r="221" spans="1:2" x14ac:dyDescent="0.2">
      <c r="A221" s="17">
        <v>42308</v>
      </c>
      <c r="B221" s="8">
        <v>120358</v>
      </c>
    </row>
    <row r="222" spans="1:2" x14ac:dyDescent="0.2">
      <c r="A222" s="17">
        <v>42309</v>
      </c>
      <c r="B222" s="8">
        <v>120338</v>
      </c>
    </row>
    <row r="223" spans="1:2" x14ac:dyDescent="0.2">
      <c r="A223" s="17">
        <v>42310</v>
      </c>
      <c r="B223" s="8">
        <v>120641</v>
      </c>
    </row>
    <row r="224" spans="1:2" x14ac:dyDescent="0.2">
      <c r="A224" s="17">
        <v>42311</v>
      </c>
      <c r="B224" s="8">
        <v>121083</v>
      </c>
    </row>
    <row r="225" spans="1:2" x14ac:dyDescent="0.2">
      <c r="A225" s="17">
        <v>42312</v>
      </c>
      <c r="B225" s="8">
        <v>121620</v>
      </c>
    </row>
    <row r="226" spans="1:2" x14ac:dyDescent="0.2">
      <c r="A226" s="17">
        <v>42313</v>
      </c>
      <c r="B226" s="8">
        <v>121865</v>
      </c>
    </row>
    <row r="227" spans="1:2" x14ac:dyDescent="0.2">
      <c r="A227" s="17">
        <v>42314</v>
      </c>
      <c r="B227" s="8">
        <v>122372</v>
      </c>
    </row>
    <row r="228" spans="1:2" x14ac:dyDescent="0.2">
      <c r="A228" s="17">
        <v>42315</v>
      </c>
      <c r="B228" s="8">
        <v>122672</v>
      </c>
    </row>
    <row r="229" spans="1:2" x14ac:dyDescent="0.2">
      <c r="A229" s="17">
        <v>42316</v>
      </c>
      <c r="B229" s="8">
        <v>122856</v>
      </c>
    </row>
    <row r="230" spans="1:2" x14ac:dyDescent="0.2">
      <c r="A230" s="17">
        <v>42317</v>
      </c>
      <c r="B230" s="8">
        <v>122965</v>
      </c>
    </row>
    <row r="231" spans="1:2" x14ac:dyDescent="0.2">
      <c r="A231" s="17">
        <v>42318</v>
      </c>
      <c r="B231" s="8">
        <v>123216</v>
      </c>
    </row>
    <row r="232" spans="1:2" x14ac:dyDescent="0.2">
      <c r="A232" s="17">
        <v>42319</v>
      </c>
      <c r="B232" s="8">
        <v>123996</v>
      </c>
    </row>
    <row r="233" spans="1:2" x14ac:dyDescent="0.2">
      <c r="A233" s="17">
        <v>42320</v>
      </c>
      <c r="B233" s="8">
        <v>124284</v>
      </c>
    </row>
    <row r="234" spans="1:2" x14ac:dyDescent="0.2">
      <c r="A234" s="17">
        <v>42321</v>
      </c>
      <c r="B234" s="8">
        <v>124629</v>
      </c>
    </row>
    <row r="235" spans="1:2" x14ac:dyDescent="0.2">
      <c r="A235" s="17">
        <v>42322</v>
      </c>
      <c r="B235" s="8">
        <v>124603</v>
      </c>
    </row>
    <row r="236" spans="1:2" x14ac:dyDescent="0.2">
      <c r="A236" s="17">
        <v>42323</v>
      </c>
      <c r="B236" s="8">
        <v>124559</v>
      </c>
    </row>
    <row r="237" spans="1:2" x14ac:dyDescent="0.2">
      <c r="A237" s="17">
        <v>42324</v>
      </c>
      <c r="B237" s="8">
        <v>124536</v>
      </c>
    </row>
    <row r="238" spans="1:2" x14ac:dyDescent="0.2">
      <c r="A238" s="17">
        <v>42325</v>
      </c>
      <c r="B238" s="8">
        <v>124536</v>
      </c>
    </row>
    <row r="239" spans="1:2" x14ac:dyDescent="0.2">
      <c r="A239" s="17">
        <v>42326</v>
      </c>
      <c r="B239" s="8">
        <v>124512</v>
      </c>
    </row>
    <row r="240" spans="1:2" x14ac:dyDescent="0.2">
      <c r="A240" s="17">
        <v>42327</v>
      </c>
      <c r="B240" s="8">
        <v>125153</v>
      </c>
    </row>
    <row r="241" spans="1:2" x14ac:dyDescent="0.2">
      <c r="A241" s="17">
        <v>42328</v>
      </c>
      <c r="B241" s="8">
        <v>125995</v>
      </c>
    </row>
    <row r="242" spans="1:2" x14ac:dyDescent="0.2">
      <c r="A242" s="17">
        <v>42329</v>
      </c>
      <c r="B242" s="8">
        <v>126225</v>
      </c>
    </row>
    <row r="243" spans="1:2" x14ac:dyDescent="0.2">
      <c r="A243" s="17">
        <v>42330</v>
      </c>
      <c r="B243" s="8">
        <v>126486</v>
      </c>
    </row>
    <row r="244" spans="1:2" x14ac:dyDescent="0.2">
      <c r="A244" s="17">
        <v>42331</v>
      </c>
      <c r="B244" s="8">
        <v>126951</v>
      </c>
    </row>
    <row r="245" spans="1:2" x14ac:dyDescent="0.2">
      <c r="A245" s="17">
        <v>42332</v>
      </c>
      <c r="B245" s="8">
        <v>127221</v>
      </c>
    </row>
    <row r="246" spans="1:2" x14ac:dyDescent="0.2">
      <c r="A246" s="17">
        <v>42333</v>
      </c>
      <c r="B246" s="8">
        <v>128193</v>
      </c>
    </row>
    <row r="247" spans="1:2" x14ac:dyDescent="0.2">
      <c r="A247" s="17">
        <v>42334</v>
      </c>
      <c r="B247" s="8">
        <v>128377</v>
      </c>
    </row>
    <row r="248" spans="1:2" x14ac:dyDescent="0.2">
      <c r="A248" s="17">
        <v>42335</v>
      </c>
      <c r="B248" s="8">
        <v>128687</v>
      </c>
    </row>
    <row r="249" spans="1:2" x14ac:dyDescent="0.2">
      <c r="A249" s="17">
        <v>42336</v>
      </c>
      <c r="B249" s="8">
        <v>128890</v>
      </c>
    </row>
    <row r="250" spans="1:2" x14ac:dyDescent="0.2">
      <c r="A250" s="17">
        <v>42337</v>
      </c>
      <c r="B250" s="8">
        <v>129048</v>
      </c>
    </row>
    <row r="251" spans="1:2" x14ac:dyDescent="0.2">
      <c r="A251" s="17">
        <v>42338</v>
      </c>
      <c r="B251" s="8">
        <v>129188</v>
      </c>
    </row>
    <row r="252" spans="1:2" x14ac:dyDescent="0.2">
      <c r="A252" s="17">
        <v>42339</v>
      </c>
      <c r="B252" s="8">
        <v>129450</v>
      </c>
    </row>
    <row r="253" spans="1:2" x14ac:dyDescent="0.2">
      <c r="A253" s="17">
        <v>42340</v>
      </c>
      <c r="B253" s="8">
        <v>129493</v>
      </c>
    </row>
    <row r="254" spans="1:2" x14ac:dyDescent="0.2">
      <c r="A254" s="17">
        <v>42341</v>
      </c>
      <c r="B254" s="8">
        <v>129908</v>
      </c>
    </row>
    <row r="255" spans="1:2" x14ac:dyDescent="0.2">
      <c r="A255" s="17">
        <v>42342</v>
      </c>
      <c r="B255" s="8">
        <v>130198</v>
      </c>
    </row>
    <row r="256" spans="1:2" x14ac:dyDescent="0.2">
      <c r="A256" s="17">
        <v>42343</v>
      </c>
      <c r="B256" s="8">
        <v>130435</v>
      </c>
    </row>
    <row r="257" spans="1:2" x14ac:dyDescent="0.2">
      <c r="A257" s="17">
        <v>42344</v>
      </c>
      <c r="B257" s="8">
        <v>130481</v>
      </c>
    </row>
    <row r="258" spans="1:2" x14ac:dyDescent="0.2">
      <c r="A258" s="17">
        <v>42345</v>
      </c>
      <c r="B258" s="8">
        <v>130516</v>
      </c>
    </row>
    <row r="259" spans="1:2" x14ac:dyDescent="0.2">
      <c r="A259" s="17">
        <v>42346</v>
      </c>
      <c r="B259" s="8">
        <v>130654</v>
      </c>
    </row>
    <row r="260" spans="1:2" x14ac:dyDescent="0.2">
      <c r="A260" s="17">
        <v>42347</v>
      </c>
      <c r="B260" s="8">
        <v>131110</v>
      </c>
    </row>
    <row r="261" spans="1:2" x14ac:dyDescent="0.2">
      <c r="A261" s="17">
        <v>42348</v>
      </c>
      <c r="B261" s="8">
        <v>131321</v>
      </c>
    </row>
    <row r="262" spans="1:2" x14ac:dyDescent="0.2">
      <c r="A262" s="17">
        <v>42349</v>
      </c>
      <c r="B262" s="8">
        <v>131513</v>
      </c>
    </row>
    <row r="263" spans="1:2" x14ac:dyDescent="0.2">
      <c r="A263" s="17">
        <v>42350</v>
      </c>
      <c r="B263" s="8">
        <v>131622</v>
      </c>
    </row>
    <row r="264" spans="1:2" x14ac:dyDescent="0.2">
      <c r="A264" s="17">
        <v>42351</v>
      </c>
      <c r="B264" s="8">
        <v>131616</v>
      </c>
    </row>
    <row r="265" spans="1:2" x14ac:dyDescent="0.2">
      <c r="A265" s="17">
        <v>42352</v>
      </c>
      <c r="B265" s="8">
        <v>131660</v>
      </c>
    </row>
    <row r="266" spans="1:2" x14ac:dyDescent="0.2">
      <c r="A266" s="17">
        <v>42353</v>
      </c>
      <c r="B266" s="8">
        <v>132033</v>
      </c>
    </row>
    <row r="267" spans="1:2" x14ac:dyDescent="0.2">
      <c r="A267" s="17">
        <v>42354</v>
      </c>
      <c r="B267" s="8">
        <v>132201</v>
      </c>
    </row>
    <row r="268" spans="1:2" x14ac:dyDescent="0.2">
      <c r="A268" s="17">
        <v>42355</v>
      </c>
      <c r="B268" s="8">
        <v>131527</v>
      </c>
    </row>
    <row r="269" spans="1:2" x14ac:dyDescent="0.2">
      <c r="A269" s="17">
        <v>42356</v>
      </c>
      <c r="B269" s="8">
        <v>132439</v>
      </c>
    </row>
    <row r="270" spans="1:2" x14ac:dyDescent="0.2">
      <c r="A270" s="17">
        <v>42357</v>
      </c>
      <c r="B270" s="8">
        <v>132559</v>
      </c>
    </row>
    <row r="271" spans="1:2" x14ac:dyDescent="0.2">
      <c r="A271" s="17">
        <v>42358</v>
      </c>
      <c r="B271" s="8">
        <v>132736</v>
      </c>
    </row>
    <row r="272" spans="1:2" x14ac:dyDescent="0.2">
      <c r="A272" s="17">
        <v>42359</v>
      </c>
      <c r="B272" s="8">
        <v>132883</v>
      </c>
    </row>
    <row r="273" spans="1:2" x14ac:dyDescent="0.2">
      <c r="A273" s="17">
        <v>42360</v>
      </c>
      <c r="B273" s="8">
        <v>133660</v>
      </c>
    </row>
    <row r="274" spans="1:2" x14ac:dyDescent="0.2">
      <c r="A274" s="17">
        <v>42361</v>
      </c>
      <c r="B274" s="8">
        <v>133662</v>
      </c>
    </row>
    <row r="275" spans="1:2" x14ac:dyDescent="0.2">
      <c r="A275" s="17">
        <v>42362</v>
      </c>
      <c r="B275" s="8">
        <v>133634</v>
      </c>
    </row>
    <row r="276" spans="1:2" x14ac:dyDescent="0.2">
      <c r="A276" s="17">
        <v>42363</v>
      </c>
      <c r="B276" s="8">
        <v>133591</v>
      </c>
    </row>
    <row r="277" spans="1:2" x14ac:dyDescent="0.2">
      <c r="A277" s="17">
        <v>42364</v>
      </c>
      <c r="B277" s="8">
        <v>133622</v>
      </c>
    </row>
    <row r="278" spans="1:2" x14ac:dyDescent="0.2">
      <c r="A278" s="17">
        <v>42365</v>
      </c>
      <c r="B278" s="8">
        <v>133649</v>
      </c>
    </row>
    <row r="279" spans="1:2" x14ac:dyDescent="0.2">
      <c r="A279" s="17">
        <v>42366</v>
      </c>
      <c r="B279" s="8">
        <v>133882</v>
      </c>
    </row>
    <row r="280" spans="1:2" x14ac:dyDescent="0.2">
      <c r="A280" s="17">
        <v>42367</v>
      </c>
      <c r="B280" s="8">
        <v>134081</v>
      </c>
    </row>
    <row r="281" spans="1:2" x14ac:dyDescent="0.2">
      <c r="A281" s="17">
        <v>42368</v>
      </c>
      <c r="B281" s="8">
        <v>134082</v>
      </c>
    </row>
    <row r="282" spans="1:2" x14ac:dyDescent="0.2">
      <c r="A282" s="17">
        <v>42369</v>
      </c>
      <c r="B282" s="8">
        <v>134065</v>
      </c>
    </row>
    <row r="283" spans="1:2" x14ac:dyDescent="0.2">
      <c r="A283" s="17">
        <v>42370</v>
      </c>
      <c r="B283" s="8">
        <v>134076</v>
      </c>
    </row>
    <row r="284" spans="1:2" x14ac:dyDescent="0.2">
      <c r="A284" s="17">
        <v>42371</v>
      </c>
      <c r="B284" s="8">
        <v>134083</v>
      </c>
    </row>
    <row r="285" spans="1:2" x14ac:dyDescent="0.2">
      <c r="A285" s="17">
        <v>42372</v>
      </c>
      <c r="B285" s="8">
        <v>134090</v>
      </c>
    </row>
    <row r="286" spans="1:2" x14ac:dyDescent="0.2">
      <c r="A286" s="17">
        <v>42373</v>
      </c>
      <c r="B286" s="8">
        <v>134263</v>
      </c>
    </row>
    <row r="287" spans="1:2" x14ac:dyDescent="0.2">
      <c r="A287" s="17">
        <v>42374</v>
      </c>
      <c r="B287" s="8">
        <v>134515</v>
      </c>
    </row>
    <row r="288" spans="1:2" x14ac:dyDescent="0.2">
      <c r="A288" s="17">
        <v>42375</v>
      </c>
      <c r="B288" s="8">
        <v>134640</v>
      </c>
    </row>
    <row r="289" spans="1:2" x14ac:dyDescent="0.2">
      <c r="A289" s="17">
        <v>42376</v>
      </c>
      <c r="B289" s="8">
        <v>134884</v>
      </c>
    </row>
    <row r="290" spans="1:2" x14ac:dyDescent="0.2">
      <c r="A290" s="17">
        <v>42377</v>
      </c>
      <c r="B290" s="8">
        <v>135350</v>
      </c>
    </row>
    <row r="291" spans="1:2" x14ac:dyDescent="0.2">
      <c r="A291" s="17">
        <v>42378</v>
      </c>
      <c r="B291" s="8">
        <v>135938</v>
      </c>
    </row>
    <row r="292" spans="1:2" x14ac:dyDescent="0.2">
      <c r="A292" s="17">
        <v>42379</v>
      </c>
      <c r="B292" s="8">
        <v>135940</v>
      </c>
    </row>
    <row r="293" spans="1:2" x14ac:dyDescent="0.2">
      <c r="A293" s="17">
        <v>42380</v>
      </c>
      <c r="B293" s="8">
        <v>136113</v>
      </c>
    </row>
    <row r="294" spans="1:2" x14ac:dyDescent="0.2">
      <c r="A294" s="17">
        <v>42381</v>
      </c>
      <c r="B294" s="8">
        <v>136329</v>
      </c>
    </row>
    <row r="295" spans="1:2" x14ac:dyDescent="0.2">
      <c r="A295" s="17">
        <v>42382</v>
      </c>
      <c r="B295" s="8">
        <v>136481</v>
      </c>
    </row>
    <row r="296" spans="1:2" x14ac:dyDescent="0.2">
      <c r="A296" s="17">
        <v>42383</v>
      </c>
      <c r="B296" s="8">
        <v>136692</v>
      </c>
    </row>
    <row r="297" spans="1:2" x14ac:dyDescent="0.2">
      <c r="A297" s="17">
        <v>42384</v>
      </c>
      <c r="B297" s="8">
        <v>136831</v>
      </c>
    </row>
    <row r="298" spans="1:2" x14ac:dyDescent="0.2">
      <c r="A298" s="17">
        <v>42385</v>
      </c>
      <c r="B298" s="8">
        <v>136994</v>
      </c>
    </row>
    <row r="299" spans="1:2" x14ac:dyDescent="0.2">
      <c r="A299" s="17">
        <v>42386</v>
      </c>
      <c r="B299" s="8">
        <v>137783</v>
      </c>
    </row>
    <row r="300" spans="1:2" x14ac:dyDescent="0.2">
      <c r="A300" s="17">
        <v>42387</v>
      </c>
      <c r="B300" s="8">
        <v>140074</v>
      </c>
    </row>
    <row r="301" spans="1:2" x14ac:dyDescent="0.2">
      <c r="A301" s="17">
        <v>42388</v>
      </c>
      <c r="B301" s="8">
        <v>160322</v>
      </c>
    </row>
    <row r="302" spans="1:2" x14ac:dyDescent="0.2">
      <c r="A302" s="17">
        <v>42389</v>
      </c>
      <c r="B302" s="8">
        <v>162634</v>
      </c>
    </row>
    <row r="303" spans="1:2" x14ac:dyDescent="0.2">
      <c r="A303" s="17">
        <v>42390</v>
      </c>
      <c r="B303" s="8">
        <v>163660</v>
      </c>
    </row>
    <row r="304" spans="1:2" x14ac:dyDescent="0.2">
      <c r="A304" s="17">
        <v>42391</v>
      </c>
      <c r="B304" s="8">
        <v>164483</v>
      </c>
    </row>
    <row r="305" spans="1:2" x14ac:dyDescent="0.2">
      <c r="A305" s="17">
        <v>42392</v>
      </c>
      <c r="B305" s="8">
        <v>165051</v>
      </c>
    </row>
    <row r="306" spans="1:2" x14ac:dyDescent="0.2">
      <c r="A306" s="17">
        <v>42393</v>
      </c>
      <c r="B306" s="8">
        <v>165464</v>
      </c>
    </row>
    <row r="307" spans="1:2" x14ac:dyDescent="0.2">
      <c r="A307" s="17">
        <v>42394</v>
      </c>
      <c r="B307" s="8">
        <v>165922</v>
      </c>
    </row>
    <row r="308" spans="1:2" x14ac:dyDescent="0.2">
      <c r="A308" s="17">
        <v>42395</v>
      </c>
      <c r="B308" s="8">
        <v>166280</v>
      </c>
    </row>
    <row r="309" spans="1:2" x14ac:dyDescent="0.2">
      <c r="A309" s="17">
        <v>42396</v>
      </c>
      <c r="B309" s="8">
        <v>166762</v>
      </c>
    </row>
    <row r="310" spans="1:2" x14ac:dyDescent="0.2">
      <c r="A310" s="17">
        <v>42397</v>
      </c>
      <c r="B310" s="8">
        <v>166987</v>
      </c>
    </row>
    <row r="311" spans="1:2" x14ac:dyDescent="0.2">
      <c r="A311" s="17">
        <v>42398</v>
      </c>
      <c r="B311" s="8">
        <v>167315</v>
      </c>
    </row>
    <row r="312" spans="1:2" x14ac:dyDescent="0.2">
      <c r="A312" s="17">
        <v>42399</v>
      </c>
      <c r="B312" s="8">
        <v>167508</v>
      </c>
    </row>
    <row r="313" spans="1:2" x14ac:dyDescent="0.2">
      <c r="A313" s="17">
        <v>42400</v>
      </c>
      <c r="B313" s="8">
        <v>167525</v>
      </c>
    </row>
    <row r="314" spans="1:2" x14ac:dyDescent="0.2">
      <c r="A314" s="17">
        <v>42401</v>
      </c>
      <c r="B314" s="8">
        <v>168360</v>
      </c>
    </row>
    <row r="315" spans="1:2" x14ac:dyDescent="0.2">
      <c r="A315" s="17">
        <v>42402</v>
      </c>
      <c r="B315" s="8">
        <v>168561</v>
      </c>
    </row>
    <row r="316" spans="1:2" x14ac:dyDescent="0.2">
      <c r="A316" s="17">
        <v>42403</v>
      </c>
      <c r="B316" s="8">
        <v>168978</v>
      </c>
    </row>
    <row r="317" spans="1:2" x14ac:dyDescent="0.2">
      <c r="A317" s="17">
        <v>42404</v>
      </c>
      <c r="B317" s="8">
        <v>169136</v>
      </c>
    </row>
    <row r="318" spans="1:2" x14ac:dyDescent="0.2">
      <c r="A318" s="17">
        <v>42405</v>
      </c>
      <c r="B318" s="8">
        <v>169062</v>
      </c>
    </row>
    <row r="319" spans="1:2" x14ac:dyDescent="0.2">
      <c r="A319" s="17">
        <v>42406</v>
      </c>
      <c r="B319" s="8">
        <v>169063</v>
      </c>
    </row>
    <row r="320" spans="1:2" x14ac:dyDescent="0.2">
      <c r="A320" s="17">
        <v>42407</v>
      </c>
      <c r="B320" s="8">
        <v>169060</v>
      </c>
    </row>
    <row r="321" spans="1:2" x14ac:dyDescent="0.2">
      <c r="A321" s="17">
        <v>42408</v>
      </c>
      <c r="B321" s="8">
        <v>169348</v>
      </c>
    </row>
    <row r="322" spans="1:2" x14ac:dyDescent="0.2">
      <c r="A322" s="17">
        <v>42409</v>
      </c>
      <c r="B322" s="8">
        <v>169850</v>
      </c>
    </row>
    <row r="323" spans="1:2" x14ac:dyDescent="0.2">
      <c r="A323" s="17">
        <v>42410</v>
      </c>
      <c r="B323" s="8">
        <v>170656</v>
      </c>
    </row>
    <row r="324" spans="1:2" x14ac:dyDescent="0.2">
      <c r="A324" s="17">
        <v>42411</v>
      </c>
      <c r="B324" s="8">
        <v>171600</v>
      </c>
    </row>
    <row r="325" spans="1:2" x14ac:dyDescent="0.2">
      <c r="A325" s="17">
        <v>42412</v>
      </c>
      <c r="B325" s="8">
        <v>171939</v>
      </c>
    </row>
    <row r="326" spans="1:2" x14ac:dyDescent="0.2">
      <c r="A326" s="17">
        <v>42413</v>
      </c>
      <c r="B326" s="8">
        <v>172336</v>
      </c>
    </row>
    <row r="327" spans="1:2" x14ac:dyDescent="0.2">
      <c r="A327" s="17">
        <v>42414</v>
      </c>
      <c r="B327" s="8">
        <v>172914</v>
      </c>
    </row>
    <row r="328" spans="1:2" x14ac:dyDescent="0.2">
      <c r="A328" s="17">
        <v>42415</v>
      </c>
      <c r="B328" s="8">
        <v>173182</v>
      </c>
    </row>
    <row r="329" spans="1:2" x14ac:dyDescent="0.2">
      <c r="A329" s="17">
        <v>42416</v>
      </c>
      <c r="B329" s="8">
        <v>173596</v>
      </c>
    </row>
    <row r="330" spans="1:2" x14ac:dyDescent="0.2">
      <c r="A330" s="17">
        <v>42417</v>
      </c>
      <c r="B330" s="8">
        <v>173818</v>
      </c>
    </row>
    <row r="331" spans="1:2" x14ac:dyDescent="0.2">
      <c r="A331" s="17">
        <v>42418</v>
      </c>
      <c r="B331" s="8">
        <v>174012</v>
      </c>
    </row>
    <row r="332" spans="1:2" x14ac:dyDescent="0.2">
      <c r="A332" s="17">
        <v>42419</v>
      </c>
      <c r="B332" s="8">
        <v>174334</v>
      </c>
    </row>
    <row r="333" spans="1:2" x14ac:dyDescent="0.2">
      <c r="A333" s="17">
        <v>42420</v>
      </c>
      <c r="B333" s="8">
        <v>174430</v>
      </c>
    </row>
    <row r="334" spans="1:2" x14ac:dyDescent="0.2">
      <c r="A334" s="17">
        <v>42421</v>
      </c>
      <c r="B334" s="8">
        <v>174556</v>
      </c>
    </row>
    <row r="335" spans="1:2" x14ac:dyDescent="0.2">
      <c r="A335" s="17">
        <v>42422</v>
      </c>
      <c r="B335" s="8">
        <v>174734</v>
      </c>
    </row>
    <row r="336" spans="1:2" x14ac:dyDescent="0.2">
      <c r="A336" s="17">
        <v>42423</v>
      </c>
      <c r="B336" s="8">
        <v>174980</v>
      </c>
    </row>
    <row r="337" spans="1:2" x14ac:dyDescent="0.2">
      <c r="A337" s="17">
        <v>42424</v>
      </c>
      <c r="B337" s="8">
        <v>174954</v>
      </c>
    </row>
    <row r="338" spans="1:2" x14ac:dyDescent="0.2">
      <c r="A338" s="17">
        <v>42425</v>
      </c>
      <c r="B338" s="8">
        <v>175112</v>
      </c>
    </row>
    <row r="339" spans="1:2" x14ac:dyDescent="0.2">
      <c r="A339" s="17">
        <v>42426</v>
      </c>
      <c r="B339" s="8">
        <v>175284</v>
      </c>
    </row>
    <row r="340" spans="1:2" x14ac:dyDescent="0.2">
      <c r="A340" s="17">
        <v>42427</v>
      </c>
      <c r="B340" s="8">
        <v>175419</v>
      </c>
    </row>
    <row r="341" spans="1:2" x14ac:dyDescent="0.2">
      <c r="A341" s="17">
        <v>42428</v>
      </c>
      <c r="B341" s="8">
        <v>175672</v>
      </c>
    </row>
    <row r="342" spans="1:2" x14ac:dyDescent="0.2">
      <c r="A342" s="17">
        <v>42429</v>
      </c>
      <c r="B342" s="8">
        <v>175721</v>
      </c>
    </row>
    <row r="343" spans="1:2" x14ac:dyDescent="0.2">
      <c r="A343" s="17">
        <v>42430</v>
      </c>
      <c r="B343" s="8">
        <v>175998</v>
      </c>
    </row>
    <row r="344" spans="1:2" x14ac:dyDescent="0.2">
      <c r="A344" s="17">
        <v>42431</v>
      </c>
      <c r="B344" s="8">
        <v>176138</v>
      </c>
    </row>
    <row r="345" spans="1:2" x14ac:dyDescent="0.2">
      <c r="A345" s="17">
        <v>42432</v>
      </c>
      <c r="B345" s="8">
        <v>176271</v>
      </c>
    </row>
    <row r="346" spans="1:2" x14ac:dyDescent="0.2">
      <c r="A346" s="17">
        <v>42433</v>
      </c>
      <c r="B346" s="8">
        <v>176434</v>
      </c>
    </row>
    <row r="347" spans="1:2" x14ac:dyDescent="0.2">
      <c r="A347" s="17">
        <v>42434</v>
      </c>
      <c r="B347" s="8">
        <v>176547</v>
      </c>
    </row>
    <row r="348" spans="1:2" x14ac:dyDescent="0.2">
      <c r="A348" s="17">
        <v>42435</v>
      </c>
      <c r="B348" s="8">
        <v>176655</v>
      </c>
    </row>
    <row r="349" spans="1:2" x14ac:dyDescent="0.2">
      <c r="A349" s="17">
        <v>42436</v>
      </c>
      <c r="B349" s="8">
        <v>176790</v>
      </c>
    </row>
    <row r="350" spans="1:2" x14ac:dyDescent="0.2">
      <c r="A350" s="17">
        <v>42437</v>
      </c>
      <c r="B350" s="8">
        <v>176886</v>
      </c>
    </row>
    <row r="351" spans="1:2" x14ac:dyDescent="0.2">
      <c r="A351" s="17">
        <v>42438</v>
      </c>
      <c r="B351" s="8">
        <v>177079</v>
      </c>
    </row>
    <row r="352" spans="1:2" x14ac:dyDescent="0.2">
      <c r="A352" s="17">
        <v>42439</v>
      </c>
      <c r="B352" s="8">
        <v>177148</v>
      </c>
    </row>
    <row r="353" spans="1:2" x14ac:dyDescent="0.2">
      <c r="A353" s="17">
        <v>42440</v>
      </c>
      <c r="B353" s="8">
        <v>177245</v>
      </c>
    </row>
    <row r="354" spans="1:2" x14ac:dyDescent="0.2">
      <c r="A354" s="17">
        <v>42441</v>
      </c>
      <c r="B354" s="8">
        <v>177305</v>
      </c>
    </row>
    <row r="355" spans="1:2" x14ac:dyDescent="0.2">
      <c r="A355" s="17">
        <v>42442</v>
      </c>
      <c r="B355" s="8">
        <v>177381</v>
      </c>
    </row>
    <row r="356" spans="1:2" x14ac:dyDescent="0.2">
      <c r="A356" s="17">
        <v>42443</v>
      </c>
      <c r="B356" s="8">
        <v>177606</v>
      </c>
    </row>
    <row r="357" spans="1:2" x14ac:dyDescent="0.2">
      <c r="A357" s="17">
        <v>42444</v>
      </c>
      <c r="B357" s="8">
        <v>177787</v>
      </c>
    </row>
    <row r="358" spans="1:2" x14ac:dyDescent="0.2">
      <c r="A358" s="17">
        <v>42445</v>
      </c>
      <c r="B358" s="8">
        <v>177956</v>
      </c>
    </row>
    <row r="359" spans="1:2" x14ac:dyDescent="0.2">
      <c r="A359" s="17">
        <v>42446</v>
      </c>
      <c r="B359" s="8">
        <v>178025</v>
      </c>
    </row>
    <row r="360" spans="1:2" x14ac:dyDescent="0.2">
      <c r="A360" s="17">
        <v>42447</v>
      </c>
      <c r="B360" s="8">
        <v>178177</v>
      </c>
    </row>
    <row r="361" spans="1:2" x14ac:dyDescent="0.2">
      <c r="A361" s="17">
        <v>42448</v>
      </c>
      <c r="B361" s="8">
        <v>178303</v>
      </c>
    </row>
    <row r="362" spans="1:2" x14ac:dyDescent="0.2">
      <c r="A362" s="17">
        <v>42449</v>
      </c>
      <c r="B362" s="8">
        <v>178406</v>
      </c>
    </row>
    <row r="363" spans="1:2" x14ac:dyDescent="0.2">
      <c r="A363" s="17">
        <v>42450</v>
      </c>
      <c r="B363" s="8">
        <v>178479</v>
      </c>
    </row>
    <row r="364" spans="1:2" x14ac:dyDescent="0.2">
      <c r="A364" s="17">
        <v>42451</v>
      </c>
      <c r="B364" s="8">
        <v>178638</v>
      </c>
    </row>
    <row r="365" spans="1:2" x14ac:dyDescent="0.2">
      <c r="A365" s="17">
        <v>42452</v>
      </c>
      <c r="B365" s="8">
        <v>178757</v>
      </c>
    </row>
    <row r="366" spans="1:2" x14ac:dyDescent="0.2">
      <c r="A366" s="17">
        <v>42453</v>
      </c>
      <c r="B366" s="8">
        <v>178907</v>
      </c>
    </row>
    <row r="367" spans="1:2" x14ac:dyDescent="0.2">
      <c r="A367" s="17">
        <v>42454</v>
      </c>
      <c r="B367" s="8">
        <v>179005</v>
      </c>
    </row>
    <row r="368" spans="1:2" x14ac:dyDescent="0.2">
      <c r="A368" s="17">
        <v>42455</v>
      </c>
      <c r="B368" s="8">
        <v>179086</v>
      </c>
    </row>
    <row r="369" spans="1:2" x14ac:dyDescent="0.2">
      <c r="A369" s="17">
        <v>42456</v>
      </c>
      <c r="B369" s="8">
        <v>179201</v>
      </c>
    </row>
    <row r="370" spans="1:2" x14ac:dyDescent="0.2">
      <c r="A370" s="17">
        <v>42457</v>
      </c>
      <c r="B370" s="8">
        <v>179316</v>
      </c>
    </row>
    <row r="371" spans="1:2" x14ac:dyDescent="0.2">
      <c r="A371" s="17">
        <v>42458</v>
      </c>
      <c r="B371" s="8">
        <v>179377</v>
      </c>
    </row>
    <row r="372" spans="1:2" x14ac:dyDescent="0.2">
      <c r="A372" s="17">
        <v>42459</v>
      </c>
      <c r="B372" s="8">
        <v>179437</v>
      </c>
    </row>
    <row r="373" spans="1:2" x14ac:dyDescent="0.2">
      <c r="A373" s="17">
        <v>42460</v>
      </c>
      <c r="B373" s="8">
        <v>179458</v>
      </c>
    </row>
    <row r="374" spans="1:2" x14ac:dyDescent="0.2">
      <c r="A374" s="17">
        <v>42461</v>
      </c>
      <c r="B374" s="8">
        <v>179735</v>
      </c>
    </row>
    <row r="375" spans="1:2" x14ac:dyDescent="0.2">
      <c r="A375" s="17">
        <v>42462</v>
      </c>
      <c r="B375" s="8">
        <v>179735</v>
      </c>
    </row>
    <row r="376" spans="1:2" x14ac:dyDescent="0.2">
      <c r="A376" s="17">
        <v>42463</v>
      </c>
      <c r="B376" s="8">
        <v>179735</v>
      </c>
    </row>
    <row r="377" spans="1:2" x14ac:dyDescent="0.2">
      <c r="A377" s="17">
        <v>42464</v>
      </c>
      <c r="B377" s="8">
        <v>179735</v>
      </c>
    </row>
    <row r="378" spans="1:2" x14ac:dyDescent="0.2">
      <c r="A378" s="17">
        <v>42465</v>
      </c>
      <c r="B378" s="8">
        <v>182972</v>
      </c>
    </row>
    <row r="379" spans="1:2" x14ac:dyDescent="0.2">
      <c r="A379" s="17">
        <v>42466</v>
      </c>
      <c r="B379" s="8">
        <v>182972</v>
      </c>
    </row>
    <row r="380" spans="1:2" x14ac:dyDescent="0.2">
      <c r="A380" s="17">
        <v>42467</v>
      </c>
      <c r="B380" s="8">
        <v>182972</v>
      </c>
    </row>
    <row r="381" spans="1:2" x14ac:dyDescent="0.2">
      <c r="A381" s="17">
        <v>42468</v>
      </c>
      <c r="B381" s="8">
        <v>182972</v>
      </c>
    </row>
    <row r="382" spans="1:2" x14ac:dyDescent="0.2">
      <c r="A382" s="17">
        <v>42469</v>
      </c>
      <c r="B382" s="8">
        <v>182972</v>
      </c>
    </row>
    <row r="383" spans="1:2" x14ac:dyDescent="0.2">
      <c r="A383" s="17">
        <v>42470</v>
      </c>
      <c r="B383" s="8">
        <v>182972</v>
      </c>
    </row>
    <row r="384" spans="1:2" x14ac:dyDescent="0.2">
      <c r="A384" s="17">
        <v>42471</v>
      </c>
      <c r="B384" s="8">
        <v>182972</v>
      </c>
    </row>
    <row r="385" spans="1:2" x14ac:dyDescent="0.2">
      <c r="A385" s="17">
        <v>42472</v>
      </c>
      <c r="B385" s="8">
        <v>182972</v>
      </c>
    </row>
    <row r="386" spans="1:2" x14ac:dyDescent="0.2">
      <c r="A386" s="17">
        <v>42473</v>
      </c>
      <c r="B386" s="8">
        <v>182972</v>
      </c>
    </row>
    <row r="387" spans="1:2" x14ac:dyDescent="0.2">
      <c r="A387" s="17">
        <v>42474</v>
      </c>
      <c r="B387" s="8">
        <v>182972</v>
      </c>
    </row>
    <row r="388" spans="1:2" x14ac:dyDescent="0.2">
      <c r="A388" s="17">
        <v>42475</v>
      </c>
      <c r="B388" s="8">
        <v>182972</v>
      </c>
    </row>
    <row r="389" spans="1:2" x14ac:dyDescent="0.2">
      <c r="A389" s="17">
        <v>42476</v>
      </c>
      <c r="B389" s="8">
        <v>182972</v>
      </c>
    </row>
    <row r="390" spans="1:2" x14ac:dyDescent="0.2">
      <c r="A390" s="17">
        <v>42477</v>
      </c>
      <c r="B390" s="8">
        <v>182972</v>
      </c>
    </row>
    <row r="391" spans="1:2" x14ac:dyDescent="0.2">
      <c r="A391" s="17">
        <v>42478</v>
      </c>
      <c r="B391" s="8">
        <v>182972</v>
      </c>
    </row>
    <row r="392" spans="1:2" x14ac:dyDescent="0.2">
      <c r="A392" s="17">
        <v>42479</v>
      </c>
      <c r="B392" s="8">
        <v>182972</v>
      </c>
    </row>
    <row r="393" spans="1:2" x14ac:dyDescent="0.2">
      <c r="A393" s="17">
        <v>42480</v>
      </c>
      <c r="B393" s="8">
        <v>182972</v>
      </c>
    </row>
    <row r="394" spans="1:2" x14ac:dyDescent="0.2">
      <c r="A394" s="17">
        <v>42481</v>
      </c>
      <c r="B394" s="8">
        <v>182972</v>
      </c>
    </row>
    <row r="395" spans="1:2" x14ac:dyDescent="0.2">
      <c r="A395" s="17">
        <v>42482</v>
      </c>
      <c r="B395" s="8">
        <v>182972</v>
      </c>
    </row>
    <row r="396" spans="1:2" x14ac:dyDescent="0.2">
      <c r="A396" s="17">
        <v>42483</v>
      </c>
      <c r="B396" s="8">
        <v>182972</v>
      </c>
    </row>
    <row r="397" spans="1:2" x14ac:dyDescent="0.2">
      <c r="A397" s="17">
        <v>42484</v>
      </c>
      <c r="B397" s="8">
        <v>182972</v>
      </c>
    </row>
    <row r="398" spans="1:2" x14ac:dyDescent="0.2">
      <c r="A398" s="17">
        <v>42485</v>
      </c>
      <c r="B398" s="8">
        <v>182972</v>
      </c>
    </row>
    <row r="399" spans="1:2" x14ac:dyDescent="0.2">
      <c r="A399" s="17">
        <v>42486</v>
      </c>
      <c r="B399" s="8">
        <v>182972</v>
      </c>
    </row>
    <row r="400" spans="1:2" x14ac:dyDescent="0.2">
      <c r="A400" s="17">
        <v>42487</v>
      </c>
      <c r="B400" s="8">
        <v>182972</v>
      </c>
    </row>
    <row r="401" spans="1:2" x14ac:dyDescent="0.2">
      <c r="A401" s="17">
        <v>42488</v>
      </c>
      <c r="B401" s="8">
        <v>182972</v>
      </c>
    </row>
    <row r="402" spans="1:2" x14ac:dyDescent="0.2">
      <c r="A402" s="17">
        <v>42489</v>
      </c>
      <c r="B402" s="8">
        <v>182972</v>
      </c>
    </row>
    <row r="403" spans="1:2" x14ac:dyDescent="0.2">
      <c r="A403" s="17">
        <v>42490</v>
      </c>
      <c r="B403" s="8">
        <v>185256</v>
      </c>
    </row>
    <row r="404" spans="1:2" x14ac:dyDescent="0.2">
      <c r="A404" s="17">
        <v>42491</v>
      </c>
      <c r="B404" s="8">
        <v>185786</v>
      </c>
    </row>
    <row r="405" spans="1:2" x14ac:dyDescent="0.2">
      <c r="A405" s="17">
        <v>42492</v>
      </c>
      <c r="B405" s="8">
        <v>185910</v>
      </c>
    </row>
    <row r="406" spans="1:2" x14ac:dyDescent="0.2">
      <c r="A406" s="17">
        <v>42493</v>
      </c>
      <c r="B406" s="8">
        <v>185966</v>
      </c>
    </row>
    <row r="407" spans="1:2" x14ac:dyDescent="0.2">
      <c r="A407" s="17">
        <v>42494</v>
      </c>
      <c r="B407" s="8">
        <v>185944</v>
      </c>
    </row>
    <row r="408" spans="1:2" x14ac:dyDescent="0.2">
      <c r="A408" s="17">
        <v>42495</v>
      </c>
      <c r="B408" s="8">
        <v>185984</v>
      </c>
    </row>
    <row r="409" spans="1:2" x14ac:dyDescent="0.2">
      <c r="A409" s="17">
        <v>42496</v>
      </c>
      <c r="B409" s="8">
        <v>186019</v>
      </c>
    </row>
    <row r="410" spans="1:2" x14ac:dyDescent="0.2">
      <c r="A410" s="17">
        <v>42497</v>
      </c>
      <c r="B410" s="8">
        <v>186051</v>
      </c>
    </row>
    <row r="411" spans="1:2" x14ac:dyDescent="0.2">
      <c r="A411" s="17">
        <v>42498</v>
      </c>
      <c r="B411" s="8">
        <v>185588</v>
      </c>
    </row>
    <row r="412" spans="1:2" x14ac:dyDescent="0.2">
      <c r="A412" s="17">
        <v>42499</v>
      </c>
      <c r="B412" s="8">
        <v>185637</v>
      </c>
    </row>
    <row r="413" spans="1:2" x14ac:dyDescent="0.2">
      <c r="A413" s="17">
        <v>42500</v>
      </c>
      <c r="B413" s="8">
        <v>185655</v>
      </c>
    </row>
    <row r="414" spans="1:2" x14ac:dyDescent="0.2">
      <c r="A414" s="17">
        <v>42501</v>
      </c>
      <c r="B414" s="8">
        <v>185710</v>
      </c>
    </row>
    <row r="415" spans="1:2" x14ac:dyDescent="0.2">
      <c r="A415" s="17">
        <v>42502</v>
      </c>
      <c r="B415" s="8">
        <v>185699</v>
      </c>
    </row>
    <row r="416" spans="1:2" x14ac:dyDescent="0.2">
      <c r="A416" s="17">
        <v>42503</v>
      </c>
      <c r="B416" s="8">
        <v>185730</v>
      </c>
    </row>
    <row r="417" spans="1:2" x14ac:dyDescent="0.2">
      <c r="A417" s="17">
        <v>42504</v>
      </c>
      <c r="B417" s="8">
        <v>185761</v>
      </c>
    </row>
    <row r="418" spans="1:2" x14ac:dyDescent="0.2">
      <c r="A418" s="17">
        <v>42505</v>
      </c>
      <c r="B418" s="8">
        <v>185761</v>
      </c>
    </row>
    <row r="419" spans="1:2" x14ac:dyDescent="0.2">
      <c r="A419" s="17">
        <v>42506</v>
      </c>
      <c r="B419" s="8">
        <v>185832</v>
      </c>
    </row>
    <row r="420" spans="1:2" x14ac:dyDescent="0.2">
      <c r="A420" s="17">
        <v>42507</v>
      </c>
      <c r="B420" s="8">
        <v>185949</v>
      </c>
    </row>
    <row r="421" spans="1:2" x14ac:dyDescent="0.2">
      <c r="A421" s="17">
        <v>42508</v>
      </c>
      <c r="B421" s="8">
        <v>186044</v>
      </c>
    </row>
    <row r="422" spans="1:2" x14ac:dyDescent="0.2">
      <c r="A422" s="17">
        <v>42509</v>
      </c>
      <c r="B422" s="8">
        <v>186174</v>
      </c>
    </row>
    <row r="423" spans="1:2" x14ac:dyDescent="0.2">
      <c r="A423" s="17">
        <v>42510</v>
      </c>
      <c r="B423" s="8">
        <v>186227</v>
      </c>
    </row>
    <row r="424" spans="1:2" x14ac:dyDescent="0.2">
      <c r="A424" s="17">
        <v>42511</v>
      </c>
      <c r="B424" s="8">
        <v>186324</v>
      </c>
    </row>
    <row r="425" spans="1:2" x14ac:dyDescent="0.2">
      <c r="A425" s="17">
        <v>42512</v>
      </c>
      <c r="B425" s="8">
        <v>186381</v>
      </c>
    </row>
    <row r="426" spans="1:2" x14ac:dyDescent="0.2">
      <c r="A426" s="17">
        <v>42513</v>
      </c>
      <c r="B426" s="8">
        <v>186406</v>
      </c>
    </row>
    <row r="427" spans="1:2" x14ac:dyDescent="0.2">
      <c r="A427" s="17">
        <v>42514</v>
      </c>
      <c r="B427" s="8">
        <v>186409</v>
      </c>
    </row>
    <row r="428" spans="1:2" x14ac:dyDescent="0.2">
      <c r="A428" s="17">
        <v>42515</v>
      </c>
      <c r="B428" s="8">
        <v>186538</v>
      </c>
    </row>
    <row r="429" spans="1:2" x14ac:dyDescent="0.2">
      <c r="A429" s="17">
        <v>42516</v>
      </c>
      <c r="B429" s="8">
        <v>186673</v>
      </c>
    </row>
    <row r="430" spans="1:2" x14ac:dyDescent="0.2">
      <c r="A430" s="17">
        <v>42517</v>
      </c>
      <c r="B430" s="8">
        <v>186707</v>
      </c>
    </row>
    <row r="431" spans="1:2" x14ac:dyDescent="0.2">
      <c r="A431" s="17">
        <v>42518</v>
      </c>
      <c r="B431" s="8">
        <v>186769</v>
      </c>
    </row>
    <row r="432" spans="1:2" x14ac:dyDescent="0.2">
      <c r="A432" s="17">
        <v>42519</v>
      </c>
      <c r="B432" s="8">
        <v>186816</v>
      </c>
    </row>
    <row r="433" spans="1:2" x14ac:dyDescent="0.2">
      <c r="A433" s="17">
        <v>42520</v>
      </c>
      <c r="B433" s="8">
        <v>186930</v>
      </c>
    </row>
    <row r="434" spans="1:2" x14ac:dyDescent="0.2">
      <c r="A434" s="17">
        <v>42521</v>
      </c>
      <c r="B434" s="8">
        <v>187128</v>
      </c>
    </row>
    <row r="435" spans="1:2" x14ac:dyDescent="0.2">
      <c r="A435" s="17">
        <v>42522</v>
      </c>
      <c r="B435" s="8">
        <v>187258</v>
      </c>
    </row>
    <row r="436" spans="1:2" x14ac:dyDescent="0.2">
      <c r="A436" s="17">
        <v>42523</v>
      </c>
      <c r="B436" s="8">
        <v>187479</v>
      </c>
    </row>
    <row r="437" spans="1:2" x14ac:dyDescent="0.2">
      <c r="A437" s="17">
        <v>42524</v>
      </c>
      <c r="B437" s="8">
        <v>187501</v>
      </c>
    </row>
    <row r="438" spans="1:2" x14ac:dyDescent="0.2">
      <c r="A438" s="17">
        <v>42525</v>
      </c>
      <c r="B438" s="8">
        <v>187566</v>
      </c>
    </row>
    <row r="439" spans="1:2" x14ac:dyDescent="0.2">
      <c r="A439" s="17">
        <v>42526</v>
      </c>
      <c r="B439" s="8">
        <v>187699</v>
      </c>
    </row>
    <row r="440" spans="1:2" x14ac:dyDescent="0.2">
      <c r="A440" s="17">
        <v>42527</v>
      </c>
      <c r="B440" s="8">
        <v>187765</v>
      </c>
    </row>
    <row r="441" spans="1:2" x14ac:dyDescent="0.2">
      <c r="A441" s="17">
        <v>42528</v>
      </c>
      <c r="B441" s="8">
        <v>187862</v>
      </c>
    </row>
    <row r="442" spans="1:2" x14ac:dyDescent="0.2">
      <c r="A442" s="17">
        <v>42529</v>
      </c>
      <c r="B442" s="8">
        <v>187909</v>
      </c>
    </row>
    <row r="443" spans="1:2" x14ac:dyDescent="0.2">
      <c r="A443" s="17">
        <v>42530</v>
      </c>
      <c r="B443" s="8">
        <v>188040</v>
      </c>
    </row>
    <row r="444" spans="1:2" x14ac:dyDescent="0.2">
      <c r="A444" s="17">
        <v>42531</v>
      </c>
      <c r="B444" s="8">
        <v>188110</v>
      </c>
    </row>
    <row r="445" spans="1:2" x14ac:dyDescent="0.2">
      <c r="A445" s="17">
        <v>42532</v>
      </c>
      <c r="B445" s="8">
        <v>188201</v>
      </c>
    </row>
    <row r="446" spans="1:2" x14ac:dyDescent="0.2">
      <c r="A446" s="17">
        <v>42533</v>
      </c>
      <c r="B446" s="8">
        <v>188323</v>
      </c>
    </row>
    <row r="447" spans="1:2" x14ac:dyDescent="0.2">
      <c r="A447" s="17">
        <v>42534</v>
      </c>
      <c r="B447" s="8">
        <v>188425</v>
      </c>
    </row>
    <row r="448" spans="1:2" x14ac:dyDescent="0.2">
      <c r="A448" s="17">
        <v>42535</v>
      </c>
      <c r="B448" s="8">
        <v>188456</v>
      </c>
    </row>
    <row r="449" spans="1:2" x14ac:dyDescent="0.2">
      <c r="A449" s="17">
        <v>42536</v>
      </c>
      <c r="B449" s="8">
        <v>188641</v>
      </c>
    </row>
    <row r="450" spans="1:2" x14ac:dyDescent="0.2">
      <c r="A450" s="17">
        <v>42537</v>
      </c>
      <c r="B450" s="8">
        <v>188736</v>
      </c>
    </row>
    <row r="451" spans="1:2" x14ac:dyDescent="0.2">
      <c r="A451" s="17">
        <v>42538</v>
      </c>
      <c r="B451" s="8">
        <v>188748</v>
      </c>
    </row>
    <row r="452" spans="1:2" x14ac:dyDescent="0.2">
      <c r="A452" s="17">
        <v>42539</v>
      </c>
      <c r="B452" s="8">
        <v>188826</v>
      </c>
    </row>
    <row r="453" spans="1:2" x14ac:dyDescent="0.2">
      <c r="A453" s="17">
        <v>42540</v>
      </c>
      <c r="B453" s="8">
        <v>188928</v>
      </c>
    </row>
    <row r="454" spans="1:2" x14ac:dyDescent="0.2">
      <c r="A454" s="17">
        <v>42541</v>
      </c>
      <c r="B454" s="8">
        <v>189123</v>
      </c>
    </row>
    <row r="455" spans="1:2" x14ac:dyDescent="0.2">
      <c r="A455" s="17">
        <v>42542</v>
      </c>
      <c r="B455" s="8">
        <v>189110</v>
      </c>
    </row>
    <row r="456" spans="1:2" x14ac:dyDescent="0.2">
      <c r="A456" s="17">
        <v>42543</v>
      </c>
      <c r="B456" s="8">
        <v>189226</v>
      </c>
    </row>
    <row r="457" spans="1:2" x14ac:dyDescent="0.2">
      <c r="A457" s="17">
        <v>42544</v>
      </c>
      <c r="B457" s="8">
        <v>189399</v>
      </c>
    </row>
    <row r="458" spans="1:2" x14ac:dyDescent="0.2">
      <c r="A458" s="17">
        <v>42545</v>
      </c>
      <c r="B458" s="8">
        <v>189648</v>
      </c>
    </row>
    <row r="459" spans="1:2" x14ac:dyDescent="0.2">
      <c r="A459" s="17">
        <v>42546</v>
      </c>
      <c r="B459" s="8">
        <v>189742</v>
      </c>
    </row>
    <row r="460" spans="1:2" x14ac:dyDescent="0.2">
      <c r="A460" s="17">
        <v>42547</v>
      </c>
      <c r="B460" s="8">
        <v>189849</v>
      </c>
    </row>
    <row r="461" spans="1:2" x14ac:dyDescent="0.2">
      <c r="A461" s="17">
        <v>42548</v>
      </c>
      <c r="B461" s="8">
        <v>189919</v>
      </c>
    </row>
    <row r="462" spans="1:2" x14ac:dyDescent="0.2">
      <c r="A462" s="17">
        <v>42549</v>
      </c>
      <c r="B462" s="8">
        <v>190109</v>
      </c>
    </row>
    <row r="463" spans="1:2" x14ac:dyDescent="0.2">
      <c r="A463" s="17">
        <v>42550</v>
      </c>
      <c r="B463" s="8">
        <v>190281</v>
      </c>
    </row>
    <row r="464" spans="1:2" x14ac:dyDescent="0.2">
      <c r="A464" s="17">
        <v>42551</v>
      </c>
      <c r="B464" s="8">
        <v>190465</v>
      </c>
    </row>
    <row r="465" spans="1:2" x14ac:dyDescent="0.2">
      <c r="A465" s="17">
        <v>42552</v>
      </c>
      <c r="B465" s="8">
        <v>190529</v>
      </c>
    </row>
    <row r="466" spans="1:2" x14ac:dyDescent="0.2">
      <c r="A466" s="17">
        <v>42553</v>
      </c>
      <c r="B466" s="8">
        <v>190657</v>
      </c>
    </row>
    <row r="467" spans="1:2" x14ac:dyDescent="0.2">
      <c r="A467" s="17">
        <v>42554</v>
      </c>
      <c r="B467" s="8">
        <v>190830</v>
      </c>
    </row>
    <row r="468" spans="1:2" x14ac:dyDescent="0.2">
      <c r="A468" s="17">
        <v>42555</v>
      </c>
      <c r="B468" s="8">
        <v>191175</v>
      </c>
    </row>
    <row r="469" spans="1:2" x14ac:dyDescent="0.2">
      <c r="A469" s="17">
        <v>42556</v>
      </c>
      <c r="B469" s="8">
        <v>191225</v>
      </c>
    </row>
    <row r="470" spans="1:2" x14ac:dyDescent="0.2">
      <c r="A470" s="17">
        <v>42557</v>
      </c>
      <c r="B470" s="8">
        <v>191311</v>
      </c>
    </row>
    <row r="471" spans="1:2" x14ac:dyDescent="0.2">
      <c r="A471" s="17">
        <v>42558</v>
      </c>
      <c r="B471" s="8">
        <v>191571</v>
      </c>
    </row>
    <row r="472" spans="1:2" x14ac:dyDescent="0.2">
      <c r="A472" s="17">
        <v>42559</v>
      </c>
      <c r="B472" s="8">
        <v>191728</v>
      </c>
    </row>
    <row r="473" spans="1:2" x14ac:dyDescent="0.2">
      <c r="A473" s="17">
        <v>42560</v>
      </c>
      <c r="B473" s="8">
        <v>191967</v>
      </c>
    </row>
    <row r="474" spans="1:2" x14ac:dyDescent="0.2">
      <c r="A474" s="17">
        <v>42561</v>
      </c>
      <c r="B474" s="8">
        <v>192097</v>
      </c>
    </row>
    <row r="475" spans="1:2" x14ac:dyDescent="0.2">
      <c r="A475" s="17">
        <v>42562</v>
      </c>
      <c r="B475" s="8">
        <v>192075</v>
      </c>
    </row>
    <row r="476" spans="1:2" x14ac:dyDescent="0.2">
      <c r="A476" s="17">
        <v>42563</v>
      </c>
      <c r="B476" s="8">
        <v>192194</v>
      </c>
    </row>
    <row r="477" spans="1:2" x14ac:dyDescent="0.2">
      <c r="A477" s="17">
        <v>42564</v>
      </c>
      <c r="B477" s="8">
        <v>192239</v>
      </c>
    </row>
    <row r="478" spans="1:2" x14ac:dyDescent="0.2">
      <c r="A478" s="17">
        <v>42565</v>
      </c>
      <c r="B478" s="8">
        <v>192456</v>
      </c>
    </row>
    <row r="479" spans="1:2" x14ac:dyDescent="0.2">
      <c r="A479" s="17">
        <v>42566</v>
      </c>
      <c r="B479" s="8">
        <v>192466</v>
      </c>
    </row>
    <row r="480" spans="1:2" x14ac:dyDescent="0.2">
      <c r="A480" s="17">
        <v>42567</v>
      </c>
      <c r="B480" s="8">
        <v>192477</v>
      </c>
    </row>
    <row r="481" spans="1:2" x14ac:dyDescent="0.2">
      <c r="A481" s="17">
        <v>42568</v>
      </c>
      <c r="B481" s="8">
        <v>192546</v>
      </c>
    </row>
    <row r="482" spans="1:2" x14ac:dyDescent="0.2">
      <c r="A482" s="17">
        <v>42569</v>
      </c>
      <c r="B482" s="8">
        <v>192588</v>
      </c>
    </row>
    <row r="483" spans="1:2" x14ac:dyDescent="0.2">
      <c r="A483" s="17">
        <v>42570</v>
      </c>
      <c r="B483" s="8">
        <v>192631</v>
      </c>
    </row>
    <row r="484" spans="1:2" x14ac:dyDescent="0.2">
      <c r="A484" s="17">
        <v>42571</v>
      </c>
      <c r="B484" s="8">
        <v>197356</v>
      </c>
    </row>
    <row r="485" spans="1:2" x14ac:dyDescent="0.2">
      <c r="A485" s="17">
        <v>42572</v>
      </c>
      <c r="B485" s="8">
        <v>197516</v>
      </c>
    </row>
    <row r="486" spans="1:2" x14ac:dyDescent="0.2">
      <c r="A486" s="17">
        <v>42573</v>
      </c>
      <c r="B486" s="8">
        <v>197724</v>
      </c>
    </row>
    <row r="487" spans="1:2" x14ac:dyDescent="0.2">
      <c r="A487" s="17">
        <v>42574</v>
      </c>
      <c r="B487" s="8">
        <v>198488</v>
      </c>
    </row>
    <row r="488" spans="1:2" x14ac:dyDescent="0.2">
      <c r="A488" s="17">
        <v>42575</v>
      </c>
      <c r="B488" s="8">
        <v>199365</v>
      </c>
    </row>
    <row r="489" spans="1:2" x14ac:dyDescent="0.2">
      <c r="A489" s="17">
        <v>42576</v>
      </c>
      <c r="B489" s="8">
        <v>199508</v>
      </c>
    </row>
    <row r="490" spans="1:2" x14ac:dyDescent="0.2">
      <c r="A490" s="17">
        <v>42577</v>
      </c>
      <c r="B490" s="8">
        <v>199698</v>
      </c>
    </row>
    <row r="491" spans="1:2" x14ac:dyDescent="0.2">
      <c r="A491" s="17">
        <v>42578</v>
      </c>
      <c r="B491" s="8">
        <v>199740</v>
      </c>
    </row>
    <row r="492" spans="1:2" x14ac:dyDescent="0.2">
      <c r="A492" s="17">
        <v>42579</v>
      </c>
      <c r="B492" s="8">
        <v>199900</v>
      </c>
    </row>
    <row r="493" spans="1:2" x14ac:dyDescent="0.2">
      <c r="A493" s="17">
        <v>42580</v>
      </c>
      <c r="B493" s="8">
        <v>200020</v>
      </c>
    </row>
    <row r="494" spans="1:2" x14ac:dyDescent="0.2">
      <c r="A494" s="17">
        <v>42581</v>
      </c>
      <c r="B494" s="8">
        <v>200022</v>
      </c>
    </row>
    <row r="495" spans="1:2" x14ac:dyDescent="0.2">
      <c r="A495" s="17">
        <v>42582</v>
      </c>
      <c r="B495" s="8">
        <v>200163</v>
      </c>
    </row>
    <row r="496" spans="1:2" x14ac:dyDescent="0.2">
      <c r="A496" s="17">
        <v>42583</v>
      </c>
      <c r="B496" s="8">
        <v>200357</v>
      </c>
    </row>
    <row r="497" spans="1:2" x14ac:dyDescent="0.2">
      <c r="A497" s="17">
        <v>42584</v>
      </c>
      <c r="B497" s="8">
        <v>200553</v>
      </c>
    </row>
    <row r="498" spans="1:2" x14ac:dyDescent="0.2">
      <c r="A498" s="17">
        <v>42585</v>
      </c>
      <c r="B498" s="8">
        <v>200638</v>
      </c>
    </row>
    <row r="499" spans="1:2" x14ac:dyDescent="0.2">
      <c r="A499" s="17">
        <v>42586</v>
      </c>
      <c r="B499" s="8">
        <v>200787</v>
      </c>
    </row>
    <row r="500" spans="1:2" x14ac:dyDescent="0.2">
      <c r="A500" s="17">
        <v>42587</v>
      </c>
      <c r="B500" s="8">
        <v>200798</v>
      </c>
    </row>
    <row r="501" spans="1:2" x14ac:dyDescent="0.2">
      <c r="A501" s="17">
        <v>42588</v>
      </c>
      <c r="B501" s="8">
        <v>200833</v>
      </c>
    </row>
    <row r="502" spans="1:2" x14ac:dyDescent="0.2">
      <c r="A502" s="17">
        <v>42589</v>
      </c>
      <c r="B502" s="8">
        <v>200842</v>
      </c>
    </row>
    <row r="503" spans="1:2" x14ac:dyDescent="0.2">
      <c r="A503" s="17">
        <v>42590</v>
      </c>
      <c r="B503" s="8">
        <v>200903</v>
      </c>
    </row>
    <row r="504" spans="1:2" x14ac:dyDescent="0.2">
      <c r="A504" s="17">
        <v>42591</v>
      </c>
      <c r="B504" s="8">
        <v>201031</v>
      </c>
    </row>
    <row r="505" spans="1:2" x14ac:dyDescent="0.2">
      <c r="A505" s="17">
        <v>42592</v>
      </c>
      <c r="B505" s="8">
        <v>201077</v>
      </c>
    </row>
    <row r="506" spans="1:2" x14ac:dyDescent="0.2">
      <c r="A506" s="17">
        <v>42593</v>
      </c>
      <c r="B506" s="8">
        <v>201149</v>
      </c>
    </row>
    <row r="507" spans="1:2" x14ac:dyDescent="0.2">
      <c r="A507" s="17">
        <v>42594</v>
      </c>
      <c r="B507" s="8">
        <v>201200</v>
      </c>
    </row>
    <row r="508" spans="1:2" x14ac:dyDescent="0.2">
      <c r="A508" s="17">
        <v>42595</v>
      </c>
      <c r="B508" s="8">
        <v>201185</v>
      </c>
    </row>
    <row r="509" spans="1:2" x14ac:dyDescent="0.2">
      <c r="A509" s="17">
        <v>42596</v>
      </c>
      <c r="B509" s="8">
        <v>201254</v>
      </c>
    </row>
    <row r="510" spans="1:2" x14ac:dyDescent="0.2">
      <c r="A510" s="17">
        <v>42597</v>
      </c>
      <c r="B510" s="8">
        <v>201252</v>
      </c>
    </row>
    <row r="511" spans="1:2" x14ac:dyDescent="0.2">
      <c r="A511" s="17">
        <v>42598</v>
      </c>
      <c r="B511" s="8">
        <v>201327</v>
      </c>
    </row>
    <row r="512" spans="1:2" x14ac:dyDescent="0.2">
      <c r="A512" s="17">
        <v>42599</v>
      </c>
      <c r="B512" s="8">
        <v>201494</v>
      </c>
    </row>
    <row r="513" spans="1:2" x14ac:dyDescent="0.2">
      <c r="A513" s="17">
        <v>42600</v>
      </c>
      <c r="B513" s="8">
        <v>201657</v>
      </c>
    </row>
    <row r="514" spans="1:2" x14ac:dyDescent="0.2">
      <c r="A514" s="17">
        <v>42601</v>
      </c>
      <c r="B514" s="8">
        <v>201701</v>
      </c>
    </row>
    <row r="515" spans="1:2" x14ac:dyDescent="0.2">
      <c r="A515" s="17">
        <v>42602</v>
      </c>
      <c r="B515" s="8">
        <v>201782</v>
      </c>
    </row>
    <row r="516" spans="1:2" x14ac:dyDescent="0.2">
      <c r="A516" s="17">
        <v>42603</v>
      </c>
      <c r="B516" s="8">
        <v>201973</v>
      </c>
    </row>
    <row r="517" spans="1:2" x14ac:dyDescent="0.2">
      <c r="A517" s="17">
        <v>42604</v>
      </c>
      <c r="B517" s="8">
        <v>202078</v>
      </c>
    </row>
    <row r="518" spans="1:2" x14ac:dyDescent="0.2">
      <c r="A518" s="17">
        <v>42605</v>
      </c>
      <c r="B518" s="8">
        <v>202137</v>
      </c>
    </row>
    <row r="519" spans="1:2" x14ac:dyDescent="0.2">
      <c r="A519" s="17">
        <v>42606</v>
      </c>
      <c r="B519" s="8">
        <v>202239</v>
      </c>
    </row>
    <row r="520" spans="1:2" x14ac:dyDescent="0.2">
      <c r="A520" s="17">
        <v>42607</v>
      </c>
      <c r="B520" s="8">
        <v>202361</v>
      </c>
    </row>
    <row r="521" spans="1:2" x14ac:dyDescent="0.2">
      <c r="A521" s="17">
        <v>42608</v>
      </c>
      <c r="B521" s="8">
        <v>202451</v>
      </c>
    </row>
    <row r="522" spans="1:2" x14ac:dyDescent="0.2">
      <c r="A522" s="17">
        <v>42609</v>
      </c>
      <c r="B522" s="8">
        <v>202538</v>
      </c>
    </row>
    <row r="523" spans="1:2" x14ac:dyDescent="0.2">
      <c r="A523" s="17">
        <v>42610</v>
      </c>
      <c r="B523" s="8">
        <v>202666</v>
      </c>
    </row>
    <row r="524" spans="1:2" x14ac:dyDescent="0.2">
      <c r="A524" s="17">
        <v>42611</v>
      </c>
      <c r="B524" s="8">
        <v>202770</v>
      </c>
    </row>
    <row r="525" spans="1:2" x14ac:dyDescent="0.2">
      <c r="A525" s="17">
        <v>42612</v>
      </c>
      <c r="B525" s="8">
        <v>202844</v>
      </c>
    </row>
    <row r="526" spans="1:2" x14ac:dyDescent="0.2">
      <c r="A526" s="17">
        <v>42613</v>
      </c>
      <c r="B526" s="8">
        <v>202936</v>
      </c>
    </row>
    <row r="527" spans="1:2" x14ac:dyDescent="0.2">
      <c r="A527" s="17">
        <v>42614</v>
      </c>
      <c r="B527" s="8">
        <v>202982</v>
      </c>
    </row>
    <row r="528" spans="1:2" x14ac:dyDescent="0.2">
      <c r="A528" s="17">
        <v>42615</v>
      </c>
      <c r="B528" s="8">
        <v>202999</v>
      </c>
    </row>
    <row r="529" spans="1:2" x14ac:dyDescent="0.2">
      <c r="A529" s="17">
        <v>42616</v>
      </c>
      <c r="B529" s="8">
        <v>203104</v>
      </c>
    </row>
    <row r="530" spans="1:2" x14ac:dyDescent="0.2">
      <c r="A530" s="17">
        <v>42617</v>
      </c>
      <c r="B530" s="8">
        <v>203204</v>
      </c>
    </row>
    <row r="531" spans="1:2" x14ac:dyDescent="0.2">
      <c r="A531" s="17">
        <v>42618</v>
      </c>
      <c r="B531" s="8">
        <v>203427</v>
      </c>
    </row>
    <row r="532" spans="1:2" x14ac:dyDescent="0.2">
      <c r="A532" s="17">
        <v>42619</v>
      </c>
      <c r="B532" s="8">
        <v>203707</v>
      </c>
    </row>
    <row r="533" spans="1:2" x14ac:dyDescent="0.2">
      <c r="A533" s="17">
        <v>42620</v>
      </c>
      <c r="B533" s="8">
        <v>203724</v>
      </c>
    </row>
    <row r="534" spans="1:2" x14ac:dyDescent="0.2">
      <c r="A534" s="17">
        <v>42621</v>
      </c>
      <c r="B534" s="8">
        <v>203700</v>
      </c>
    </row>
    <row r="535" spans="1:2" x14ac:dyDescent="0.2">
      <c r="A535" s="17">
        <v>42622</v>
      </c>
      <c r="B535" s="8">
        <v>203790</v>
      </c>
    </row>
    <row r="536" spans="1:2" x14ac:dyDescent="0.2">
      <c r="A536" s="17">
        <v>42623</v>
      </c>
      <c r="B536" s="8">
        <v>203910</v>
      </c>
    </row>
    <row r="537" spans="1:2" x14ac:dyDescent="0.2">
      <c r="A537" s="17">
        <v>42624</v>
      </c>
      <c r="B537" s="8">
        <v>204096</v>
      </c>
    </row>
    <row r="538" spans="1:2" x14ac:dyDescent="0.2">
      <c r="A538" s="17">
        <v>42625</v>
      </c>
      <c r="B538" s="8">
        <v>204064</v>
      </c>
    </row>
    <row r="539" spans="1:2" x14ac:dyDescent="0.2">
      <c r="A539" s="17">
        <v>42626</v>
      </c>
      <c r="B539" s="8">
        <v>204080</v>
      </c>
    </row>
    <row r="540" spans="1:2" x14ac:dyDescent="0.2">
      <c r="A540" s="17">
        <v>42627</v>
      </c>
      <c r="B540" s="8">
        <v>204139</v>
      </c>
    </row>
    <row r="541" spans="1:2" x14ac:dyDescent="0.2">
      <c r="A541" s="17">
        <v>42628</v>
      </c>
      <c r="B541" s="8">
        <v>204275</v>
      </c>
    </row>
    <row r="542" spans="1:2" x14ac:dyDescent="0.2">
      <c r="A542" s="17">
        <v>42629</v>
      </c>
      <c r="B542" s="8">
        <v>204318</v>
      </c>
    </row>
    <row r="543" spans="1:2" x14ac:dyDescent="0.2">
      <c r="A543" s="17">
        <v>42630</v>
      </c>
      <c r="B543" s="8">
        <v>204367</v>
      </c>
    </row>
    <row r="544" spans="1:2" x14ac:dyDescent="0.2">
      <c r="A544" s="17">
        <v>42631</v>
      </c>
      <c r="B544" s="8">
        <v>204528</v>
      </c>
    </row>
    <row r="545" spans="1:2" x14ac:dyDescent="0.2">
      <c r="A545" s="17">
        <v>42632</v>
      </c>
      <c r="B545" s="8">
        <v>204649</v>
      </c>
    </row>
    <row r="546" spans="1:2" x14ac:dyDescent="0.2">
      <c r="A546" s="17">
        <v>42633</v>
      </c>
      <c r="B546" s="8">
        <v>204697</v>
      </c>
    </row>
    <row r="547" spans="1:2" x14ac:dyDescent="0.2">
      <c r="A547" s="17">
        <v>42634</v>
      </c>
      <c r="B547" s="8">
        <v>204798</v>
      </c>
    </row>
    <row r="548" spans="1:2" x14ac:dyDescent="0.2">
      <c r="A548" s="17">
        <v>42635</v>
      </c>
      <c r="B548" s="8">
        <v>204834</v>
      </c>
    </row>
    <row r="549" spans="1:2" x14ac:dyDescent="0.2">
      <c r="A549" s="17">
        <v>42636</v>
      </c>
      <c r="B549" s="8">
        <v>204857</v>
      </c>
    </row>
    <row r="550" spans="1:2" x14ac:dyDescent="0.2">
      <c r="A550" s="17">
        <v>42637</v>
      </c>
      <c r="B550" s="8">
        <v>204954</v>
      </c>
    </row>
    <row r="551" spans="1:2" x14ac:dyDescent="0.2">
      <c r="A551" s="17">
        <v>42638</v>
      </c>
      <c r="B551" s="8">
        <v>205225</v>
      </c>
    </row>
    <row r="552" spans="1:2" x14ac:dyDescent="0.2">
      <c r="A552" s="17">
        <v>42639</v>
      </c>
      <c r="B552" s="8">
        <v>205229</v>
      </c>
    </row>
    <row r="553" spans="1:2" x14ac:dyDescent="0.2">
      <c r="A553" s="17">
        <v>42640</v>
      </c>
      <c r="B553" s="8">
        <v>205280</v>
      </c>
    </row>
    <row r="554" spans="1:2" x14ac:dyDescent="0.2">
      <c r="A554" s="17">
        <v>42641</v>
      </c>
      <c r="B554" s="8">
        <v>205313</v>
      </c>
    </row>
    <row r="555" spans="1:2" x14ac:dyDescent="0.2">
      <c r="A555" s="17">
        <v>42642</v>
      </c>
      <c r="B555" s="8">
        <v>205453</v>
      </c>
    </row>
    <row r="556" spans="1:2" x14ac:dyDescent="0.2">
      <c r="A556" s="17">
        <v>42643</v>
      </c>
      <c r="B556" s="8">
        <v>205631</v>
      </c>
    </row>
    <row r="557" spans="1:2" x14ac:dyDescent="0.2">
      <c r="A557" s="17">
        <v>42644</v>
      </c>
      <c r="B557" s="8">
        <v>205729</v>
      </c>
    </row>
    <row r="558" spans="1:2" x14ac:dyDescent="0.2">
      <c r="A558" s="17">
        <v>42645</v>
      </c>
      <c r="B558" s="8">
        <v>205943</v>
      </c>
    </row>
    <row r="559" spans="1:2" x14ac:dyDescent="0.2">
      <c r="A559" s="17">
        <v>42646</v>
      </c>
      <c r="B559" s="8">
        <v>206094</v>
      </c>
    </row>
    <row r="560" spans="1:2" x14ac:dyDescent="0.2">
      <c r="A560" s="17">
        <v>42647</v>
      </c>
      <c r="B560" s="8">
        <v>206428</v>
      </c>
    </row>
    <row r="561" spans="1:2" x14ac:dyDescent="0.2">
      <c r="A561" s="17">
        <v>42648</v>
      </c>
      <c r="B561" s="8">
        <v>206857</v>
      </c>
    </row>
    <row r="562" spans="1:2" x14ac:dyDescent="0.2">
      <c r="A562" s="17">
        <v>42649</v>
      </c>
      <c r="B562" s="8">
        <v>207223</v>
      </c>
    </row>
    <row r="563" spans="1:2" x14ac:dyDescent="0.2">
      <c r="A563" s="17">
        <v>42650</v>
      </c>
      <c r="B563" s="8">
        <v>207233</v>
      </c>
    </row>
    <row r="564" spans="1:2" x14ac:dyDescent="0.2">
      <c r="A564" s="17">
        <v>42651</v>
      </c>
      <c r="B564" s="8">
        <v>207281</v>
      </c>
    </row>
    <row r="565" spans="1:2" x14ac:dyDescent="0.2">
      <c r="A565" s="17">
        <v>42652</v>
      </c>
      <c r="B565" s="8">
        <v>207447</v>
      </c>
    </row>
    <row r="566" spans="1:2" x14ac:dyDescent="0.2">
      <c r="A566" s="17">
        <v>42653</v>
      </c>
      <c r="B566" s="8">
        <v>207873</v>
      </c>
    </row>
    <row r="567" spans="1:2" x14ac:dyDescent="0.2">
      <c r="A567" s="17">
        <v>42654</v>
      </c>
      <c r="B567" s="8">
        <v>208429</v>
      </c>
    </row>
    <row r="568" spans="1:2" x14ac:dyDescent="0.2">
      <c r="A568" s="17">
        <v>42655</v>
      </c>
      <c r="B568" s="8">
        <v>210006</v>
      </c>
    </row>
    <row r="569" spans="1:2" x14ac:dyDescent="0.2">
      <c r="A569" s="17">
        <v>42656</v>
      </c>
      <c r="B569" s="8">
        <v>210348</v>
      </c>
    </row>
    <row r="570" spans="1:2" x14ac:dyDescent="0.2">
      <c r="A570" s="17">
        <v>42657</v>
      </c>
      <c r="B570" s="8">
        <v>210559</v>
      </c>
    </row>
    <row r="571" spans="1:2" x14ac:dyDescent="0.2">
      <c r="A571" s="17">
        <v>42658</v>
      </c>
      <c r="B571" s="8">
        <v>210831</v>
      </c>
    </row>
    <row r="572" spans="1:2" x14ac:dyDescent="0.2">
      <c r="A572" s="17">
        <v>42659</v>
      </c>
      <c r="B572" s="8">
        <v>210922</v>
      </c>
    </row>
    <row r="573" spans="1:2" x14ac:dyDescent="0.2">
      <c r="A573" s="17">
        <v>42660</v>
      </c>
      <c r="B573" s="8">
        <v>211078</v>
      </c>
    </row>
    <row r="574" spans="1:2" x14ac:dyDescent="0.2">
      <c r="A574" s="17">
        <v>42661</v>
      </c>
      <c r="B574" s="8">
        <v>211276</v>
      </c>
    </row>
    <row r="575" spans="1:2" x14ac:dyDescent="0.2">
      <c r="A575" s="17">
        <v>42662</v>
      </c>
      <c r="B575" s="8">
        <v>211741</v>
      </c>
    </row>
    <row r="576" spans="1:2" x14ac:dyDescent="0.2">
      <c r="A576" s="17">
        <v>42663</v>
      </c>
      <c r="B576" s="8">
        <v>212099</v>
      </c>
    </row>
    <row r="577" spans="1:2" x14ac:dyDescent="0.2">
      <c r="A577" s="17">
        <v>42664</v>
      </c>
      <c r="B577" s="8">
        <v>212614</v>
      </c>
    </row>
    <row r="578" spans="1:2" x14ac:dyDescent="0.2">
      <c r="A578" s="17">
        <v>42665</v>
      </c>
      <c r="B578" s="8">
        <v>213412</v>
      </c>
    </row>
    <row r="579" spans="1:2" x14ac:dyDescent="0.2">
      <c r="A579" s="17">
        <v>42666</v>
      </c>
      <c r="B579" s="8">
        <v>214364</v>
      </c>
    </row>
    <row r="580" spans="1:2" x14ac:dyDescent="0.2">
      <c r="A580" s="17">
        <v>42667</v>
      </c>
      <c r="B580" s="8">
        <v>215178</v>
      </c>
    </row>
    <row r="581" spans="1:2" x14ac:dyDescent="0.2">
      <c r="A581" s="17">
        <v>42668</v>
      </c>
      <c r="B581" s="8">
        <v>216153</v>
      </c>
    </row>
    <row r="582" spans="1:2" x14ac:dyDescent="0.2">
      <c r="A582" s="17">
        <v>42669</v>
      </c>
      <c r="B582" s="8">
        <v>216666</v>
      </c>
    </row>
    <row r="583" spans="1:2" x14ac:dyDescent="0.2">
      <c r="A583" s="17">
        <v>42670</v>
      </c>
      <c r="B583" s="8">
        <v>217343</v>
      </c>
    </row>
    <row r="584" spans="1:2" x14ac:dyDescent="0.2">
      <c r="A584" s="17">
        <v>42671</v>
      </c>
      <c r="B584" s="8">
        <v>217428</v>
      </c>
    </row>
    <row r="585" spans="1:2" x14ac:dyDescent="0.2">
      <c r="A585" s="17">
        <v>42672</v>
      </c>
      <c r="B585" s="8">
        <v>217552</v>
      </c>
    </row>
    <row r="586" spans="1:2" x14ac:dyDescent="0.2">
      <c r="A586" s="17">
        <v>42673</v>
      </c>
      <c r="B586" s="8">
        <v>217521</v>
      </c>
    </row>
    <row r="587" spans="1:2" x14ac:dyDescent="0.2">
      <c r="A587" s="17">
        <v>42674</v>
      </c>
      <c r="B587" s="8">
        <v>218006</v>
      </c>
    </row>
    <row r="588" spans="1:2" x14ac:dyDescent="0.2">
      <c r="A588" s="17">
        <v>42675</v>
      </c>
      <c r="B588" s="8">
        <v>218301</v>
      </c>
    </row>
    <row r="589" spans="1:2" x14ac:dyDescent="0.2">
      <c r="A589" s="17">
        <v>42676</v>
      </c>
      <c r="B589" s="8">
        <v>218380</v>
      </c>
    </row>
    <row r="590" spans="1:2" x14ac:dyDescent="0.2">
      <c r="A590" s="17">
        <v>42677</v>
      </c>
      <c r="B590" s="8">
        <v>218588</v>
      </c>
    </row>
    <row r="591" spans="1:2" x14ac:dyDescent="0.2">
      <c r="A591" s="17">
        <v>42678</v>
      </c>
      <c r="B591" s="8">
        <v>218878</v>
      </c>
    </row>
    <row r="592" spans="1:2" x14ac:dyDescent="0.2">
      <c r="A592" s="17">
        <v>42679</v>
      </c>
      <c r="B592" s="8">
        <v>219397</v>
      </c>
    </row>
    <row r="593" spans="1:2" x14ac:dyDescent="0.2">
      <c r="A593" s="17">
        <v>42680</v>
      </c>
      <c r="B593" s="8">
        <v>219616</v>
      </c>
    </row>
    <row r="594" spans="1:2" x14ac:dyDescent="0.2">
      <c r="A594" s="17">
        <v>42681</v>
      </c>
      <c r="B594" s="8">
        <v>219774</v>
      </c>
    </row>
    <row r="595" spans="1:2" x14ac:dyDescent="0.2">
      <c r="A595" s="17">
        <v>42682</v>
      </c>
      <c r="B595" s="8">
        <v>219949</v>
      </c>
    </row>
    <row r="596" spans="1:2" x14ac:dyDescent="0.2">
      <c r="A596" s="17">
        <v>42683</v>
      </c>
      <c r="B596" s="8">
        <v>220087</v>
      </c>
    </row>
    <row r="597" spans="1:2" x14ac:dyDescent="0.2">
      <c r="A597" s="17">
        <v>42684</v>
      </c>
      <c r="B597" s="8">
        <v>220294</v>
      </c>
    </row>
    <row r="598" spans="1:2" x14ac:dyDescent="0.2">
      <c r="A598" s="17">
        <v>42685</v>
      </c>
      <c r="B598" s="8">
        <v>220341</v>
      </c>
    </row>
    <row r="599" spans="1:2" x14ac:dyDescent="0.2">
      <c r="A599" s="17">
        <v>42686</v>
      </c>
      <c r="B599" s="8">
        <v>220400</v>
      </c>
    </row>
    <row r="600" spans="1:2" x14ac:dyDescent="0.2">
      <c r="A600" s="17">
        <v>42687</v>
      </c>
      <c r="B600" s="8">
        <v>220499</v>
      </c>
    </row>
    <row r="601" spans="1:2" x14ac:dyDescent="0.2">
      <c r="A601" s="17">
        <v>42688</v>
      </c>
      <c r="B601" s="8">
        <v>221242</v>
      </c>
    </row>
    <row r="602" spans="1:2" x14ac:dyDescent="0.2">
      <c r="A602" s="17">
        <v>42689</v>
      </c>
      <c r="B602" s="8">
        <v>221770</v>
      </c>
    </row>
    <row r="603" spans="1:2" x14ac:dyDescent="0.2">
      <c r="A603" s="17">
        <v>42690</v>
      </c>
      <c r="B603" s="8">
        <v>221824</v>
      </c>
    </row>
    <row r="604" spans="1:2" x14ac:dyDescent="0.2">
      <c r="A604" s="17">
        <v>42691</v>
      </c>
      <c r="B604" s="8">
        <v>221911</v>
      </c>
    </row>
    <row r="605" spans="1:2" x14ac:dyDescent="0.2">
      <c r="A605" s="17">
        <v>42692</v>
      </c>
      <c r="B605" s="8">
        <v>222013</v>
      </c>
    </row>
    <row r="606" spans="1:2" x14ac:dyDescent="0.2">
      <c r="A606" s="17">
        <v>42693</v>
      </c>
      <c r="B606" s="8">
        <v>222153</v>
      </c>
    </row>
    <row r="607" spans="1:2" x14ac:dyDescent="0.2">
      <c r="A607" s="17">
        <v>42694</v>
      </c>
      <c r="B607" s="8">
        <v>222217</v>
      </c>
    </row>
    <row r="608" spans="1:2" x14ac:dyDescent="0.2">
      <c r="A608" s="17">
        <v>42695</v>
      </c>
      <c r="B608" s="8">
        <v>222414</v>
      </c>
    </row>
    <row r="609" spans="1:2" x14ac:dyDescent="0.2">
      <c r="A609" s="17">
        <v>42696</v>
      </c>
      <c r="B609" s="8">
        <v>222696</v>
      </c>
    </row>
    <row r="610" spans="1:2" x14ac:dyDescent="0.2">
      <c r="A610" s="17">
        <v>42697</v>
      </c>
      <c r="B610" s="8">
        <v>222923</v>
      </c>
    </row>
    <row r="611" spans="1:2" x14ac:dyDescent="0.2">
      <c r="A611" s="17">
        <v>42698</v>
      </c>
      <c r="B611" s="8">
        <v>223079</v>
      </c>
    </row>
    <row r="612" spans="1:2" x14ac:dyDescent="0.2">
      <c r="A612" s="17">
        <v>42699</v>
      </c>
      <c r="B612" s="8">
        <v>223538</v>
      </c>
    </row>
    <row r="613" spans="1:2" x14ac:dyDescent="0.2">
      <c r="A613" s="17">
        <v>42700</v>
      </c>
      <c r="B613" s="8">
        <v>224118</v>
      </c>
    </row>
    <row r="614" spans="1:2" x14ac:dyDescent="0.2">
      <c r="A614" s="17">
        <v>42701</v>
      </c>
      <c r="B614" s="8">
        <v>223684</v>
      </c>
    </row>
    <row r="615" spans="1:2" x14ac:dyDescent="0.2">
      <c r="A615" s="17">
        <v>42702</v>
      </c>
      <c r="B615" s="8">
        <v>223911</v>
      </c>
    </row>
    <row r="616" spans="1:2" x14ac:dyDescent="0.2">
      <c r="A616" s="17">
        <v>42703</v>
      </c>
      <c r="B616" s="8">
        <v>225159</v>
      </c>
    </row>
    <row r="617" spans="1:2" x14ac:dyDescent="0.2">
      <c r="A617" s="17">
        <v>42704</v>
      </c>
      <c r="B617" s="8">
        <v>225196</v>
      </c>
    </row>
    <row r="618" spans="1:2" x14ac:dyDescent="0.2">
      <c r="A618" s="17">
        <v>42705</v>
      </c>
      <c r="B618" s="8">
        <v>231356</v>
      </c>
    </row>
    <row r="619" spans="1:2" x14ac:dyDescent="0.2">
      <c r="A619" s="17">
        <v>42706</v>
      </c>
      <c r="B619" s="8">
        <v>233824</v>
      </c>
    </row>
    <row r="620" spans="1:2" x14ac:dyDescent="0.2">
      <c r="A620" s="17">
        <v>42707</v>
      </c>
      <c r="B620" s="8">
        <v>236215</v>
      </c>
    </row>
    <row r="621" spans="1:2" x14ac:dyDescent="0.2">
      <c r="A621" s="17">
        <v>42708</v>
      </c>
      <c r="B621" s="8">
        <v>276832</v>
      </c>
    </row>
    <row r="622" spans="1:2" x14ac:dyDescent="0.2">
      <c r="A622" s="17">
        <v>42709</v>
      </c>
      <c r="B622" s="8">
        <v>355131</v>
      </c>
    </row>
    <row r="623" spans="1:2" x14ac:dyDescent="0.2">
      <c r="A623" s="17">
        <v>42710</v>
      </c>
      <c r="B623" s="8">
        <v>355146</v>
      </c>
    </row>
    <row r="624" spans="1:2" x14ac:dyDescent="0.2">
      <c r="A624" s="17">
        <v>42711</v>
      </c>
      <c r="B624" s="8">
        <v>353140</v>
      </c>
    </row>
    <row r="625" spans="1:2" x14ac:dyDescent="0.2">
      <c r="A625" s="17">
        <v>42712</v>
      </c>
      <c r="B625" s="8">
        <v>350336</v>
      </c>
    </row>
    <row r="626" spans="1:2" x14ac:dyDescent="0.2">
      <c r="A626" s="17">
        <v>42713</v>
      </c>
      <c r="B626" s="8">
        <v>347896</v>
      </c>
    </row>
    <row r="627" spans="1:2" x14ac:dyDescent="0.2">
      <c r="A627" s="17">
        <v>42714</v>
      </c>
      <c r="B627" s="8">
        <v>345777</v>
      </c>
    </row>
    <row r="628" spans="1:2" x14ac:dyDescent="0.2">
      <c r="A628" s="17">
        <v>42715</v>
      </c>
      <c r="B628" s="8">
        <v>315216</v>
      </c>
    </row>
    <row r="629" spans="1:2" x14ac:dyDescent="0.2">
      <c r="A629" s="17">
        <v>42716</v>
      </c>
      <c r="B629" s="8">
        <v>239168</v>
      </c>
    </row>
    <row r="630" spans="1:2" x14ac:dyDescent="0.2">
      <c r="A630" s="17">
        <v>42717</v>
      </c>
      <c r="B630" s="8">
        <v>239292</v>
      </c>
    </row>
    <row r="631" spans="1:2" x14ac:dyDescent="0.2">
      <c r="A631" s="17">
        <v>42718</v>
      </c>
      <c r="B631" s="8">
        <v>239307</v>
      </c>
    </row>
    <row r="632" spans="1:2" x14ac:dyDescent="0.2">
      <c r="A632" s="17">
        <v>42719</v>
      </c>
      <c r="B632" s="8">
        <v>239342</v>
      </c>
    </row>
    <row r="633" spans="1:2" x14ac:dyDescent="0.2">
      <c r="A633" s="17">
        <v>42720</v>
      </c>
      <c r="B633" s="8">
        <v>239360</v>
      </c>
    </row>
    <row r="634" spans="1:2" x14ac:dyDescent="0.2">
      <c r="A634" s="17">
        <v>42721</v>
      </c>
      <c r="B634" s="8">
        <v>239387</v>
      </c>
    </row>
    <row r="635" spans="1:2" x14ac:dyDescent="0.2">
      <c r="A635" s="17">
        <v>42722</v>
      </c>
      <c r="B635" s="8">
        <v>239463</v>
      </c>
    </row>
    <row r="636" spans="1:2" x14ac:dyDescent="0.2">
      <c r="A636" s="17">
        <v>42723</v>
      </c>
      <c r="B636" s="8">
        <v>239695</v>
      </c>
    </row>
    <row r="637" spans="1:2" x14ac:dyDescent="0.2">
      <c r="A637" s="17">
        <v>42724</v>
      </c>
      <c r="B637" s="8">
        <v>233134</v>
      </c>
    </row>
    <row r="638" spans="1:2" x14ac:dyDescent="0.2">
      <c r="A638" s="17">
        <v>42725</v>
      </c>
      <c r="B638" s="8">
        <v>233159</v>
      </c>
    </row>
    <row r="639" spans="1:2" x14ac:dyDescent="0.2">
      <c r="A639" s="17">
        <v>42726</v>
      </c>
      <c r="B639" s="8">
        <v>233171</v>
      </c>
    </row>
    <row r="640" spans="1:2" x14ac:dyDescent="0.2">
      <c r="A640" s="17">
        <v>42727</v>
      </c>
      <c r="B640" s="8">
        <v>233196</v>
      </c>
    </row>
    <row r="641" spans="1:2" x14ac:dyDescent="0.2">
      <c r="A641" s="17">
        <v>42728</v>
      </c>
      <c r="B641" s="8">
        <v>233243</v>
      </c>
    </row>
    <row r="642" spans="1:2" x14ac:dyDescent="0.2">
      <c r="A642" s="17">
        <v>42729</v>
      </c>
      <c r="B642" s="8">
        <v>233251</v>
      </c>
    </row>
    <row r="643" spans="1:2" x14ac:dyDescent="0.2">
      <c r="A643" s="17">
        <v>42730</v>
      </c>
      <c r="B643" s="8">
        <v>233225</v>
      </c>
    </row>
    <row r="644" spans="1:2" x14ac:dyDescent="0.2">
      <c r="A644" s="17">
        <v>42731</v>
      </c>
      <c r="B644" s="8">
        <v>225096</v>
      </c>
    </row>
    <row r="645" spans="1:2" x14ac:dyDescent="0.2">
      <c r="A645" s="17">
        <v>42732</v>
      </c>
      <c r="B645" s="8">
        <v>225133</v>
      </c>
    </row>
    <row r="646" spans="1:2" x14ac:dyDescent="0.2">
      <c r="A646" s="17">
        <v>42733</v>
      </c>
      <c r="B646" s="8">
        <v>225166</v>
      </c>
    </row>
    <row r="647" spans="1:2" x14ac:dyDescent="0.2">
      <c r="A647" s="17">
        <v>42734</v>
      </c>
      <c r="B647" s="8">
        <v>225213</v>
      </c>
    </row>
    <row r="648" spans="1:2" x14ac:dyDescent="0.2">
      <c r="A648" s="17">
        <v>42735</v>
      </c>
      <c r="B648" s="8">
        <v>225260</v>
      </c>
    </row>
    <row r="649" spans="1:2" x14ac:dyDescent="0.2">
      <c r="A649" s="17">
        <v>42736</v>
      </c>
      <c r="B649" s="8">
        <v>225292</v>
      </c>
    </row>
    <row r="650" spans="1:2" x14ac:dyDescent="0.2">
      <c r="A650" s="17">
        <v>42737</v>
      </c>
      <c r="B650" s="8">
        <v>225348</v>
      </c>
    </row>
    <row r="651" spans="1:2" x14ac:dyDescent="0.2">
      <c r="A651" s="17">
        <v>42738</v>
      </c>
      <c r="B651" s="8">
        <v>225395</v>
      </c>
    </row>
    <row r="652" spans="1:2" x14ac:dyDescent="0.2">
      <c r="A652" s="17">
        <v>42739</v>
      </c>
      <c r="B652" s="8">
        <v>225456</v>
      </c>
    </row>
    <row r="653" spans="1:2" x14ac:dyDescent="0.2">
      <c r="A653" s="17">
        <v>42740</v>
      </c>
      <c r="B653" s="8">
        <v>225478</v>
      </c>
    </row>
    <row r="654" spans="1:2" x14ac:dyDescent="0.2">
      <c r="A654" s="17">
        <v>42741</v>
      </c>
      <c r="B654" s="8">
        <v>225527</v>
      </c>
    </row>
    <row r="655" spans="1:2" x14ac:dyDescent="0.2">
      <c r="A655" s="17">
        <v>42742</v>
      </c>
      <c r="B655" s="8">
        <v>225592</v>
      </c>
    </row>
    <row r="656" spans="1:2" x14ac:dyDescent="0.2">
      <c r="A656" s="17">
        <v>42743</v>
      </c>
      <c r="B656" s="8">
        <v>225671</v>
      </c>
    </row>
    <row r="657" spans="1:2" x14ac:dyDescent="0.2">
      <c r="A657" s="17">
        <v>42744</v>
      </c>
      <c r="B657" s="8">
        <v>225777</v>
      </c>
    </row>
    <row r="658" spans="1:2" x14ac:dyDescent="0.2">
      <c r="A658" s="17">
        <v>42745</v>
      </c>
      <c r="B658" s="8">
        <v>225810</v>
      </c>
    </row>
    <row r="659" spans="1:2" x14ac:dyDescent="0.2">
      <c r="A659" s="17">
        <v>42746</v>
      </c>
      <c r="B659" s="8">
        <v>225826</v>
      </c>
    </row>
    <row r="660" spans="1:2" x14ac:dyDescent="0.2">
      <c r="A660" s="17">
        <v>42747</v>
      </c>
      <c r="B660" s="8">
        <v>225844</v>
      </c>
    </row>
    <row r="661" spans="1:2" x14ac:dyDescent="0.2">
      <c r="A661" s="17">
        <v>42748</v>
      </c>
      <c r="B661" s="8">
        <v>225873</v>
      </c>
    </row>
    <row r="662" spans="1:2" x14ac:dyDescent="0.2">
      <c r="A662" s="17">
        <v>42749</v>
      </c>
      <c r="B662" s="8">
        <v>225871</v>
      </c>
    </row>
    <row r="663" spans="1:2" x14ac:dyDescent="0.2">
      <c r="A663" s="17">
        <v>42750</v>
      </c>
      <c r="B663" s="8">
        <v>225921</v>
      </c>
    </row>
    <row r="664" spans="1:2" x14ac:dyDescent="0.2">
      <c r="A664" s="17">
        <v>42751</v>
      </c>
      <c r="B664" s="8">
        <v>225990</v>
      </c>
    </row>
    <row r="665" spans="1:2" x14ac:dyDescent="0.2">
      <c r="A665" s="17">
        <v>42752</v>
      </c>
      <c r="B665" s="8">
        <v>226031</v>
      </c>
    </row>
    <row r="666" spans="1:2" x14ac:dyDescent="0.2">
      <c r="A666" s="17">
        <v>42753</v>
      </c>
      <c r="B666" s="8">
        <v>226050</v>
      </c>
    </row>
    <row r="667" spans="1:2" x14ac:dyDescent="0.2">
      <c r="A667" s="17">
        <v>42754</v>
      </c>
      <c r="B667" s="8">
        <v>226093</v>
      </c>
    </row>
    <row r="668" spans="1:2" x14ac:dyDescent="0.2">
      <c r="A668" s="17">
        <v>42755</v>
      </c>
      <c r="B668" s="8">
        <v>226127</v>
      </c>
    </row>
    <row r="669" spans="1:2" x14ac:dyDescent="0.2">
      <c r="A669" s="17">
        <v>42756</v>
      </c>
      <c r="B669" s="8">
        <v>226130</v>
      </c>
    </row>
    <row r="670" spans="1:2" x14ac:dyDescent="0.2">
      <c r="A670" s="17">
        <v>42757</v>
      </c>
      <c r="B670" s="8">
        <v>226218</v>
      </c>
    </row>
    <row r="671" spans="1:2" x14ac:dyDescent="0.2">
      <c r="A671" s="17">
        <v>42758</v>
      </c>
      <c r="B671" s="8">
        <v>227354</v>
      </c>
    </row>
    <row r="672" spans="1:2" x14ac:dyDescent="0.2">
      <c r="A672" s="17">
        <v>42759</v>
      </c>
      <c r="B672" s="8">
        <v>227364</v>
      </c>
    </row>
    <row r="673" spans="1:2" x14ac:dyDescent="0.2">
      <c r="A673" s="17">
        <v>42760</v>
      </c>
      <c r="B673" s="8">
        <v>227420</v>
      </c>
    </row>
    <row r="674" spans="1:2" x14ac:dyDescent="0.2">
      <c r="A674" s="17">
        <v>42761</v>
      </c>
      <c r="B674" s="8">
        <v>227416</v>
      </c>
    </row>
    <row r="675" spans="1:2" x14ac:dyDescent="0.2">
      <c r="A675" s="17">
        <v>42762</v>
      </c>
      <c r="B675" s="8">
        <v>227425</v>
      </c>
    </row>
    <row r="676" spans="1:2" x14ac:dyDescent="0.2">
      <c r="A676" s="17">
        <v>42763</v>
      </c>
      <c r="B676" s="8">
        <v>227443</v>
      </c>
    </row>
    <row r="677" spans="1:2" x14ac:dyDescent="0.2">
      <c r="A677" s="17">
        <v>42764</v>
      </c>
      <c r="B677" s="8">
        <v>227467</v>
      </c>
    </row>
    <row r="678" spans="1:2" x14ac:dyDescent="0.2">
      <c r="A678" s="17">
        <v>42765</v>
      </c>
      <c r="B678" s="8">
        <v>227472</v>
      </c>
    </row>
    <row r="679" spans="1:2" x14ac:dyDescent="0.2">
      <c r="A679" s="17">
        <v>42766</v>
      </c>
      <c r="B679" s="8">
        <v>227468</v>
      </c>
    </row>
  </sheetData>
  <autoFilter ref="A98:B98"/>
  <mergeCells count="1">
    <mergeCell ref="A3:P4"/>
  </mergeCells>
  <pageMargins left="0.7" right="0.7" top="0.75" bottom="0.75" header="0.3" footer="0.3"/>
  <pageSetup paperSize="9" orientation="portrait" horizontalDpi="0" verticalDpi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/>
  </sheetPr>
  <dimension ref="A1:AC313"/>
  <sheetViews>
    <sheetView showGridLines="0" topLeftCell="N1" zoomScale="90" zoomScaleNormal="90" zoomScalePageLayoutView="90" workbookViewId="0">
      <pane ySplit="8" topLeftCell="A160" activePane="bottomLeft" state="frozen"/>
      <selection pane="bottomLeft" activeCell="W170" sqref="W170"/>
    </sheetView>
  </sheetViews>
  <sheetFormatPr baseColWidth="10" defaultColWidth="10.83203125" defaultRowHeight="14" x14ac:dyDescent="0.2"/>
  <cols>
    <col min="1" max="1" width="34.6640625" style="65" customWidth="1"/>
    <col min="2" max="2" width="10.1640625" style="66" bestFit="1" customWidth="1"/>
    <col min="3" max="3" width="10.1640625" style="66" customWidth="1"/>
    <col min="4" max="4" width="11" style="66" bestFit="1" customWidth="1"/>
    <col min="5" max="5" width="21.33203125" style="66" bestFit="1" customWidth="1"/>
    <col min="6" max="6" width="11.5" style="67" bestFit="1" customWidth="1"/>
    <col min="7" max="7" width="24.5" style="66" bestFit="1" customWidth="1"/>
    <col min="8" max="8" width="24.5" style="68" customWidth="1"/>
    <col min="9" max="9" width="35.83203125" style="67" customWidth="1"/>
    <col min="10" max="10" width="15.6640625" style="66" bestFit="1" customWidth="1"/>
    <col min="11" max="11" width="17.6640625" style="66" bestFit="1" customWidth="1"/>
    <col min="12" max="12" width="14.83203125" style="66" bestFit="1" customWidth="1"/>
    <col min="13" max="13" width="21.6640625" style="66" bestFit="1" customWidth="1"/>
    <col min="14" max="15" width="21.6640625" style="66" customWidth="1"/>
    <col min="16" max="16" width="12.83203125" style="66" customWidth="1"/>
    <col min="17" max="17" width="15.33203125" style="66" customWidth="1"/>
    <col min="18" max="18" width="15.5" style="66" customWidth="1"/>
    <col min="19" max="19" width="19.1640625" style="66" customWidth="1"/>
    <col min="20" max="20" width="10.83203125" style="66"/>
    <col min="21" max="21" width="16" style="66" customWidth="1"/>
    <col min="22" max="23" width="22" style="66" customWidth="1"/>
    <col min="24" max="24" width="11.33203125" style="69" bestFit="1" customWidth="1"/>
    <col min="25" max="25" width="9.5" style="70" bestFit="1" customWidth="1"/>
    <col min="26" max="26" width="15.6640625" style="66" bestFit="1" customWidth="1"/>
    <col min="27" max="27" width="9.33203125" style="71" bestFit="1" customWidth="1"/>
    <col min="28" max="28" width="19.1640625" style="66" bestFit="1" customWidth="1"/>
    <col min="29" max="29" width="23.83203125" style="66" bestFit="1" customWidth="1"/>
    <col min="30" max="16384" width="10.83203125" style="66"/>
  </cols>
  <sheetData>
    <row r="1" spans="1:29" s="86" customFormat="1" ht="30" customHeight="1" x14ac:dyDescent="0.2">
      <c r="A1" s="73" t="s">
        <v>228</v>
      </c>
      <c r="B1" s="118"/>
      <c r="C1" s="118"/>
      <c r="D1" s="74"/>
      <c r="E1" s="75"/>
      <c r="F1" s="76"/>
      <c r="G1" s="74"/>
      <c r="H1" s="77"/>
      <c r="I1" s="78"/>
      <c r="J1" s="74"/>
      <c r="K1" s="74"/>
      <c r="L1" s="74"/>
      <c r="M1" s="74"/>
      <c r="N1" s="79"/>
      <c r="O1" s="80"/>
      <c r="P1" s="81"/>
      <c r="Q1" s="82"/>
      <c r="R1" s="83"/>
      <c r="S1" s="81"/>
      <c r="T1" s="78"/>
      <c r="U1" s="81"/>
      <c r="V1" s="77"/>
      <c r="W1" s="80"/>
      <c r="X1" s="84"/>
      <c r="Y1" s="85"/>
      <c r="Z1" s="83"/>
      <c r="AA1" s="85"/>
      <c r="AB1" s="83"/>
      <c r="AC1" s="74"/>
    </row>
    <row r="2" spans="1:29" ht="15" x14ac:dyDescent="0.2">
      <c r="A2" s="119"/>
      <c r="B2" s="120"/>
      <c r="C2" s="120"/>
      <c r="D2" s="120"/>
      <c r="E2" s="120"/>
      <c r="F2" s="120"/>
      <c r="G2" s="120"/>
      <c r="H2" s="121"/>
      <c r="I2" s="122"/>
      <c r="J2" s="122"/>
      <c r="K2" s="122"/>
      <c r="L2" s="122"/>
      <c r="M2" s="122"/>
      <c r="N2" s="123"/>
      <c r="O2" s="123"/>
      <c r="P2" s="122"/>
      <c r="Q2" s="122"/>
      <c r="R2" s="122"/>
      <c r="S2" s="122"/>
      <c r="T2" s="122"/>
      <c r="U2" s="122"/>
      <c r="V2" s="123"/>
      <c r="W2" s="123"/>
      <c r="X2" s="124"/>
      <c r="Y2" s="125"/>
      <c r="Z2" s="122"/>
      <c r="AA2" s="125"/>
      <c r="AB2" s="122"/>
      <c r="AC2" s="122"/>
    </row>
    <row r="3" spans="1:29" ht="14" customHeight="1" x14ac:dyDescent="0.2">
      <c r="A3" s="126" t="s">
        <v>237</v>
      </c>
      <c r="B3" s="120"/>
      <c r="C3" s="120"/>
      <c r="D3" s="120"/>
      <c r="E3" s="120"/>
      <c r="F3" s="120"/>
      <c r="G3" s="120"/>
      <c r="H3" s="121"/>
      <c r="I3" s="122"/>
      <c r="J3" s="122"/>
      <c r="K3" s="122"/>
      <c r="L3" s="122"/>
      <c r="M3" s="122"/>
      <c r="N3" s="123"/>
      <c r="O3" s="123"/>
      <c r="P3" s="122"/>
      <c r="Q3" s="122"/>
      <c r="R3" s="122"/>
      <c r="S3" s="122"/>
      <c r="T3" s="122"/>
      <c r="U3" s="122"/>
      <c r="V3" s="123"/>
      <c r="W3" s="123"/>
      <c r="X3" s="124"/>
      <c r="Y3" s="125"/>
      <c r="Z3" s="122"/>
      <c r="AA3" s="125"/>
      <c r="AB3" s="122"/>
      <c r="AC3" s="122"/>
    </row>
    <row r="4" spans="1:29" ht="15" customHeight="1" x14ac:dyDescent="0.2">
      <c r="A4" s="126" t="s">
        <v>410</v>
      </c>
      <c r="B4" s="120"/>
      <c r="C4" s="120"/>
      <c r="D4" s="120"/>
      <c r="E4" s="120"/>
      <c r="F4" s="120"/>
      <c r="G4" s="120"/>
      <c r="H4" s="121"/>
      <c r="I4" s="122"/>
      <c r="J4" s="122"/>
      <c r="K4" s="122"/>
      <c r="L4" s="122"/>
      <c r="M4" s="122"/>
      <c r="N4" s="123"/>
      <c r="O4" s="123"/>
      <c r="P4" s="122"/>
      <c r="Q4" s="122"/>
      <c r="R4" s="122"/>
      <c r="S4" s="122"/>
      <c r="T4" s="122"/>
      <c r="U4" s="122"/>
      <c r="V4" s="123"/>
      <c r="W4" s="123"/>
      <c r="X4" s="124"/>
      <c r="Y4" s="125"/>
      <c r="Z4" s="122"/>
      <c r="AA4" s="125"/>
      <c r="AB4" s="122"/>
      <c r="AC4" s="122"/>
    </row>
    <row r="5" spans="1:29" s="72" customFormat="1" ht="15" x14ac:dyDescent="0.2">
      <c r="A5" s="119"/>
      <c r="B5" s="120"/>
      <c r="C5" s="120"/>
      <c r="D5" s="120"/>
      <c r="E5" s="120"/>
      <c r="F5" s="120"/>
      <c r="G5" s="120"/>
      <c r="H5" s="121"/>
      <c r="I5" s="122"/>
      <c r="J5" s="122"/>
      <c r="K5" s="122"/>
      <c r="L5" s="122"/>
      <c r="M5" s="122"/>
      <c r="N5" s="123"/>
      <c r="O5" s="123"/>
      <c r="P5" s="122"/>
      <c r="Q5" s="122"/>
      <c r="R5" s="122"/>
      <c r="S5" s="122"/>
      <c r="T5" s="122"/>
      <c r="U5" s="122"/>
      <c r="V5" s="123"/>
      <c r="W5" s="123"/>
      <c r="X5" s="124"/>
      <c r="Y5" s="125"/>
      <c r="Z5" s="122"/>
      <c r="AA5" s="125"/>
      <c r="AB5" s="122"/>
      <c r="AC5" s="122"/>
    </row>
    <row r="6" spans="1:29" s="67" customFormat="1" ht="84" x14ac:dyDescent="0.2">
      <c r="A6" s="87" t="s">
        <v>202</v>
      </c>
      <c r="B6" s="88" t="s">
        <v>222</v>
      </c>
      <c r="C6" s="88" t="s">
        <v>411</v>
      </c>
      <c r="D6" s="88" t="s">
        <v>411</v>
      </c>
      <c r="E6" s="87" t="s">
        <v>202</v>
      </c>
      <c r="F6" s="88" t="s">
        <v>200</v>
      </c>
      <c r="G6" s="88" t="s">
        <v>200</v>
      </c>
      <c r="H6" s="89" t="s">
        <v>218</v>
      </c>
      <c r="I6" s="90" t="s">
        <v>202</v>
      </c>
      <c r="J6" s="87" t="s">
        <v>202</v>
      </c>
      <c r="K6" s="87" t="s">
        <v>202</v>
      </c>
      <c r="L6" s="87" t="s">
        <v>202</v>
      </c>
      <c r="M6" s="87" t="s">
        <v>202</v>
      </c>
      <c r="N6" s="91" t="s">
        <v>218</v>
      </c>
      <c r="O6" s="92" t="s">
        <v>218</v>
      </c>
      <c r="P6" s="90" t="s">
        <v>203</v>
      </c>
      <c r="Q6" s="90" t="s">
        <v>203</v>
      </c>
      <c r="R6" s="90" t="s">
        <v>203</v>
      </c>
      <c r="S6" s="90" t="s">
        <v>202</v>
      </c>
      <c r="T6" s="93" t="s">
        <v>216</v>
      </c>
      <c r="U6" s="93" t="s">
        <v>215</v>
      </c>
      <c r="V6" s="89" t="s">
        <v>218</v>
      </c>
      <c r="W6" s="92" t="s">
        <v>218</v>
      </c>
      <c r="X6" s="94" t="s">
        <v>201</v>
      </c>
      <c r="Y6" s="95" t="s">
        <v>201</v>
      </c>
      <c r="Z6" s="96" t="s">
        <v>201</v>
      </c>
      <c r="AA6" s="95" t="s">
        <v>201</v>
      </c>
      <c r="AB6" s="96" t="s">
        <v>201</v>
      </c>
      <c r="AC6" s="97" t="s">
        <v>201</v>
      </c>
    </row>
    <row r="7" spans="1:29" s="67" customFormat="1" ht="70" x14ac:dyDescent="0.2">
      <c r="A7" s="98" t="s">
        <v>211</v>
      </c>
      <c r="B7" s="99" t="s">
        <v>211</v>
      </c>
      <c r="C7" s="99" t="s">
        <v>211</v>
      </c>
      <c r="D7" s="99" t="s">
        <v>266</v>
      </c>
      <c r="E7" s="98" t="s">
        <v>211</v>
      </c>
      <c r="F7" s="99" t="s">
        <v>211</v>
      </c>
      <c r="G7" s="99" t="s">
        <v>211</v>
      </c>
      <c r="H7" s="100" t="s">
        <v>233</v>
      </c>
      <c r="I7" s="101" t="s">
        <v>211</v>
      </c>
      <c r="J7" s="102" t="s">
        <v>212</v>
      </c>
      <c r="K7" s="102" t="s">
        <v>204</v>
      </c>
      <c r="L7" s="102" t="s">
        <v>205</v>
      </c>
      <c r="M7" s="102" t="s">
        <v>206</v>
      </c>
      <c r="N7" s="103" t="s">
        <v>287</v>
      </c>
      <c r="O7" s="104" t="s">
        <v>288</v>
      </c>
      <c r="P7" s="105" t="s">
        <v>207</v>
      </c>
      <c r="Q7" s="105" t="s">
        <v>208</v>
      </c>
      <c r="R7" s="105" t="s">
        <v>209</v>
      </c>
      <c r="S7" s="105" t="s">
        <v>210</v>
      </c>
      <c r="T7" s="106" t="s">
        <v>217</v>
      </c>
      <c r="U7" s="106" t="s">
        <v>214</v>
      </c>
      <c r="V7" s="107" t="s">
        <v>289</v>
      </c>
      <c r="W7" s="108" t="s">
        <v>211</v>
      </c>
      <c r="X7" s="94" t="s">
        <v>213</v>
      </c>
      <c r="Y7" s="95" t="s">
        <v>213</v>
      </c>
      <c r="Z7" s="96" t="s">
        <v>213</v>
      </c>
      <c r="AA7" s="95" t="s">
        <v>213</v>
      </c>
      <c r="AB7" s="96" t="s">
        <v>213</v>
      </c>
      <c r="AC7" s="97" t="s">
        <v>213</v>
      </c>
    </row>
    <row r="8" spans="1:29" x14ac:dyDescent="0.2">
      <c r="A8" s="109" t="s">
        <v>7</v>
      </c>
      <c r="B8" s="110" t="s">
        <v>188</v>
      </c>
      <c r="C8" s="110" t="s">
        <v>235</v>
      </c>
      <c r="D8" s="110" t="s">
        <v>189</v>
      </c>
      <c r="E8" s="110" t="s">
        <v>190</v>
      </c>
      <c r="F8" s="110" t="s">
        <v>10</v>
      </c>
      <c r="G8" s="110" t="s">
        <v>182</v>
      </c>
      <c r="H8" s="110" t="s">
        <v>231</v>
      </c>
      <c r="I8" s="111" t="s">
        <v>183</v>
      </c>
      <c r="J8" s="112" t="s">
        <v>221</v>
      </c>
      <c r="K8" s="112" t="s">
        <v>184</v>
      </c>
      <c r="L8" s="112" t="s">
        <v>185</v>
      </c>
      <c r="M8" s="112" t="s">
        <v>186</v>
      </c>
      <c r="N8" s="113" t="s">
        <v>227</v>
      </c>
      <c r="O8" s="113" t="s">
        <v>234</v>
      </c>
      <c r="P8" s="113" t="s">
        <v>191</v>
      </c>
      <c r="Q8" s="113" t="s">
        <v>192</v>
      </c>
      <c r="R8" s="113" t="s">
        <v>193</v>
      </c>
      <c r="S8" s="113" t="s">
        <v>194</v>
      </c>
      <c r="T8" s="113" t="s">
        <v>195</v>
      </c>
      <c r="U8" s="113" t="s">
        <v>196</v>
      </c>
      <c r="V8" s="113" t="s">
        <v>187</v>
      </c>
      <c r="W8" s="113" t="s">
        <v>223</v>
      </c>
      <c r="X8" s="114" t="s">
        <v>197</v>
      </c>
      <c r="Y8" s="115" t="s">
        <v>8</v>
      </c>
      <c r="Z8" s="116" t="s">
        <v>13</v>
      </c>
      <c r="AA8" s="115" t="s">
        <v>9</v>
      </c>
      <c r="AB8" s="116" t="s">
        <v>198</v>
      </c>
      <c r="AC8" s="112" t="s">
        <v>199</v>
      </c>
    </row>
    <row r="9" spans="1:29" ht="15" x14ac:dyDescent="0.2">
      <c r="A9" s="127">
        <v>1.01530569177177E+16</v>
      </c>
      <c r="B9" s="128">
        <v>2015</v>
      </c>
      <c r="C9" s="128" t="s">
        <v>248</v>
      </c>
      <c r="D9" s="129">
        <v>42035</v>
      </c>
      <c r="E9" s="130">
        <v>42005.500023148146</v>
      </c>
      <c r="F9" s="128" t="s">
        <v>14</v>
      </c>
      <c r="G9" s="128" t="s">
        <v>14</v>
      </c>
      <c r="H9" s="80">
        <f>IF(G9="AVANT YTY",0,IF(G9="Perrier iconic",1,IF(G9="Perrier Anytime",2,IF(G9="Perrier Art",3,IF(G9="Perrier Since 1863 ",4,IF(G9="Regram",5,IF(G9="Perrier x Digital Artist",6,IF(G9="Perrier 100% Natural",7,IF(G9="Perrier Magazine",8,IF(G9="Street Art by Perrier",9,FALSE))))))))))</f>
        <v>0</v>
      </c>
      <c r="I9" s="131" t="s">
        <v>15</v>
      </c>
      <c r="J9" s="131">
        <v>2383872</v>
      </c>
      <c r="K9" s="132">
        <v>2048</v>
      </c>
      <c r="L9" s="132">
        <v>2381824</v>
      </c>
      <c r="M9" s="131">
        <v>119744</v>
      </c>
      <c r="N9" s="133">
        <f>V9/J9</f>
        <v>5.0230884879725088E-2</v>
      </c>
      <c r="O9" s="60">
        <f>SUM(P9:T9)</f>
        <v>135226</v>
      </c>
      <c r="P9" s="131">
        <v>100275</v>
      </c>
      <c r="Q9" s="134">
        <v>416</v>
      </c>
      <c r="R9" s="134">
        <v>217</v>
      </c>
      <c r="S9" s="134">
        <v>34318</v>
      </c>
      <c r="T9" s="134" t="s">
        <v>290</v>
      </c>
      <c r="U9" s="134"/>
      <c r="V9" s="117">
        <f>U9+M9</f>
        <v>119744</v>
      </c>
      <c r="W9" s="60">
        <f>IF(ISNA(VLOOKUP(E9,'FAN EVOLUTION'!$A$46:$B$10042,2,1)),0,VLOOKUP(E9,'FAN EVOLUTION'!$A$46:$B$10042,2,1))</f>
        <v>0</v>
      </c>
      <c r="X9" s="135"/>
      <c r="Y9" s="136"/>
      <c r="Z9" s="132"/>
      <c r="AA9" s="136"/>
      <c r="AB9" s="137"/>
      <c r="AC9" s="132"/>
    </row>
    <row r="10" spans="1:29" ht="15" x14ac:dyDescent="0.2">
      <c r="A10" s="127">
        <v>1.01530909717927E+16</v>
      </c>
      <c r="B10" s="128">
        <v>2015</v>
      </c>
      <c r="C10" s="128" t="s">
        <v>248</v>
      </c>
      <c r="D10" s="129">
        <v>42035</v>
      </c>
      <c r="E10" s="130">
        <v>42010.5</v>
      </c>
      <c r="F10" s="128" t="s">
        <v>14</v>
      </c>
      <c r="G10" s="128" t="s">
        <v>14</v>
      </c>
      <c r="H10" s="80">
        <f t="shared" ref="H10:H73" si="0">IF(G10="AVANT YTY",0,IF(G10="Perrier iconic",1,IF(G10="Perrier Anytime",2,IF(G10="Perrier Art",3,IF(G10="Perrier Since 1863 ",4,IF(G10="Regram",5,IF(G10="Perrier x Digital Artist",6,IF(G10="Perrier 100% Natural",7,IF(G10="Perrier Magazine",8,IF(G10="Street Art by Perrier",9,FALSE))))))))))</f>
        <v>0</v>
      </c>
      <c r="I10" s="131" t="s">
        <v>16</v>
      </c>
      <c r="J10" s="131">
        <v>2699</v>
      </c>
      <c r="K10" s="132">
        <v>2699</v>
      </c>
      <c r="L10" s="132">
        <v>0</v>
      </c>
      <c r="M10" s="131">
        <v>352</v>
      </c>
      <c r="N10" s="133">
        <f t="shared" ref="N10:N73" si="1">V10/J10</f>
        <v>0.13041867358280845</v>
      </c>
      <c r="O10" s="60">
        <f t="shared" ref="O10:O73" si="2">SUM(P10:T10)</f>
        <v>469</v>
      </c>
      <c r="P10" s="131">
        <v>298</v>
      </c>
      <c r="Q10" s="134">
        <v>4</v>
      </c>
      <c r="R10" s="134">
        <v>17</v>
      </c>
      <c r="S10" s="134">
        <v>150</v>
      </c>
      <c r="T10" s="134" t="s">
        <v>290</v>
      </c>
      <c r="U10" s="134"/>
      <c r="V10" s="117">
        <f t="shared" ref="V10:V73" si="3">U10+M10</f>
        <v>352</v>
      </c>
      <c r="W10" s="60">
        <f>IF(ISNA(VLOOKUP(E10,'FAN EVOLUTION'!$A$46:$B$10042,2,1)),0,VLOOKUP(E10,'FAN EVOLUTION'!$A$46:$B$10042,2,1))</f>
        <v>0</v>
      </c>
      <c r="X10" s="135"/>
      <c r="Y10" s="136"/>
      <c r="Z10" s="132"/>
      <c r="AA10" s="136"/>
      <c r="AB10" s="137"/>
      <c r="AC10" s="132"/>
    </row>
    <row r="11" spans="1:29" ht="15" x14ac:dyDescent="0.2">
      <c r="A11" s="127">
        <v>1.01531049863127E+16</v>
      </c>
      <c r="B11" s="128">
        <v>2015</v>
      </c>
      <c r="C11" s="128" t="s">
        <v>248</v>
      </c>
      <c r="D11" s="129">
        <v>42035</v>
      </c>
      <c r="E11" s="130">
        <v>42016.500011574077</v>
      </c>
      <c r="F11" s="128" t="s">
        <v>14</v>
      </c>
      <c r="G11" s="128" t="s">
        <v>14</v>
      </c>
      <c r="H11" s="80">
        <f>IF(G11="AVANT YTY",0,IF(G11="Perrier iconic",1,IF(G11="Perrier Anytime",2,IF(G11="Perrier Art",3,IF(G11="Perrier Since 1863 ",4,IF(G11="Regram",5,IF(G11="Perrier x Digital Artist",6,IF(G11="Perrier 100% Natural",7,IF(G11="Perrier Magazine",8,IF(G11="Street Art by Perrier",9,FALSE))))))))))</f>
        <v>0</v>
      </c>
      <c r="I11" s="131" t="s">
        <v>17</v>
      </c>
      <c r="J11" s="131">
        <v>1895</v>
      </c>
      <c r="K11" s="132">
        <v>1895</v>
      </c>
      <c r="L11" s="132">
        <v>0</v>
      </c>
      <c r="M11" s="131">
        <v>176</v>
      </c>
      <c r="N11" s="133">
        <f t="shared" si="1"/>
        <v>9.2875989445910287E-2</v>
      </c>
      <c r="O11" s="60">
        <f t="shared" si="2"/>
        <v>237</v>
      </c>
      <c r="P11" s="131">
        <v>134</v>
      </c>
      <c r="Q11" s="134" t="s">
        <v>290</v>
      </c>
      <c r="R11" s="134">
        <v>6</v>
      </c>
      <c r="S11" s="134">
        <v>97</v>
      </c>
      <c r="T11" s="134" t="s">
        <v>290</v>
      </c>
      <c r="U11" s="134"/>
      <c r="V11" s="117">
        <f t="shared" si="3"/>
        <v>176</v>
      </c>
      <c r="W11" s="60">
        <f>IF(ISNA(VLOOKUP(E11,'FAN EVOLUTION'!$A$46:$B$10042,2,1)),0,VLOOKUP(E11,'FAN EVOLUTION'!$A$46:$B$10042,2,1))</f>
        <v>0</v>
      </c>
      <c r="X11" s="135"/>
      <c r="Y11" s="136"/>
      <c r="Z11" s="132"/>
      <c r="AA11" s="136"/>
      <c r="AB11" s="137"/>
      <c r="AC11" s="132"/>
    </row>
    <row r="12" spans="1:29" ht="15" x14ac:dyDescent="0.2">
      <c r="A12" s="127">
        <v>1.01531071595227E+16</v>
      </c>
      <c r="B12" s="128">
        <v>2015</v>
      </c>
      <c r="C12" s="128" t="s">
        <v>248</v>
      </c>
      <c r="D12" s="129">
        <v>42035</v>
      </c>
      <c r="E12" s="130">
        <v>42017.500011574077</v>
      </c>
      <c r="F12" s="128" t="s">
        <v>14</v>
      </c>
      <c r="G12" s="128" t="s">
        <v>14</v>
      </c>
      <c r="H12" s="80">
        <f t="shared" si="0"/>
        <v>0</v>
      </c>
      <c r="I12" s="131" t="s">
        <v>18</v>
      </c>
      <c r="J12" s="131">
        <v>2315</v>
      </c>
      <c r="K12" s="132">
        <v>2315</v>
      </c>
      <c r="L12" s="132">
        <v>0</v>
      </c>
      <c r="M12" s="131">
        <v>250</v>
      </c>
      <c r="N12" s="133">
        <f t="shared" si="1"/>
        <v>0.10799136069114471</v>
      </c>
      <c r="O12" s="60">
        <f t="shared" si="2"/>
        <v>324</v>
      </c>
      <c r="P12" s="131">
        <v>203</v>
      </c>
      <c r="Q12" s="134">
        <v>3</v>
      </c>
      <c r="R12" s="134">
        <v>10</v>
      </c>
      <c r="S12" s="134">
        <v>108</v>
      </c>
      <c r="T12" s="134" t="s">
        <v>290</v>
      </c>
      <c r="U12" s="134"/>
      <c r="V12" s="117">
        <f t="shared" si="3"/>
        <v>250</v>
      </c>
      <c r="W12" s="60">
        <f>IF(ISNA(VLOOKUP(E12,'FAN EVOLUTION'!$A$46:$B$10042,2,1)),0,VLOOKUP(E12,'FAN EVOLUTION'!$A$46:$B$10042,2,1))</f>
        <v>0</v>
      </c>
      <c r="X12" s="135"/>
      <c r="Y12" s="136"/>
      <c r="Z12" s="132"/>
      <c r="AA12" s="136"/>
      <c r="AB12" s="137"/>
      <c r="AC12" s="132"/>
    </row>
    <row r="13" spans="1:29" ht="15" x14ac:dyDescent="0.2">
      <c r="A13" s="127">
        <v>1.01531091781727E+16</v>
      </c>
      <c r="B13" s="128">
        <v>2015</v>
      </c>
      <c r="C13" s="128" t="s">
        <v>248</v>
      </c>
      <c r="D13" s="129">
        <v>42035</v>
      </c>
      <c r="E13" s="130">
        <v>42018.500023148146</v>
      </c>
      <c r="F13" s="128" t="s">
        <v>14</v>
      </c>
      <c r="G13" s="128" t="s">
        <v>14</v>
      </c>
      <c r="H13" s="80">
        <f t="shared" si="0"/>
        <v>0</v>
      </c>
      <c r="I13" s="131" t="s">
        <v>19</v>
      </c>
      <c r="J13" s="131">
        <v>2800</v>
      </c>
      <c r="K13" s="132">
        <v>2800</v>
      </c>
      <c r="L13" s="132">
        <v>0</v>
      </c>
      <c r="M13" s="131">
        <v>314</v>
      </c>
      <c r="N13" s="133">
        <f t="shared" si="1"/>
        <v>0.11214285714285714</v>
      </c>
      <c r="O13" s="60">
        <f t="shared" si="2"/>
        <v>400</v>
      </c>
      <c r="P13" s="131">
        <v>273</v>
      </c>
      <c r="Q13" s="134">
        <v>3</v>
      </c>
      <c r="R13" s="134">
        <v>15</v>
      </c>
      <c r="S13" s="134">
        <v>109</v>
      </c>
      <c r="T13" s="134" t="s">
        <v>290</v>
      </c>
      <c r="U13" s="134"/>
      <c r="V13" s="117">
        <f t="shared" si="3"/>
        <v>314</v>
      </c>
      <c r="W13" s="60">
        <f>IF(ISNA(VLOOKUP(E13,'FAN EVOLUTION'!$A$46:$B$10042,2,1)),0,VLOOKUP(E13,'FAN EVOLUTION'!$A$46:$B$10042,2,1))</f>
        <v>0</v>
      </c>
      <c r="X13" s="135"/>
      <c r="Y13" s="136"/>
      <c r="Z13" s="132"/>
      <c r="AA13" s="136"/>
      <c r="AB13" s="137"/>
      <c r="AC13" s="132"/>
    </row>
    <row r="14" spans="1:29" ht="15" x14ac:dyDescent="0.2">
      <c r="A14" s="127">
        <v>1.01531132413627E+16</v>
      </c>
      <c r="B14" s="128">
        <v>2015</v>
      </c>
      <c r="C14" s="128" t="s">
        <v>248</v>
      </c>
      <c r="D14" s="129">
        <v>42035</v>
      </c>
      <c r="E14" s="130">
        <v>42019.125</v>
      </c>
      <c r="F14" s="128" t="s">
        <v>14</v>
      </c>
      <c r="G14" s="128" t="s">
        <v>14</v>
      </c>
      <c r="H14" s="80">
        <f t="shared" si="0"/>
        <v>0</v>
      </c>
      <c r="I14" s="131" t="s">
        <v>20</v>
      </c>
      <c r="J14" s="131">
        <v>60</v>
      </c>
      <c r="K14" s="132">
        <v>60</v>
      </c>
      <c r="L14" s="132">
        <v>0</v>
      </c>
      <c r="M14" s="131">
        <v>38</v>
      </c>
      <c r="N14" s="133">
        <f t="shared" si="1"/>
        <v>0.6333333333333333</v>
      </c>
      <c r="O14" s="60">
        <f t="shared" si="2"/>
        <v>64</v>
      </c>
      <c r="P14" s="131">
        <v>16</v>
      </c>
      <c r="Q14" s="134">
        <v>2</v>
      </c>
      <c r="R14" s="134">
        <v>1</v>
      </c>
      <c r="S14" s="134">
        <v>45</v>
      </c>
      <c r="T14" s="134" t="s">
        <v>290</v>
      </c>
      <c r="U14" s="134"/>
      <c r="V14" s="117">
        <f t="shared" si="3"/>
        <v>38</v>
      </c>
      <c r="W14" s="60">
        <f>IF(ISNA(VLOOKUP(E14,'FAN EVOLUTION'!$A$46:$B$10042,2,1)),0,VLOOKUP(E14,'FAN EVOLUTION'!$A$46:$B$10042,2,1))</f>
        <v>0</v>
      </c>
      <c r="X14" s="135"/>
      <c r="Y14" s="136"/>
      <c r="Z14" s="132"/>
      <c r="AA14" s="136"/>
      <c r="AB14" s="137"/>
      <c r="AC14" s="132"/>
    </row>
    <row r="15" spans="1:29" ht="15" x14ac:dyDescent="0.2">
      <c r="A15" s="127">
        <v>1.01531200611177E+16</v>
      </c>
      <c r="B15" s="128">
        <v>2015</v>
      </c>
      <c r="C15" s="128" t="s">
        <v>248</v>
      </c>
      <c r="D15" s="129">
        <v>42035</v>
      </c>
      <c r="E15" s="130">
        <v>42023.500023148146</v>
      </c>
      <c r="F15" s="128" t="s">
        <v>14</v>
      </c>
      <c r="G15" s="128" t="s">
        <v>14</v>
      </c>
      <c r="H15" s="80">
        <f t="shared" si="0"/>
        <v>0</v>
      </c>
      <c r="I15" s="131" t="s">
        <v>21</v>
      </c>
      <c r="J15" s="131">
        <v>2842</v>
      </c>
      <c r="K15" s="132">
        <v>2842</v>
      </c>
      <c r="L15" s="132">
        <v>0</v>
      </c>
      <c r="M15" s="131">
        <v>298</v>
      </c>
      <c r="N15" s="133">
        <f t="shared" si="1"/>
        <v>0.10485573539760731</v>
      </c>
      <c r="O15" s="60">
        <f t="shared" si="2"/>
        <v>383</v>
      </c>
      <c r="P15" s="131">
        <v>256</v>
      </c>
      <c r="Q15" s="134" t="s">
        <v>290</v>
      </c>
      <c r="R15" s="134">
        <v>15</v>
      </c>
      <c r="S15" s="134">
        <v>112</v>
      </c>
      <c r="T15" s="134" t="s">
        <v>290</v>
      </c>
      <c r="U15" s="134"/>
      <c r="V15" s="117">
        <f t="shared" si="3"/>
        <v>298</v>
      </c>
      <c r="W15" s="60">
        <f>IF(ISNA(VLOOKUP(E15,'FAN EVOLUTION'!$A$46:$B$10042,2,1)),0,VLOOKUP(E15,'FAN EVOLUTION'!$A$46:$B$10042,2,1))</f>
        <v>0</v>
      </c>
      <c r="X15" s="135"/>
      <c r="Y15" s="136"/>
      <c r="Z15" s="132"/>
      <c r="AA15" s="136"/>
      <c r="AB15" s="137"/>
      <c r="AC15" s="132"/>
    </row>
    <row r="16" spans="1:29" ht="15" x14ac:dyDescent="0.2">
      <c r="A16" s="127">
        <v>1.01531243982627E+16</v>
      </c>
      <c r="B16" s="128">
        <v>2015</v>
      </c>
      <c r="C16" s="128" t="s">
        <v>248</v>
      </c>
      <c r="D16" s="129">
        <v>42035</v>
      </c>
      <c r="E16" s="130">
        <v>42025.5</v>
      </c>
      <c r="F16" s="128" t="s">
        <v>14</v>
      </c>
      <c r="G16" s="128" t="s">
        <v>14</v>
      </c>
      <c r="H16" s="80">
        <f t="shared" si="0"/>
        <v>0</v>
      </c>
      <c r="I16" s="131" t="s">
        <v>22</v>
      </c>
      <c r="J16" s="131">
        <v>2293</v>
      </c>
      <c r="K16" s="132">
        <v>2293</v>
      </c>
      <c r="L16" s="132">
        <v>0</v>
      </c>
      <c r="M16" s="131">
        <v>199</v>
      </c>
      <c r="N16" s="133">
        <f t="shared" si="1"/>
        <v>8.6785870039249896E-2</v>
      </c>
      <c r="O16" s="60">
        <f t="shared" si="2"/>
        <v>271</v>
      </c>
      <c r="P16" s="131">
        <v>172</v>
      </c>
      <c r="Q16" s="134">
        <v>1</v>
      </c>
      <c r="R16" s="134">
        <v>9</v>
      </c>
      <c r="S16" s="134">
        <v>89</v>
      </c>
      <c r="T16" s="134" t="s">
        <v>290</v>
      </c>
      <c r="U16" s="134"/>
      <c r="V16" s="117">
        <f t="shared" si="3"/>
        <v>199</v>
      </c>
      <c r="W16" s="60">
        <f>IF(ISNA(VLOOKUP(E16,'FAN EVOLUTION'!$A$46:$B$10042,2,1)),0,VLOOKUP(E16,'FAN EVOLUTION'!$A$46:$B$10042,2,1))</f>
        <v>0</v>
      </c>
      <c r="X16" s="135"/>
      <c r="Y16" s="136"/>
      <c r="Z16" s="132"/>
      <c r="AA16" s="136"/>
      <c r="AB16" s="137"/>
      <c r="AC16" s="132"/>
    </row>
    <row r="17" spans="1:29" ht="15" x14ac:dyDescent="0.2">
      <c r="A17" s="127">
        <v>1.01531354676877E+16</v>
      </c>
      <c r="B17" s="128">
        <v>2015</v>
      </c>
      <c r="C17" s="128" t="s">
        <v>248</v>
      </c>
      <c r="D17" s="129">
        <v>42035</v>
      </c>
      <c r="E17" s="130">
        <v>42030.500011574077</v>
      </c>
      <c r="F17" s="128" t="s">
        <v>14</v>
      </c>
      <c r="G17" s="128" t="s">
        <v>14</v>
      </c>
      <c r="H17" s="80">
        <f t="shared" si="0"/>
        <v>0</v>
      </c>
      <c r="I17" s="131" t="s">
        <v>23</v>
      </c>
      <c r="J17" s="131">
        <v>2318</v>
      </c>
      <c r="K17" s="132">
        <v>2318</v>
      </c>
      <c r="L17" s="132">
        <v>0</v>
      </c>
      <c r="M17" s="131">
        <v>244</v>
      </c>
      <c r="N17" s="133">
        <f t="shared" si="1"/>
        <v>0.10526315789473684</v>
      </c>
      <c r="O17" s="60">
        <f t="shared" si="2"/>
        <v>322</v>
      </c>
      <c r="P17" s="131">
        <v>207</v>
      </c>
      <c r="Q17" s="134">
        <v>1</v>
      </c>
      <c r="R17" s="134">
        <v>7</v>
      </c>
      <c r="S17" s="134">
        <v>107</v>
      </c>
      <c r="T17" s="134" t="s">
        <v>290</v>
      </c>
      <c r="U17" s="134"/>
      <c r="V17" s="117">
        <f t="shared" si="3"/>
        <v>244</v>
      </c>
      <c r="W17" s="60">
        <f>IF(ISNA(VLOOKUP(E17,'FAN EVOLUTION'!$A$46:$B$10042,2,1)),0,VLOOKUP(E17,'FAN EVOLUTION'!$A$46:$B$10042,2,1))</f>
        <v>0</v>
      </c>
      <c r="X17" s="135"/>
      <c r="Y17" s="136"/>
      <c r="Z17" s="132"/>
      <c r="AA17" s="136"/>
      <c r="AB17" s="137"/>
      <c r="AC17" s="132"/>
    </row>
    <row r="18" spans="1:29" ht="15" x14ac:dyDescent="0.2">
      <c r="A18" s="127">
        <v>1.01531420136827E+16</v>
      </c>
      <c r="B18" s="128">
        <v>2015</v>
      </c>
      <c r="C18" s="128" t="s">
        <v>248</v>
      </c>
      <c r="D18" s="129">
        <v>42035</v>
      </c>
      <c r="E18" s="130">
        <v>42033.500011574077</v>
      </c>
      <c r="F18" s="128" t="s">
        <v>14</v>
      </c>
      <c r="G18" s="128" t="s">
        <v>14</v>
      </c>
      <c r="H18" s="80">
        <f t="shared" si="0"/>
        <v>0</v>
      </c>
      <c r="I18" s="131" t="s">
        <v>24</v>
      </c>
      <c r="J18" s="131">
        <v>1371</v>
      </c>
      <c r="K18" s="132">
        <v>1371</v>
      </c>
      <c r="L18" s="132">
        <v>0</v>
      </c>
      <c r="M18" s="131">
        <v>113</v>
      </c>
      <c r="N18" s="133">
        <f t="shared" si="1"/>
        <v>8.2421590080233406E-2</v>
      </c>
      <c r="O18" s="60">
        <f t="shared" si="2"/>
        <v>162</v>
      </c>
      <c r="P18" s="131">
        <v>76</v>
      </c>
      <c r="Q18" s="134" t="s">
        <v>290</v>
      </c>
      <c r="R18" s="134">
        <v>4</v>
      </c>
      <c r="S18" s="134">
        <v>82</v>
      </c>
      <c r="T18" s="134" t="s">
        <v>290</v>
      </c>
      <c r="U18" s="134"/>
      <c r="V18" s="117">
        <f t="shared" si="3"/>
        <v>113</v>
      </c>
      <c r="W18" s="60">
        <f>IF(ISNA(VLOOKUP(E18,'FAN EVOLUTION'!$A$46:$B$10042,2,1)),0,VLOOKUP(E18,'FAN EVOLUTION'!$A$46:$B$10042,2,1))</f>
        <v>0</v>
      </c>
      <c r="X18" s="135"/>
      <c r="Y18" s="136"/>
      <c r="Z18" s="132"/>
      <c r="AA18" s="136"/>
      <c r="AB18" s="137"/>
      <c r="AC18" s="132"/>
    </row>
    <row r="19" spans="1:29" ht="15" x14ac:dyDescent="0.2">
      <c r="A19" s="127">
        <v>1.01531438994477E+16</v>
      </c>
      <c r="B19" s="128">
        <v>2015</v>
      </c>
      <c r="C19" s="128" t="s">
        <v>248</v>
      </c>
      <c r="D19" s="129">
        <v>42035</v>
      </c>
      <c r="E19" s="130">
        <v>42034.458344907405</v>
      </c>
      <c r="F19" s="128" t="s">
        <v>14</v>
      </c>
      <c r="G19" s="128" t="s">
        <v>14</v>
      </c>
      <c r="H19" s="80">
        <f t="shared" si="0"/>
        <v>0</v>
      </c>
      <c r="I19" s="131" t="s">
        <v>25</v>
      </c>
      <c r="J19" s="131">
        <v>2359</v>
      </c>
      <c r="K19" s="132">
        <v>2359</v>
      </c>
      <c r="L19" s="132">
        <v>0</v>
      </c>
      <c r="M19" s="131">
        <v>203</v>
      </c>
      <c r="N19" s="133">
        <f t="shared" si="1"/>
        <v>8.6053412462908013E-2</v>
      </c>
      <c r="O19" s="60">
        <f t="shared" si="2"/>
        <v>258</v>
      </c>
      <c r="P19" s="131">
        <v>28</v>
      </c>
      <c r="Q19" s="134" t="s">
        <v>290</v>
      </c>
      <c r="R19" s="134">
        <v>3</v>
      </c>
      <c r="S19" s="134">
        <v>124</v>
      </c>
      <c r="T19" s="134">
        <v>103</v>
      </c>
      <c r="U19" s="134"/>
      <c r="V19" s="117">
        <f t="shared" si="3"/>
        <v>203</v>
      </c>
      <c r="W19" s="60">
        <f>IF(ISNA(VLOOKUP(E19,'FAN EVOLUTION'!$A$46:$B$10042,2,1)),0,VLOOKUP(E19,'FAN EVOLUTION'!$A$46:$B$10042,2,1))</f>
        <v>0</v>
      </c>
      <c r="X19" s="135"/>
      <c r="Y19" s="136"/>
      <c r="Z19" s="132"/>
      <c r="AA19" s="136"/>
      <c r="AB19" s="137"/>
      <c r="AC19" s="132"/>
    </row>
    <row r="20" spans="1:29" ht="15" x14ac:dyDescent="0.2">
      <c r="A20" s="127">
        <v>1.01531519909427E+16</v>
      </c>
      <c r="B20" s="128">
        <v>2015</v>
      </c>
      <c r="C20" s="128" t="s">
        <v>248</v>
      </c>
      <c r="D20" s="129">
        <v>42063</v>
      </c>
      <c r="E20" s="130">
        <v>42037.500011574077</v>
      </c>
      <c r="F20" s="128" t="s">
        <v>14</v>
      </c>
      <c r="G20" s="128" t="s">
        <v>14</v>
      </c>
      <c r="H20" s="80">
        <f t="shared" si="0"/>
        <v>0</v>
      </c>
      <c r="I20" s="131" t="s">
        <v>26</v>
      </c>
      <c r="J20" s="131">
        <v>3098</v>
      </c>
      <c r="K20" s="132">
        <v>3098</v>
      </c>
      <c r="L20" s="132">
        <v>0</v>
      </c>
      <c r="M20" s="131">
        <v>256</v>
      </c>
      <c r="N20" s="133">
        <f t="shared" si="1"/>
        <v>8.2633957391865714E-2</v>
      </c>
      <c r="O20" s="60">
        <f t="shared" si="2"/>
        <v>364</v>
      </c>
      <c r="P20" s="131">
        <v>204</v>
      </c>
      <c r="Q20" s="134">
        <v>4</v>
      </c>
      <c r="R20" s="134">
        <v>21</v>
      </c>
      <c r="S20" s="134">
        <v>135</v>
      </c>
      <c r="T20" s="134" t="s">
        <v>290</v>
      </c>
      <c r="U20" s="134"/>
      <c r="V20" s="117">
        <f t="shared" si="3"/>
        <v>256</v>
      </c>
      <c r="W20" s="60">
        <f>IF(ISNA(VLOOKUP(E20,'FAN EVOLUTION'!$A$46:$B$10042,2,1)),0,VLOOKUP(E20,'FAN EVOLUTION'!$A$46:$B$10042,2,1))</f>
        <v>0</v>
      </c>
      <c r="X20" s="135"/>
      <c r="Y20" s="136"/>
      <c r="Z20" s="132"/>
      <c r="AA20" s="136"/>
      <c r="AB20" s="137"/>
      <c r="AC20" s="132"/>
    </row>
    <row r="21" spans="1:29" ht="15" x14ac:dyDescent="0.2">
      <c r="A21" s="127">
        <v>1.01531610964527E+16</v>
      </c>
      <c r="B21" s="128">
        <v>2015</v>
      </c>
      <c r="C21" s="128" t="s">
        <v>248</v>
      </c>
      <c r="D21" s="129">
        <v>42063</v>
      </c>
      <c r="E21" s="130">
        <v>42041.500023148146</v>
      </c>
      <c r="F21" s="128" t="s">
        <v>14</v>
      </c>
      <c r="G21" s="128" t="s">
        <v>14</v>
      </c>
      <c r="H21" s="80">
        <f t="shared" si="0"/>
        <v>0</v>
      </c>
      <c r="I21" s="131" t="s">
        <v>27</v>
      </c>
      <c r="J21" s="131">
        <v>4916</v>
      </c>
      <c r="K21" s="132">
        <v>4916</v>
      </c>
      <c r="L21" s="132">
        <v>0</v>
      </c>
      <c r="M21" s="131">
        <v>562</v>
      </c>
      <c r="N21" s="133">
        <f t="shared" si="1"/>
        <v>0.11432058584214809</v>
      </c>
      <c r="O21" s="60">
        <f t="shared" si="2"/>
        <v>763</v>
      </c>
      <c r="P21" s="131">
        <v>466</v>
      </c>
      <c r="Q21" s="134">
        <v>7</v>
      </c>
      <c r="R21" s="134">
        <v>33</v>
      </c>
      <c r="S21" s="134">
        <v>257</v>
      </c>
      <c r="T21" s="134" t="s">
        <v>290</v>
      </c>
      <c r="U21" s="134"/>
      <c r="V21" s="117">
        <f t="shared" si="3"/>
        <v>562</v>
      </c>
      <c r="W21" s="60">
        <f>IF(ISNA(VLOOKUP(E21,'FAN EVOLUTION'!$A$46:$B$10042,2,1)),0,VLOOKUP(E21,'FAN EVOLUTION'!$A$46:$B$10042,2,1))</f>
        <v>0</v>
      </c>
      <c r="X21" s="135"/>
      <c r="Y21" s="136"/>
      <c r="Z21" s="132"/>
      <c r="AA21" s="136"/>
      <c r="AB21" s="137"/>
      <c r="AC21" s="132"/>
    </row>
    <row r="22" spans="1:29" ht="15" x14ac:dyDescent="0.2">
      <c r="A22" s="127">
        <v>1.01531687069427E+16</v>
      </c>
      <c r="B22" s="128">
        <v>2015</v>
      </c>
      <c r="C22" s="128" t="s">
        <v>248</v>
      </c>
      <c r="D22" s="129">
        <v>42063</v>
      </c>
      <c r="E22" s="130">
        <v>42044.535798611112</v>
      </c>
      <c r="F22" s="128" t="s">
        <v>14</v>
      </c>
      <c r="G22" s="128" t="s">
        <v>14</v>
      </c>
      <c r="H22" s="80">
        <f t="shared" si="0"/>
        <v>0</v>
      </c>
      <c r="I22" s="131" t="s">
        <v>28</v>
      </c>
      <c r="J22" s="131">
        <v>1937</v>
      </c>
      <c r="K22" s="132">
        <v>1937</v>
      </c>
      <c r="L22" s="132">
        <v>0</v>
      </c>
      <c r="M22" s="131">
        <v>190</v>
      </c>
      <c r="N22" s="133">
        <f t="shared" si="1"/>
        <v>9.8089829633453793E-2</v>
      </c>
      <c r="O22" s="60">
        <f t="shared" si="2"/>
        <v>269</v>
      </c>
      <c r="P22" s="131">
        <v>143</v>
      </c>
      <c r="Q22" s="134">
        <v>3</v>
      </c>
      <c r="R22" s="134">
        <v>12</v>
      </c>
      <c r="S22" s="134">
        <v>111</v>
      </c>
      <c r="T22" s="134" t="s">
        <v>290</v>
      </c>
      <c r="U22" s="134"/>
      <c r="V22" s="117">
        <f t="shared" si="3"/>
        <v>190</v>
      </c>
      <c r="W22" s="60">
        <f>IF(ISNA(VLOOKUP(E22,'FAN EVOLUTION'!$A$46:$B$10042,2,1)),0,VLOOKUP(E22,'FAN EVOLUTION'!$A$46:$B$10042,2,1))</f>
        <v>0</v>
      </c>
      <c r="X22" s="135"/>
      <c r="Y22" s="136"/>
      <c r="Z22" s="132"/>
      <c r="AA22" s="136"/>
      <c r="AB22" s="137"/>
      <c r="AC22" s="132"/>
    </row>
    <row r="23" spans="1:29" ht="15" x14ac:dyDescent="0.2">
      <c r="A23" s="127">
        <v>1.01531728710477E+16</v>
      </c>
      <c r="B23" s="128">
        <v>2015</v>
      </c>
      <c r="C23" s="128" t="s">
        <v>248</v>
      </c>
      <c r="D23" s="129">
        <v>42063</v>
      </c>
      <c r="E23" s="130">
        <v>42046.500023148146</v>
      </c>
      <c r="F23" s="128" t="s">
        <v>14</v>
      </c>
      <c r="G23" s="128" t="s">
        <v>14</v>
      </c>
      <c r="H23" s="80">
        <f t="shared" si="0"/>
        <v>0</v>
      </c>
      <c r="I23" s="131" t="s">
        <v>29</v>
      </c>
      <c r="J23" s="131">
        <v>2982</v>
      </c>
      <c r="K23" s="132">
        <v>2982</v>
      </c>
      <c r="L23" s="132">
        <v>0</v>
      </c>
      <c r="M23" s="131">
        <v>288</v>
      </c>
      <c r="N23" s="133">
        <f t="shared" si="1"/>
        <v>9.6579476861166996E-2</v>
      </c>
      <c r="O23" s="60">
        <f t="shared" si="2"/>
        <v>417</v>
      </c>
      <c r="P23" s="131">
        <v>227</v>
      </c>
      <c r="Q23" s="134">
        <v>20</v>
      </c>
      <c r="R23" s="134">
        <v>13</v>
      </c>
      <c r="S23" s="134">
        <v>157</v>
      </c>
      <c r="T23" s="134" t="s">
        <v>290</v>
      </c>
      <c r="U23" s="134"/>
      <c r="V23" s="117">
        <f t="shared" si="3"/>
        <v>288</v>
      </c>
      <c r="W23" s="60">
        <f>IF(ISNA(VLOOKUP(E23,'FAN EVOLUTION'!$A$46:$B$10042,2,1)),0,VLOOKUP(E23,'FAN EVOLUTION'!$A$46:$B$10042,2,1))</f>
        <v>0</v>
      </c>
      <c r="X23" s="135"/>
      <c r="Y23" s="136"/>
      <c r="Z23" s="132"/>
      <c r="AA23" s="136"/>
      <c r="AB23" s="137"/>
      <c r="AC23" s="132"/>
    </row>
    <row r="24" spans="1:29" ht="15" x14ac:dyDescent="0.2">
      <c r="A24" s="127">
        <v>1.01531798076677E+16</v>
      </c>
      <c r="B24" s="128">
        <v>2015</v>
      </c>
      <c r="C24" s="128" t="s">
        <v>248</v>
      </c>
      <c r="D24" s="129">
        <v>42063</v>
      </c>
      <c r="E24" s="130">
        <v>42049.375</v>
      </c>
      <c r="F24" s="128" t="s">
        <v>14</v>
      </c>
      <c r="G24" s="128" t="s">
        <v>14</v>
      </c>
      <c r="H24" s="80">
        <f t="shared" si="0"/>
        <v>0</v>
      </c>
      <c r="I24" s="131" t="s">
        <v>30</v>
      </c>
      <c r="J24" s="131">
        <v>2838</v>
      </c>
      <c r="K24" s="132">
        <v>2838</v>
      </c>
      <c r="L24" s="132">
        <v>0</v>
      </c>
      <c r="M24" s="131">
        <v>277</v>
      </c>
      <c r="N24" s="133">
        <f t="shared" si="1"/>
        <v>9.7603946441155748E-2</v>
      </c>
      <c r="O24" s="60">
        <f t="shared" si="2"/>
        <v>383</v>
      </c>
      <c r="P24" s="131">
        <v>225</v>
      </c>
      <c r="Q24" s="134">
        <v>4</v>
      </c>
      <c r="R24" s="134">
        <v>16</v>
      </c>
      <c r="S24" s="134">
        <v>138</v>
      </c>
      <c r="T24" s="134" t="s">
        <v>290</v>
      </c>
      <c r="U24" s="134"/>
      <c r="V24" s="117">
        <f t="shared" si="3"/>
        <v>277</v>
      </c>
      <c r="W24" s="60">
        <f>IF(ISNA(VLOOKUP(E24,'FAN EVOLUTION'!$A$46:$B$10042,2,1)),0,VLOOKUP(E24,'FAN EVOLUTION'!$A$46:$B$10042,2,1))</f>
        <v>0</v>
      </c>
      <c r="X24" s="135"/>
      <c r="Y24" s="136"/>
      <c r="Z24" s="132"/>
      <c r="AA24" s="136"/>
      <c r="AB24" s="137"/>
      <c r="AC24" s="132"/>
    </row>
    <row r="25" spans="1:29" ht="15" x14ac:dyDescent="0.2">
      <c r="A25" s="127">
        <v>1.01531855346627E+16</v>
      </c>
      <c r="B25" s="128">
        <v>2015</v>
      </c>
      <c r="C25" s="128" t="s">
        <v>248</v>
      </c>
      <c r="D25" s="129">
        <v>42063</v>
      </c>
      <c r="E25" s="130">
        <v>42051.500011574077</v>
      </c>
      <c r="F25" s="128" t="s">
        <v>14</v>
      </c>
      <c r="G25" s="128" t="s">
        <v>14</v>
      </c>
      <c r="H25" s="80">
        <f t="shared" si="0"/>
        <v>0</v>
      </c>
      <c r="I25" s="131" t="s">
        <v>31</v>
      </c>
      <c r="J25" s="131">
        <v>1916</v>
      </c>
      <c r="K25" s="132">
        <v>1916</v>
      </c>
      <c r="L25" s="132">
        <v>0</v>
      </c>
      <c r="M25" s="131">
        <v>179</v>
      </c>
      <c r="N25" s="133">
        <f t="shared" si="1"/>
        <v>9.3423799582463468E-2</v>
      </c>
      <c r="O25" s="60">
        <f t="shared" si="2"/>
        <v>252</v>
      </c>
      <c r="P25" s="131">
        <v>158</v>
      </c>
      <c r="Q25" s="134" t="s">
        <v>290</v>
      </c>
      <c r="R25" s="134">
        <v>5</v>
      </c>
      <c r="S25" s="134">
        <v>89</v>
      </c>
      <c r="T25" s="134" t="s">
        <v>290</v>
      </c>
      <c r="U25" s="134"/>
      <c r="V25" s="117">
        <f t="shared" si="3"/>
        <v>179</v>
      </c>
      <c r="W25" s="60">
        <f>IF(ISNA(VLOOKUP(E25,'FAN EVOLUTION'!$A$46:$B$10042,2,1)),0,VLOOKUP(E25,'FAN EVOLUTION'!$A$46:$B$10042,2,1))</f>
        <v>0</v>
      </c>
      <c r="X25" s="135"/>
      <c r="Y25" s="136"/>
      <c r="Z25" s="132"/>
      <c r="AA25" s="136"/>
      <c r="AB25" s="137"/>
      <c r="AC25" s="132"/>
    </row>
    <row r="26" spans="1:29" ht="15" x14ac:dyDescent="0.2">
      <c r="A26" s="127">
        <v>1.01531930335477E+16</v>
      </c>
      <c r="B26" s="128">
        <v>2015</v>
      </c>
      <c r="C26" s="128" t="s">
        <v>248</v>
      </c>
      <c r="D26" s="129">
        <v>42063</v>
      </c>
      <c r="E26" s="130">
        <v>42054.500011574077</v>
      </c>
      <c r="F26" s="128" t="s">
        <v>14</v>
      </c>
      <c r="G26" s="128" t="s">
        <v>14</v>
      </c>
      <c r="H26" s="80">
        <f t="shared" si="0"/>
        <v>0</v>
      </c>
      <c r="I26" s="131" t="s">
        <v>32</v>
      </c>
      <c r="J26" s="131">
        <v>1722</v>
      </c>
      <c r="K26" s="132">
        <v>1722</v>
      </c>
      <c r="L26" s="132">
        <v>0</v>
      </c>
      <c r="M26" s="131">
        <v>143</v>
      </c>
      <c r="N26" s="133">
        <f t="shared" si="1"/>
        <v>8.3042973286875724E-2</v>
      </c>
      <c r="O26" s="60">
        <f t="shared" si="2"/>
        <v>184</v>
      </c>
      <c r="P26" s="131">
        <v>107</v>
      </c>
      <c r="Q26" s="134" t="s">
        <v>290</v>
      </c>
      <c r="R26" s="134">
        <v>9</v>
      </c>
      <c r="S26" s="134">
        <v>68</v>
      </c>
      <c r="T26" s="134" t="s">
        <v>290</v>
      </c>
      <c r="U26" s="134"/>
      <c r="V26" s="117">
        <f t="shared" si="3"/>
        <v>143</v>
      </c>
      <c r="W26" s="60">
        <f>IF(ISNA(VLOOKUP(E26,'FAN EVOLUTION'!$A$46:$B$10042,2,1)),0,VLOOKUP(E26,'FAN EVOLUTION'!$A$46:$B$10042,2,1))</f>
        <v>0</v>
      </c>
      <c r="X26" s="135"/>
      <c r="Y26" s="136"/>
      <c r="Z26" s="132"/>
      <c r="AA26" s="136"/>
      <c r="AB26" s="137"/>
      <c r="AC26" s="132"/>
    </row>
    <row r="27" spans="1:29" ht="15" x14ac:dyDescent="0.2">
      <c r="A27" s="127">
        <v>1.01532033421877E+16</v>
      </c>
      <c r="B27" s="128">
        <v>2015</v>
      </c>
      <c r="C27" s="128" t="s">
        <v>248</v>
      </c>
      <c r="D27" s="129">
        <v>42063</v>
      </c>
      <c r="E27" s="130">
        <v>42058.500011574077</v>
      </c>
      <c r="F27" s="128" t="s">
        <v>14</v>
      </c>
      <c r="G27" s="128" t="s">
        <v>14</v>
      </c>
      <c r="H27" s="80">
        <f t="shared" si="0"/>
        <v>0</v>
      </c>
      <c r="I27" s="131" t="s">
        <v>33</v>
      </c>
      <c r="J27" s="131">
        <v>1848</v>
      </c>
      <c r="K27" s="132">
        <v>1848</v>
      </c>
      <c r="L27" s="132">
        <v>0</v>
      </c>
      <c r="M27" s="131">
        <v>166</v>
      </c>
      <c r="N27" s="133">
        <f t="shared" si="1"/>
        <v>8.9826839826839824E-2</v>
      </c>
      <c r="O27" s="60">
        <f t="shared" si="2"/>
        <v>255</v>
      </c>
      <c r="P27" s="131">
        <v>124</v>
      </c>
      <c r="Q27" s="134">
        <v>2</v>
      </c>
      <c r="R27" s="134">
        <v>14</v>
      </c>
      <c r="S27" s="134">
        <v>115</v>
      </c>
      <c r="T27" s="134" t="s">
        <v>290</v>
      </c>
      <c r="U27" s="134"/>
      <c r="V27" s="117">
        <f t="shared" si="3"/>
        <v>166</v>
      </c>
      <c r="W27" s="60">
        <f>IF(ISNA(VLOOKUP(E27,'FAN EVOLUTION'!$A$46:$B$10042,2,1)),0,VLOOKUP(E27,'FAN EVOLUTION'!$A$46:$B$10042,2,1))</f>
        <v>0</v>
      </c>
      <c r="X27" s="135"/>
      <c r="Y27" s="136"/>
      <c r="Z27" s="132"/>
      <c r="AA27" s="136"/>
      <c r="AB27" s="137"/>
      <c r="AC27" s="132"/>
    </row>
    <row r="28" spans="1:29" ht="15" x14ac:dyDescent="0.2">
      <c r="A28" s="127">
        <v>1.01532077273127E+16</v>
      </c>
      <c r="B28" s="128">
        <v>2015</v>
      </c>
      <c r="C28" s="128" t="s">
        <v>248</v>
      </c>
      <c r="D28" s="129">
        <v>42063</v>
      </c>
      <c r="E28" s="130">
        <v>42060.500011574077</v>
      </c>
      <c r="F28" s="128" t="s">
        <v>14</v>
      </c>
      <c r="G28" s="128" t="s">
        <v>14</v>
      </c>
      <c r="H28" s="80">
        <f t="shared" si="0"/>
        <v>0</v>
      </c>
      <c r="I28" s="131" t="s">
        <v>34</v>
      </c>
      <c r="J28" s="131">
        <v>2054</v>
      </c>
      <c r="K28" s="132">
        <v>2054</v>
      </c>
      <c r="L28" s="132">
        <v>0</v>
      </c>
      <c r="M28" s="131">
        <v>163</v>
      </c>
      <c r="N28" s="133">
        <f t="shared" si="1"/>
        <v>7.9357351509250246E-2</v>
      </c>
      <c r="O28" s="60">
        <f t="shared" si="2"/>
        <v>269</v>
      </c>
      <c r="P28" s="131">
        <v>142</v>
      </c>
      <c r="Q28" s="134">
        <v>6</v>
      </c>
      <c r="R28" s="134">
        <v>11</v>
      </c>
      <c r="S28" s="134">
        <v>110</v>
      </c>
      <c r="T28" s="134" t="s">
        <v>290</v>
      </c>
      <c r="U28" s="134"/>
      <c r="V28" s="117">
        <f t="shared" si="3"/>
        <v>163</v>
      </c>
      <c r="W28" s="60">
        <f>IF(ISNA(VLOOKUP(E28,'FAN EVOLUTION'!$A$46:$B$10042,2,1)),0,VLOOKUP(E28,'FAN EVOLUTION'!$A$46:$B$10042,2,1))</f>
        <v>0</v>
      </c>
      <c r="X28" s="135"/>
      <c r="Y28" s="136"/>
      <c r="Z28" s="132"/>
      <c r="AA28" s="136"/>
      <c r="AB28" s="137"/>
      <c r="AC28" s="132"/>
    </row>
    <row r="29" spans="1:29" ht="15" x14ac:dyDescent="0.2">
      <c r="A29" s="127">
        <v>1.01532123283777E+16</v>
      </c>
      <c r="B29" s="128">
        <v>2015</v>
      </c>
      <c r="C29" s="128" t="s">
        <v>248</v>
      </c>
      <c r="D29" s="129">
        <v>42063</v>
      </c>
      <c r="E29" s="130">
        <v>42062.500023148146</v>
      </c>
      <c r="F29" s="128" t="s">
        <v>14</v>
      </c>
      <c r="G29" s="128" t="s">
        <v>14</v>
      </c>
      <c r="H29" s="80">
        <f t="shared" si="0"/>
        <v>0</v>
      </c>
      <c r="I29" s="131" t="s">
        <v>35</v>
      </c>
      <c r="J29" s="131">
        <v>2264</v>
      </c>
      <c r="K29" s="132">
        <v>2264</v>
      </c>
      <c r="L29" s="132">
        <v>0</v>
      </c>
      <c r="M29" s="131">
        <v>210</v>
      </c>
      <c r="N29" s="133">
        <f t="shared" si="1"/>
        <v>9.2756183745583046E-2</v>
      </c>
      <c r="O29" s="60">
        <f t="shared" si="2"/>
        <v>281</v>
      </c>
      <c r="P29" s="131">
        <v>168</v>
      </c>
      <c r="Q29" s="134">
        <v>1</v>
      </c>
      <c r="R29" s="134">
        <v>7</v>
      </c>
      <c r="S29" s="134">
        <v>105</v>
      </c>
      <c r="T29" s="134" t="s">
        <v>290</v>
      </c>
      <c r="U29" s="134"/>
      <c r="V29" s="117">
        <f t="shared" si="3"/>
        <v>210</v>
      </c>
      <c r="W29" s="60">
        <f>IF(ISNA(VLOOKUP(E29,'FAN EVOLUTION'!$A$46:$B$10042,2,1)),0,VLOOKUP(E29,'FAN EVOLUTION'!$A$46:$B$10042,2,1))</f>
        <v>0</v>
      </c>
      <c r="X29" s="135"/>
      <c r="Y29" s="136"/>
      <c r="Z29" s="132"/>
      <c r="AA29" s="136"/>
      <c r="AB29" s="137"/>
      <c r="AC29" s="132"/>
    </row>
    <row r="30" spans="1:29" ht="15" x14ac:dyDescent="0.2">
      <c r="A30" s="127">
        <v>1.01532194250177E+16</v>
      </c>
      <c r="B30" s="128">
        <v>2015</v>
      </c>
      <c r="C30" s="128" t="s">
        <v>248</v>
      </c>
      <c r="D30" s="129">
        <v>42094</v>
      </c>
      <c r="E30" s="130">
        <v>42065.500011574077</v>
      </c>
      <c r="F30" s="128" t="s">
        <v>14</v>
      </c>
      <c r="G30" s="128" t="s">
        <v>14</v>
      </c>
      <c r="H30" s="80">
        <f t="shared" si="0"/>
        <v>0</v>
      </c>
      <c r="I30" s="131" t="s">
        <v>36</v>
      </c>
      <c r="J30" s="131">
        <v>1487</v>
      </c>
      <c r="K30" s="132">
        <v>1487</v>
      </c>
      <c r="L30" s="132">
        <v>0</v>
      </c>
      <c r="M30" s="131">
        <v>108</v>
      </c>
      <c r="N30" s="133">
        <f t="shared" si="1"/>
        <v>7.2629455279085403E-2</v>
      </c>
      <c r="O30" s="60">
        <f t="shared" si="2"/>
        <v>145</v>
      </c>
      <c r="P30" s="131">
        <v>83</v>
      </c>
      <c r="Q30" s="134" t="s">
        <v>290</v>
      </c>
      <c r="R30" s="134">
        <v>5</v>
      </c>
      <c r="S30" s="134">
        <v>57</v>
      </c>
      <c r="T30" s="134" t="s">
        <v>290</v>
      </c>
      <c r="U30" s="134"/>
      <c r="V30" s="117">
        <f t="shared" si="3"/>
        <v>108</v>
      </c>
      <c r="W30" s="60">
        <f>IF(ISNA(VLOOKUP(E30,'FAN EVOLUTION'!$A$46:$B$10042,2,1)),0,VLOOKUP(E30,'FAN EVOLUTION'!$A$46:$B$10042,2,1))</f>
        <v>0</v>
      </c>
      <c r="X30" s="135"/>
      <c r="Y30" s="136"/>
      <c r="Z30" s="132"/>
      <c r="AA30" s="136"/>
      <c r="AB30" s="137"/>
      <c r="AC30" s="132"/>
    </row>
    <row r="31" spans="1:29" ht="15" x14ac:dyDescent="0.2">
      <c r="A31" s="127">
        <v>1.01532295040577E+16</v>
      </c>
      <c r="B31" s="128">
        <v>2015</v>
      </c>
      <c r="C31" s="128" t="s">
        <v>248</v>
      </c>
      <c r="D31" s="129">
        <v>42094</v>
      </c>
      <c r="E31" s="130">
        <v>42069.500081018516</v>
      </c>
      <c r="F31" s="128" t="s">
        <v>14</v>
      </c>
      <c r="G31" s="128" t="s">
        <v>14</v>
      </c>
      <c r="H31" s="80">
        <f t="shared" si="0"/>
        <v>0</v>
      </c>
      <c r="I31" s="131" t="s">
        <v>37</v>
      </c>
      <c r="J31" s="131">
        <v>2616</v>
      </c>
      <c r="K31" s="132">
        <v>2616</v>
      </c>
      <c r="L31" s="132">
        <v>0</v>
      </c>
      <c r="M31" s="131">
        <v>227</v>
      </c>
      <c r="N31" s="133">
        <f t="shared" si="1"/>
        <v>8.67737003058104E-2</v>
      </c>
      <c r="O31" s="60">
        <f t="shared" si="2"/>
        <v>299</v>
      </c>
      <c r="P31" s="131">
        <v>186</v>
      </c>
      <c r="Q31" s="134">
        <v>1</v>
      </c>
      <c r="R31" s="134">
        <v>8</v>
      </c>
      <c r="S31" s="134">
        <v>104</v>
      </c>
      <c r="T31" s="134" t="s">
        <v>290</v>
      </c>
      <c r="U31" s="134"/>
      <c r="V31" s="117">
        <f t="shared" si="3"/>
        <v>227</v>
      </c>
      <c r="W31" s="60">
        <f>IF(ISNA(VLOOKUP(E31,'FAN EVOLUTION'!$A$46:$B$10042,2,1)),0,VLOOKUP(E31,'FAN EVOLUTION'!$A$46:$B$10042,2,1))</f>
        <v>0</v>
      </c>
      <c r="X31" s="135"/>
      <c r="Y31" s="136"/>
      <c r="Z31" s="132"/>
      <c r="AA31" s="136"/>
      <c r="AB31" s="137"/>
      <c r="AC31" s="132"/>
    </row>
    <row r="32" spans="1:29" ht="15" x14ac:dyDescent="0.2">
      <c r="A32" s="127">
        <v>1.01532345556427E+16</v>
      </c>
      <c r="B32" s="128">
        <v>2015</v>
      </c>
      <c r="C32" s="128" t="s">
        <v>248</v>
      </c>
      <c r="D32" s="129">
        <v>42094</v>
      </c>
      <c r="E32" s="130">
        <v>42071.500011574077</v>
      </c>
      <c r="F32" s="128" t="s">
        <v>14</v>
      </c>
      <c r="G32" s="128" t="s">
        <v>14</v>
      </c>
      <c r="H32" s="80">
        <f t="shared" si="0"/>
        <v>0</v>
      </c>
      <c r="I32" s="131" t="s">
        <v>38</v>
      </c>
      <c r="J32" s="131">
        <v>1918</v>
      </c>
      <c r="K32" s="132">
        <v>1918</v>
      </c>
      <c r="L32" s="132">
        <v>0</v>
      </c>
      <c r="M32" s="131">
        <v>146</v>
      </c>
      <c r="N32" s="133">
        <f t="shared" si="1"/>
        <v>7.6120959332638169E-2</v>
      </c>
      <c r="O32" s="60">
        <f t="shared" si="2"/>
        <v>190</v>
      </c>
      <c r="P32" s="131">
        <v>127</v>
      </c>
      <c r="Q32" s="134">
        <v>1</v>
      </c>
      <c r="R32" s="134">
        <v>9</v>
      </c>
      <c r="S32" s="134">
        <v>53</v>
      </c>
      <c r="T32" s="134" t="s">
        <v>290</v>
      </c>
      <c r="U32" s="134"/>
      <c r="V32" s="117">
        <f t="shared" si="3"/>
        <v>146</v>
      </c>
      <c r="W32" s="60">
        <f>IF(ISNA(VLOOKUP(E32,'FAN EVOLUTION'!$A$46:$B$10042,2,1)),0,VLOOKUP(E32,'FAN EVOLUTION'!$A$46:$B$10042,2,1))</f>
        <v>0</v>
      </c>
      <c r="X32" s="135"/>
      <c r="Y32" s="136"/>
      <c r="Z32" s="132"/>
      <c r="AA32" s="136"/>
      <c r="AB32" s="137"/>
      <c r="AC32" s="132"/>
    </row>
    <row r="33" spans="1:29" ht="15" x14ac:dyDescent="0.2">
      <c r="A33" s="127">
        <v>1.01532418560627E+16</v>
      </c>
      <c r="B33" s="128">
        <v>2015</v>
      </c>
      <c r="C33" s="128" t="s">
        <v>248</v>
      </c>
      <c r="D33" s="129">
        <v>42094</v>
      </c>
      <c r="E33" s="130">
        <v>42074.541689814818</v>
      </c>
      <c r="F33" s="128" t="s">
        <v>14</v>
      </c>
      <c r="G33" s="128" t="s">
        <v>14</v>
      </c>
      <c r="H33" s="80">
        <f t="shared" si="0"/>
        <v>0</v>
      </c>
      <c r="I33" s="131" t="s">
        <v>39</v>
      </c>
      <c r="J33" s="131">
        <v>1306</v>
      </c>
      <c r="K33" s="132">
        <v>1306</v>
      </c>
      <c r="L33" s="132">
        <v>0</v>
      </c>
      <c r="M33" s="131">
        <v>72</v>
      </c>
      <c r="N33" s="133">
        <f t="shared" si="1"/>
        <v>5.5130168453292494E-2</v>
      </c>
      <c r="O33" s="60">
        <f t="shared" si="2"/>
        <v>85</v>
      </c>
      <c r="P33" s="131">
        <v>51</v>
      </c>
      <c r="Q33" s="134" t="s">
        <v>290</v>
      </c>
      <c r="R33" s="134">
        <v>3</v>
      </c>
      <c r="S33" s="134">
        <v>31</v>
      </c>
      <c r="T33" s="134" t="s">
        <v>290</v>
      </c>
      <c r="U33" s="134"/>
      <c r="V33" s="117">
        <f t="shared" si="3"/>
        <v>72</v>
      </c>
      <c r="W33" s="60">
        <f>IF(ISNA(VLOOKUP(E33,'FAN EVOLUTION'!$A$46:$B$10042,2,1)),0,VLOOKUP(E33,'FAN EVOLUTION'!$A$46:$B$10042,2,1))</f>
        <v>0</v>
      </c>
      <c r="X33" s="135"/>
      <c r="Y33" s="136"/>
      <c r="Z33" s="132"/>
      <c r="AA33" s="136"/>
      <c r="AB33" s="137"/>
      <c r="AC33" s="132"/>
    </row>
    <row r="34" spans="1:29" ht="15" x14ac:dyDescent="0.2">
      <c r="A34" s="127">
        <v>1.01532564069777E+16</v>
      </c>
      <c r="B34" s="128">
        <v>2015</v>
      </c>
      <c r="C34" s="128" t="s">
        <v>248</v>
      </c>
      <c r="D34" s="129">
        <v>42094</v>
      </c>
      <c r="E34" s="130">
        <v>42079.541701388887</v>
      </c>
      <c r="F34" s="128" t="s">
        <v>14</v>
      </c>
      <c r="G34" s="128" t="s">
        <v>14</v>
      </c>
      <c r="H34" s="80">
        <f t="shared" si="0"/>
        <v>0</v>
      </c>
      <c r="I34" s="131" t="s">
        <v>40</v>
      </c>
      <c r="J34" s="131">
        <v>2234</v>
      </c>
      <c r="K34" s="132">
        <v>2234</v>
      </c>
      <c r="L34" s="132">
        <v>0</v>
      </c>
      <c r="M34" s="131">
        <v>205</v>
      </c>
      <c r="N34" s="133">
        <f t="shared" si="1"/>
        <v>9.1763652641002683E-2</v>
      </c>
      <c r="O34" s="60">
        <f t="shared" si="2"/>
        <v>276</v>
      </c>
      <c r="P34" s="131">
        <v>171</v>
      </c>
      <c r="Q34" s="134">
        <v>5</v>
      </c>
      <c r="R34" s="134">
        <v>12</v>
      </c>
      <c r="S34" s="134">
        <v>88</v>
      </c>
      <c r="T34" s="134" t="s">
        <v>290</v>
      </c>
      <c r="U34" s="134"/>
      <c r="V34" s="117">
        <f t="shared" si="3"/>
        <v>205</v>
      </c>
      <c r="W34" s="60">
        <f>IF(ISNA(VLOOKUP(E34,'FAN EVOLUTION'!$A$46:$B$10042,2,1)),0,VLOOKUP(E34,'FAN EVOLUTION'!$A$46:$B$10042,2,1))</f>
        <v>0</v>
      </c>
      <c r="X34" s="135"/>
      <c r="Y34" s="136"/>
      <c r="Z34" s="132"/>
      <c r="AA34" s="136"/>
      <c r="AB34" s="137"/>
      <c r="AC34" s="132"/>
    </row>
    <row r="35" spans="1:29" ht="15" x14ac:dyDescent="0.2">
      <c r="A35" s="127">
        <v>1.01532668156327E+16</v>
      </c>
      <c r="B35" s="128">
        <v>2015</v>
      </c>
      <c r="C35" s="128" t="s">
        <v>248</v>
      </c>
      <c r="D35" s="129">
        <v>42094</v>
      </c>
      <c r="E35" s="130">
        <v>42083.541689814818</v>
      </c>
      <c r="F35" s="128" t="s">
        <v>14</v>
      </c>
      <c r="G35" s="128" t="s">
        <v>14</v>
      </c>
      <c r="H35" s="80">
        <f t="shared" si="0"/>
        <v>0</v>
      </c>
      <c r="I35" s="131" t="s">
        <v>41</v>
      </c>
      <c r="J35" s="131">
        <v>4178</v>
      </c>
      <c r="K35" s="132">
        <v>4178</v>
      </c>
      <c r="L35" s="132">
        <v>0</v>
      </c>
      <c r="M35" s="131">
        <v>362</v>
      </c>
      <c r="N35" s="133">
        <f t="shared" si="1"/>
        <v>8.6644327429392057E-2</v>
      </c>
      <c r="O35" s="60">
        <f t="shared" si="2"/>
        <v>448</v>
      </c>
      <c r="P35" s="131">
        <v>283</v>
      </c>
      <c r="Q35" s="134">
        <v>1</v>
      </c>
      <c r="R35" s="134">
        <v>21</v>
      </c>
      <c r="S35" s="134">
        <v>143</v>
      </c>
      <c r="T35" s="134" t="s">
        <v>290</v>
      </c>
      <c r="U35" s="134"/>
      <c r="V35" s="117">
        <f t="shared" si="3"/>
        <v>362</v>
      </c>
      <c r="W35" s="60">
        <f>IF(ISNA(VLOOKUP(E35,'FAN EVOLUTION'!$A$46:$B$10042,2,1)),0,VLOOKUP(E35,'FAN EVOLUTION'!$A$46:$B$10042,2,1))</f>
        <v>0</v>
      </c>
      <c r="X35" s="135"/>
      <c r="Y35" s="136"/>
      <c r="Z35" s="132"/>
      <c r="AA35" s="136"/>
      <c r="AB35" s="137"/>
      <c r="AC35" s="132"/>
    </row>
    <row r="36" spans="1:29" ht="15" x14ac:dyDescent="0.2">
      <c r="A36" s="127">
        <v>1.01532761131477E+16</v>
      </c>
      <c r="B36" s="128">
        <v>2015</v>
      </c>
      <c r="C36" s="128" t="s">
        <v>248</v>
      </c>
      <c r="D36" s="129">
        <v>42094</v>
      </c>
      <c r="E36" s="130">
        <v>42086.5625</v>
      </c>
      <c r="F36" s="128" t="s">
        <v>14</v>
      </c>
      <c r="G36" s="128" t="s">
        <v>14</v>
      </c>
      <c r="H36" s="80">
        <f t="shared" si="0"/>
        <v>0</v>
      </c>
      <c r="I36" s="131" t="s">
        <v>42</v>
      </c>
      <c r="J36" s="131">
        <v>2811</v>
      </c>
      <c r="K36" s="132">
        <v>2811</v>
      </c>
      <c r="L36" s="132">
        <v>0</v>
      </c>
      <c r="M36" s="131">
        <v>286</v>
      </c>
      <c r="N36" s="133">
        <f t="shared" si="1"/>
        <v>0.10174315190323728</v>
      </c>
      <c r="O36" s="60">
        <f t="shared" si="2"/>
        <v>370</v>
      </c>
      <c r="P36" s="131">
        <v>232</v>
      </c>
      <c r="Q36" s="134">
        <v>1</v>
      </c>
      <c r="R36" s="134">
        <v>12</v>
      </c>
      <c r="S36" s="134">
        <v>125</v>
      </c>
      <c r="T36" s="134" t="s">
        <v>290</v>
      </c>
      <c r="U36" s="134"/>
      <c r="V36" s="117">
        <f t="shared" si="3"/>
        <v>286</v>
      </c>
      <c r="W36" s="60">
        <f>IF(ISNA(VLOOKUP(E36,'FAN EVOLUTION'!$A$46:$B$10042,2,1)),0,VLOOKUP(E36,'FAN EVOLUTION'!$A$46:$B$10042,2,1))</f>
        <v>0</v>
      </c>
      <c r="X36" s="135"/>
      <c r="Y36" s="136"/>
      <c r="Z36" s="132"/>
      <c r="AA36" s="136"/>
      <c r="AB36" s="137"/>
      <c r="AC36" s="132"/>
    </row>
    <row r="37" spans="1:29" ht="15" x14ac:dyDescent="0.2">
      <c r="A37" s="127">
        <v>1.01532865968527E+16</v>
      </c>
      <c r="B37" s="128">
        <v>2015</v>
      </c>
      <c r="C37" s="128" t="s">
        <v>248</v>
      </c>
      <c r="D37" s="129">
        <v>42094</v>
      </c>
      <c r="E37" s="130">
        <v>42090.541678240741</v>
      </c>
      <c r="F37" s="128" t="s">
        <v>14</v>
      </c>
      <c r="G37" s="128" t="s">
        <v>14</v>
      </c>
      <c r="H37" s="80">
        <f t="shared" si="0"/>
        <v>0</v>
      </c>
      <c r="I37" s="131" t="s">
        <v>43</v>
      </c>
      <c r="J37" s="131">
        <v>1330</v>
      </c>
      <c r="K37" s="132">
        <v>1330</v>
      </c>
      <c r="L37" s="132">
        <v>0</v>
      </c>
      <c r="M37" s="131">
        <v>114</v>
      </c>
      <c r="N37" s="133">
        <f t="shared" si="1"/>
        <v>8.5714285714285715E-2</v>
      </c>
      <c r="O37" s="60">
        <f t="shared" si="2"/>
        <v>156</v>
      </c>
      <c r="P37" s="131">
        <v>93</v>
      </c>
      <c r="Q37" s="134">
        <v>1</v>
      </c>
      <c r="R37" s="134">
        <v>8</v>
      </c>
      <c r="S37" s="134">
        <v>54</v>
      </c>
      <c r="T37" s="134" t="s">
        <v>290</v>
      </c>
      <c r="U37" s="134"/>
      <c r="V37" s="117">
        <f t="shared" si="3"/>
        <v>114</v>
      </c>
      <c r="W37" s="60">
        <f>IF(ISNA(VLOOKUP(E37,'FAN EVOLUTION'!$A$46:$B$10042,2,1)),0,VLOOKUP(E37,'FAN EVOLUTION'!$A$46:$B$10042,2,1))</f>
        <v>0</v>
      </c>
      <c r="X37" s="135"/>
      <c r="Y37" s="136"/>
      <c r="Z37" s="132"/>
      <c r="AA37" s="136"/>
      <c r="AB37" s="137"/>
      <c r="AC37" s="132"/>
    </row>
    <row r="38" spans="1:29" ht="15" x14ac:dyDescent="0.2">
      <c r="A38" s="127">
        <v>1.01533040183277E+16</v>
      </c>
      <c r="B38" s="128">
        <v>2015</v>
      </c>
      <c r="C38" s="128" t="s">
        <v>249</v>
      </c>
      <c r="D38" s="129">
        <v>42124</v>
      </c>
      <c r="E38" s="130">
        <v>42097.500011574077</v>
      </c>
      <c r="F38" s="128" t="s">
        <v>14</v>
      </c>
      <c r="G38" s="128" t="s">
        <v>14</v>
      </c>
      <c r="H38" s="80">
        <f t="shared" si="0"/>
        <v>0</v>
      </c>
      <c r="I38" s="131" t="s">
        <v>44</v>
      </c>
      <c r="J38" s="131">
        <v>1860</v>
      </c>
      <c r="K38" s="132">
        <v>1860</v>
      </c>
      <c r="L38" s="132">
        <v>0</v>
      </c>
      <c r="M38" s="131">
        <v>183</v>
      </c>
      <c r="N38" s="133">
        <f t="shared" si="1"/>
        <v>9.838709677419355E-2</v>
      </c>
      <c r="O38" s="60">
        <f t="shared" si="2"/>
        <v>247</v>
      </c>
      <c r="P38" s="131">
        <v>143</v>
      </c>
      <c r="Q38" s="134">
        <v>2</v>
      </c>
      <c r="R38" s="134">
        <v>13</v>
      </c>
      <c r="S38" s="134">
        <v>89</v>
      </c>
      <c r="T38" s="134" t="s">
        <v>290</v>
      </c>
      <c r="U38" s="134"/>
      <c r="V38" s="117">
        <f t="shared" si="3"/>
        <v>183</v>
      </c>
      <c r="W38" s="60">
        <f>IF(ISNA(VLOOKUP(E38,'FAN EVOLUTION'!$A$46:$B$10042,2,1)),0,VLOOKUP(E38,'FAN EVOLUTION'!$A$46:$B$10042,2,1))</f>
        <v>0</v>
      </c>
      <c r="X38" s="135"/>
      <c r="Y38" s="136"/>
      <c r="Z38" s="132"/>
      <c r="AA38" s="136"/>
      <c r="AB38" s="137"/>
      <c r="AC38" s="132"/>
    </row>
    <row r="39" spans="1:29" ht="15" x14ac:dyDescent="0.2">
      <c r="A39" s="127">
        <v>1.01533062502527E+16</v>
      </c>
      <c r="B39" s="128">
        <v>2015</v>
      </c>
      <c r="C39" s="128" t="s">
        <v>249</v>
      </c>
      <c r="D39" s="129">
        <v>42124</v>
      </c>
      <c r="E39" s="130">
        <v>42098.458391203705</v>
      </c>
      <c r="F39" s="128" t="s">
        <v>14</v>
      </c>
      <c r="G39" s="128" t="s">
        <v>14</v>
      </c>
      <c r="H39" s="80">
        <f t="shared" si="0"/>
        <v>0</v>
      </c>
      <c r="I39" s="131" t="s">
        <v>45</v>
      </c>
      <c r="J39" s="131">
        <v>1365</v>
      </c>
      <c r="K39" s="132">
        <v>1365</v>
      </c>
      <c r="L39" s="132">
        <v>0</v>
      </c>
      <c r="M39" s="131">
        <v>116</v>
      </c>
      <c r="N39" s="133">
        <f t="shared" si="1"/>
        <v>8.4981684981684985E-2</v>
      </c>
      <c r="O39" s="60">
        <f t="shared" si="2"/>
        <v>147</v>
      </c>
      <c r="P39" s="131">
        <v>92</v>
      </c>
      <c r="Q39" s="134" t="s">
        <v>290</v>
      </c>
      <c r="R39" s="134">
        <v>5</v>
      </c>
      <c r="S39" s="134">
        <v>50</v>
      </c>
      <c r="T39" s="134" t="s">
        <v>290</v>
      </c>
      <c r="U39" s="134"/>
      <c r="V39" s="117">
        <f t="shared" si="3"/>
        <v>116</v>
      </c>
      <c r="W39" s="60">
        <f>IF(ISNA(VLOOKUP(E39,'FAN EVOLUTION'!$A$46:$B$10042,2,1)),0,VLOOKUP(E39,'FAN EVOLUTION'!$A$46:$B$10042,2,1))</f>
        <v>0</v>
      </c>
      <c r="X39" s="135"/>
      <c r="Y39" s="136"/>
      <c r="Z39" s="132"/>
      <c r="AA39" s="136"/>
      <c r="AB39" s="137"/>
      <c r="AC39" s="132"/>
    </row>
    <row r="40" spans="1:29" ht="15" x14ac:dyDescent="0.2">
      <c r="A40" s="127">
        <v>1.01533132079927E+16</v>
      </c>
      <c r="B40" s="128">
        <v>2015</v>
      </c>
      <c r="C40" s="128" t="s">
        <v>249</v>
      </c>
      <c r="D40" s="129">
        <v>42124</v>
      </c>
      <c r="E40" s="130">
        <v>42100.166666666664</v>
      </c>
      <c r="F40" s="128" t="s">
        <v>14</v>
      </c>
      <c r="G40" s="128" t="s">
        <v>14</v>
      </c>
      <c r="H40" s="80">
        <f t="shared" si="0"/>
        <v>0</v>
      </c>
      <c r="I40" s="131" t="s">
        <v>46</v>
      </c>
      <c r="J40" s="131">
        <v>1308</v>
      </c>
      <c r="K40" s="132">
        <v>1308</v>
      </c>
      <c r="L40" s="132">
        <v>0</v>
      </c>
      <c r="M40" s="131">
        <v>112</v>
      </c>
      <c r="N40" s="133">
        <f t="shared" si="1"/>
        <v>8.5626911314984705E-2</v>
      </c>
      <c r="O40" s="60">
        <f t="shared" si="2"/>
        <v>154</v>
      </c>
      <c r="P40" s="131">
        <v>90</v>
      </c>
      <c r="Q40" s="134" t="s">
        <v>290</v>
      </c>
      <c r="R40" s="134">
        <v>4</v>
      </c>
      <c r="S40" s="134">
        <v>60</v>
      </c>
      <c r="T40" s="134" t="s">
        <v>290</v>
      </c>
      <c r="U40" s="134"/>
      <c r="V40" s="117">
        <f t="shared" si="3"/>
        <v>112</v>
      </c>
      <c r="W40" s="60">
        <f>IF(ISNA(VLOOKUP(E40,'FAN EVOLUTION'!$A$46:$B$10042,2,1)),0,VLOOKUP(E40,'FAN EVOLUTION'!$A$46:$B$10042,2,1))</f>
        <v>0</v>
      </c>
      <c r="X40" s="135"/>
      <c r="Y40" s="136"/>
      <c r="Z40" s="132"/>
      <c r="AA40" s="136"/>
      <c r="AB40" s="137"/>
      <c r="AC40" s="132"/>
    </row>
    <row r="41" spans="1:29" ht="15" x14ac:dyDescent="0.2">
      <c r="A41" s="127">
        <v>1.01533196170927E+16</v>
      </c>
      <c r="B41" s="128">
        <v>2015</v>
      </c>
      <c r="C41" s="128" t="s">
        <v>249</v>
      </c>
      <c r="D41" s="129">
        <v>42124</v>
      </c>
      <c r="E41" s="130">
        <v>42102.500011574077</v>
      </c>
      <c r="F41" s="128" t="s">
        <v>14</v>
      </c>
      <c r="G41" s="128" t="s">
        <v>14</v>
      </c>
      <c r="H41" s="80">
        <f t="shared" si="0"/>
        <v>0</v>
      </c>
      <c r="I41" s="131" t="s">
        <v>47</v>
      </c>
      <c r="J41" s="131">
        <v>1511</v>
      </c>
      <c r="K41" s="132">
        <v>1511</v>
      </c>
      <c r="L41" s="132">
        <v>0</v>
      </c>
      <c r="M41" s="131">
        <v>122</v>
      </c>
      <c r="N41" s="133">
        <f t="shared" si="1"/>
        <v>8.0741230972865646E-2</v>
      </c>
      <c r="O41" s="60">
        <f t="shared" si="2"/>
        <v>162</v>
      </c>
      <c r="P41" s="131">
        <v>96</v>
      </c>
      <c r="Q41" s="134">
        <v>1</v>
      </c>
      <c r="R41" s="134">
        <v>5</v>
      </c>
      <c r="S41" s="134">
        <v>60</v>
      </c>
      <c r="T41" s="134" t="s">
        <v>290</v>
      </c>
      <c r="U41" s="134"/>
      <c r="V41" s="117">
        <f t="shared" si="3"/>
        <v>122</v>
      </c>
      <c r="W41" s="60">
        <f>IF(ISNA(VLOOKUP(E41,'FAN EVOLUTION'!$A$46:$B$10042,2,1)),0,VLOOKUP(E41,'FAN EVOLUTION'!$A$46:$B$10042,2,1))</f>
        <v>0</v>
      </c>
      <c r="X41" s="135"/>
      <c r="Y41" s="136"/>
      <c r="Z41" s="132"/>
      <c r="AA41" s="136"/>
      <c r="AB41" s="137"/>
      <c r="AC41" s="132"/>
    </row>
    <row r="42" spans="1:29" ht="15" x14ac:dyDescent="0.2">
      <c r="A42" s="127">
        <v>1.01533243777727E+16</v>
      </c>
      <c r="B42" s="128">
        <v>2015</v>
      </c>
      <c r="C42" s="128" t="s">
        <v>249</v>
      </c>
      <c r="D42" s="129">
        <v>42124</v>
      </c>
      <c r="E42" s="130">
        <v>42104.500081018516</v>
      </c>
      <c r="F42" s="128" t="s">
        <v>14</v>
      </c>
      <c r="G42" s="128" t="s">
        <v>14</v>
      </c>
      <c r="H42" s="80">
        <f t="shared" si="0"/>
        <v>0</v>
      </c>
      <c r="I42" s="131" t="s">
        <v>48</v>
      </c>
      <c r="J42" s="131">
        <v>1094</v>
      </c>
      <c r="K42" s="132">
        <v>1094</v>
      </c>
      <c r="L42" s="132">
        <v>0</v>
      </c>
      <c r="M42" s="131">
        <v>94</v>
      </c>
      <c r="N42" s="133">
        <f t="shared" si="1"/>
        <v>8.5923217550274225E-2</v>
      </c>
      <c r="O42" s="60">
        <f t="shared" si="2"/>
        <v>126</v>
      </c>
      <c r="P42" s="131">
        <v>68</v>
      </c>
      <c r="Q42" s="134">
        <v>2</v>
      </c>
      <c r="R42" s="134">
        <v>4</v>
      </c>
      <c r="S42" s="134">
        <v>52</v>
      </c>
      <c r="T42" s="134" t="s">
        <v>290</v>
      </c>
      <c r="U42" s="134"/>
      <c r="V42" s="117">
        <f t="shared" si="3"/>
        <v>94</v>
      </c>
      <c r="W42" s="60">
        <f>IF(ISNA(VLOOKUP(E42,'FAN EVOLUTION'!$A$46:$B$10042,2,1)),0,VLOOKUP(E42,'FAN EVOLUTION'!$A$46:$B$10042,2,1))</f>
        <v>0</v>
      </c>
      <c r="X42" s="135"/>
      <c r="Y42" s="136"/>
      <c r="Z42" s="132"/>
      <c r="AA42" s="136"/>
      <c r="AB42" s="137"/>
      <c r="AC42" s="132"/>
    </row>
    <row r="43" spans="1:29" ht="15" x14ac:dyDescent="0.2">
      <c r="A43" s="127">
        <v>1.01533328957577E+16</v>
      </c>
      <c r="B43" s="128">
        <v>2015</v>
      </c>
      <c r="C43" s="128" t="s">
        <v>249</v>
      </c>
      <c r="D43" s="129">
        <v>42124</v>
      </c>
      <c r="E43" s="130">
        <v>42107.520856481482</v>
      </c>
      <c r="F43" s="128" t="s">
        <v>14</v>
      </c>
      <c r="G43" s="128" t="s">
        <v>14</v>
      </c>
      <c r="H43" s="80">
        <f t="shared" si="0"/>
        <v>0</v>
      </c>
      <c r="I43" s="131" t="s">
        <v>49</v>
      </c>
      <c r="J43" s="131">
        <v>1295</v>
      </c>
      <c r="K43" s="132">
        <v>1295</v>
      </c>
      <c r="L43" s="132">
        <v>0</v>
      </c>
      <c r="M43" s="131">
        <v>131</v>
      </c>
      <c r="N43" s="133">
        <f t="shared" si="1"/>
        <v>0.10115830115830116</v>
      </c>
      <c r="O43" s="60">
        <f t="shared" si="2"/>
        <v>162</v>
      </c>
      <c r="P43" s="131">
        <v>97</v>
      </c>
      <c r="Q43" s="134" t="s">
        <v>290</v>
      </c>
      <c r="R43" s="134">
        <v>4</v>
      </c>
      <c r="S43" s="134">
        <v>61</v>
      </c>
      <c r="T43" s="134" t="s">
        <v>290</v>
      </c>
      <c r="U43" s="134"/>
      <c r="V43" s="117">
        <f t="shared" si="3"/>
        <v>131</v>
      </c>
      <c r="W43" s="60">
        <f>IF(ISNA(VLOOKUP(E43,'FAN EVOLUTION'!$A$46:$B$10042,2,1)),0,VLOOKUP(E43,'FAN EVOLUTION'!$A$46:$B$10042,2,1))</f>
        <v>0</v>
      </c>
      <c r="X43" s="135"/>
      <c r="Y43" s="136"/>
      <c r="Z43" s="132"/>
      <c r="AA43" s="136"/>
      <c r="AB43" s="137"/>
      <c r="AC43" s="132"/>
    </row>
    <row r="44" spans="1:29" ht="15" x14ac:dyDescent="0.2">
      <c r="A44" s="127">
        <v>1.01533380695927E+16</v>
      </c>
      <c r="B44" s="128">
        <v>2015</v>
      </c>
      <c r="C44" s="128" t="s">
        <v>249</v>
      </c>
      <c r="D44" s="129">
        <v>42124</v>
      </c>
      <c r="E44" s="130">
        <v>42109.520844907405</v>
      </c>
      <c r="F44" s="128" t="s">
        <v>14</v>
      </c>
      <c r="G44" s="128" t="s">
        <v>14</v>
      </c>
      <c r="H44" s="80">
        <f t="shared" si="0"/>
        <v>0</v>
      </c>
      <c r="I44" s="131" t="s">
        <v>291</v>
      </c>
      <c r="J44" s="131">
        <v>3088</v>
      </c>
      <c r="K44" s="132">
        <v>3088</v>
      </c>
      <c r="L44" s="132">
        <v>0</v>
      </c>
      <c r="M44" s="131">
        <v>348</v>
      </c>
      <c r="N44" s="133">
        <f t="shared" si="1"/>
        <v>0.11269430051813471</v>
      </c>
      <c r="O44" s="60">
        <f t="shared" si="2"/>
        <v>505</v>
      </c>
      <c r="P44" s="131">
        <v>278</v>
      </c>
      <c r="Q44" s="134">
        <v>7</v>
      </c>
      <c r="R44" s="134">
        <v>19</v>
      </c>
      <c r="S44" s="134">
        <v>201</v>
      </c>
      <c r="T44" s="134" t="s">
        <v>290</v>
      </c>
      <c r="U44" s="134"/>
      <c r="V44" s="117">
        <f t="shared" si="3"/>
        <v>348</v>
      </c>
      <c r="W44" s="60">
        <f>IF(ISNA(VLOOKUP(E44,'FAN EVOLUTION'!$A$46:$B$10042,2,1)),0,VLOOKUP(E44,'FAN EVOLUTION'!$A$46:$B$10042,2,1))</f>
        <v>0</v>
      </c>
      <c r="X44" s="135"/>
      <c r="Y44" s="136"/>
      <c r="Z44" s="132"/>
      <c r="AA44" s="136"/>
      <c r="AB44" s="137"/>
      <c r="AC44" s="132"/>
    </row>
    <row r="45" spans="1:29" ht="15" x14ac:dyDescent="0.2">
      <c r="A45" s="127">
        <v>1.01533433949027E+16</v>
      </c>
      <c r="B45" s="128">
        <v>2015</v>
      </c>
      <c r="C45" s="128" t="s">
        <v>249</v>
      </c>
      <c r="D45" s="129">
        <v>42124</v>
      </c>
      <c r="E45" s="130">
        <v>42111.520833333336</v>
      </c>
      <c r="F45" s="128" t="s">
        <v>14</v>
      </c>
      <c r="G45" s="128" t="s">
        <v>14</v>
      </c>
      <c r="H45" s="80">
        <f t="shared" si="0"/>
        <v>0</v>
      </c>
      <c r="I45" s="131" t="s">
        <v>292</v>
      </c>
      <c r="J45" s="131">
        <v>2752</v>
      </c>
      <c r="K45" s="132">
        <v>2752</v>
      </c>
      <c r="L45" s="132">
        <v>0</v>
      </c>
      <c r="M45" s="131">
        <v>250</v>
      </c>
      <c r="N45" s="133">
        <f t="shared" si="1"/>
        <v>9.0843023255813948E-2</v>
      </c>
      <c r="O45" s="60">
        <f t="shared" si="2"/>
        <v>353</v>
      </c>
      <c r="P45" s="131">
        <v>187</v>
      </c>
      <c r="Q45" s="134">
        <v>7</v>
      </c>
      <c r="R45" s="134">
        <v>21</v>
      </c>
      <c r="S45" s="134">
        <v>138</v>
      </c>
      <c r="T45" s="134" t="s">
        <v>290</v>
      </c>
      <c r="U45" s="134"/>
      <c r="V45" s="117">
        <f t="shared" si="3"/>
        <v>250</v>
      </c>
      <c r="W45" s="60">
        <f>IF(ISNA(VLOOKUP(E45,'FAN EVOLUTION'!$A$46:$B$10042,2,1)),0,VLOOKUP(E45,'FAN EVOLUTION'!$A$46:$B$10042,2,1))</f>
        <v>0</v>
      </c>
      <c r="X45" s="135"/>
      <c r="Y45" s="136"/>
      <c r="Z45" s="132"/>
      <c r="AA45" s="136"/>
      <c r="AB45" s="137"/>
      <c r="AC45" s="132"/>
    </row>
    <row r="46" spans="1:29" ht="15" x14ac:dyDescent="0.2">
      <c r="A46" s="127">
        <v>1.01533509100977E+16</v>
      </c>
      <c r="B46" s="128">
        <v>2015</v>
      </c>
      <c r="C46" s="128" t="s">
        <v>249</v>
      </c>
      <c r="D46" s="129">
        <v>42124</v>
      </c>
      <c r="E46" s="130">
        <v>42114.479178240741</v>
      </c>
      <c r="F46" s="128" t="s">
        <v>14</v>
      </c>
      <c r="G46" s="128" t="s">
        <v>14</v>
      </c>
      <c r="H46" s="80">
        <f t="shared" si="0"/>
        <v>0</v>
      </c>
      <c r="I46" s="131" t="s">
        <v>293</v>
      </c>
      <c r="J46" s="131">
        <v>3224</v>
      </c>
      <c r="K46" s="132">
        <v>3224</v>
      </c>
      <c r="L46" s="132">
        <v>0</v>
      </c>
      <c r="M46" s="131">
        <v>296</v>
      </c>
      <c r="N46" s="133">
        <f t="shared" si="1"/>
        <v>9.1811414392059559E-2</v>
      </c>
      <c r="O46" s="60">
        <f t="shared" si="2"/>
        <v>415</v>
      </c>
      <c r="P46" s="131">
        <v>212</v>
      </c>
      <c r="Q46" s="134">
        <v>9</v>
      </c>
      <c r="R46" s="134">
        <v>22</v>
      </c>
      <c r="S46" s="134">
        <v>172</v>
      </c>
      <c r="T46" s="134" t="s">
        <v>290</v>
      </c>
      <c r="U46" s="134"/>
      <c r="V46" s="117">
        <f t="shared" si="3"/>
        <v>296</v>
      </c>
      <c r="W46" s="60">
        <f>IF(ISNA(VLOOKUP(E46,'FAN EVOLUTION'!$A$46:$B$10042,2,1)),0,VLOOKUP(E46,'FAN EVOLUTION'!$A$46:$B$10042,2,1))</f>
        <v>0</v>
      </c>
      <c r="X46" s="135"/>
      <c r="Y46" s="136"/>
      <c r="Z46" s="132"/>
      <c r="AA46" s="136"/>
      <c r="AB46" s="137"/>
      <c r="AC46" s="132"/>
    </row>
    <row r="47" spans="1:29" ht="15" x14ac:dyDescent="0.2">
      <c r="A47" s="127">
        <v>1.01533561350677E+16</v>
      </c>
      <c r="B47" s="128">
        <v>2015</v>
      </c>
      <c r="C47" s="128" t="s">
        <v>249</v>
      </c>
      <c r="D47" s="129">
        <v>42124</v>
      </c>
      <c r="E47" s="130">
        <v>42116.520844907405</v>
      </c>
      <c r="F47" s="128" t="s">
        <v>14</v>
      </c>
      <c r="G47" s="128" t="s">
        <v>14</v>
      </c>
      <c r="H47" s="80">
        <f t="shared" si="0"/>
        <v>0</v>
      </c>
      <c r="I47" s="131" t="s">
        <v>50</v>
      </c>
      <c r="J47" s="131">
        <v>2512</v>
      </c>
      <c r="K47" s="132">
        <v>2512</v>
      </c>
      <c r="L47" s="132">
        <v>0</v>
      </c>
      <c r="M47" s="131">
        <v>240</v>
      </c>
      <c r="N47" s="133">
        <f t="shared" si="1"/>
        <v>9.5541401273885357E-2</v>
      </c>
      <c r="O47" s="60">
        <f t="shared" si="2"/>
        <v>299</v>
      </c>
      <c r="P47" s="131">
        <v>157</v>
      </c>
      <c r="Q47" s="134">
        <v>5</v>
      </c>
      <c r="R47" s="134">
        <v>8</v>
      </c>
      <c r="S47" s="134">
        <v>129</v>
      </c>
      <c r="T47" s="134" t="s">
        <v>290</v>
      </c>
      <c r="U47" s="134"/>
      <c r="V47" s="117">
        <f t="shared" si="3"/>
        <v>240</v>
      </c>
      <c r="W47" s="60">
        <f>IF(ISNA(VLOOKUP(E47,'FAN EVOLUTION'!$A$46:$B$10042,2,1)),0,VLOOKUP(E47,'FAN EVOLUTION'!$A$46:$B$10042,2,1))</f>
        <v>0</v>
      </c>
      <c r="X47" s="135"/>
      <c r="Y47" s="136"/>
      <c r="Z47" s="132"/>
      <c r="AA47" s="136"/>
      <c r="AB47" s="137"/>
      <c r="AC47" s="132"/>
    </row>
    <row r="48" spans="1:29" ht="15" x14ac:dyDescent="0.2">
      <c r="A48" s="127">
        <v>1.01533612810477E+16</v>
      </c>
      <c r="B48" s="128">
        <v>2015</v>
      </c>
      <c r="C48" s="128" t="s">
        <v>249</v>
      </c>
      <c r="D48" s="129">
        <v>42124</v>
      </c>
      <c r="E48" s="130">
        <v>42118.520844907405</v>
      </c>
      <c r="F48" s="128" t="s">
        <v>14</v>
      </c>
      <c r="G48" s="128" t="s">
        <v>14</v>
      </c>
      <c r="H48" s="80">
        <f t="shared" si="0"/>
        <v>0</v>
      </c>
      <c r="I48" s="131" t="s">
        <v>51</v>
      </c>
      <c r="J48" s="131">
        <v>1591</v>
      </c>
      <c r="K48" s="132">
        <v>1591</v>
      </c>
      <c r="L48" s="132">
        <v>0</v>
      </c>
      <c r="M48" s="131">
        <v>137</v>
      </c>
      <c r="N48" s="133">
        <f t="shared" si="1"/>
        <v>8.6109365179132619E-2</v>
      </c>
      <c r="O48" s="60">
        <f t="shared" si="2"/>
        <v>172</v>
      </c>
      <c r="P48" s="131">
        <v>80</v>
      </c>
      <c r="Q48" s="134">
        <v>4</v>
      </c>
      <c r="R48" s="134">
        <v>3</v>
      </c>
      <c r="S48" s="134">
        <v>85</v>
      </c>
      <c r="T48" s="134" t="s">
        <v>290</v>
      </c>
      <c r="U48" s="134"/>
      <c r="V48" s="117">
        <f t="shared" si="3"/>
        <v>137</v>
      </c>
      <c r="W48" s="60">
        <f>IF(ISNA(VLOOKUP(E48,'FAN EVOLUTION'!$A$46:$B$10042,2,1)),0,VLOOKUP(E48,'FAN EVOLUTION'!$A$46:$B$10042,2,1))</f>
        <v>0</v>
      </c>
      <c r="X48" s="135"/>
      <c r="Y48" s="136"/>
      <c r="Z48" s="132"/>
      <c r="AA48" s="136"/>
      <c r="AB48" s="137"/>
      <c r="AC48" s="132"/>
    </row>
    <row r="49" spans="1:29" ht="15" x14ac:dyDescent="0.2">
      <c r="A49" s="127">
        <v>1.01533724281177E+16</v>
      </c>
      <c r="B49" s="128">
        <v>2015</v>
      </c>
      <c r="C49" s="128" t="s">
        <v>249</v>
      </c>
      <c r="D49" s="129">
        <v>42124</v>
      </c>
      <c r="E49" s="130">
        <v>42122.520833333336</v>
      </c>
      <c r="F49" s="128" t="s">
        <v>14</v>
      </c>
      <c r="G49" s="128" t="s">
        <v>14</v>
      </c>
      <c r="H49" s="80">
        <f t="shared" si="0"/>
        <v>0</v>
      </c>
      <c r="I49" s="131" t="s">
        <v>294</v>
      </c>
      <c r="J49" s="131">
        <v>2473</v>
      </c>
      <c r="K49" s="132">
        <v>2473</v>
      </c>
      <c r="L49" s="132">
        <v>0</v>
      </c>
      <c r="M49" s="131">
        <v>259</v>
      </c>
      <c r="N49" s="133">
        <f t="shared" si="1"/>
        <v>0.10473109583501819</v>
      </c>
      <c r="O49" s="60">
        <f t="shared" si="2"/>
        <v>346</v>
      </c>
      <c r="P49" s="131">
        <v>167</v>
      </c>
      <c r="Q49" s="134">
        <v>3</v>
      </c>
      <c r="R49" s="134">
        <v>13</v>
      </c>
      <c r="S49" s="134">
        <v>163</v>
      </c>
      <c r="T49" s="134" t="s">
        <v>290</v>
      </c>
      <c r="U49" s="134"/>
      <c r="V49" s="117">
        <f t="shared" si="3"/>
        <v>259</v>
      </c>
      <c r="W49" s="60">
        <f>IF(ISNA(VLOOKUP(E49,'FAN EVOLUTION'!$A$46:$B$10042,2,1)),0,VLOOKUP(E49,'FAN EVOLUTION'!$A$46:$B$10042,2,1))</f>
        <v>0</v>
      </c>
      <c r="X49" s="135"/>
      <c r="Y49" s="136"/>
      <c r="Z49" s="132"/>
      <c r="AA49" s="136"/>
      <c r="AB49" s="137"/>
      <c r="AC49" s="132"/>
    </row>
    <row r="50" spans="1:29" ht="15" x14ac:dyDescent="0.2">
      <c r="A50" s="127">
        <v>1.01533688565327E+16</v>
      </c>
      <c r="B50" s="128">
        <v>2015</v>
      </c>
      <c r="C50" s="128" t="s">
        <v>249</v>
      </c>
      <c r="D50" s="129">
        <v>42155</v>
      </c>
      <c r="E50" s="130">
        <v>42125.520833333336</v>
      </c>
      <c r="F50" s="128" t="s">
        <v>12</v>
      </c>
      <c r="G50" s="128" t="s">
        <v>52</v>
      </c>
      <c r="H50" s="80">
        <f t="shared" si="0"/>
        <v>1</v>
      </c>
      <c r="I50" s="131" t="s">
        <v>53</v>
      </c>
      <c r="J50" s="131">
        <v>1794</v>
      </c>
      <c r="K50" s="132">
        <v>1794</v>
      </c>
      <c r="L50" s="132">
        <v>0</v>
      </c>
      <c r="M50" s="131">
        <v>155</v>
      </c>
      <c r="N50" s="133">
        <f t="shared" si="1"/>
        <v>8.6399108138238576E-2</v>
      </c>
      <c r="O50" s="60">
        <f t="shared" si="2"/>
        <v>203</v>
      </c>
      <c r="P50" s="131">
        <v>85</v>
      </c>
      <c r="Q50" s="134" t="s">
        <v>290</v>
      </c>
      <c r="R50" s="134">
        <v>6</v>
      </c>
      <c r="S50" s="134">
        <v>112</v>
      </c>
      <c r="T50" s="134" t="s">
        <v>290</v>
      </c>
      <c r="U50" s="134"/>
      <c r="V50" s="117">
        <f t="shared" si="3"/>
        <v>155</v>
      </c>
      <c r="W50" s="60">
        <f>IF(ISNA(VLOOKUP(E50,'FAN EVOLUTION'!$A$46:$B$10042,2,1)),0,VLOOKUP(E50,'FAN EVOLUTION'!$A$46:$B$10042,2,1))</f>
        <v>0</v>
      </c>
      <c r="X50" s="135"/>
      <c r="Y50" s="136"/>
      <c r="Z50" s="132"/>
      <c r="AA50" s="136"/>
      <c r="AB50" s="137"/>
      <c r="AC50" s="132"/>
    </row>
    <row r="51" spans="1:29" ht="15" x14ac:dyDescent="0.2">
      <c r="A51" s="127">
        <v>1.01533777714577E+16</v>
      </c>
      <c r="B51" s="128">
        <v>2015</v>
      </c>
      <c r="C51" s="128" t="s">
        <v>249</v>
      </c>
      <c r="D51" s="129">
        <v>42155</v>
      </c>
      <c r="E51" s="130">
        <v>42128.458379629628</v>
      </c>
      <c r="F51" s="128" t="s">
        <v>12</v>
      </c>
      <c r="G51" s="128" t="s">
        <v>52</v>
      </c>
      <c r="H51" s="80">
        <f t="shared" si="0"/>
        <v>1</v>
      </c>
      <c r="I51" s="131" t="s">
        <v>54</v>
      </c>
      <c r="J51" s="131">
        <v>2000</v>
      </c>
      <c r="K51" s="132">
        <v>2000</v>
      </c>
      <c r="L51" s="132">
        <v>0</v>
      </c>
      <c r="M51" s="131">
        <v>171</v>
      </c>
      <c r="N51" s="133">
        <f t="shared" si="1"/>
        <v>8.5500000000000007E-2</v>
      </c>
      <c r="O51" s="60">
        <f t="shared" si="2"/>
        <v>251</v>
      </c>
      <c r="P51" s="131">
        <v>85</v>
      </c>
      <c r="Q51" s="134">
        <v>1</v>
      </c>
      <c r="R51" s="134">
        <v>7</v>
      </c>
      <c r="S51" s="134">
        <v>158</v>
      </c>
      <c r="T51" s="134" t="s">
        <v>290</v>
      </c>
      <c r="U51" s="134"/>
      <c r="V51" s="117">
        <f t="shared" si="3"/>
        <v>171</v>
      </c>
      <c r="W51" s="60">
        <f>IF(ISNA(VLOOKUP(E51,'FAN EVOLUTION'!$A$46:$B$10042,2,1)),0,VLOOKUP(E51,'FAN EVOLUTION'!$A$46:$B$10042,2,1))</f>
        <v>0</v>
      </c>
      <c r="X51" s="135"/>
      <c r="Y51" s="136"/>
      <c r="Z51" s="132"/>
      <c r="AA51" s="136"/>
      <c r="AB51" s="137"/>
      <c r="AC51" s="132"/>
    </row>
    <row r="52" spans="1:29" ht="15" x14ac:dyDescent="0.2">
      <c r="A52" s="127">
        <v>1.01533853889377E+16</v>
      </c>
      <c r="B52" s="128">
        <v>2015</v>
      </c>
      <c r="C52" s="128" t="s">
        <v>249</v>
      </c>
      <c r="D52" s="129">
        <v>42155</v>
      </c>
      <c r="E52" s="130">
        <v>42129.425000000003</v>
      </c>
      <c r="F52" s="128" t="s">
        <v>12</v>
      </c>
      <c r="G52" s="128" t="s">
        <v>55</v>
      </c>
      <c r="H52" s="80">
        <f t="shared" si="0"/>
        <v>2</v>
      </c>
      <c r="I52" s="131" t="s">
        <v>295</v>
      </c>
      <c r="J52" s="131">
        <v>1659</v>
      </c>
      <c r="K52" s="132">
        <v>1659</v>
      </c>
      <c r="L52" s="132">
        <v>0</v>
      </c>
      <c r="M52" s="131">
        <v>140</v>
      </c>
      <c r="N52" s="133">
        <f t="shared" si="1"/>
        <v>8.4388185654008435E-2</v>
      </c>
      <c r="O52" s="60">
        <f t="shared" si="2"/>
        <v>196</v>
      </c>
      <c r="P52" s="131">
        <v>35</v>
      </c>
      <c r="Q52" s="134" t="s">
        <v>290</v>
      </c>
      <c r="R52" s="134">
        <v>3</v>
      </c>
      <c r="S52" s="134">
        <v>158</v>
      </c>
      <c r="T52" s="134" t="s">
        <v>290</v>
      </c>
      <c r="U52" s="134"/>
      <c r="V52" s="117">
        <f t="shared" si="3"/>
        <v>140</v>
      </c>
      <c r="W52" s="60">
        <f>IF(ISNA(VLOOKUP(E52,'FAN EVOLUTION'!$A$46:$B$10042,2,1)),0,VLOOKUP(E52,'FAN EVOLUTION'!$A$46:$B$10042,2,1))</f>
        <v>0</v>
      </c>
      <c r="X52" s="135"/>
      <c r="Y52" s="136"/>
      <c r="Z52" s="132"/>
      <c r="AA52" s="136"/>
      <c r="AB52" s="137"/>
      <c r="AC52" s="132"/>
    </row>
    <row r="53" spans="1:29" ht="15" x14ac:dyDescent="0.2">
      <c r="A53" s="127">
        <v>1.01533969218627E+16</v>
      </c>
      <c r="B53" s="128">
        <v>2015</v>
      </c>
      <c r="C53" s="128" t="s">
        <v>249</v>
      </c>
      <c r="D53" s="129">
        <v>42155</v>
      </c>
      <c r="E53" s="130">
        <v>42134.129884259259</v>
      </c>
      <c r="F53" s="128" t="s">
        <v>12</v>
      </c>
      <c r="G53" s="128" t="s">
        <v>52</v>
      </c>
      <c r="H53" s="80">
        <f t="shared" si="0"/>
        <v>1</v>
      </c>
      <c r="I53" s="131" t="s">
        <v>56</v>
      </c>
      <c r="J53" s="131">
        <v>2410</v>
      </c>
      <c r="K53" s="132">
        <v>2410</v>
      </c>
      <c r="L53" s="132">
        <v>0</v>
      </c>
      <c r="M53" s="131">
        <v>244</v>
      </c>
      <c r="N53" s="133">
        <f t="shared" si="1"/>
        <v>0.1012448132780083</v>
      </c>
      <c r="O53" s="60">
        <f t="shared" si="2"/>
        <v>340</v>
      </c>
      <c r="P53" s="131">
        <v>106</v>
      </c>
      <c r="Q53" s="134">
        <v>1</v>
      </c>
      <c r="R53" s="134">
        <v>10</v>
      </c>
      <c r="S53" s="134">
        <v>223</v>
      </c>
      <c r="T53" s="134" t="s">
        <v>290</v>
      </c>
      <c r="U53" s="134"/>
      <c r="V53" s="117">
        <f t="shared" si="3"/>
        <v>244</v>
      </c>
      <c r="W53" s="60">
        <f>IF(ISNA(VLOOKUP(E53,'FAN EVOLUTION'!$A$46:$B$10042,2,1)),0,VLOOKUP(E53,'FAN EVOLUTION'!$A$46:$B$10042,2,1))</f>
        <v>636976</v>
      </c>
      <c r="X53" s="135"/>
      <c r="Y53" s="136"/>
      <c r="Z53" s="132"/>
      <c r="AA53" s="136"/>
      <c r="AB53" s="137"/>
      <c r="AC53" s="132"/>
    </row>
    <row r="54" spans="1:29" ht="15" x14ac:dyDescent="0.2">
      <c r="A54" s="127">
        <v>1.01533993165527E+16</v>
      </c>
      <c r="B54" s="128">
        <v>2015</v>
      </c>
      <c r="C54" s="128" t="s">
        <v>249</v>
      </c>
      <c r="D54" s="129">
        <v>42155</v>
      </c>
      <c r="E54" s="130">
        <v>42135.143784722219</v>
      </c>
      <c r="F54" s="128" t="s">
        <v>12</v>
      </c>
      <c r="G54" s="128" t="s">
        <v>57</v>
      </c>
      <c r="H54" s="80">
        <f t="shared" si="0"/>
        <v>3</v>
      </c>
      <c r="I54" s="131" t="s">
        <v>58</v>
      </c>
      <c r="J54" s="131">
        <v>45600</v>
      </c>
      <c r="K54" s="132">
        <v>4624</v>
      </c>
      <c r="L54" s="132">
        <v>40976</v>
      </c>
      <c r="M54" s="131">
        <v>5774</v>
      </c>
      <c r="N54" s="133">
        <f t="shared" si="1"/>
        <v>0.12662280701754386</v>
      </c>
      <c r="O54" s="60">
        <f t="shared" si="2"/>
        <v>6819</v>
      </c>
      <c r="P54" s="131">
        <v>4664</v>
      </c>
      <c r="Q54" s="134">
        <v>41</v>
      </c>
      <c r="R54" s="134">
        <v>77</v>
      </c>
      <c r="S54" s="134">
        <v>2037</v>
      </c>
      <c r="T54" s="134" t="s">
        <v>290</v>
      </c>
      <c r="U54" s="134"/>
      <c r="V54" s="117">
        <f t="shared" si="3"/>
        <v>5774</v>
      </c>
      <c r="W54" s="60">
        <f>IF(ISNA(VLOOKUP(E54,'FAN EVOLUTION'!$A$46:$B$10042,2,1)),0,VLOOKUP(E54,'FAN EVOLUTION'!$A$46:$B$10042,2,1))</f>
        <v>636992</v>
      </c>
      <c r="X54" s="135">
        <v>250</v>
      </c>
      <c r="Y54" s="136">
        <v>2.3199999999999998</v>
      </c>
      <c r="Z54" s="132">
        <v>5860</v>
      </c>
      <c r="AA54" s="136">
        <v>0.04</v>
      </c>
      <c r="AB54" s="137"/>
      <c r="AC54" s="132"/>
    </row>
    <row r="55" spans="1:29" ht="15" x14ac:dyDescent="0.2">
      <c r="A55" s="127">
        <v>1.01534034630227E+16</v>
      </c>
      <c r="B55" s="128">
        <v>2015</v>
      </c>
      <c r="C55" s="128" t="s">
        <v>249</v>
      </c>
      <c r="D55" s="129">
        <v>42155</v>
      </c>
      <c r="E55" s="130">
        <v>42138.479166666664</v>
      </c>
      <c r="F55" s="128" t="s">
        <v>12</v>
      </c>
      <c r="G55" s="128" t="s">
        <v>296</v>
      </c>
      <c r="H55" s="80">
        <f t="shared" si="0"/>
        <v>4</v>
      </c>
      <c r="I55" s="131" t="s">
        <v>59</v>
      </c>
      <c r="J55" s="131">
        <v>46736</v>
      </c>
      <c r="K55" s="132">
        <v>3792</v>
      </c>
      <c r="L55" s="132">
        <v>42944</v>
      </c>
      <c r="M55" s="131">
        <v>3614</v>
      </c>
      <c r="N55" s="133">
        <f t="shared" si="1"/>
        <v>7.7327969873331057E-2</v>
      </c>
      <c r="O55" s="60">
        <f t="shared" si="2"/>
        <v>4183</v>
      </c>
      <c r="P55" s="131">
        <v>2711</v>
      </c>
      <c r="Q55" s="134">
        <v>24</v>
      </c>
      <c r="R55" s="134">
        <v>37</v>
      </c>
      <c r="S55" s="134">
        <v>1411</v>
      </c>
      <c r="T55" s="134" t="s">
        <v>290</v>
      </c>
      <c r="U55" s="134"/>
      <c r="V55" s="117">
        <f t="shared" si="3"/>
        <v>3614</v>
      </c>
      <c r="W55" s="60">
        <f>IF(ISNA(VLOOKUP(E55,'FAN EVOLUTION'!$A$46:$B$10042,2,1)),0,VLOOKUP(E55,'FAN EVOLUTION'!$A$46:$B$10042,2,1))</f>
        <v>636890</v>
      </c>
      <c r="X55" s="135">
        <v>375</v>
      </c>
      <c r="Y55" s="136">
        <v>4.29</v>
      </c>
      <c r="Z55" s="132">
        <v>3544</v>
      </c>
      <c r="AA55" s="136">
        <v>0.11</v>
      </c>
      <c r="AB55" s="137"/>
      <c r="AC55" s="132"/>
    </row>
    <row r="56" spans="1:29" ht="15" x14ac:dyDescent="0.2">
      <c r="A56" s="127">
        <v>1.01534034866127E+16</v>
      </c>
      <c r="B56" s="128">
        <v>2015</v>
      </c>
      <c r="C56" s="128" t="s">
        <v>249</v>
      </c>
      <c r="D56" s="129">
        <v>42155</v>
      </c>
      <c r="E56" s="130">
        <v>42139.479166666664</v>
      </c>
      <c r="F56" s="128" t="s">
        <v>12</v>
      </c>
      <c r="G56" s="128" t="s">
        <v>52</v>
      </c>
      <c r="H56" s="80">
        <f t="shared" si="0"/>
        <v>1</v>
      </c>
      <c r="I56" s="131" t="s">
        <v>2</v>
      </c>
      <c r="J56" s="131">
        <v>50352</v>
      </c>
      <c r="K56" s="132">
        <v>7088</v>
      </c>
      <c r="L56" s="132">
        <v>43264</v>
      </c>
      <c r="M56" s="131">
        <v>5442</v>
      </c>
      <c r="N56" s="133">
        <f t="shared" si="1"/>
        <v>0.1080791229742612</v>
      </c>
      <c r="O56" s="60">
        <f t="shared" si="2"/>
        <v>6405</v>
      </c>
      <c r="P56" s="131">
        <v>4586</v>
      </c>
      <c r="Q56" s="134">
        <v>40</v>
      </c>
      <c r="R56" s="134">
        <v>99</v>
      </c>
      <c r="S56" s="134">
        <v>1680</v>
      </c>
      <c r="T56" s="134" t="s">
        <v>290</v>
      </c>
      <c r="U56" s="134"/>
      <c r="V56" s="117">
        <f t="shared" si="3"/>
        <v>5442</v>
      </c>
      <c r="W56" s="60">
        <f>IF(ISNA(VLOOKUP(E56,'FAN EVOLUTION'!$A$46:$B$10042,2,1)),0,VLOOKUP(E56,'FAN EVOLUTION'!$A$46:$B$10042,2,1))</f>
        <v>615487</v>
      </c>
      <c r="X56" s="135">
        <v>375</v>
      </c>
      <c r="Y56" s="136">
        <v>4.75</v>
      </c>
      <c r="Z56" s="132">
        <v>5305</v>
      </c>
      <c r="AA56" s="136">
        <v>7.0000000000000007E-2</v>
      </c>
      <c r="AB56" s="137"/>
      <c r="AC56" s="132"/>
    </row>
    <row r="57" spans="1:29" ht="15" x14ac:dyDescent="0.2">
      <c r="A57" s="127">
        <v>1.01534179108577E+16</v>
      </c>
      <c r="B57" s="128">
        <v>2015</v>
      </c>
      <c r="C57" s="128" t="s">
        <v>249</v>
      </c>
      <c r="D57" s="129">
        <v>42155</v>
      </c>
      <c r="E57" s="130">
        <v>42143.520833333336</v>
      </c>
      <c r="F57" s="128" t="s">
        <v>12</v>
      </c>
      <c r="G57" s="128" t="s">
        <v>57</v>
      </c>
      <c r="H57" s="80">
        <f t="shared" si="0"/>
        <v>3</v>
      </c>
      <c r="I57" s="131" t="s">
        <v>60</v>
      </c>
      <c r="J57" s="131">
        <v>46896</v>
      </c>
      <c r="K57" s="132">
        <v>4032</v>
      </c>
      <c r="L57" s="132">
        <v>42864</v>
      </c>
      <c r="M57" s="131">
        <v>5150</v>
      </c>
      <c r="N57" s="133">
        <f t="shared" si="1"/>
        <v>0.10981746844080519</v>
      </c>
      <c r="O57" s="60">
        <f t="shared" si="2"/>
        <v>5858</v>
      </c>
      <c r="P57" s="131">
        <v>4245</v>
      </c>
      <c r="Q57" s="134">
        <v>54</v>
      </c>
      <c r="R57" s="134">
        <v>67</v>
      </c>
      <c r="S57" s="134">
        <v>1492</v>
      </c>
      <c r="T57" s="134" t="s">
        <v>290</v>
      </c>
      <c r="U57" s="134"/>
      <c r="V57" s="117">
        <f t="shared" si="3"/>
        <v>5150</v>
      </c>
      <c r="W57" s="60">
        <f>IF(ISNA(VLOOKUP(E57,'FAN EVOLUTION'!$A$46:$B$10042,2,1)),0,VLOOKUP(E57,'FAN EVOLUTION'!$A$46:$B$10042,2,1))</f>
        <v>99762</v>
      </c>
      <c r="X57" s="135">
        <v>375</v>
      </c>
      <c r="Y57" s="136">
        <v>3.17</v>
      </c>
      <c r="Z57" s="132">
        <v>5163</v>
      </c>
      <c r="AA57" s="136">
        <v>7.0000000000000007E-2</v>
      </c>
      <c r="AB57" s="137"/>
      <c r="AC57" s="132"/>
    </row>
    <row r="58" spans="1:29" ht="15" x14ac:dyDescent="0.2">
      <c r="A58" s="127">
        <v>1.01534179676977E+16</v>
      </c>
      <c r="B58" s="128">
        <v>2015</v>
      </c>
      <c r="C58" s="128" t="s">
        <v>249</v>
      </c>
      <c r="D58" s="129">
        <v>42155</v>
      </c>
      <c r="E58" s="130">
        <v>42146.520833333336</v>
      </c>
      <c r="F58" s="128" t="s">
        <v>12</v>
      </c>
      <c r="G58" s="128" t="s">
        <v>57</v>
      </c>
      <c r="H58" s="80">
        <f t="shared" si="0"/>
        <v>3</v>
      </c>
      <c r="I58" s="131" t="s">
        <v>61</v>
      </c>
      <c r="J58" s="131">
        <v>44928</v>
      </c>
      <c r="K58" s="132">
        <v>2912</v>
      </c>
      <c r="L58" s="132">
        <v>42016</v>
      </c>
      <c r="M58" s="131">
        <v>4024</v>
      </c>
      <c r="N58" s="133">
        <f t="shared" si="1"/>
        <v>8.9565527065527062E-2</v>
      </c>
      <c r="O58" s="60">
        <f t="shared" si="2"/>
        <v>4722</v>
      </c>
      <c r="P58" s="131">
        <v>3159</v>
      </c>
      <c r="Q58" s="134">
        <v>21</v>
      </c>
      <c r="R58" s="134">
        <v>63</v>
      </c>
      <c r="S58" s="134">
        <v>1479</v>
      </c>
      <c r="T58" s="134" t="s">
        <v>290</v>
      </c>
      <c r="U58" s="134"/>
      <c r="V58" s="117">
        <f t="shared" si="3"/>
        <v>4024</v>
      </c>
      <c r="W58" s="60">
        <f>IF(ISNA(VLOOKUP(E58,'FAN EVOLUTION'!$A$46:$B$10042,2,1)),0,VLOOKUP(E58,'FAN EVOLUTION'!$A$46:$B$10042,2,1))</f>
        <v>99574</v>
      </c>
      <c r="X58" s="135">
        <v>375</v>
      </c>
      <c r="Y58" s="136">
        <v>4.5199999999999996</v>
      </c>
      <c r="Z58" s="132">
        <v>4137</v>
      </c>
      <c r="AA58" s="136">
        <v>0.09</v>
      </c>
      <c r="AB58" s="137"/>
      <c r="AC58" s="132"/>
    </row>
    <row r="59" spans="1:29" ht="15" x14ac:dyDescent="0.2">
      <c r="A59" s="127">
        <v>1.01534179168327E+16</v>
      </c>
      <c r="B59" s="128">
        <v>2015</v>
      </c>
      <c r="C59" s="128" t="s">
        <v>249</v>
      </c>
      <c r="D59" s="129">
        <v>42155</v>
      </c>
      <c r="E59" s="130">
        <v>42148.520844907405</v>
      </c>
      <c r="F59" s="128" t="s">
        <v>12</v>
      </c>
      <c r="G59" s="128" t="s">
        <v>52</v>
      </c>
      <c r="H59" s="80">
        <f t="shared" si="0"/>
        <v>1</v>
      </c>
      <c r="I59" s="131" t="s">
        <v>62</v>
      </c>
      <c r="J59" s="131">
        <v>43520</v>
      </c>
      <c r="K59" s="132">
        <v>3840</v>
      </c>
      <c r="L59" s="132">
        <v>39680</v>
      </c>
      <c r="M59" s="131">
        <v>4492</v>
      </c>
      <c r="N59" s="133">
        <f t="shared" si="1"/>
        <v>0.10321691176470588</v>
      </c>
      <c r="O59" s="60">
        <f t="shared" si="2"/>
        <v>5369</v>
      </c>
      <c r="P59" s="131">
        <v>4032</v>
      </c>
      <c r="Q59" s="134">
        <v>35</v>
      </c>
      <c r="R59" s="134">
        <v>44</v>
      </c>
      <c r="S59" s="134">
        <v>1258</v>
      </c>
      <c r="T59" s="134" t="s">
        <v>290</v>
      </c>
      <c r="U59" s="134"/>
      <c r="V59" s="117">
        <f t="shared" si="3"/>
        <v>4492</v>
      </c>
      <c r="W59" s="60">
        <f>IF(ISNA(VLOOKUP(E59,'FAN EVOLUTION'!$A$46:$B$10042,2,1)),0,VLOOKUP(E59,'FAN EVOLUTION'!$A$46:$B$10042,2,1))</f>
        <v>99581</v>
      </c>
      <c r="X59" s="135">
        <v>375</v>
      </c>
      <c r="Y59" s="136">
        <v>3.47</v>
      </c>
      <c r="Z59" s="132">
        <v>4794</v>
      </c>
      <c r="AA59" s="136">
        <v>0.08</v>
      </c>
      <c r="AB59" s="137"/>
      <c r="AC59" s="132"/>
    </row>
    <row r="60" spans="1:29" ht="15" x14ac:dyDescent="0.2">
      <c r="A60" s="127">
        <v>1.01534482800427E+16</v>
      </c>
      <c r="B60" s="128">
        <v>2015</v>
      </c>
      <c r="C60" s="128" t="s">
        <v>249</v>
      </c>
      <c r="D60" s="129">
        <v>42155</v>
      </c>
      <c r="E60" s="130">
        <v>42152.354166666664</v>
      </c>
      <c r="F60" s="128" t="s">
        <v>12</v>
      </c>
      <c r="G60" s="128" t="s">
        <v>63</v>
      </c>
      <c r="H60" s="80">
        <f t="shared" si="0"/>
        <v>5</v>
      </c>
      <c r="I60" s="131" t="s">
        <v>297</v>
      </c>
      <c r="J60" s="131">
        <v>27152</v>
      </c>
      <c r="K60" s="132">
        <v>2656</v>
      </c>
      <c r="L60" s="132">
        <v>24496</v>
      </c>
      <c r="M60" s="131">
        <v>2173</v>
      </c>
      <c r="N60" s="133">
        <f t="shared" si="1"/>
        <v>8.0030936947554504E-2</v>
      </c>
      <c r="O60" s="60">
        <f t="shared" si="2"/>
        <v>2645</v>
      </c>
      <c r="P60" s="131">
        <v>1730</v>
      </c>
      <c r="Q60" s="134">
        <v>13</v>
      </c>
      <c r="R60" s="134">
        <v>59</v>
      </c>
      <c r="S60" s="134">
        <v>843</v>
      </c>
      <c r="T60" s="134" t="s">
        <v>290</v>
      </c>
      <c r="U60" s="134"/>
      <c r="V60" s="117">
        <f t="shared" si="3"/>
        <v>2173</v>
      </c>
      <c r="W60" s="60">
        <f>IF(ISNA(VLOOKUP(E60,'FAN EVOLUTION'!$A$46:$B$10042,2,1)),0,VLOOKUP(E60,'FAN EVOLUTION'!$A$46:$B$10042,2,1))</f>
        <v>99449</v>
      </c>
      <c r="X60" s="135">
        <v>375</v>
      </c>
      <c r="Y60" s="136">
        <v>8.1300000000000008</v>
      </c>
      <c r="Z60" s="132">
        <v>2135</v>
      </c>
      <c r="AA60" s="136">
        <v>0.18</v>
      </c>
      <c r="AB60" s="137"/>
      <c r="AC60" s="132"/>
    </row>
    <row r="61" spans="1:29" ht="15" x14ac:dyDescent="0.2">
      <c r="A61" s="127">
        <v>1.01534388051277E+16</v>
      </c>
      <c r="B61" s="128">
        <v>2015</v>
      </c>
      <c r="C61" s="128" t="s">
        <v>249</v>
      </c>
      <c r="D61" s="129">
        <v>42155</v>
      </c>
      <c r="E61" s="130">
        <v>42152.520833333336</v>
      </c>
      <c r="F61" s="128" t="s">
        <v>12</v>
      </c>
      <c r="G61" s="128" t="s">
        <v>296</v>
      </c>
      <c r="H61" s="80">
        <f t="shared" si="0"/>
        <v>4</v>
      </c>
      <c r="I61" s="131" t="s">
        <v>64</v>
      </c>
      <c r="J61" s="131">
        <v>28704</v>
      </c>
      <c r="K61" s="132">
        <v>3264</v>
      </c>
      <c r="L61" s="132">
        <v>25440</v>
      </c>
      <c r="M61" s="131">
        <v>2112</v>
      </c>
      <c r="N61" s="133">
        <f t="shared" si="1"/>
        <v>7.3578595317725759E-2</v>
      </c>
      <c r="O61" s="60">
        <f t="shared" si="2"/>
        <v>2518</v>
      </c>
      <c r="P61" s="131">
        <v>1604</v>
      </c>
      <c r="Q61" s="134">
        <v>26</v>
      </c>
      <c r="R61" s="134">
        <v>54</v>
      </c>
      <c r="S61" s="134">
        <v>834</v>
      </c>
      <c r="T61" s="134" t="s">
        <v>290</v>
      </c>
      <c r="U61" s="134"/>
      <c r="V61" s="117">
        <f t="shared" si="3"/>
        <v>2112</v>
      </c>
      <c r="W61" s="60">
        <f>IF(ISNA(VLOOKUP(E61,'FAN EVOLUTION'!$A$46:$B$10042,2,1)),0,VLOOKUP(E61,'FAN EVOLUTION'!$A$46:$B$10042,2,1))</f>
        <v>99449</v>
      </c>
      <c r="X61" s="135">
        <v>375</v>
      </c>
      <c r="Y61" s="136">
        <v>7.81</v>
      </c>
      <c r="Z61" s="132">
        <v>2039</v>
      </c>
      <c r="AA61" s="136">
        <v>0.18</v>
      </c>
      <c r="AB61" s="137"/>
      <c r="AC61" s="132"/>
    </row>
    <row r="62" spans="1:29" ht="15" x14ac:dyDescent="0.2">
      <c r="A62" s="127">
        <v>1.01534558738377E+16</v>
      </c>
      <c r="B62" s="128">
        <v>2015</v>
      </c>
      <c r="C62" s="128" t="s">
        <v>249</v>
      </c>
      <c r="D62" s="129">
        <v>42155</v>
      </c>
      <c r="E62" s="130">
        <v>42153.520833333336</v>
      </c>
      <c r="F62" s="128" t="s">
        <v>12</v>
      </c>
      <c r="G62" s="128" t="s">
        <v>52</v>
      </c>
      <c r="H62" s="80">
        <f t="shared" si="0"/>
        <v>1</v>
      </c>
      <c r="I62" s="131" t="s">
        <v>65</v>
      </c>
      <c r="J62" s="131">
        <v>13408</v>
      </c>
      <c r="K62" s="132">
        <v>1624</v>
      </c>
      <c r="L62" s="132">
        <v>11784</v>
      </c>
      <c r="M62" s="131">
        <v>1902</v>
      </c>
      <c r="N62" s="133">
        <f t="shared" si="1"/>
        <v>0.14185560859188545</v>
      </c>
      <c r="O62" s="60">
        <f t="shared" si="2"/>
        <v>2179</v>
      </c>
      <c r="P62" s="131">
        <v>57</v>
      </c>
      <c r="Q62" s="134">
        <v>1</v>
      </c>
      <c r="R62" s="134">
        <v>3</v>
      </c>
      <c r="S62" s="134">
        <v>264</v>
      </c>
      <c r="T62" s="134">
        <v>1854</v>
      </c>
      <c r="U62" s="134"/>
      <c r="V62" s="117">
        <f t="shared" si="3"/>
        <v>1902</v>
      </c>
      <c r="W62" s="60">
        <f>IF(ISNA(VLOOKUP(E62,'FAN EVOLUTION'!$A$46:$B$10042,2,1)),0,VLOOKUP(E62,'FAN EVOLUTION'!$A$46:$B$10042,2,1))</f>
        <v>99458</v>
      </c>
      <c r="X62" s="135">
        <v>375</v>
      </c>
      <c r="Y62" s="136">
        <v>16.920000000000002</v>
      </c>
      <c r="Z62" s="132">
        <v>4658</v>
      </c>
      <c r="AA62" s="136">
        <v>0.08</v>
      </c>
      <c r="AB62" s="137"/>
      <c r="AC62" s="132"/>
    </row>
    <row r="63" spans="1:29" ht="15" x14ac:dyDescent="0.2">
      <c r="A63" s="127">
        <v>1.01534689075177E+16</v>
      </c>
      <c r="B63" s="128">
        <v>2015</v>
      </c>
      <c r="C63" s="128" t="s">
        <v>249</v>
      </c>
      <c r="D63" s="129">
        <v>42185</v>
      </c>
      <c r="E63" s="130">
        <v>42157.520844907405</v>
      </c>
      <c r="F63" s="128" t="s">
        <v>12</v>
      </c>
      <c r="G63" s="128" t="s">
        <v>63</v>
      </c>
      <c r="H63" s="80">
        <f t="shared" si="0"/>
        <v>5</v>
      </c>
      <c r="I63" s="131" t="s">
        <v>66</v>
      </c>
      <c r="J63" s="131">
        <v>30032</v>
      </c>
      <c r="K63" s="132">
        <v>3392</v>
      </c>
      <c r="L63" s="132">
        <v>26640</v>
      </c>
      <c r="M63" s="131">
        <v>2468</v>
      </c>
      <c r="N63" s="133">
        <f t="shared" si="1"/>
        <v>8.2179009057005856E-2</v>
      </c>
      <c r="O63" s="60">
        <f t="shared" si="2"/>
        <v>3106</v>
      </c>
      <c r="P63" s="131">
        <v>2002</v>
      </c>
      <c r="Q63" s="134">
        <v>29</v>
      </c>
      <c r="R63" s="134">
        <v>63</v>
      </c>
      <c r="S63" s="134">
        <v>1012</v>
      </c>
      <c r="T63" s="134" t="s">
        <v>290</v>
      </c>
      <c r="U63" s="134"/>
      <c r="V63" s="117">
        <f t="shared" si="3"/>
        <v>2468</v>
      </c>
      <c r="W63" s="60">
        <f>IF(ISNA(VLOOKUP(E63,'FAN EVOLUTION'!$A$46:$B$10042,2,1)),0,VLOOKUP(E63,'FAN EVOLUTION'!$A$46:$B$10042,2,1))</f>
        <v>99554</v>
      </c>
      <c r="X63" s="135">
        <v>375</v>
      </c>
      <c r="Y63" s="136">
        <v>4.7699999999999996</v>
      </c>
      <c r="Z63" s="132">
        <v>2523</v>
      </c>
      <c r="AA63" s="136">
        <v>0.15</v>
      </c>
      <c r="AB63" s="137"/>
      <c r="AC63" s="132"/>
    </row>
    <row r="64" spans="1:29" ht="15" x14ac:dyDescent="0.2">
      <c r="A64" s="127">
        <v>1.01534751778527E+16</v>
      </c>
      <c r="B64" s="128">
        <v>2015</v>
      </c>
      <c r="C64" s="128" t="s">
        <v>249</v>
      </c>
      <c r="D64" s="129">
        <v>42185</v>
      </c>
      <c r="E64" s="130">
        <v>42160.354166666664</v>
      </c>
      <c r="F64" s="128" t="s">
        <v>12</v>
      </c>
      <c r="G64" s="128" t="s">
        <v>63</v>
      </c>
      <c r="H64" s="80">
        <f t="shared" si="0"/>
        <v>5</v>
      </c>
      <c r="I64" s="131" t="s">
        <v>67</v>
      </c>
      <c r="J64" s="131">
        <v>26280</v>
      </c>
      <c r="K64" s="132">
        <v>1264</v>
      </c>
      <c r="L64" s="132">
        <v>25016</v>
      </c>
      <c r="M64" s="131">
        <v>1315</v>
      </c>
      <c r="N64" s="133">
        <f t="shared" si="1"/>
        <v>5.0038051750380515E-2</v>
      </c>
      <c r="O64" s="60">
        <f t="shared" si="2"/>
        <v>1513</v>
      </c>
      <c r="P64" s="131">
        <v>1000</v>
      </c>
      <c r="Q64" s="134">
        <v>8</v>
      </c>
      <c r="R64" s="134">
        <v>12</v>
      </c>
      <c r="S64" s="134">
        <v>493</v>
      </c>
      <c r="T64" s="134" t="s">
        <v>290</v>
      </c>
      <c r="U64" s="134"/>
      <c r="V64" s="117">
        <f t="shared" si="3"/>
        <v>1315</v>
      </c>
      <c r="W64" s="60">
        <f>IF(ISNA(VLOOKUP(E64,'FAN EVOLUTION'!$A$46:$B$10042,2,1)),0,VLOOKUP(E64,'FAN EVOLUTION'!$A$46:$B$10042,2,1))</f>
        <v>99678</v>
      </c>
      <c r="X64" s="135">
        <v>375</v>
      </c>
      <c r="Y64" s="136">
        <v>6.97</v>
      </c>
      <c r="Z64" s="132">
        <v>1265</v>
      </c>
      <c r="AA64" s="136">
        <v>0.3</v>
      </c>
      <c r="AB64" s="137"/>
      <c r="AC64" s="132"/>
    </row>
    <row r="65" spans="1:29" ht="15" x14ac:dyDescent="0.2">
      <c r="A65" s="127">
        <v>1.01534805840877E+16</v>
      </c>
      <c r="B65" s="128">
        <v>2015</v>
      </c>
      <c r="C65" s="128" t="s">
        <v>249</v>
      </c>
      <c r="D65" s="129">
        <v>42185</v>
      </c>
      <c r="E65" s="130">
        <v>42162.393773148149</v>
      </c>
      <c r="F65" s="128" t="s">
        <v>12</v>
      </c>
      <c r="G65" s="128" t="s">
        <v>63</v>
      </c>
      <c r="H65" s="80">
        <f t="shared" si="0"/>
        <v>5</v>
      </c>
      <c r="I65" s="131" t="s">
        <v>68</v>
      </c>
      <c r="J65" s="131">
        <v>1480</v>
      </c>
      <c r="K65" s="132">
        <v>1480</v>
      </c>
      <c r="L65" s="132">
        <v>0</v>
      </c>
      <c r="M65" s="131">
        <v>110</v>
      </c>
      <c r="N65" s="133">
        <f t="shared" si="1"/>
        <v>7.4324324324324328E-2</v>
      </c>
      <c r="O65" s="60">
        <f t="shared" si="2"/>
        <v>146</v>
      </c>
      <c r="P65" s="131">
        <v>46</v>
      </c>
      <c r="Q65" s="134">
        <v>1</v>
      </c>
      <c r="R65" s="134">
        <v>1</v>
      </c>
      <c r="S65" s="134">
        <v>98</v>
      </c>
      <c r="T65" s="134" t="s">
        <v>290</v>
      </c>
      <c r="U65" s="134"/>
      <c r="V65" s="117">
        <f t="shared" si="3"/>
        <v>110</v>
      </c>
      <c r="W65" s="60">
        <f>IF(ISNA(VLOOKUP(E65,'FAN EVOLUTION'!$A$46:$B$10042,2,1)),0,VLOOKUP(E65,'FAN EVOLUTION'!$A$46:$B$10042,2,1))</f>
        <v>99753</v>
      </c>
      <c r="X65" s="135"/>
      <c r="Y65" s="136"/>
      <c r="Z65" s="132"/>
      <c r="AA65" s="136"/>
      <c r="AB65" s="137"/>
      <c r="AC65" s="132"/>
    </row>
    <row r="66" spans="1:29" ht="15" x14ac:dyDescent="0.2">
      <c r="A66" s="127">
        <v>1.01534374170177E+16</v>
      </c>
      <c r="B66" s="128">
        <v>2015</v>
      </c>
      <c r="C66" s="128" t="s">
        <v>249</v>
      </c>
      <c r="D66" s="129">
        <v>42185</v>
      </c>
      <c r="E66" s="130">
        <v>42163.520833333336</v>
      </c>
      <c r="F66" s="128" t="s">
        <v>12</v>
      </c>
      <c r="G66" s="128" t="s">
        <v>55</v>
      </c>
      <c r="H66" s="80">
        <f t="shared" si="0"/>
        <v>2</v>
      </c>
      <c r="I66" s="131" t="s">
        <v>69</v>
      </c>
      <c r="J66" s="131">
        <v>26992</v>
      </c>
      <c r="K66" s="132">
        <v>1536</v>
      </c>
      <c r="L66" s="132">
        <v>25456</v>
      </c>
      <c r="M66" s="131">
        <v>1751</v>
      </c>
      <c r="N66" s="133">
        <f t="shared" si="1"/>
        <v>6.4871072910492003E-2</v>
      </c>
      <c r="O66" s="60">
        <f t="shared" si="2"/>
        <v>2017</v>
      </c>
      <c r="P66" s="131">
        <v>1359</v>
      </c>
      <c r="Q66" s="134">
        <v>9</v>
      </c>
      <c r="R66" s="134">
        <v>22</v>
      </c>
      <c r="S66" s="134">
        <v>627</v>
      </c>
      <c r="T66" s="134" t="s">
        <v>290</v>
      </c>
      <c r="U66" s="134"/>
      <c r="V66" s="117">
        <f t="shared" si="3"/>
        <v>1751</v>
      </c>
      <c r="W66" s="60">
        <f>IF(ISNA(VLOOKUP(E66,'FAN EVOLUTION'!$A$46:$B$10042,2,1)),0,VLOOKUP(E66,'FAN EVOLUTION'!$A$46:$B$10042,2,1))</f>
        <v>99504</v>
      </c>
      <c r="X66" s="135">
        <v>375</v>
      </c>
      <c r="Y66" s="136">
        <v>4.1100000000000003</v>
      </c>
      <c r="Z66" s="132">
        <v>1753</v>
      </c>
      <c r="AA66" s="136">
        <v>0.21</v>
      </c>
      <c r="AB66" s="137"/>
      <c r="AC66" s="132"/>
    </row>
    <row r="67" spans="1:29" ht="15" x14ac:dyDescent="0.2">
      <c r="A67" s="127">
        <v>1.01534752200377E+16</v>
      </c>
      <c r="B67" s="128">
        <v>2015</v>
      </c>
      <c r="C67" s="128" t="s">
        <v>249</v>
      </c>
      <c r="D67" s="129">
        <v>42185</v>
      </c>
      <c r="E67" s="130">
        <v>42165.521539351852</v>
      </c>
      <c r="F67" s="128" t="s">
        <v>12</v>
      </c>
      <c r="G67" s="128" t="s">
        <v>57</v>
      </c>
      <c r="H67" s="80">
        <f t="shared" si="0"/>
        <v>3</v>
      </c>
      <c r="I67" s="131" t="s">
        <v>70</v>
      </c>
      <c r="J67" s="131">
        <v>26384</v>
      </c>
      <c r="K67" s="132">
        <v>2376</v>
      </c>
      <c r="L67" s="132">
        <v>24008</v>
      </c>
      <c r="M67" s="131">
        <v>1713</v>
      </c>
      <c r="N67" s="133">
        <f t="shared" si="1"/>
        <v>6.4925712553062467E-2</v>
      </c>
      <c r="O67" s="60">
        <f t="shared" si="2"/>
        <v>1984</v>
      </c>
      <c r="P67" s="131">
        <v>1189</v>
      </c>
      <c r="Q67" s="134">
        <v>17</v>
      </c>
      <c r="R67" s="134">
        <v>24</v>
      </c>
      <c r="S67" s="134">
        <v>754</v>
      </c>
      <c r="T67" s="134" t="s">
        <v>290</v>
      </c>
      <c r="U67" s="134"/>
      <c r="V67" s="117">
        <f t="shared" si="3"/>
        <v>1713</v>
      </c>
      <c r="W67" s="60">
        <f>IF(ISNA(VLOOKUP(E67,'FAN EVOLUTION'!$A$46:$B$10042,2,1)),0,VLOOKUP(E67,'FAN EVOLUTION'!$A$46:$B$10042,2,1))</f>
        <v>99549</v>
      </c>
      <c r="X67" s="135">
        <v>375</v>
      </c>
      <c r="Y67" s="136">
        <v>5.78</v>
      </c>
      <c r="Z67" s="132">
        <v>1579</v>
      </c>
      <c r="AA67" s="136">
        <v>0.24</v>
      </c>
      <c r="AB67" s="137"/>
      <c r="AC67" s="132"/>
    </row>
    <row r="68" spans="1:29" ht="15" x14ac:dyDescent="0.2">
      <c r="A68" s="127">
        <v>1.01534924787227E+16</v>
      </c>
      <c r="B68" s="128">
        <v>2015</v>
      </c>
      <c r="C68" s="128" t="s">
        <v>249</v>
      </c>
      <c r="D68" s="129">
        <v>42185</v>
      </c>
      <c r="E68" s="130">
        <v>42167.520844907405</v>
      </c>
      <c r="F68" s="128" t="s">
        <v>12</v>
      </c>
      <c r="G68" s="128" t="s">
        <v>57</v>
      </c>
      <c r="H68" s="80">
        <f t="shared" si="0"/>
        <v>3</v>
      </c>
      <c r="I68" s="131" t="s">
        <v>71</v>
      </c>
      <c r="J68" s="131">
        <v>28128</v>
      </c>
      <c r="K68" s="132">
        <v>3792</v>
      </c>
      <c r="L68" s="132">
        <v>24336</v>
      </c>
      <c r="M68" s="131">
        <v>2236</v>
      </c>
      <c r="N68" s="133">
        <f t="shared" si="1"/>
        <v>7.949374288964732E-2</v>
      </c>
      <c r="O68" s="60">
        <f t="shared" si="2"/>
        <v>2625</v>
      </c>
      <c r="P68" s="131">
        <v>1639</v>
      </c>
      <c r="Q68" s="134">
        <v>12</v>
      </c>
      <c r="R68" s="134">
        <v>30</v>
      </c>
      <c r="S68" s="134">
        <v>944</v>
      </c>
      <c r="T68" s="134" t="s">
        <v>290</v>
      </c>
      <c r="U68" s="134"/>
      <c r="V68" s="117">
        <f t="shared" si="3"/>
        <v>2236</v>
      </c>
      <c r="W68" s="60">
        <f>IF(ISNA(VLOOKUP(E68,'FAN EVOLUTION'!$A$46:$B$10042,2,1)),0,VLOOKUP(E68,'FAN EVOLUTION'!$A$46:$B$10042,2,1))</f>
        <v>99604</v>
      </c>
      <c r="X68" s="135">
        <v>375</v>
      </c>
      <c r="Y68" s="136">
        <v>4.1100000000000003</v>
      </c>
      <c r="Z68" s="132">
        <v>2129</v>
      </c>
      <c r="AA68" s="136">
        <v>0.18</v>
      </c>
      <c r="AB68" s="137"/>
      <c r="AC68" s="132"/>
    </row>
    <row r="69" spans="1:29" ht="15" x14ac:dyDescent="0.2">
      <c r="A69" s="127">
        <v>1.01535007926127E+16</v>
      </c>
      <c r="B69" s="128">
        <v>2015</v>
      </c>
      <c r="C69" s="128" t="s">
        <v>249</v>
      </c>
      <c r="D69" s="129">
        <v>42185</v>
      </c>
      <c r="E69" s="130">
        <v>42171.520833333336</v>
      </c>
      <c r="F69" s="128" t="s">
        <v>12</v>
      </c>
      <c r="G69" s="128" t="s">
        <v>52</v>
      </c>
      <c r="H69" s="80">
        <f t="shared" si="0"/>
        <v>1</v>
      </c>
      <c r="I69" s="131" t="s">
        <v>72</v>
      </c>
      <c r="J69" s="131">
        <v>26112</v>
      </c>
      <c r="K69" s="132">
        <v>3624</v>
      </c>
      <c r="L69" s="132">
        <v>22488</v>
      </c>
      <c r="M69" s="131">
        <v>5592</v>
      </c>
      <c r="N69" s="133">
        <f t="shared" si="1"/>
        <v>0.21415441176470587</v>
      </c>
      <c r="O69" s="60">
        <f t="shared" si="2"/>
        <v>6563</v>
      </c>
      <c r="P69" s="131">
        <v>501</v>
      </c>
      <c r="Q69" s="134">
        <v>14</v>
      </c>
      <c r="R69" s="134">
        <v>23</v>
      </c>
      <c r="S69" s="134">
        <v>1603</v>
      </c>
      <c r="T69" s="134">
        <v>4422</v>
      </c>
      <c r="U69" s="134"/>
      <c r="V69" s="117">
        <f t="shared" si="3"/>
        <v>5592</v>
      </c>
      <c r="W69" s="60">
        <f>IF(ISNA(VLOOKUP(E69,'FAN EVOLUTION'!$A$46:$B$10042,2,1)),0,VLOOKUP(E69,'FAN EVOLUTION'!$A$46:$B$10042,2,1))</f>
        <v>99436</v>
      </c>
      <c r="X69" s="135">
        <v>375</v>
      </c>
      <c r="Y69" s="136">
        <v>6.66</v>
      </c>
      <c r="Z69" s="132">
        <v>9350</v>
      </c>
      <c r="AA69" s="136">
        <v>0.04</v>
      </c>
      <c r="AB69" s="137"/>
      <c r="AC69" s="132"/>
    </row>
    <row r="70" spans="1:29" ht="15" x14ac:dyDescent="0.2">
      <c r="A70" s="127">
        <v>1.01535090223077E+16</v>
      </c>
      <c r="B70" s="128">
        <v>2015</v>
      </c>
      <c r="C70" s="128" t="s">
        <v>249</v>
      </c>
      <c r="D70" s="129">
        <v>42185</v>
      </c>
      <c r="E70" s="130">
        <v>42176.520844907405</v>
      </c>
      <c r="F70" s="128" t="s">
        <v>12</v>
      </c>
      <c r="G70" s="128" t="s">
        <v>52</v>
      </c>
      <c r="H70" s="80">
        <f t="shared" si="0"/>
        <v>1</v>
      </c>
      <c r="I70" s="131" t="s">
        <v>73</v>
      </c>
      <c r="J70" s="131">
        <v>15730</v>
      </c>
      <c r="K70" s="132">
        <v>2653</v>
      </c>
      <c r="L70" s="132">
        <v>13077</v>
      </c>
      <c r="M70" s="131">
        <v>932</v>
      </c>
      <c r="N70" s="133">
        <f t="shared" si="1"/>
        <v>5.9249841068022883E-2</v>
      </c>
      <c r="O70" s="60">
        <f t="shared" si="2"/>
        <v>1151</v>
      </c>
      <c r="P70" s="131">
        <v>503</v>
      </c>
      <c r="Q70" s="134">
        <v>5</v>
      </c>
      <c r="R70" s="134">
        <v>10</v>
      </c>
      <c r="S70" s="134">
        <v>633</v>
      </c>
      <c r="T70" s="134" t="s">
        <v>290</v>
      </c>
      <c r="U70" s="134"/>
      <c r="V70" s="117">
        <f t="shared" si="3"/>
        <v>932</v>
      </c>
      <c r="W70" s="60">
        <f>IF(ISNA(VLOOKUP(E70,'FAN EVOLUTION'!$A$46:$B$10042,2,1)),0,VLOOKUP(E70,'FAN EVOLUTION'!$A$46:$B$10042,2,1))</f>
        <v>99531</v>
      </c>
      <c r="X70" s="135">
        <v>334.49</v>
      </c>
      <c r="Y70" s="136">
        <v>22.97</v>
      </c>
      <c r="Z70" s="132">
        <v>636</v>
      </c>
      <c r="AA70" s="136">
        <v>0.53</v>
      </c>
      <c r="AB70" s="137"/>
      <c r="AC70" s="132"/>
    </row>
    <row r="71" spans="1:29" ht="15" x14ac:dyDescent="0.2">
      <c r="A71" s="127">
        <v>1.01535166422427E+16</v>
      </c>
      <c r="B71" s="128">
        <v>2015</v>
      </c>
      <c r="C71" s="128" t="s">
        <v>249</v>
      </c>
      <c r="D71" s="129">
        <v>42185</v>
      </c>
      <c r="E71" s="130">
        <v>42179.520833333336</v>
      </c>
      <c r="F71" s="128" t="s">
        <v>12</v>
      </c>
      <c r="G71" s="128" t="s">
        <v>55</v>
      </c>
      <c r="H71" s="80">
        <f t="shared" si="0"/>
        <v>2</v>
      </c>
      <c r="I71" s="131" t="s">
        <v>298</v>
      </c>
      <c r="J71" s="131">
        <v>31231</v>
      </c>
      <c r="K71" s="132">
        <v>6007</v>
      </c>
      <c r="L71" s="132">
        <v>25224</v>
      </c>
      <c r="M71" s="131">
        <v>2395</v>
      </c>
      <c r="N71" s="133">
        <f t="shared" si="1"/>
        <v>7.6686625468284711E-2</v>
      </c>
      <c r="O71" s="60">
        <f t="shared" si="2"/>
        <v>3070</v>
      </c>
      <c r="P71" s="131">
        <v>1642</v>
      </c>
      <c r="Q71" s="134">
        <v>36</v>
      </c>
      <c r="R71" s="134">
        <v>103</v>
      </c>
      <c r="S71" s="134">
        <v>1289</v>
      </c>
      <c r="T71" s="134" t="s">
        <v>290</v>
      </c>
      <c r="U71" s="134"/>
      <c r="V71" s="117">
        <f t="shared" si="3"/>
        <v>2395</v>
      </c>
      <c r="W71" s="60">
        <f>IF(ISNA(VLOOKUP(E71,'FAN EVOLUTION'!$A$46:$B$10042,2,1)),0,VLOOKUP(E71,'FAN EVOLUTION'!$A$46:$B$10042,2,1))</f>
        <v>99630</v>
      </c>
      <c r="X71" s="135">
        <v>375</v>
      </c>
      <c r="Y71" s="136">
        <v>4.58</v>
      </c>
      <c r="Z71" s="132">
        <v>2011</v>
      </c>
      <c r="AA71" s="136">
        <v>0.19</v>
      </c>
      <c r="AB71" s="137"/>
      <c r="AC71" s="132"/>
    </row>
    <row r="72" spans="1:29" ht="15" x14ac:dyDescent="0.2">
      <c r="A72" s="127">
        <v>1.01535285048427E+16</v>
      </c>
      <c r="B72" s="128">
        <v>2015</v>
      </c>
      <c r="C72" s="128" t="s">
        <v>249</v>
      </c>
      <c r="D72" s="129">
        <v>42185</v>
      </c>
      <c r="E72" s="130">
        <v>42181.520844907405</v>
      </c>
      <c r="F72" s="128" t="s">
        <v>12</v>
      </c>
      <c r="G72" s="128" t="s">
        <v>52</v>
      </c>
      <c r="H72" s="80">
        <f t="shared" si="0"/>
        <v>1</v>
      </c>
      <c r="I72" s="131" t="s">
        <v>74</v>
      </c>
      <c r="J72" s="131">
        <v>26499</v>
      </c>
      <c r="K72" s="132">
        <v>2053</v>
      </c>
      <c r="L72" s="132">
        <v>24446</v>
      </c>
      <c r="M72" s="131">
        <v>1700</v>
      </c>
      <c r="N72" s="133">
        <f t="shared" si="1"/>
        <v>6.4153364277897279E-2</v>
      </c>
      <c r="O72" s="60">
        <f t="shared" si="2"/>
        <v>2188</v>
      </c>
      <c r="P72" s="131">
        <v>1176</v>
      </c>
      <c r="Q72" s="134">
        <v>14</v>
      </c>
      <c r="R72" s="134">
        <v>18</v>
      </c>
      <c r="S72" s="134">
        <v>980</v>
      </c>
      <c r="T72" s="134" t="s">
        <v>290</v>
      </c>
      <c r="U72" s="134"/>
      <c r="V72" s="117">
        <f t="shared" si="3"/>
        <v>1700</v>
      </c>
      <c r="W72" s="60">
        <f>IF(ISNA(VLOOKUP(E72,'FAN EVOLUTION'!$A$46:$B$10042,2,1)),0,VLOOKUP(E72,'FAN EVOLUTION'!$A$46:$B$10042,2,1))</f>
        <v>99453</v>
      </c>
      <c r="X72" s="135">
        <v>375</v>
      </c>
      <c r="Y72" s="136">
        <v>5.1100000000000003</v>
      </c>
      <c r="Z72" s="132">
        <v>1643</v>
      </c>
      <c r="AA72" s="136">
        <v>0.23</v>
      </c>
      <c r="AB72" s="137"/>
      <c r="AC72" s="132"/>
    </row>
    <row r="73" spans="1:29" ht="15" x14ac:dyDescent="0.2">
      <c r="A73" s="127">
        <v>1.01535284078127E+16</v>
      </c>
      <c r="B73" s="128">
        <v>2015</v>
      </c>
      <c r="C73" s="128" t="s">
        <v>249</v>
      </c>
      <c r="D73" s="129">
        <v>42185</v>
      </c>
      <c r="E73" s="130">
        <v>42184.520833333336</v>
      </c>
      <c r="F73" s="128" t="s">
        <v>12</v>
      </c>
      <c r="G73" s="128" t="s">
        <v>52</v>
      </c>
      <c r="H73" s="80">
        <f t="shared" si="0"/>
        <v>1</v>
      </c>
      <c r="I73" s="131" t="s">
        <v>75</v>
      </c>
      <c r="J73" s="131">
        <v>27452</v>
      </c>
      <c r="K73" s="132">
        <v>1966</v>
      </c>
      <c r="L73" s="132">
        <v>25486</v>
      </c>
      <c r="M73" s="131">
        <v>2231</v>
      </c>
      <c r="N73" s="133">
        <f t="shared" si="1"/>
        <v>8.1269124289669245E-2</v>
      </c>
      <c r="O73" s="60">
        <f t="shared" si="2"/>
        <v>2833</v>
      </c>
      <c r="P73" s="131">
        <v>1529</v>
      </c>
      <c r="Q73" s="134">
        <v>18</v>
      </c>
      <c r="R73" s="134">
        <v>13</v>
      </c>
      <c r="S73" s="134">
        <v>1273</v>
      </c>
      <c r="T73" s="134" t="s">
        <v>290</v>
      </c>
      <c r="U73" s="134"/>
      <c r="V73" s="117">
        <f t="shared" si="3"/>
        <v>2231</v>
      </c>
      <c r="W73" s="60">
        <f>IF(ISNA(VLOOKUP(E73,'FAN EVOLUTION'!$A$46:$B$10042,2,1)),0,VLOOKUP(E73,'FAN EVOLUTION'!$A$46:$B$10042,2,1))</f>
        <v>99522</v>
      </c>
      <c r="X73" s="135">
        <v>375</v>
      </c>
      <c r="Y73" s="136">
        <v>4.7</v>
      </c>
      <c r="Z73" s="132">
        <v>2285</v>
      </c>
      <c r="AA73" s="136">
        <v>0.16</v>
      </c>
      <c r="AB73" s="137"/>
      <c r="AC73" s="132"/>
    </row>
    <row r="74" spans="1:29" ht="15" x14ac:dyDescent="0.2">
      <c r="A74" s="127">
        <v>1.01535389373427E+16</v>
      </c>
      <c r="B74" s="128">
        <v>2015</v>
      </c>
      <c r="C74" s="128" t="s">
        <v>250</v>
      </c>
      <c r="D74" s="129">
        <v>42216</v>
      </c>
      <c r="E74" s="130">
        <v>42189.520844907405</v>
      </c>
      <c r="F74" s="128" t="s">
        <v>12</v>
      </c>
      <c r="G74" s="128" t="s">
        <v>52</v>
      </c>
      <c r="H74" s="80">
        <f t="shared" ref="H74:H137" si="4">IF(G74="AVANT YTY",0,IF(G74="Perrier iconic",1,IF(G74="Perrier Anytime",2,IF(G74="Perrier Art",3,IF(G74="Perrier Since 1863 ",4,IF(G74="Regram",5,IF(G74="Perrier x Digital Artist",6,IF(G74="Perrier 100% Natural",7,IF(G74="Perrier Magazine",8,IF(G74="Street Art by Perrier",9,FALSE))))))))))</f>
        <v>1</v>
      </c>
      <c r="I74" s="131" t="s">
        <v>76</v>
      </c>
      <c r="J74" s="131">
        <v>26342</v>
      </c>
      <c r="K74" s="132">
        <v>1654</v>
      </c>
      <c r="L74" s="132">
        <v>24688</v>
      </c>
      <c r="M74" s="131">
        <v>1428</v>
      </c>
      <c r="N74" s="133">
        <f t="shared" ref="N74:N137" si="5">V74/J74</f>
        <v>5.4210006833194137E-2</v>
      </c>
      <c r="O74" s="60">
        <f t="shared" ref="O74:O137" si="6">SUM(P74:T74)</f>
        <v>1697</v>
      </c>
      <c r="P74" s="131">
        <v>897</v>
      </c>
      <c r="Q74" s="134">
        <v>7</v>
      </c>
      <c r="R74" s="134">
        <v>12</v>
      </c>
      <c r="S74" s="134">
        <v>781</v>
      </c>
      <c r="T74" s="134" t="s">
        <v>290</v>
      </c>
      <c r="U74" s="134"/>
      <c r="V74" s="117">
        <f t="shared" ref="V74:V137" si="7">U74+M74</f>
        <v>1428</v>
      </c>
      <c r="W74" s="60">
        <f>IF(ISNA(VLOOKUP(E74,'FAN EVOLUTION'!$A$46:$B$10042,2,1)),0,VLOOKUP(E74,'FAN EVOLUTION'!$A$46:$B$10042,2,1))</f>
        <v>99608</v>
      </c>
      <c r="X74" s="135">
        <v>375</v>
      </c>
      <c r="Y74" s="136">
        <v>6.81</v>
      </c>
      <c r="Z74" s="132">
        <v>1260</v>
      </c>
      <c r="AA74" s="136">
        <v>0.3</v>
      </c>
      <c r="AB74" s="137"/>
      <c r="AC74" s="132"/>
    </row>
    <row r="75" spans="1:29" ht="15" x14ac:dyDescent="0.2">
      <c r="A75" s="127">
        <v>1.01535558245077E+16</v>
      </c>
      <c r="B75" s="128">
        <v>2015</v>
      </c>
      <c r="C75" s="128" t="s">
        <v>250</v>
      </c>
      <c r="D75" s="129">
        <v>42216</v>
      </c>
      <c r="E75" s="130">
        <v>42192.520844907405</v>
      </c>
      <c r="F75" s="128" t="s">
        <v>12</v>
      </c>
      <c r="G75" s="128" t="s">
        <v>63</v>
      </c>
      <c r="H75" s="80">
        <f t="shared" si="4"/>
        <v>5</v>
      </c>
      <c r="I75" s="131" t="s">
        <v>299</v>
      </c>
      <c r="J75" s="131">
        <v>26803</v>
      </c>
      <c r="K75" s="132">
        <v>2177</v>
      </c>
      <c r="L75" s="132">
        <v>24626</v>
      </c>
      <c r="M75" s="131">
        <v>1850</v>
      </c>
      <c r="N75" s="133">
        <f t="shared" si="5"/>
        <v>6.9022124389060927E-2</v>
      </c>
      <c r="O75" s="60">
        <f t="shared" si="6"/>
        <v>2340</v>
      </c>
      <c r="P75" s="131">
        <v>982</v>
      </c>
      <c r="Q75" s="134">
        <v>7</v>
      </c>
      <c r="R75" s="134">
        <v>18</v>
      </c>
      <c r="S75" s="134">
        <v>1333</v>
      </c>
      <c r="T75" s="134" t="s">
        <v>290</v>
      </c>
      <c r="U75" s="134"/>
      <c r="V75" s="117">
        <f t="shared" si="7"/>
        <v>1850</v>
      </c>
      <c r="W75" s="60">
        <f>IF(ISNA(VLOOKUP(E75,'FAN EVOLUTION'!$A$46:$B$10042,2,1)),0,VLOOKUP(E75,'FAN EVOLUTION'!$A$46:$B$10042,2,1))</f>
        <v>99628</v>
      </c>
      <c r="X75" s="135">
        <v>375</v>
      </c>
      <c r="Y75" s="136">
        <v>6.83</v>
      </c>
      <c r="Z75" s="132">
        <v>1716</v>
      </c>
      <c r="AA75" s="136">
        <v>0.22</v>
      </c>
      <c r="AB75" s="137"/>
      <c r="AC75" s="132"/>
    </row>
    <row r="76" spans="1:29" ht="15" x14ac:dyDescent="0.2">
      <c r="A76" s="127">
        <v>1.01535558228927E+16</v>
      </c>
      <c r="B76" s="128">
        <v>2015</v>
      </c>
      <c r="C76" s="128" t="s">
        <v>250</v>
      </c>
      <c r="D76" s="129">
        <v>42216</v>
      </c>
      <c r="E76" s="130">
        <v>42193.520844907405</v>
      </c>
      <c r="F76" s="128" t="s">
        <v>12</v>
      </c>
      <c r="G76" s="128" t="s">
        <v>55</v>
      </c>
      <c r="H76" s="80">
        <f t="shared" si="4"/>
        <v>2</v>
      </c>
      <c r="I76" s="131" t="s">
        <v>300</v>
      </c>
      <c r="J76" s="131">
        <v>27566</v>
      </c>
      <c r="K76" s="132">
        <v>3088</v>
      </c>
      <c r="L76" s="132">
        <v>24478</v>
      </c>
      <c r="M76" s="131">
        <v>1173</v>
      </c>
      <c r="N76" s="133">
        <f t="shared" si="5"/>
        <v>4.2552419647391718E-2</v>
      </c>
      <c r="O76" s="60">
        <f t="shared" si="6"/>
        <v>1379</v>
      </c>
      <c r="P76" s="131">
        <v>718</v>
      </c>
      <c r="Q76" s="134">
        <v>13</v>
      </c>
      <c r="R76" s="134">
        <v>26</v>
      </c>
      <c r="S76" s="134">
        <v>622</v>
      </c>
      <c r="T76" s="134" t="s">
        <v>290</v>
      </c>
      <c r="U76" s="134"/>
      <c r="V76" s="117">
        <f t="shared" si="7"/>
        <v>1173</v>
      </c>
      <c r="W76" s="60">
        <f>IF(ISNA(VLOOKUP(E76,'FAN EVOLUTION'!$A$46:$B$10042,2,1)),0,VLOOKUP(E76,'FAN EVOLUTION'!$A$46:$B$10042,2,1))</f>
        <v>99650</v>
      </c>
      <c r="X76" s="135">
        <v>375</v>
      </c>
      <c r="Y76" s="136">
        <v>7.59</v>
      </c>
      <c r="Z76" s="132">
        <v>868</v>
      </c>
      <c r="AA76" s="136">
        <v>0.43</v>
      </c>
      <c r="AB76" s="137"/>
      <c r="AC76" s="132"/>
    </row>
    <row r="77" spans="1:29" ht="15" x14ac:dyDescent="0.2">
      <c r="A77" s="127">
        <v>1.01535558230977E+16</v>
      </c>
      <c r="B77" s="128">
        <v>2015</v>
      </c>
      <c r="C77" s="128" t="s">
        <v>250</v>
      </c>
      <c r="D77" s="129">
        <v>42216</v>
      </c>
      <c r="E77" s="130">
        <v>42195.520844907405</v>
      </c>
      <c r="F77" s="128" t="s">
        <v>12</v>
      </c>
      <c r="G77" s="128" t="s">
        <v>57</v>
      </c>
      <c r="H77" s="80">
        <f t="shared" si="4"/>
        <v>3</v>
      </c>
      <c r="I77" s="131" t="s">
        <v>77</v>
      </c>
      <c r="J77" s="131">
        <v>27637</v>
      </c>
      <c r="K77" s="132">
        <v>3035</v>
      </c>
      <c r="L77" s="132">
        <v>24602</v>
      </c>
      <c r="M77" s="131">
        <v>1760</v>
      </c>
      <c r="N77" s="133">
        <f t="shared" si="5"/>
        <v>6.368274414733871E-2</v>
      </c>
      <c r="O77" s="60">
        <f t="shared" si="6"/>
        <v>2032</v>
      </c>
      <c r="P77" s="131">
        <v>1109</v>
      </c>
      <c r="Q77" s="134">
        <v>9</v>
      </c>
      <c r="R77" s="134">
        <v>36</v>
      </c>
      <c r="S77" s="134">
        <v>878</v>
      </c>
      <c r="T77" s="134" t="s">
        <v>290</v>
      </c>
      <c r="U77" s="134"/>
      <c r="V77" s="117">
        <f t="shared" si="7"/>
        <v>1760</v>
      </c>
      <c r="W77" s="60">
        <f>IF(ISNA(VLOOKUP(E77,'FAN EVOLUTION'!$A$46:$B$10042,2,1)),0,VLOOKUP(E77,'FAN EVOLUTION'!$A$46:$B$10042,2,1))</f>
        <v>99660</v>
      </c>
      <c r="X77" s="135">
        <v>375</v>
      </c>
      <c r="Y77" s="136">
        <v>6.77</v>
      </c>
      <c r="Z77" s="132">
        <v>1430</v>
      </c>
      <c r="AA77" s="136">
        <v>0.26</v>
      </c>
      <c r="AB77" s="137"/>
      <c r="AC77" s="132"/>
    </row>
    <row r="78" spans="1:29" ht="15" x14ac:dyDescent="0.2">
      <c r="A78" s="127">
        <v>1.01535615351627E+16</v>
      </c>
      <c r="B78" s="128">
        <v>2015</v>
      </c>
      <c r="C78" s="128" t="s">
        <v>250</v>
      </c>
      <c r="D78" s="129">
        <v>42216</v>
      </c>
      <c r="E78" s="130">
        <v>42199.520833333336</v>
      </c>
      <c r="F78" s="128" t="s">
        <v>12</v>
      </c>
      <c r="G78" s="128" t="s">
        <v>52</v>
      </c>
      <c r="H78" s="80">
        <f t="shared" si="4"/>
        <v>1</v>
      </c>
      <c r="I78" s="131" t="s">
        <v>78</v>
      </c>
      <c r="J78" s="131">
        <v>24420</v>
      </c>
      <c r="K78" s="132">
        <v>2356</v>
      </c>
      <c r="L78" s="132">
        <v>22064</v>
      </c>
      <c r="M78" s="131">
        <v>1277</v>
      </c>
      <c r="N78" s="133">
        <f t="shared" si="5"/>
        <v>5.2293202293202293E-2</v>
      </c>
      <c r="O78" s="60">
        <f t="shared" si="6"/>
        <v>1427</v>
      </c>
      <c r="P78" s="131">
        <v>735</v>
      </c>
      <c r="Q78" s="134" t="s">
        <v>290</v>
      </c>
      <c r="R78" s="134">
        <v>18</v>
      </c>
      <c r="S78" s="134">
        <v>674</v>
      </c>
      <c r="T78" s="134" t="s">
        <v>290</v>
      </c>
      <c r="U78" s="134"/>
      <c r="V78" s="117">
        <f t="shared" si="7"/>
        <v>1277</v>
      </c>
      <c r="W78" s="60">
        <f>IF(ISNA(VLOOKUP(E78,'FAN EVOLUTION'!$A$46:$B$10042,2,1)),0,VLOOKUP(E78,'FAN EVOLUTION'!$A$46:$B$10042,2,1))</f>
        <v>99618</v>
      </c>
      <c r="X78" s="135">
        <v>375</v>
      </c>
      <c r="Y78" s="136">
        <v>11.89</v>
      </c>
      <c r="Z78" s="132">
        <v>945</v>
      </c>
      <c r="AA78" s="136">
        <v>0.4</v>
      </c>
      <c r="AB78" s="137"/>
      <c r="AC78" s="132"/>
    </row>
    <row r="79" spans="1:29" ht="15" x14ac:dyDescent="0.2">
      <c r="A79" s="127">
        <v>1.01535558233827E+16</v>
      </c>
      <c r="B79" s="128">
        <v>2015</v>
      </c>
      <c r="C79" s="128" t="s">
        <v>250</v>
      </c>
      <c r="D79" s="129">
        <v>42216</v>
      </c>
      <c r="E79" s="130">
        <v>42200.520844907405</v>
      </c>
      <c r="F79" s="128" t="s">
        <v>12</v>
      </c>
      <c r="G79" s="128" t="s">
        <v>79</v>
      </c>
      <c r="H79" s="80">
        <f t="shared" si="4"/>
        <v>6</v>
      </c>
      <c r="I79" s="131" t="s">
        <v>301</v>
      </c>
      <c r="J79" s="131">
        <v>27732</v>
      </c>
      <c r="K79" s="132">
        <v>2456</v>
      </c>
      <c r="L79" s="132">
        <v>25276</v>
      </c>
      <c r="M79" s="131">
        <v>1196</v>
      </c>
      <c r="N79" s="133">
        <f t="shared" si="5"/>
        <v>4.31270734169912E-2</v>
      </c>
      <c r="O79" s="60">
        <f t="shared" si="6"/>
        <v>1344</v>
      </c>
      <c r="P79" s="131">
        <v>755</v>
      </c>
      <c r="Q79" s="134">
        <v>7</v>
      </c>
      <c r="R79" s="134">
        <v>16</v>
      </c>
      <c r="S79" s="134">
        <v>566</v>
      </c>
      <c r="T79" s="134" t="s">
        <v>290</v>
      </c>
      <c r="U79" s="134"/>
      <c r="V79" s="117">
        <f t="shared" si="7"/>
        <v>1196</v>
      </c>
      <c r="W79" s="60">
        <f>IF(ISNA(VLOOKUP(E79,'FAN EVOLUTION'!$A$46:$B$10042,2,1)),0,VLOOKUP(E79,'FAN EVOLUTION'!$A$46:$B$10042,2,1))</f>
        <v>99617</v>
      </c>
      <c r="X79" s="135">
        <v>375</v>
      </c>
      <c r="Y79" s="136">
        <v>7.22</v>
      </c>
      <c r="Z79" s="132">
        <v>967</v>
      </c>
      <c r="AA79" s="136">
        <v>0.39</v>
      </c>
      <c r="AB79" s="137"/>
      <c r="AC79" s="132"/>
    </row>
    <row r="80" spans="1:29" ht="15" x14ac:dyDescent="0.2">
      <c r="A80" s="127">
        <v>1.01535746810527E+16</v>
      </c>
      <c r="B80" s="128">
        <v>2015</v>
      </c>
      <c r="C80" s="128" t="s">
        <v>250</v>
      </c>
      <c r="D80" s="129">
        <v>42216</v>
      </c>
      <c r="E80" s="130">
        <v>42202.520844907405</v>
      </c>
      <c r="F80" s="128" t="s">
        <v>12</v>
      </c>
      <c r="G80" s="128" t="s">
        <v>296</v>
      </c>
      <c r="H80" s="80">
        <f t="shared" si="4"/>
        <v>4</v>
      </c>
      <c r="I80" s="131" t="s">
        <v>302</v>
      </c>
      <c r="J80" s="131">
        <v>26317</v>
      </c>
      <c r="K80" s="132">
        <v>1804</v>
      </c>
      <c r="L80" s="132">
        <v>24513</v>
      </c>
      <c r="M80" s="131">
        <v>1196</v>
      </c>
      <c r="N80" s="133">
        <f t="shared" si="5"/>
        <v>4.5445909488163544E-2</v>
      </c>
      <c r="O80" s="60">
        <f t="shared" si="6"/>
        <v>1404</v>
      </c>
      <c r="P80" s="131">
        <v>667</v>
      </c>
      <c r="Q80" s="134">
        <v>5</v>
      </c>
      <c r="R80" s="134">
        <v>4</v>
      </c>
      <c r="S80" s="134">
        <v>728</v>
      </c>
      <c r="T80" s="134" t="s">
        <v>290</v>
      </c>
      <c r="U80" s="134"/>
      <c r="V80" s="117">
        <f t="shared" si="7"/>
        <v>1196</v>
      </c>
      <c r="W80" s="60">
        <f>IF(ISNA(VLOOKUP(E80,'FAN EVOLUTION'!$A$46:$B$10042,2,1)),0,VLOOKUP(E80,'FAN EVOLUTION'!$A$46:$B$10042,2,1))</f>
        <v>99983</v>
      </c>
      <c r="X80" s="135">
        <v>375</v>
      </c>
      <c r="Y80" s="136">
        <v>6.99</v>
      </c>
      <c r="Z80" s="132">
        <v>997</v>
      </c>
      <c r="AA80" s="136">
        <v>0.38</v>
      </c>
      <c r="AB80" s="137"/>
      <c r="AC80" s="132"/>
    </row>
    <row r="81" spans="1:29" ht="15" x14ac:dyDescent="0.2">
      <c r="A81" s="127">
        <v>1.01535617827427E+16</v>
      </c>
      <c r="B81" s="128">
        <v>2015</v>
      </c>
      <c r="C81" s="128" t="s">
        <v>250</v>
      </c>
      <c r="D81" s="129">
        <v>42216</v>
      </c>
      <c r="E81" s="130">
        <v>42205.520844907405</v>
      </c>
      <c r="F81" s="128" t="s">
        <v>12</v>
      </c>
      <c r="G81" s="128" t="s">
        <v>52</v>
      </c>
      <c r="H81" s="80">
        <f t="shared" si="4"/>
        <v>1</v>
      </c>
      <c r="I81" s="131" t="s">
        <v>80</v>
      </c>
      <c r="J81" s="131">
        <v>27091</v>
      </c>
      <c r="K81" s="132">
        <v>1888</v>
      </c>
      <c r="L81" s="132">
        <v>25203</v>
      </c>
      <c r="M81" s="131">
        <v>1493</v>
      </c>
      <c r="N81" s="133">
        <f t="shared" si="5"/>
        <v>5.511055332029087E-2</v>
      </c>
      <c r="O81" s="60">
        <f t="shared" si="6"/>
        <v>1740</v>
      </c>
      <c r="P81" s="131">
        <v>849</v>
      </c>
      <c r="Q81" s="134">
        <v>1</v>
      </c>
      <c r="R81" s="134">
        <v>14</v>
      </c>
      <c r="S81" s="134">
        <v>876</v>
      </c>
      <c r="T81" s="134" t="s">
        <v>290</v>
      </c>
      <c r="U81" s="134"/>
      <c r="V81" s="117">
        <f t="shared" si="7"/>
        <v>1493</v>
      </c>
      <c r="W81" s="60">
        <f>IF(ISNA(VLOOKUP(E81,'FAN EVOLUTION'!$A$46:$B$10042,2,1)),0,VLOOKUP(E81,'FAN EVOLUTION'!$A$46:$B$10042,2,1))</f>
        <v>100050</v>
      </c>
      <c r="X81" s="135">
        <v>375</v>
      </c>
      <c r="Y81" s="136">
        <v>6.51</v>
      </c>
      <c r="Z81" s="132">
        <v>1240</v>
      </c>
      <c r="AA81" s="136">
        <v>0.3</v>
      </c>
      <c r="AB81" s="137"/>
      <c r="AC81" s="132"/>
    </row>
    <row r="82" spans="1:29" ht="15" x14ac:dyDescent="0.2">
      <c r="A82" s="127">
        <v>1.01535563710377E+16</v>
      </c>
      <c r="B82" s="128">
        <v>2015</v>
      </c>
      <c r="C82" s="128" t="s">
        <v>250</v>
      </c>
      <c r="D82" s="129">
        <v>42216</v>
      </c>
      <c r="E82" s="130">
        <v>42207.540972222225</v>
      </c>
      <c r="F82" s="128" t="s">
        <v>12</v>
      </c>
      <c r="G82" s="128" t="s">
        <v>52</v>
      </c>
      <c r="H82" s="80">
        <f t="shared" si="4"/>
        <v>1</v>
      </c>
      <c r="I82" s="131" t="s">
        <v>81</v>
      </c>
      <c r="J82" s="131">
        <v>27633</v>
      </c>
      <c r="K82" s="132">
        <v>2304</v>
      </c>
      <c r="L82" s="132">
        <v>25329</v>
      </c>
      <c r="M82" s="131">
        <v>1480</v>
      </c>
      <c r="N82" s="133">
        <f t="shared" si="5"/>
        <v>5.3559150291318351E-2</v>
      </c>
      <c r="O82" s="60">
        <f t="shared" si="6"/>
        <v>1793</v>
      </c>
      <c r="P82" s="131">
        <v>853</v>
      </c>
      <c r="Q82" s="134">
        <v>13</v>
      </c>
      <c r="R82" s="134">
        <v>28</v>
      </c>
      <c r="S82" s="134">
        <v>899</v>
      </c>
      <c r="T82" s="134" t="s">
        <v>290</v>
      </c>
      <c r="U82" s="134"/>
      <c r="V82" s="117">
        <f t="shared" si="7"/>
        <v>1480</v>
      </c>
      <c r="W82" s="60">
        <f>IF(ISNA(VLOOKUP(E82,'FAN EVOLUTION'!$A$46:$B$10042,2,1)),0,VLOOKUP(E82,'FAN EVOLUTION'!$A$46:$B$10042,2,1))</f>
        <v>100051</v>
      </c>
      <c r="X82" s="135">
        <v>375</v>
      </c>
      <c r="Y82" s="136">
        <v>6.69</v>
      </c>
      <c r="Z82" s="132">
        <v>1264</v>
      </c>
      <c r="AA82" s="136">
        <v>0.3</v>
      </c>
      <c r="AB82" s="137"/>
      <c r="AC82" s="132"/>
    </row>
    <row r="83" spans="1:29" ht="15" x14ac:dyDescent="0.2">
      <c r="A83" s="127">
        <v>1.01535854685727E+16</v>
      </c>
      <c r="B83" s="128">
        <v>2015</v>
      </c>
      <c r="C83" s="128" t="s">
        <v>250</v>
      </c>
      <c r="D83" s="129">
        <v>42216</v>
      </c>
      <c r="E83" s="130">
        <v>42209.208344907405</v>
      </c>
      <c r="F83" s="128" t="s">
        <v>12</v>
      </c>
      <c r="G83" s="128" t="s">
        <v>63</v>
      </c>
      <c r="H83" s="80">
        <f t="shared" si="4"/>
        <v>5</v>
      </c>
      <c r="I83" s="131" t="s">
        <v>303</v>
      </c>
      <c r="J83" s="131">
        <v>25765</v>
      </c>
      <c r="K83" s="132">
        <v>2018</v>
      </c>
      <c r="L83" s="132">
        <v>23747</v>
      </c>
      <c r="M83" s="131">
        <v>1646</v>
      </c>
      <c r="N83" s="133">
        <f t="shared" si="5"/>
        <v>6.388511546671842E-2</v>
      </c>
      <c r="O83" s="60">
        <f t="shared" si="6"/>
        <v>1905</v>
      </c>
      <c r="P83" s="131">
        <v>1027</v>
      </c>
      <c r="Q83" s="134">
        <v>12</v>
      </c>
      <c r="R83" s="134">
        <v>36</v>
      </c>
      <c r="S83" s="134">
        <v>830</v>
      </c>
      <c r="T83" s="134" t="s">
        <v>290</v>
      </c>
      <c r="U83" s="134"/>
      <c r="V83" s="117">
        <f t="shared" si="7"/>
        <v>1646</v>
      </c>
      <c r="W83" s="60">
        <f>IF(ISNA(VLOOKUP(E83,'FAN EVOLUTION'!$A$46:$B$10042,2,1)),0,VLOOKUP(E83,'FAN EVOLUTION'!$A$46:$B$10042,2,1))</f>
        <v>100062</v>
      </c>
      <c r="X83" s="135">
        <v>375</v>
      </c>
      <c r="Y83" s="136">
        <v>7</v>
      </c>
      <c r="Z83" s="132">
        <v>1366</v>
      </c>
      <c r="AA83" s="136">
        <v>0.27</v>
      </c>
      <c r="AB83" s="137"/>
      <c r="AC83" s="132"/>
    </row>
    <row r="84" spans="1:29" ht="15" x14ac:dyDescent="0.2">
      <c r="A84" s="127">
        <v>1.01535558235327E+16</v>
      </c>
      <c r="B84" s="128">
        <v>2015</v>
      </c>
      <c r="C84" s="128" t="s">
        <v>250</v>
      </c>
      <c r="D84" s="129">
        <v>42216</v>
      </c>
      <c r="E84" s="130">
        <v>42213.520844907405</v>
      </c>
      <c r="F84" s="128" t="s">
        <v>12</v>
      </c>
      <c r="G84" s="128" t="s">
        <v>57</v>
      </c>
      <c r="H84" s="80">
        <f t="shared" si="4"/>
        <v>3</v>
      </c>
      <c r="I84" s="131" t="s">
        <v>82</v>
      </c>
      <c r="J84" s="131">
        <v>26529</v>
      </c>
      <c r="K84" s="132">
        <v>1540</v>
      </c>
      <c r="L84" s="132">
        <v>24989</v>
      </c>
      <c r="M84" s="131">
        <v>1537</v>
      </c>
      <c r="N84" s="133">
        <f t="shared" si="5"/>
        <v>5.7936597685551663E-2</v>
      </c>
      <c r="O84" s="60">
        <f t="shared" si="6"/>
        <v>1837</v>
      </c>
      <c r="P84" s="131">
        <v>910</v>
      </c>
      <c r="Q84" s="134">
        <v>7</v>
      </c>
      <c r="R84" s="134">
        <v>21</v>
      </c>
      <c r="S84" s="134">
        <v>899</v>
      </c>
      <c r="T84" s="134" t="s">
        <v>290</v>
      </c>
      <c r="U84" s="134"/>
      <c r="V84" s="117">
        <f t="shared" si="7"/>
        <v>1537</v>
      </c>
      <c r="W84" s="60">
        <f>IF(ISNA(VLOOKUP(E84,'FAN EVOLUTION'!$A$46:$B$10042,2,1)),0,VLOOKUP(E84,'FAN EVOLUTION'!$A$46:$B$10042,2,1))</f>
        <v>100140</v>
      </c>
      <c r="X84" s="135">
        <v>375</v>
      </c>
      <c r="Y84" s="136">
        <v>6.54</v>
      </c>
      <c r="Z84" s="132">
        <v>1305</v>
      </c>
      <c r="AA84" s="136">
        <v>0.28999999999999998</v>
      </c>
      <c r="AB84" s="137"/>
      <c r="AC84" s="132"/>
    </row>
    <row r="85" spans="1:29" ht="15" x14ac:dyDescent="0.2">
      <c r="A85" s="127">
        <v>1.01535574326177E+16</v>
      </c>
      <c r="B85" s="128">
        <v>2015</v>
      </c>
      <c r="C85" s="128" t="s">
        <v>250</v>
      </c>
      <c r="D85" s="129">
        <v>42216</v>
      </c>
      <c r="E85" s="130">
        <v>42215.520844907405</v>
      </c>
      <c r="F85" s="128" t="s">
        <v>12</v>
      </c>
      <c r="G85" s="128" t="s">
        <v>296</v>
      </c>
      <c r="H85" s="80">
        <f t="shared" si="4"/>
        <v>4</v>
      </c>
      <c r="I85" s="131" t="s">
        <v>83</v>
      </c>
      <c r="J85" s="131">
        <v>25188</v>
      </c>
      <c r="K85" s="132">
        <v>1675</v>
      </c>
      <c r="L85" s="132">
        <v>23513</v>
      </c>
      <c r="M85" s="131">
        <v>1462</v>
      </c>
      <c r="N85" s="133">
        <f t="shared" si="5"/>
        <v>5.8043512783865332E-2</v>
      </c>
      <c r="O85" s="60">
        <f t="shared" si="6"/>
        <v>1753</v>
      </c>
      <c r="P85" s="131">
        <v>868</v>
      </c>
      <c r="Q85" s="134">
        <v>6</v>
      </c>
      <c r="R85" s="134">
        <v>11</v>
      </c>
      <c r="S85" s="134">
        <v>868</v>
      </c>
      <c r="T85" s="134" t="s">
        <v>290</v>
      </c>
      <c r="U85" s="134"/>
      <c r="V85" s="117">
        <f t="shared" si="7"/>
        <v>1462</v>
      </c>
      <c r="W85" s="60">
        <f>IF(ISNA(VLOOKUP(E85,'FAN EVOLUTION'!$A$46:$B$10042,2,1)),0,VLOOKUP(E85,'FAN EVOLUTION'!$A$46:$B$10042,2,1))</f>
        <v>99119</v>
      </c>
      <c r="X85" s="135">
        <v>375</v>
      </c>
      <c r="Y85" s="136">
        <v>7.9</v>
      </c>
      <c r="Z85" s="132">
        <v>1283</v>
      </c>
      <c r="AA85" s="136">
        <v>0.28999999999999998</v>
      </c>
      <c r="AB85" s="137"/>
      <c r="AC85" s="132"/>
    </row>
    <row r="86" spans="1:29" ht="15" x14ac:dyDescent="0.2">
      <c r="A86" s="127">
        <v>1.01536010796877E+16</v>
      </c>
      <c r="B86" s="128">
        <v>2015</v>
      </c>
      <c r="C86" s="128" t="s">
        <v>250</v>
      </c>
      <c r="D86" s="129">
        <v>42247</v>
      </c>
      <c r="E86" s="130">
        <v>42218.208344907405</v>
      </c>
      <c r="F86" s="128" t="s">
        <v>12</v>
      </c>
      <c r="G86" s="128" t="s">
        <v>52</v>
      </c>
      <c r="H86" s="80">
        <f t="shared" si="4"/>
        <v>1</v>
      </c>
      <c r="I86" s="131" t="s">
        <v>84</v>
      </c>
      <c r="J86" s="131">
        <v>28151</v>
      </c>
      <c r="K86" s="132">
        <v>2478</v>
      </c>
      <c r="L86" s="132">
        <v>25673</v>
      </c>
      <c r="M86" s="131">
        <v>2570</v>
      </c>
      <c r="N86" s="133">
        <f t="shared" si="5"/>
        <v>9.1293382117864377E-2</v>
      </c>
      <c r="O86" s="60">
        <f t="shared" si="6"/>
        <v>3403</v>
      </c>
      <c r="P86" s="131">
        <v>1463</v>
      </c>
      <c r="Q86" s="134">
        <v>10</v>
      </c>
      <c r="R86" s="134">
        <v>24</v>
      </c>
      <c r="S86" s="134">
        <v>1906</v>
      </c>
      <c r="T86" s="134" t="s">
        <v>290</v>
      </c>
      <c r="U86" s="134"/>
      <c r="V86" s="117">
        <f t="shared" si="7"/>
        <v>2570</v>
      </c>
      <c r="W86" s="60">
        <f>IF(ISNA(VLOOKUP(E86,'FAN EVOLUTION'!$A$46:$B$10042,2,1)),0,VLOOKUP(E86,'FAN EVOLUTION'!$A$46:$B$10042,2,1))</f>
        <v>99151</v>
      </c>
      <c r="X86" s="135">
        <v>375</v>
      </c>
      <c r="Y86" s="136">
        <v>4.2</v>
      </c>
      <c r="Z86" s="132">
        <v>2567</v>
      </c>
      <c r="AA86" s="136">
        <v>0.15</v>
      </c>
      <c r="AB86" s="137"/>
      <c r="AC86" s="132"/>
    </row>
    <row r="87" spans="1:29" ht="15" x14ac:dyDescent="0.2">
      <c r="A87" s="127">
        <v>1.01535949602977E+16</v>
      </c>
      <c r="B87" s="128">
        <v>2015</v>
      </c>
      <c r="C87" s="128" t="s">
        <v>250</v>
      </c>
      <c r="D87" s="129">
        <v>42247</v>
      </c>
      <c r="E87" s="130">
        <v>42221.208344907405</v>
      </c>
      <c r="F87" s="128" t="s">
        <v>12</v>
      </c>
      <c r="G87" s="128" t="s">
        <v>57</v>
      </c>
      <c r="H87" s="80">
        <f t="shared" si="4"/>
        <v>3</v>
      </c>
      <c r="I87" s="131" t="s">
        <v>85</v>
      </c>
      <c r="J87" s="131">
        <v>28164</v>
      </c>
      <c r="K87" s="132">
        <v>3264</v>
      </c>
      <c r="L87" s="132">
        <v>24900</v>
      </c>
      <c r="M87" s="131">
        <v>2044</v>
      </c>
      <c r="N87" s="133">
        <f t="shared" si="5"/>
        <v>7.2574918335463715E-2</v>
      </c>
      <c r="O87" s="60">
        <f t="shared" si="6"/>
        <v>2456</v>
      </c>
      <c r="P87" s="131">
        <v>1255</v>
      </c>
      <c r="Q87" s="134">
        <v>9</v>
      </c>
      <c r="R87" s="134">
        <v>38</v>
      </c>
      <c r="S87" s="134">
        <v>1154</v>
      </c>
      <c r="T87" s="134" t="s">
        <v>290</v>
      </c>
      <c r="U87" s="134"/>
      <c r="V87" s="117">
        <f t="shared" si="7"/>
        <v>2044</v>
      </c>
      <c r="W87" s="60">
        <f>IF(ISNA(VLOOKUP(E87,'FAN EVOLUTION'!$A$46:$B$10042,2,1)),0,VLOOKUP(E87,'FAN EVOLUTION'!$A$46:$B$10042,2,1))</f>
        <v>99186</v>
      </c>
      <c r="X87" s="135">
        <v>375</v>
      </c>
      <c r="Y87" s="136">
        <v>4.67</v>
      </c>
      <c r="Z87" s="132">
        <v>1801</v>
      </c>
      <c r="AA87" s="136">
        <v>0.21</v>
      </c>
      <c r="AB87" s="137"/>
      <c r="AC87" s="132"/>
    </row>
    <row r="88" spans="1:29" ht="15" x14ac:dyDescent="0.2">
      <c r="A88" s="127">
        <v>1.01536011730477E+16</v>
      </c>
      <c r="B88" s="128">
        <v>2015</v>
      </c>
      <c r="C88" s="128" t="s">
        <v>250</v>
      </c>
      <c r="D88" s="129">
        <v>42247</v>
      </c>
      <c r="E88" s="130">
        <v>42223.208333333336</v>
      </c>
      <c r="F88" s="128" t="s">
        <v>12</v>
      </c>
      <c r="G88" s="128" t="s">
        <v>55</v>
      </c>
      <c r="H88" s="80">
        <f t="shared" si="4"/>
        <v>2</v>
      </c>
      <c r="I88" s="131" t="s">
        <v>304</v>
      </c>
      <c r="J88" s="131">
        <v>28126</v>
      </c>
      <c r="K88" s="132">
        <v>3874</v>
      </c>
      <c r="L88" s="132">
        <v>24252</v>
      </c>
      <c r="M88" s="131">
        <v>1464</v>
      </c>
      <c r="N88" s="133">
        <f t="shared" si="5"/>
        <v>5.2051482613951504E-2</v>
      </c>
      <c r="O88" s="60">
        <f t="shared" si="6"/>
        <v>1772</v>
      </c>
      <c r="P88" s="131">
        <v>916</v>
      </c>
      <c r="Q88" s="134">
        <v>5</v>
      </c>
      <c r="R88" s="134">
        <v>26</v>
      </c>
      <c r="S88" s="134">
        <v>825</v>
      </c>
      <c r="T88" s="134" t="s">
        <v>290</v>
      </c>
      <c r="U88" s="134"/>
      <c r="V88" s="117">
        <f t="shared" si="7"/>
        <v>1464</v>
      </c>
      <c r="W88" s="60">
        <f>IF(ISNA(VLOOKUP(E88,'FAN EVOLUTION'!$A$46:$B$10042,2,1)),0,VLOOKUP(E88,'FAN EVOLUTION'!$A$46:$B$10042,2,1))</f>
        <v>99203</v>
      </c>
      <c r="X88" s="135">
        <v>375</v>
      </c>
      <c r="Y88" s="136">
        <v>4.8899999999999997</v>
      </c>
      <c r="Z88" s="132">
        <v>1219</v>
      </c>
      <c r="AA88" s="136">
        <v>0.31</v>
      </c>
      <c r="AB88" s="137"/>
      <c r="AC88" s="132"/>
    </row>
    <row r="89" spans="1:29" ht="15" x14ac:dyDescent="0.2">
      <c r="A89" s="127">
        <v>1.01536010858027E+16</v>
      </c>
      <c r="B89" s="128">
        <v>2015</v>
      </c>
      <c r="C89" s="128" t="s">
        <v>250</v>
      </c>
      <c r="D89" s="129">
        <v>42247</v>
      </c>
      <c r="E89" s="130">
        <v>42228.208344907405</v>
      </c>
      <c r="F89" s="128" t="s">
        <v>12</v>
      </c>
      <c r="G89" s="128" t="s">
        <v>63</v>
      </c>
      <c r="H89" s="80">
        <f t="shared" si="4"/>
        <v>5</v>
      </c>
      <c r="I89" s="131" t="s">
        <v>305</v>
      </c>
      <c r="J89" s="131">
        <v>31941</v>
      </c>
      <c r="K89" s="132">
        <v>5919</v>
      </c>
      <c r="L89" s="132">
        <v>26022</v>
      </c>
      <c r="M89" s="131">
        <v>2001</v>
      </c>
      <c r="N89" s="133">
        <f t="shared" si="5"/>
        <v>6.2646754954447256E-2</v>
      </c>
      <c r="O89" s="60">
        <f t="shared" si="6"/>
        <v>2427</v>
      </c>
      <c r="P89" s="131">
        <v>1285</v>
      </c>
      <c r="Q89" s="134">
        <v>17</v>
      </c>
      <c r="R89" s="134">
        <v>50</v>
      </c>
      <c r="S89" s="134">
        <v>1075</v>
      </c>
      <c r="T89" s="134" t="s">
        <v>290</v>
      </c>
      <c r="U89" s="134"/>
      <c r="V89" s="117">
        <f t="shared" si="7"/>
        <v>2001</v>
      </c>
      <c r="W89" s="60">
        <f>IF(ISNA(VLOOKUP(E89,'FAN EVOLUTION'!$A$46:$B$10042,2,1)),0,VLOOKUP(E89,'FAN EVOLUTION'!$A$46:$B$10042,2,1))</f>
        <v>99294</v>
      </c>
      <c r="X89" s="135">
        <v>375</v>
      </c>
      <c r="Y89" s="136">
        <v>4.3899999999999997</v>
      </c>
      <c r="Z89" s="132">
        <v>1755</v>
      </c>
      <c r="AA89" s="136">
        <v>0.21</v>
      </c>
      <c r="AB89" s="137"/>
      <c r="AC89" s="132"/>
    </row>
    <row r="90" spans="1:29" ht="15" x14ac:dyDescent="0.2">
      <c r="A90" s="127">
        <v>1.01535949641377E+16</v>
      </c>
      <c r="B90" s="128">
        <v>2015</v>
      </c>
      <c r="C90" s="128" t="s">
        <v>250</v>
      </c>
      <c r="D90" s="129">
        <v>42247</v>
      </c>
      <c r="E90" s="130">
        <v>42230.208344907405</v>
      </c>
      <c r="F90" s="128" t="s">
        <v>12</v>
      </c>
      <c r="G90" s="128" t="s">
        <v>79</v>
      </c>
      <c r="H90" s="80">
        <f t="shared" si="4"/>
        <v>6</v>
      </c>
      <c r="I90" s="131" t="s">
        <v>306</v>
      </c>
      <c r="J90" s="131">
        <v>30167</v>
      </c>
      <c r="K90" s="132">
        <v>4184</v>
      </c>
      <c r="L90" s="132">
        <v>25983</v>
      </c>
      <c r="M90" s="131">
        <v>1491</v>
      </c>
      <c r="N90" s="133">
        <f t="shared" si="5"/>
        <v>4.9424868233500181E-2</v>
      </c>
      <c r="O90" s="60">
        <f t="shared" si="6"/>
        <v>1725</v>
      </c>
      <c r="P90" s="131">
        <v>935</v>
      </c>
      <c r="Q90" s="134">
        <v>3</v>
      </c>
      <c r="R90" s="134">
        <v>17</v>
      </c>
      <c r="S90" s="134">
        <v>770</v>
      </c>
      <c r="T90" s="134" t="s">
        <v>290</v>
      </c>
      <c r="U90" s="134"/>
      <c r="V90" s="117">
        <f t="shared" si="7"/>
        <v>1491</v>
      </c>
      <c r="W90" s="60">
        <f>IF(ISNA(VLOOKUP(E90,'FAN EVOLUTION'!$A$46:$B$10042,2,1)),0,VLOOKUP(E90,'FAN EVOLUTION'!$A$46:$B$10042,2,1))</f>
        <v>99322</v>
      </c>
      <c r="X90" s="135">
        <v>375</v>
      </c>
      <c r="Y90" s="136">
        <v>4.71</v>
      </c>
      <c r="Z90" s="132">
        <v>1243</v>
      </c>
      <c r="AA90" s="136">
        <v>0.3</v>
      </c>
      <c r="AB90" s="137"/>
      <c r="AC90" s="132"/>
    </row>
    <row r="91" spans="1:29" ht="15" x14ac:dyDescent="0.2">
      <c r="A91" s="127">
        <v>1.01535949584477E+16</v>
      </c>
      <c r="B91" s="128">
        <v>2015</v>
      </c>
      <c r="C91" s="128" t="s">
        <v>250</v>
      </c>
      <c r="D91" s="129">
        <v>42247</v>
      </c>
      <c r="E91" s="130">
        <v>42232.318067129629</v>
      </c>
      <c r="F91" s="128" t="s">
        <v>12</v>
      </c>
      <c r="G91" s="128" t="s">
        <v>52</v>
      </c>
      <c r="H91" s="80">
        <f t="shared" si="4"/>
        <v>1</v>
      </c>
      <c r="I91" s="131" t="s">
        <v>86</v>
      </c>
      <c r="J91" s="131">
        <v>33575</v>
      </c>
      <c r="K91" s="132">
        <v>6219</v>
      </c>
      <c r="L91" s="132">
        <v>27356</v>
      </c>
      <c r="M91" s="131">
        <v>2341</v>
      </c>
      <c r="N91" s="133">
        <f t="shared" si="5"/>
        <v>6.9724497393894261E-2</v>
      </c>
      <c r="O91" s="60">
        <f t="shared" si="6"/>
        <v>2777</v>
      </c>
      <c r="P91" s="131">
        <v>1591</v>
      </c>
      <c r="Q91" s="134">
        <v>8</v>
      </c>
      <c r="R91" s="134">
        <v>24</v>
      </c>
      <c r="S91" s="134">
        <v>1154</v>
      </c>
      <c r="T91" s="134" t="s">
        <v>290</v>
      </c>
      <c r="U91" s="134"/>
      <c r="V91" s="117">
        <f t="shared" si="7"/>
        <v>2341</v>
      </c>
      <c r="W91" s="60">
        <f>IF(ISNA(VLOOKUP(E91,'FAN EVOLUTION'!$A$46:$B$10042,2,1)),0,VLOOKUP(E91,'FAN EVOLUTION'!$A$46:$B$10042,2,1))</f>
        <v>99318</v>
      </c>
      <c r="X91" s="135">
        <v>375</v>
      </c>
      <c r="Y91" s="136">
        <v>4.6900000000000004</v>
      </c>
      <c r="Z91" s="132">
        <v>2172</v>
      </c>
      <c r="AA91" s="136">
        <v>0.17</v>
      </c>
      <c r="AB91" s="137"/>
      <c r="AC91" s="132"/>
    </row>
    <row r="92" spans="1:29" ht="15" x14ac:dyDescent="0.2">
      <c r="A92" s="127">
        <v>1.01535949615927E+16</v>
      </c>
      <c r="B92" s="128">
        <v>2015</v>
      </c>
      <c r="C92" s="128" t="s">
        <v>250</v>
      </c>
      <c r="D92" s="129">
        <v>42247</v>
      </c>
      <c r="E92" s="130">
        <v>42234.208344907405</v>
      </c>
      <c r="F92" s="128" t="s">
        <v>12</v>
      </c>
      <c r="G92" s="128" t="s">
        <v>52</v>
      </c>
      <c r="H92" s="80">
        <f t="shared" si="4"/>
        <v>1</v>
      </c>
      <c r="I92" s="131" t="s">
        <v>87</v>
      </c>
      <c r="J92" s="131">
        <v>33146</v>
      </c>
      <c r="K92" s="132">
        <v>6361</v>
      </c>
      <c r="L92" s="132">
        <v>26785</v>
      </c>
      <c r="M92" s="131">
        <v>2006</v>
      </c>
      <c r="N92" s="133">
        <f t="shared" si="5"/>
        <v>6.0520123091775777E-2</v>
      </c>
      <c r="O92" s="60">
        <f t="shared" si="6"/>
        <v>2379</v>
      </c>
      <c r="P92" s="131">
        <v>1382</v>
      </c>
      <c r="Q92" s="134">
        <v>16</v>
      </c>
      <c r="R92" s="134">
        <v>36</v>
      </c>
      <c r="S92" s="134">
        <v>945</v>
      </c>
      <c r="T92" s="134" t="s">
        <v>290</v>
      </c>
      <c r="U92" s="134"/>
      <c r="V92" s="117">
        <f t="shared" si="7"/>
        <v>2006</v>
      </c>
      <c r="W92" s="60">
        <f>IF(ISNA(VLOOKUP(E92,'FAN EVOLUTION'!$A$46:$B$10042,2,1)),0,VLOOKUP(E92,'FAN EVOLUTION'!$A$46:$B$10042,2,1))</f>
        <v>99298</v>
      </c>
      <c r="X92" s="135">
        <v>375</v>
      </c>
      <c r="Y92" s="136">
        <v>4.84</v>
      </c>
      <c r="Z92" s="132">
        <v>1821</v>
      </c>
      <c r="AA92" s="136">
        <v>0.21</v>
      </c>
      <c r="AB92" s="137"/>
      <c r="AC92" s="132"/>
    </row>
    <row r="93" spans="1:29" ht="15" x14ac:dyDescent="0.2">
      <c r="A93" s="127">
        <v>1.01536578598527E+16</v>
      </c>
      <c r="B93" s="128">
        <v>2015</v>
      </c>
      <c r="C93" s="128" t="s">
        <v>250</v>
      </c>
      <c r="D93" s="129">
        <v>42247</v>
      </c>
      <c r="E93" s="130">
        <v>42236.208344907405</v>
      </c>
      <c r="F93" s="128" t="s">
        <v>12</v>
      </c>
      <c r="G93" s="128" t="s">
        <v>296</v>
      </c>
      <c r="H93" s="80">
        <f t="shared" si="4"/>
        <v>4</v>
      </c>
      <c r="I93" s="131" t="s">
        <v>307</v>
      </c>
      <c r="J93" s="131">
        <v>30723</v>
      </c>
      <c r="K93" s="132">
        <v>6073</v>
      </c>
      <c r="L93" s="132">
        <v>24650</v>
      </c>
      <c r="M93" s="131">
        <v>1464</v>
      </c>
      <c r="N93" s="133">
        <f t="shared" si="5"/>
        <v>4.7651596523776978E-2</v>
      </c>
      <c r="O93" s="60">
        <f t="shared" si="6"/>
        <v>1761</v>
      </c>
      <c r="P93" s="131">
        <v>821</v>
      </c>
      <c r="Q93" s="134">
        <v>3</v>
      </c>
      <c r="R93" s="134">
        <v>24</v>
      </c>
      <c r="S93" s="134">
        <v>913</v>
      </c>
      <c r="T93" s="134" t="s">
        <v>290</v>
      </c>
      <c r="U93" s="134"/>
      <c r="V93" s="117">
        <f t="shared" si="7"/>
        <v>1464</v>
      </c>
      <c r="W93" s="60">
        <f>IF(ISNA(VLOOKUP(E93,'FAN EVOLUTION'!$A$46:$B$10042,2,1)),0,VLOOKUP(E93,'FAN EVOLUTION'!$A$46:$B$10042,2,1))</f>
        <v>99325</v>
      </c>
      <c r="X93" s="135">
        <v>375</v>
      </c>
      <c r="Y93" s="136">
        <v>6.5</v>
      </c>
      <c r="Z93" s="132">
        <v>1122</v>
      </c>
      <c r="AA93" s="136">
        <v>0.33</v>
      </c>
      <c r="AB93" s="137"/>
      <c r="AC93" s="132"/>
    </row>
    <row r="94" spans="1:29" ht="15" x14ac:dyDescent="0.2">
      <c r="A94" s="127">
        <v>1.01535947187927E+16</v>
      </c>
      <c r="B94" s="128">
        <v>2015</v>
      </c>
      <c r="C94" s="128" t="s">
        <v>250</v>
      </c>
      <c r="D94" s="129">
        <v>42247</v>
      </c>
      <c r="E94" s="130">
        <v>42240.208333333336</v>
      </c>
      <c r="F94" s="128" t="s">
        <v>12</v>
      </c>
      <c r="G94" s="128" t="s">
        <v>52</v>
      </c>
      <c r="H94" s="80">
        <f t="shared" si="4"/>
        <v>1</v>
      </c>
      <c r="I94" s="131" t="s">
        <v>88</v>
      </c>
      <c r="J94" s="131">
        <v>33053</v>
      </c>
      <c r="K94" s="132">
        <v>5570</v>
      </c>
      <c r="L94" s="132">
        <v>27483</v>
      </c>
      <c r="M94" s="131">
        <v>2052</v>
      </c>
      <c r="N94" s="133">
        <f t="shared" si="5"/>
        <v>6.2082110549723173E-2</v>
      </c>
      <c r="O94" s="60">
        <f t="shared" si="6"/>
        <v>2495</v>
      </c>
      <c r="P94" s="131">
        <v>1391</v>
      </c>
      <c r="Q94" s="134">
        <v>12</v>
      </c>
      <c r="R94" s="134">
        <v>44</v>
      </c>
      <c r="S94" s="134">
        <v>1048</v>
      </c>
      <c r="T94" s="134" t="s">
        <v>290</v>
      </c>
      <c r="U94" s="134"/>
      <c r="V94" s="117">
        <f t="shared" si="7"/>
        <v>2052</v>
      </c>
      <c r="W94" s="60">
        <f>IF(ISNA(VLOOKUP(E94,'FAN EVOLUTION'!$A$46:$B$10042,2,1)),0,VLOOKUP(E94,'FAN EVOLUTION'!$A$46:$B$10042,2,1))</f>
        <v>99799</v>
      </c>
      <c r="X94" s="135">
        <v>375</v>
      </c>
      <c r="Y94" s="136">
        <v>3.7</v>
      </c>
      <c r="Z94" s="132">
        <v>1868</v>
      </c>
      <c r="AA94" s="136">
        <v>0.2</v>
      </c>
      <c r="AB94" s="137"/>
      <c r="AC94" s="132"/>
    </row>
    <row r="95" spans="1:29" ht="15" x14ac:dyDescent="0.2">
      <c r="A95" s="127">
        <v>1.01536578239727E+16</v>
      </c>
      <c r="B95" s="128">
        <v>2015</v>
      </c>
      <c r="C95" s="128" t="s">
        <v>250</v>
      </c>
      <c r="D95" s="129">
        <v>42247</v>
      </c>
      <c r="E95" s="130">
        <v>42243.208333333336</v>
      </c>
      <c r="F95" s="128" t="s">
        <v>12</v>
      </c>
      <c r="G95" s="128" t="s">
        <v>63</v>
      </c>
      <c r="H95" s="80">
        <f t="shared" si="4"/>
        <v>5</v>
      </c>
      <c r="I95" s="131" t="s">
        <v>308</v>
      </c>
      <c r="J95" s="131">
        <v>33331</v>
      </c>
      <c r="K95" s="132">
        <v>5969</v>
      </c>
      <c r="L95" s="132">
        <v>27362</v>
      </c>
      <c r="M95" s="131">
        <v>2976</v>
      </c>
      <c r="N95" s="133">
        <f t="shared" si="5"/>
        <v>8.9286250037502624E-2</v>
      </c>
      <c r="O95" s="60">
        <f t="shared" si="6"/>
        <v>3641</v>
      </c>
      <c r="P95" s="131">
        <v>2095</v>
      </c>
      <c r="Q95" s="134">
        <v>16</v>
      </c>
      <c r="R95" s="134">
        <v>69</v>
      </c>
      <c r="S95" s="134">
        <v>1461</v>
      </c>
      <c r="T95" s="134" t="s">
        <v>290</v>
      </c>
      <c r="U95" s="134"/>
      <c r="V95" s="117">
        <f t="shared" si="7"/>
        <v>2976</v>
      </c>
      <c r="W95" s="60">
        <f>IF(ISNA(VLOOKUP(E95,'FAN EVOLUTION'!$A$46:$B$10042,2,1)),0,VLOOKUP(E95,'FAN EVOLUTION'!$A$46:$B$10042,2,1))</f>
        <v>99982</v>
      </c>
      <c r="X95" s="135">
        <v>375</v>
      </c>
      <c r="Y95" s="136">
        <v>3.77</v>
      </c>
      <c r="Z95" s="132">
        <v>2838</v>
      </c>
      <c r="AA95" s="136">
        <v>0.13</v>
      </c>
      <c r="AB95" s="137"/>
      <c r="AC95" s="132"/>
    </row>
    <row r="96" spans="1:29" ht="15" x14ac:dyDescent="0.2">
      <c r="A96" s="127">
        <v>1.01536577775227E+16</v>
      </c>
      <c r="B96" s="128">
        <v>2015</v>
      </c>
      <c r="C96" s="128" t="s">
        <v>250</v>
      </c>
      <c r="D96" s="129">
        <v>42247</v>
      </c>
      <c r="E96" s="130">
        <v>42246.208356481482</v>
      </c>
      <c r="F96" s="128" t="s">
        <v>12</v>
      </c>
      <c r="G96" s="128" t="s">
        <v>52</v>
      </c>
      <c r="H96" s="80">
        <f t="shared" si="4"/>
        <v>1</v>
      </c>
      <c r="I96" s="131" t="s">
        <v>89</v>
      </c>
      <c r="J96" s="131">
        <v>30069</v>
      </c>
      <c r="K96" s="132">
        <v>3664</v>
      </c>
      <c r="L96" s="132">
        <v>26405</v>
      </c>
      <c r="M96" s="131">
        <v>1414</v>
      </c>
      <c r="N96" s="133">
        <f t="shared" si="5"/>
        <v>4.702517542984469E-2</v>
      </c>
      <c r="O96" s="60">
        <f t="shared" si="6"/>
        <v>1657</v>
      </c>
      <c r="P96" s="131">
        <v>823</v>
      </c>
      <c r="Q96" s="134">
        <v>12</v>
      </c>
      <c r="R96" s="134">
        <v>14</v>
      </c>
      <c r="S96" s="134">
        <v>808</v>
      </c>
      <c r="T96" s="134" t="s">
        <v>290</v>
      </c>
      <c r="U96" s="134"/>
      <c r="V96" s="117">
        <f t="shared" si="7"/>
        <v>1414</v>
      </c>
      <c r="W96" s="60">
        <f>IF(ISNA(VLOOKUP(E96,'FAN EVOLUTION'!$A$46:$B$10042,2,1)),0,VLOOKUP(E96,'FAN EVOLUTION'!$A$46:$B$10042,2,1))</f>
        <v>100059</v>
      </c>
      <c r="X96" s="135">
        <v>375</v>
      </c>
      <c r="Y96" s="136">
        <v>5.28</v>
      </c>
      <c r="Z96" s="132">
        <v>1175</v>
      </c>
      <c r="AA96" s="136">
        <v>0.32</v>
      </c>
      <c r="AB96" s="137"/>
      <c r="AC96" s="132"/>
    </row>
    <row r="97" spans="1:29" ht="15" x14ac:dyDescent="0.2">
      <c r="A97" s="127">
        <v>1.01536764198977E+16</v>
      </c>
      <c r="B97" s="128">
        <v>2015</v>
      </c>
      <c r="C97" s="128" t="s">
        <v>250</v>
      </c>
      <c r="D97" s="129">
        <v>42277</v>
      </c>
      <c r="E97" s="130">
        <v>42248.375011574077</v>
      </c>
      <c r="F97" s="128" t="s">
        <v>12</v>
      </c>
      <c r="G97" s="128" t="s">
        <v>52</v>
      </c>
      <c r="H97" s="80">
        <f t="shared" si="4"/>
        <v>1</v>
      </c>
      <c r="I97" s="131" t="s">
        <v>90</v>
      </c>
      <c r="J97" s="131">
        <v>31190</v>
      </c>
      <c r="K97" s="132">
        <v>4003</v>
      </c>
      <c r="L97" s="132">
        <v>27187</v>
      </c>
      <c r="M97" s="131">
        <v>2549</v>
      </c>
      <c r="N97" s="133">
        <f t="shared" si="5"/>
        <v>8.1724911830714966E-2</v>
      </c>
      <c r="O97" s="60">
        <f t="shared" si="6"/>
        <v>3193</v>
      </c>
      <c r="P97" s="131">
        <v>1495</v>
      </c>
      <c r="Q97" s="134">
        <v>13</v>
      </c>
      <c r="R97" s="134">
        <v>23</v>
      </c>
      <c r="S97" s="134">
        <v>1662</v>
      </c>
      <c r="T97" s="134" t="s">
        <v>290</v>
      </c>
      <c r="U97" s="134"/>
      <c r="V97" s="117">
        <f t="shared" si="7"/>
        <v>2549</v>
      </c>
      <c r="W97" s="60">
        <f>IF(ISNA(VLOOKUP(E97,'FAN EVOLUTION'!$A$46:$B$10042,2,1)),0,VLOOKUP(E97,'FAN EVOLUTION'!$A$46:$B$10042,2,1))</f>
        <v>100118</v>
      </c>
      <c r="X97" s="135">
        <v>375</v>
      </c>
      <c r="Y97" s="136">
        <v>3.87</v>
      </c>
      <c r="Z97" s="132">
        <v>2289</v>
      </c>
      <c r="AA97" s="136">
        <v>0.16</v>
      </c>
      <c r="AB97" s="137"/>
      <c r="AC97" s="132"/>
    </row>
    <row r="98" spans="1:29" ht="15" x14ac:dyDescent="0.2">
      <c r="A98" s="127">
        <v>1.01536764190727E+16</v>
      </c>
      <c r="B98" s="128">
        <v>2015</v>
      </c>
      <c r="C98" s="128" t="s">
        <v>250</v>
      </c>
      <c r="D98" s="129">
        <v>42277</v>
      </c>
      <c r="E98" s="130">
        <v>42251.208344907405</v>
      </c>
      <c r="F98" s="128" t="s">
        <v>12</v>
      </c>
      <c r="G98" s="128" t="s">
        <v>57</v>
      </c>
      <c r="H98" s="80">
        <f t="shared" si="4"/>
        <v>3</v>
      </c>
      <c r="I98" s="131" t="s">
        <v>91</v>
      </c>
      <c r="J98" s="131">
        <v>31558</v>
      </c>
      <c r="K98" s="132">
        <v>5067</v>
      </c>
      <c r="L98" s="132">
        <v>26491</v>
      </c>
      <c r="M98" s="131">
        <v>1953</v>
      </c>
      <c r="N98" s="133">
        <f t="shared" si="5"/>
        <v>6.1886051080550099E-2</v>
      </c>
      <c r="O98" s="60">
        <f t="shared" si="6"/>
        <v>2370</v>
      </c>
      <c r="P98" s="131">
        <v>1259</v>
      </c>
      <c r="Q98" s="134">
        <v>13</v>
      </c>
      <c r="R98" s="134">
        <v>20</v>
      </c>
      <c r="S98" s="134">
        <v>1078</v>
      </c>
      <c r="T98" s="134" t="s">
        <v>290</v>
      </c>
      <c r="U98" s="134"/>
      <c r="V98" s="117">
        <f t="shared" si="7"/>
        <v>1953</v>
      </c>
      <c r="W98" s="60">
        <f>IF(ISNA(VLOOKUP(E98,'FAN EVOLUTION'!$A$46:$B$10042,2,1)),0,VLOOKUP(E98,'FAN EVOLUTION'!$A$46:$B$10042,2,1))</f>
        <v>100202</v>
      </c>
      <c r="X98" s="135">
        <v>375</v>
      </c>
      <c r="Y98" s="136">
        <v>3.92</v>
      </c>
      <c r="Z98" s="132">
        <v>1655</v>
      </c>
      <c r="AA98" s="136">
        <v>0.23</v>
      </c>
      <c r="AB98" s="137"/>
      <c r="AC98" s="132"/>
    </row>
    <row r="99" spans="1:29" ht="15" x14ac:dyDescent="0.2">
      <c r="A99" s="127">
        <v>1.01536764191477E+16</v>
      </c>
      <c r="B99" s="128">
        <v>2015</v>
      </c>
      <c r="C99" s="128" t="s">
        <v>250</v>
      </c>
      <c r="D99" s="129">
        <v>42277</v>
      </c>
      <c r="E99" s="130">
        <v>42254.375</v>
      </c>
      <c r="F99" s="128" t="s">
        <v>12</v>
      </c>
      <c r="G99" s="128" t="s">
        <v>52</v>
      </c>
      <c r="H99" s="80">
        <f t="shared" si="4"/>
        <v>1</v>
      </c>
      <c r="I99" s="131" t="s">
        <v>92</v>
      </c>
      <c r="J99" s="131">
        <v>30528</v>
      </c>
      <c r="K99" s="132">
        <v>3757</v>
      </c>
      <c r="L99" s="132">
        <v>26771</v>
      </c>
      <c r="M99" s="131">
        <v>2184</v>
      </c>
      <c r="N99" s="133">
        <f t="shared" si="5"/>
        <v>7.1540880503144652E-2</v>
      </c>
      <c r="O99" s="60">
        <f t="shared" si="6"/>
        <v>2693</v>
      </c>
      <c r="P99" s="131">
        <v>1466</v>
      </c>
      <c r="Q99" s="134">
        <v>18</v>
      </c>
      <c r="R99" s="134">
        <v>60</v>
      </c>
      <c r="S99" s="134">
        <v>1149</v>
      </c>
      <c r="T99" s="134" t="s">
        <v>290</v>
      </c>
      <c r="U99" s="134"/>
      <c r="V99" s="117">
        <f t="shared" si="7"/>
        <v>2184</v>
      </c>
      <c r="W99" s="60">
        <f>IF(ISNA(VLOOKUP(E99,'FAN EVOLUTION'!$A$46:$B$10042,2,1)),0,VLOOKUP(E99,'FAN EVOLUTION'!$A$46:$B$10042,2,1))</f>
        <v>100325</v>
      </c>
      <c r="X99" s="135">
        <v>375</v>
      </c>
      <c r="Y99" s="136">
        <v>4.29</v>
      </c>
      <c r="Z99" s="132">
        <v>1921</v>
      </c>
      <c r="AA99" s="136">
        <v>0.2</v>
      </c>
      <c r="AB99" s="137"/>
      <c r="AC99" s="132"/>
    </row>
    <row r="100" spans="1:29" ht="15" x14ac:dyDescent="0.2">
      <c r="A100" s="127">
        <v>1.01536764192127E+16</v>
      </c>
      <c r="B100" s="128">
        <v>2015</v>
      </c>
      <c r="C100" s="128" t="s">
        <v>250</v>
      </c>
      <c r="D100" s="129">
        <v>42277</v>
      </c>
      <c r="E100" s="130">
        <v>42256.375</v>
      </c>
      <c r="F100" s="128" t="s">
        <v>12</v>
      </c>
      <c r="G100" s="128" t="s">
        <v>63</v>
      </c>
      <c r="H100" s="80">
        <f t="shared" si="4"/>
        <v>5</v>
      </c>
      <c r="I100" s="131" t="s">
        <v>309</v>
      </c>
      <c r="J100" s="131">
        <v>30538</v>
      </c>
      <c r="K100" s="132">
        <v>4917</v>
      </c>
      <c r="L100" s="132">
        <v>25621</v>
      </c>
      <c r="M100" s="131">
        <v>2025</v>
      </c>
      <c r="N100" s="133">
        <f t="shared" si="5"/>
        <v>6.6310825856310165E-2</v>
      </c>
      <c r="O100" s="60">
        <f t="shared" si="6"/>
        <v>2364</v>
      </c>
      <c r="P100" s="131">
        <v>1308</v>
      </c>
      <c r="Q100" s="134">
        <v>10</v>
      </c>
      <c r="R100" s="134">
        <v>44</v>
      </c>
      <c r="S100" s="134">
        <v>1002</v>
      </c>
      <c r="T100" s="134" t="s">
        <v>290</v>
      </c>
      <c r="U100" s="134"/>
      <c r="V100" s="117">
        <f t="shared" si="7"/>
        <v>2025</v>
      </c>
      <c r="W100" s="60">
        <f>IF(ISNA(VLOOKUP(E100,'FAN EVOLUTION'!$A$46:$B$10042,2,1)),0,VLOOKUP(E100,'FAN EVOLUTION'!$A$46:$B$10042,2,1))</f>
        <v>100368</v>
      </c>
      <c r="X100" s="135">
        <v>375</v>
      </c>
      <c r="Y100" s="136">
        <v>5.13</v>
      </c>
      <c r="Z100" s="132">
        <v>1608</v>
      </c>
      <c r="AA100" s="136">
        <v>0.23</v>
      </c>
      <c r="AB100" s="137"/>
      <c r="AC100" s="132"/>
    </row>
    <row r="101" spans="1:29" ht="15" x14ac:dyDescent="0.2">
      <c r="A101" s="127">
        <v>1.01536764192677E+16</v>
      </c>
      <c r="B101" s="128">
        <v>2015</v>
      </c>
      <c r="C101" s="128" t="s">
        <v>250</v>
      </c>
      <c r="D101" s="129">
        <v>42277</v>
      </c>
      <c r="E101" s="130">
        <v>42258.208356481482</v>
      </c>
      <c r="F101" s="128" t="s">
        <v>12</v>
      </c>
      <c r="G101" s="128" t="s">
        <v>296</v>
      </c>
      <c r="H101" s="80">
        <f t="shared" si="4"/>
        <v>4</v>
      </c>
      <c r="I101" s="131" t="s">
        <v>310</v>
      </c>
      <c r="J101" s="131">
        <v>28783</v>
      </c>
      <c r="K101" s="132">
        <v>2744</v>
      </c>
      <c r="L101" s="132">
        <v>26039</v>
      </c>
      <c r="M101" s="131">
        <v>1468</v>
      </c>
      <c r="N101" s="133">
        <f t="shared" si="5"/>
        <v>5.1002327762915613E-2</v>
      </c>
      <c r="O101" s="60">
        <f t="shared" si="6"/>
        <v>1726</v>
      </c>
      <c r="P101" s="131">
        <v>863</v>
      </c>
      <c r="Q101" s="134">
        <v>5</v>
      </c>
      <c r="R101" s="134">
        <v>16</v>
      </c>
      <c r="S101" s="134">
        <v>842</v>
      </c>
      <c r="T101" s="134" t="s">
        <v>290</v>
      </c>
      <c r="U101" s="134"/>
      <c r="V101" s="117">
        <f t="shared" si="7"/>
        <v>1468</v>
      </c>
      <c r="W101" s="60">
        <f>IF(ISNA(VLOOKUP(E101,'FAN EVOLUTION'!$A$46:$B$10042,2,1)),0,VLOOKUP(E101,'FAN EVOLUTION'!$A$46:$B$10042,2,1))</f>
        <v>100361</v>
      </c>
      <c r="X101" s="135">
        <v>375</v>
      </c>
      <c r="Y101" s="136">
        <v>4.1500000000000004</v>
      </c>
      <c r="Z101" s="132">
        <v>1173</v>
      </c>
      <c r="AA101" s="136">
        <v>0.32</v>
      </c>
      <c r="AB101" s="137"/>
      <c r="AC101" s="132"/>
    </row>
    <row r="102" spans="1:29" ht="15" x14ac:dyDescent="0.2">
      <c r="A102" s="127">
        <v>1.01537089131077E+16</v>
      </c>
      <c r="B102" s="128">
        <v>2015</v>
      </c>
      <c r="C102" s="128" t="s">
        <v>250</v>
      </c>
      <c r="D102" s="129">
        <v>42277</v>
      </c>
      <c r="E102" s="130">
        <v>42261.375011574077</v>
      </c>
      <c r="F102" s="128" t="s">
        <v>12</v>
      </c>
      <c r="G102" s="128" t="s">
        <v>63</v>
      </c>
      <c r="H102" s="80">
        <f t="shared" si="4"/>
        <v>5</v>
      </c>
      <c r="I102" s="131" t="s">
        <v>311</v>
      </c>
      <c r="J102" s="131">
        <v>29580</v>
      </c>
      <c r="K102" s="132">
        <v>3313</v>
      </c>
      <c r="L102" s="132">
        <v>26267</v>
      </c>
      <c r="M102" s="131">
        <v>1880</v>
      </c>
      <c r="N102" s="133">
        <f t="shared" si="5"/>
        <v>6.3556457065584854E-2</v>
      </c>
      <c r="O102" s="60">
        <f t="shared" si="6"/>
        <v>2223</v>
      </c>
      <c r="P102" s="131">
        <v>1039</v>
      </c>
      <c r="Q102" s="134">
        <v>8</v>
      </c>
      <c r="R102" s="134">
        <v>23</v>
      </c>
      <c r="S102" s="134">
        <v>1153</v>
      </c>
      <c r="T102" s="134" t="s">
        <v>290</v>
      </c>
      <c r="U102" s="134"/>
      <c r="V102" s="117">
        <f t="shared" si="7"/>
        <v>1880</v>
      </c>
      <c r="W102" s="60">
        <f>IF(ISNA(VLOOKUP(E102,'FAN EVOLUTION'!$A$46:$B$10042,2,1)),0,VLOOKUP(E102,'FAN EVOLUTION'!$A$46:$B$10042,2,1))</f>
        <v>100410</v>
      </c>
      <c r="X102" s="135">
        <v>375</v>
      </c>
      <c r="Y102" s="136">
        <v>6.09</v>
      </c>
      <c r="Z102" s="132">
        <v>1231</v>
      </c>
      <c r="AA102" s="136">
        <v>0.3</v>
      </c>
      <c r="AB102" s="137"/>
      <c r="AC102" s="132"/>
    </row>
    <row r="103" spans="1:29" ht="15" x14ac:dyDescent="0.2">
      <c r="A103" s="127">
        <v>1.01536764193477E+16</v>
      </c>
      <c r="B103" s="128">
        <v>2015</v>
      </c>
      <c r="C103" s="128" t="s">
        <v>250</v>
      </c>
      <c r="D103" s="129">
        <v>42277</v>
      </c>
      <c r="E103" s="130">
        <v>42263.333344907405</v>
      </c>
      <c r="F103" s="128" t="s">
        <v>12</v>
      </c>
      <c r="G103" s="128" t="s">
        <v>296</v>
      </c>
      <c r="H103" s="80">
        <f t="shared" si="4"/>
        <v>4</v>
      </c>
      <c r="I103" s="131" t="s">
        <v>312</v>
      </c>
      <c r="J103" s="131">
        <v>29665</v>
      </c>
      <c r="K103" s="132">
        <v>3138</v>
      </c>
      <c r="L103" s="132">
        <v>26527</v>
      </c>
      <c r="M103" s="131">
        <v>2044</v>
      </c>
      <c r="N103" s="133">
        <f t="shared" si="5"/>
        <v>6.890274734535648E-2</v>
      </c>
      <c r="O103" s="60">
        <f t="shared" si="6"/>
        <v>2567</v>
      </c>
      <c r="P103" s="131">
        <v>1260</v>
      </c>
      <c r="Q103" s="134">
        <v>19</v>
      </c>
      <c r="R103" s="134">
        <v>29</v>
      </c>
      <c r="S103" s="134">
        <v>1259</v>
      </c>
      <c r="T103" s="134" t="s">
        <v>290</v>
      </c>
      <c r="U103" s="134"/>
      <c r="V103" s="117">
        <f t="shared" si="7"/>
        <v>2044</v>
      </c>
      <c r="W103" s="60">
        <f>IF(ISNA(VLOOKUP(E103,'FAN EVOLUTION'!$A$46:$B$10042,2,1)),0,VLOOKUP(E103,'FAN EVOLUTION'!$A$46:$B$10042,2,1))</f>
        <v>100443</v>
      </c>
      <c r="X103" s="135">
        <v>375</v>
      </c>
      <c r="Y103" s="136">
        <v>4.9800000000000004</v>
      </c>
      <c r="Z103" s="132">
        <v>1776</v>
      </c>
      <c r="AA103" s="136">
        <v>0.21</v>
      </c>
      <c r="AB103" s="137"/>
      <c r="AC103" s="132"/>
    </row>
    <row r="104" spans="1:29" ht="15" x14ac:dyDescent="0.2">
      <c r="A104" s="127">
        <v>1.01536765506227E+16</v>
      </c>
      <c r="B104" s="128">
        <v>2015</v>
      </c>
      <c r="C104" s="128" t="s">
        <v>250</v>
      </c>
      <c r="D104" s="129">
        <v>42277</v>
      </c>
      <c r="E104" s="130">
        <v>42265.208344907405</v>
      </c>
      <c r="F104" s="128" t="s">
        <v>12</v>
      </c>
      <c r="G104" s="128" t="s">
        <v>57</v>
      </c>
      <c r="H104" s="80">
        <f t="shared" si="4"/>
        <v>3</v>
      </c>
      <c r="I104" s="131" t="s">
        <v>93</v>
      </c>
      <c r="J104" s="131">
        <v>26455</v>
      </c>
      <c r="K104" s="132">
        <v>2902</v>
      </c>
      <c r="L104" s="132">
        <v>23553</v>
      </c>
      <c r="M104" s="131">
        <v>2196</v>
      </c>
      <c r="N104" s="133">
        <f t="shared" si="5"/>
        <v>8.3008883008883011E-2</v>
      </c>
      <c r="O104" s="60">
        <f t="shared" si="6"/>
        <v>2704</v>
      </c>
      <c r="P104" s="131">
        <v>1440</v>
      </c>
      <c r="Q104" s="134">
        <v>12</v>
      </c>
      <c r="R104" s="134">
        <v>37</v>
      </c>
      <c r="S104" s="134">
        <v>1215</v>
      </c>
      <c r="T104" s="134" t="s">
        <v>290</v>
      </c>
      <c r="U104" s="134"/>
      <c r="V104" s="117">
        <f t="shared" si="7"/>
        <v>2196</v>
      </c>
      <c r="W104" s="60">
        <f>IF(ISNA(VLOOKUP(E104,'FAN EVOLUTION'!$A$46:$B$10042,2,1)),0,VLOOKUP(E104,'FAN EVOLUTION'!$A$46:$B$10042,2,1))</f>
        <v>99661</v>
      </c>
      <c r="X104" s="135">
        <v>199.87</v>
      </c>
      <c r="Y104" s="136">
        <v>2.72</v>
      </c>
      <c r="Z104" s="132">
        <v>1870</v>
      </c>
      <c r="AA104" s="136">
        <v>0.11</v>
      </c>
      <c r="AB104" s="137"/>
      <c r="AC104" s="132"/>
    </row>
    <row r="105" spans="1:29" ht="15" x14ac:dyDescent="0.2">
      <c r="A105" s="127">
        <v>1.01536765539877E+16</v>
      </c>
      <c r="B105" s="128">
        <v>2015</v>
      </c>
      <c r="C105" s="128" t="s">
        <v>250</v>
      </c>
      <c r="D105" s="129">
        <v>42277</v>
      </c>
      <c r="E105" s="130">
        <v>42268.333344907405</v>
      </c>
      <c r="F105" s="128" t="s">
        <v>12</v>
      </c>
      <c r="G105" s="128" t="s">
        <v>52</v>
      </c>
      <c r="H105" s="80">
        <f t="shared" si="4"/>
        <v>1</v>
      </c>
      <c r="I105" s="131" t="s">
        <v>94</v>
      </c>
      <c r="J105" s="131">
        <v>27075</v>
      </c>
      <c r="K105" s="132">
        <v>3190</v>
      </c>
      <c r="L105" s="132">
        <v>23885</v>
      </c>
      <c r="M105" s="131">
        <v>2398</v>
      </c>
      <c r="N105" s="133">
        <f t="shared" si="5"/>
        <v>8.8568790397045238E-2</v>
      </c>
      <c r="O105" s="60">
        <f t="shared" si="6"/>
        <v>2794</v>
      </c>
      <c r="P105" s="131">
        <v>1451</v>
      </c>
      <c r="Q105" s="134">
        <v>8</v>
      </c>
      <c r="R105" s="134">
        <v>51</v>
      </c>
      <c r="S105" s="134">
        <v>1284</v>
      </c>
      <c r="T105" s="134" t="s">
        <v>290</v>
      </c>
      <c r="U105" s="134"/>
      <c r="V105" s="117">
        <f t="shared" si="7"/>
        <v>2398</v>
      </c>
      <c r="W105" s="60">
        <f>IF(ISNA(VLOOKUP(E105,'FAN EVOLUTION'!$A$46:$B$10042,2,1)),0,VLOOKUP(E105,'FAN EVOLUTION'!$A$46:$B$10042,2,1))</f>
        <v>99685</v>
      </c>
      <c r="X105" s="135">
        <v>200</v>
      </c>
      <c r="Y105" s="136">
        <v>2.87</v>
      </c>
      <c r="Z105" s="132">
        <v>1867</v>
      </c>
      <c r="AA105" s="136">
        <v>0.11</v>
      </c>
      <c r="AB105" s="137"/>
      <c r="AC105" s="132"/>
    </row>
    <row r="106" spans="1:29" ht="15" x14ac:dyDescent="0.2">
      <c r="A106" s="127">
        <v>1.01536764196677E+16</v>
      </c>
      <c r="B106" s="128">
        <v>2015</v>
      </c>
      <c r="C106" s="128" t="s">
        <v>250</v>
      </c>
      <c r="D106" s="129">
        <v>42277</v>
      </c>
      <c r="E106" s="130">
        <v>42270.333437499998</v>
      </c>
      <c r="F106" s="128" t="s">
        <v>12</v>
      </c>
      <c r="G106" s="128" t="s">
        <v>79</v>
      </c>
      <c r="H106" s="80">
        <f t="shared" si="4"/>
        <v>6</v>
      </c>
      <c r="I106" s="131" t="s">
        <v>313</v>
      </c>
      <c r="J106" s="131">
        <v>25397</v>
      </c>
      <c r="K106" s="132">
        <v>2943</v>
      </c>
      <c r="L106" s="132">
        <v>22454</v>
      </c>
      <c r="M106" s="131">
        <v>1115</v>
      </c>
      <c r="N106" s="133">
        <f t="shared" si="5"/>
        <v>4.3902823168090722E-2</v>
      </c>
      <c r="O106" s="60">
        <f t="shared" si="6"/>
        <v>1401</v>
      </c>
      <c r="P106" s="131">
        <v>628</v>
      </c>
      <c r="Q106" s="134" t="s">
        <v>290</v>
      </c>
      <c r="R106" s="134">
        <v>9</v>
      </c>
      <c r="S106" s="134">
        <v>764</v>
      </c>
      <c r="T106" s="134" t="s">
        <v>290</v>
      </c>
      <c r="U106" s="134"/>
      <c r="V106" s="117">
        <f t="shared" si="7"/>
        <v>1115</v>
      </c>
      <c r="W106" s="60">
        <f>IF(ISNA(VLOOKUP(E106,'FAN EVOLUTION'!$A$46:$B$10042,2,1)),0,VLOOKUP(E106,'FAN EVOLUTION'!$A$46:$B$10042,2,1))</f>
        <v>99697</v>
      </c>
      <c r="X106" s="135">
        <v>200</v>
      </c>
      <c r="Y106" s="136">
        <v>4.4400000000000004</v>
      </c>
      <c r="Z106" s="132">
        <v>745</v>
      </c>
      <c r="AA106" s="136">
        <v>0.27</v>
      </c>
      <c r="AB106" s="137"/>
      <c r="AC106" s="132"/>
    </row>
    <row r="107" spans="1:29" ht="15" x14ac:dyDescent="0.2">
      <c r="A107" s="127">
        <v>1.01537089130377E+16</v>
      </c>
      <c r="B107" s="128">
        <v>2015</v>
      </c>
      <c r="C107" s="128" t="s">
        <v>250</v>
      </c>
      <c r="D107" s="129">
        <v>42277</v>
      </c>
      <c r="E107" s="130">
        <v>42272.375069444446</v>
      </c>
      <c r="F107" s="128" t="s">
        <v>11</v>
      </c>
      <c r="G107" s="128" t="s">
        <v>232</v>
      </c>
      <c r="H107" s="80">
        <f t="shared" si="4"/>
        <v>9</v>
      </c>
      <c r="I107" s="131" t="s">
        <v>95</v>
      </c>
      <c r="J107" s="131">
        <v>193151</v>
      </c>
      <c r="K107" s="132">
        <v>4432</v>
      </c>
      <c r="L107" s="132">
        <v>188719</v>
      </c>
      <c r="M107" s="131">
        <v>42807</v>
      </c>
      <c r="N107" s="133">
        <f t="shared" si="5"/>
        <v>0.22162453210182706</v>
      </c>
      <c r="O107" s="60">
        <f t="shared" si="6"/>
        <v>42611</v>
      </c>
      <c r="P107" s="131">
        <v>40281</v>
      </c>
      <c r="Q107" s="134">
        <v>20</v>
      </c>
      <c r="R107" s="134">
        <v>18</v>
      </c>
      <c r="S107" s="134">
        <v>2292</v>
      </c>
      <c r="T107" s="134" t="s">
        <v>290</v>
      </c>
      <c r="U107" s="134"/>
      <c r="V107" s="117">
        <f t="shared" si="7"/>
        <v>42807</v>
      </c>
      <c r="W107" s="60">
        <f>IF(ISNA(VLOOKUP(E107,'FAN EVOLUTION'!$A$46:$B$10042,2,1)),0,VLOOKUP(E107,'FAN EVOLUTION'!$A$46:$B$10042,2,1))</f>
        <v>100343</v>
      </c>
      <c r="X107" s="135">
        <v>640</v>
      </c>
      <c r="Y107" s="136">
        <v>2.48</v>
      </c>
      <c r="Z107" s="132">
        <v>41298</v>
      </c>
      <c r="AA107" s="136">
        <v>0.02</v>
      </c>
      <c r="AB107" s="137"/>
      <c r="AC107" s="132"/>
    </row>
    <row r="108" spans="1:29" ht="15" x14ac:dyDescent="0.2">
      <c r="A108" s="127">
        <v>1.01537089140027E+16</v>
      </c>
      <c r="B108" s="128">
        <v>2015</v>
      </c>
      <c r="C108" s="128" t="s">
        <v>250</v>
      </c>
      <c r="D108" s="129">
        <v>42277</v>
      </c>
      <c r="E108" s="130">
        <v>42275.375011574077</v>
      </c>
      <c r="F108" s="128" t="s">
        <v>11</v>
      </c>
      <c r="G108" s="128" t="s">
        <v>232</v>
      </c>
      <c r="H108" s="80">
        <f t="shared" si="4"/>
        <v>9</v>
      </c>
      <c r="I108" s="131" t="s">
        <v>314</v>
      </c>
      <c r="J108" s="131">
        <v>241542</v>
      </c>
      <c r="K108" s="132">
        <v>8453</v>
      </c>
      <c r="L108" s="132">
        <v>233089</v>
      </c>
      <c r="M108" s="131">
        <v>39547</v>
      </c>
      <c r="N108" s="133">
        <f t="shared" si="5"/>
        <v>0.16372721928277484</v>
      </c>
      <c r="O108" s="60">
        <f t="shared" si="6"/>
        <v>39926</v>
      </c>
      <c r="P108" s="131">
        <v>37114</v>
      </c>
      <c r="Q108" s="134">
        <v>20</v>
      </c>
      <c r="R108" s="134">
        <v>19</v>
      </c>
      <c r="S108" s="134">
        <v>2773</v>
      </c>
      <c r="T108" s="134" t="s">
        <v>290</v>
      </c>
      <c r="U108" s="134"/>
      <c r="V108" s="117">
        <f t="shared" si="7"/>
        <v>39547</v>
      </c>
      <c r="W108" s="60">
        <f>IF(ISNA(VLOOKUP(E108,'FAN EVOLUTION'!$A$46:$B$10042,2,1)),0,VLOOKUP(E108,'FAN EVOLUTION'!$A$46:$B$10042,2,1))</f>
        <v>102156</v>
      </c>
      <c r="X108" s="135">
        <v>640</v>
      </c>
      <c r="Y108" s="136">
        <v>2.42</v>
      </c>
      <c r="Z108" s="132">
        <v>38268</v>
      </c>
      <c r="AA108" s="136">
        <v>0.02</v>
      </c>
      <c r="AB108" s="137"/>
      <c r="AC108" s="132"/>
    </row>
    <row r="109" spans="1:29" ht="15" x14ac:dyDescent="0.2">
      <c r="A109" s="127">
        <v>1.01536764197377E+16</v>
      </c>
      <c r="B109" s="128">
        <v>2015</v>
      </c>
      <c r="C109" s="128" t="s">
        <v>250</v>
      </c>
      <c r="D109" s="129">
        <v>42277</v>
      </c>
      <c r="E109" s="130">
        <v>42277.333333333336</v>
      </c>
      <c r="F109" s="128" t="s">
        <v>12</v>
      </c>
      <c r="G109" s="128" t="s">
        <v>55</v>
      </c>
      <c r="H109" s="80">
        <f t="shared" si="4"/>
        <v>2</v>
      </c>
      <c r="I109" s="131" t="s">
        <v>315</v>
      </c>
      <c r="J109" s="131">
        <v>176380</v>
      </c>
      <c r="K109" s="132">
        <v>10377</v>
      </c>
      <c r="L109" s="132">
        <v>166003</v>
      </c>
      <c r="M109" s="131">
        <v>44097</v>
      </c>
      <c r="N109" s="133">
        <f t="shared" si="5"/>
        <v>0.25001133915409912</v>
      </c>
      <c r="O109" s="60">
        <f t="shared" si="6"/>
        <v>44830</v>
      </c>
      <c r="P109" s="131">
        <v>42494</v>
      </c>
      <c r="Q109" s="134">
        <v>13</v>
      </c>
      <c r="R109" s="134">
        <v>29</v>
      </c>
      <c r="S109" s="134">
        <v>2294</v>
      </c>
      <c r="T109" s="134" t="s">
        <v>290</v>
      </c>
      <c r="U109" s="134"/>
      <c r="V109" s="117">
        <f t="shared" si="7"/>
        <v>44097</v>
      </c>
      <c r="W109" s="60">
        <f>IF(ISNA(VLOOKUP(E109,'FAN EVOLUTION'!$A$46:$B$10042,2,1)),0,VLOOKUP(E109,'FAN EVOLUTION'!$A$46:$B$10042,2,1))</f>
        <v>103062</v>
      </c>
      <c r="X109" s="135">
        <v>640</v>
      </c>
      <c r="Y109" s="136">
        <v>2.74</v>
      </c>
      <c r="Z109" s="132">
        <v>43332</v>
      </c>
      <c r="AA109" s="136">
        <v>0.01</v>
      </c>
      <c r="AB109" s="137"/>
      <c r="AC109" s="132"/>
    </row>
    <row r="110" spans="1:29" ht="15" x14ac:dyDescent="0.2">
      <c r="A110" s="127">
        <v>1.01537447066127E+16</v>
      </c>
      <c r="B110" s="128">
        <v>2015</v>
      </c>
      <c r="C110" s="128" t="s">
        <v>251</v>
      </c>
      <c r="D110" s="129">
        <v>42308</v>
      </c>
      <c r="E110" s="130">
        <v>42279.375034722223</v>
      </c>
      <c r="F110" s="128" t="s">
        <v>12</v>
      </c>
      <c r="G110" s="128" t="s">
        <v>52</v>
      </c>
      <c r="H110" s="80">
        <f t="shared" si="4"/>
        <v>1</v>
      </c>
      <c r="I110" s="131" t="s">
        <v>96</v>
      </c>
      <c r="J110" s="131">
        <v>239863</v>
      </c>
      <c r="K110" s="132">
        <v>6365</v>
      </c>
      <c r="L110" s="132">
        <v>233498</v>
      </c>
      <c r="M110" s="131">
        <v>41585</v>
      </c>
      <c r="N110" s="133">
        <f t="shared" si="5"/>
        <v>0.17336979859336371</v>
      </c>
      <c r="O110" s="60">
        <f t="shared" si="6"/>
        <v>44383</v>
      </c>
      <c r="P110" s="131">
        <v>39625</v>
      </c>
      <c r="Q110" s="134">
        <v>15</v>
      </c>
      <c r="R110" s="134">
        <v>41</v>
      </c>
      <c r="S110" s="134">
        <v>4702</v>
      </c>
      <c r="T110" s="134" t="s">
        <v>290</v>
      </c>
      <c r="U110" s="134"/>
      <c r="V110" s="117">
        <f t="shared" si="7"/>
        <v>41585</v>
      </c>
      <c r="W110" s="60">
        <f>IF(ISNA(VLOOKUP(E110,'FAN EVOLUTION'!$A$46:$B$10042,2,1)),0,VLOOKUP(E110,'FAN EVOLUTION'!$A$46:$B$10042,2,1))</f>
        <v>103729</v>
      </c>
      <c r="X110" s="135">
        <v>640</v>
      </c>
      <c r="Y110" s="136">
        <v>1.89</v>
      </c>
      <c r="Z110" s="132">
        <v>43228</v>
      </c>
      <c r="AA110" s="136">
        <v>0.01</v>
      </c>
      <c r="AB110" s="137"/>
      <c r="AC110" s="132"/>
    </row>
    <row r="111" spans="1:29" ht="15" x14ac:dyDescent="0.2">
      <c r="A111" s="127">
        <v>1.01537519842977E+16</v>
      </c>
      <c r="B111" s="128">
        <v>2015</v>
      </c>
      <c r="C111" s="128" t="s">
        <v>251</v>
      </c>
      <c r="D111" s="129">
        <v>42308</v>
      </c>
      <c r="E111" s="130">
        <v>42282.333344907405</v>
      </c>
      <c r="F111" s="128" t="s">
        <v>12</v>
      </c>
      <c r="G111" s="128" t="s">
        <v>52</v>
      </c>
      <c r="H111" s="80">
        <f t="shared" si="4"/>
        <v>1</v>
      </c>
      <c r="I111" s="131" t="s">
        <v>316</v>
      </c>
      <c r="J111" s="131">
        <v>238410</v>
      </c>
      <c r="K111" s="132">
        <v>6871</v>
      </c>
      <c r="L111" s="132">
        <v>231539</v>
      </c>
      <c r="M111" s="131">
        <v>39618</v>
      </c>
      <c r="N111" s="133">
        <f t="shared" si="5"/>
        <v>0.1661759154397886</v>
      </c>
      <c r="O111" s="60">
        <f t="shared" si="6"/>
        <v>40326</v>
      </c>
      <c r="P111" s="131">
        <v>36858</v>
      </c>
      <c r="Q111" s="134">
        <v>18</v>
      </c>
      <c r="R111" s="134">
        <v>19</v>
      </c>
      <c r="S111" s="134">
        <v>3431</v>
      </c>
      <c r="T111" s="134" t="s">
        <v>290</v>
      </c>
      <c r="U111" s="134"/>
      <c r="V111" s="117">
        <f t="shared" si="7"/>
        <v>39618</v>
      </c>
      <c r="W111" s="60">
        <f>IF(ISNA(VLOOKUP(E111,'FAN EVOLUTION'!$A$46:$B$10042,2,1)),0,VLOOKUP(E111,'FAN EVOLUTION'!$A$46:$B$10042,2,1))</f>
        <v>104710</v>
      </c>
      <c r="X111" s="135">
        <v>640</v>
      </c>
      <c r="Y111" s="136">
        <v>2.2200000000000002</v>
      </c>
      <c r="Z111" s="132">
        <v>38881</v>
      </c>
      <c r="AA111" s="136">
        <v>0.02</v>
      </c>
      <c r="AB111" s="137"/>
      <c r="AC111" s="132"/>
    </row>
    <row r="112" spans="1:29" ht="15" x14ac:dyDescent="0.2">
      <c r="A112" s="127">
        <v>1.01537520210227E+16</v>
      </c>
      <c r="B112" s="128">
        <v>2015</v>
      </c>
      <c r="C112" s="128" t="s">
        <v>251</v>
      </c>
      <c r="D112" s="129">
        <v>42308</v>
      </c>
      <c r="E112" s="130">
        <v>42284.208333333336</v>
      </c>
      <c r="F112" s="128" t="s">
        <v>12</v>
      </c>
      <c r="G112" s="128" t="s">
        <v>79</v>
      </c>
      <c r="H112" s="80">
        <f t="shared" si="4"/>
        <v>6</v>
      </c>
      <c r="I112" s="131" t="s">
        <v>317</v>
      </c>
      <c r="J112" s="131">
        <v>1052936</v>
      </c>
      <c r="K112" s="132">
        <v>5233</v>
      </c>
      <c r="L112" s="132">
        <v>1047703</v>
      </c>
      <c r="M112" s="131">
        <v>340403</v>
      </c>
      <c r="N112" s="133">
        <f t="shared" si="5"/>
        <v>0.32328935471861536</v>
      </c>
      <c r="O112" s="60">
        <f t="shared" si="6"/>
        <v>179102</v>
      </c>
      <c r="P112" s="131">
        <v>1349</v>
      </c>
      <c r="Q112" s="134">
        <v>64</v>
      </c>
      <c r="R112" s="134">
        <v>127</v>
      </c>
      <c r="S112" s="134">
        <v>9665</v>
      </c>
      <c r="T112" s="134">
        <v>167897</v>
      </c>
      <c r="U112" s="134"/>
      <c r="V112" s="117">
        <f t="shared" si="7"/>
        <v>340403</v>
      </c>
      <c r="W112" s="60">
        <f>IF(ISNA(VLOOKUP(E112,'FAN EVOLUTION'!$A$46:$B$10042,2,1)),0,VLOOKUP(E112,'FAN EVOLUTION'!$A$46:$B$10042,2,1))</f>
        <v>106634</v>
      </c>
      <c r="X112" s="135">
        <v>640</v>
      </c>
      <c r="Y112" s="136">
        <v>0.39</v>
      </c>
      <c r="Z112" s="132">
        <v>360014</v>
      </c>
      <c r="AA112" s="136">
        <v>0</v>
      </c>
      <c r="AB112" s="137"/>
      <c r="AC112" s="132"/>
    </row>
    <row r="113" spans="1:29" ht="15" x14ac:dyDescent="0.2">
      <c r="A113" s="127">
        <v>1.01537447053677E+16</v>
      </c>
      <c r="B113" s="128">
        <v>2015</v>
      </c>
      <c r="C113" s="128" t="s">
        <v>251</v>
      </c>
      <c r="D113" s="129">
        <v>42308</v>
      </c>
      <c r="E113" s="130">
        <v>42286.208333333336</v>
      </c>
      <c r="F113" s="128" t="s">
        <v>12</v>
      </c>
      <c r="G113" s="128" t="s">
        <v>57</v>
      </c>
      <c r="H113" s="80">
        <f t="shared" si="4"/>
        <v>3</v>
      </c>
      <c r="I113" s="131" t="s">
        <v>97</v>
      </c>
      <c r="J113" s="131">
        <v>372739</v>
      </c>
      <c r="K113" s="132">
        <v>11004</v>
      </c>
      <c r="L113" s="132">
        <v>361735</v>
      </c>
      <c r="M113" s="131">
        <v>61242</v>
      </c>
      <c r="N113" s="133">
        <f t="shared" si="5"/>
        <v>0.16430263535610709</v>
      </c>
      <c r="O113" s="60">
        <f t="shared" si="6"/>
        <v>63806</v>
      </c>
      <c r="P113" s="131">
        <v>53479</v>
      </c>
      <c r="Q113" s="134">
        <v>70</v>
      </c>
      <c r="R113" s="134">
        <v>81</v>
      </c>
      <c r="S113" s="134">
        <v>10176</v>
      </c>
      <c r="T113" s="134" t="s">
        <v>290</v>
      </c>
      <c r="U113" s="134"/>
      <c r="V113" s="117">
        <f t="shared" si="7"/>
        <v>61242</v>
      </c>
      <c r="W113" s="60">
        <f>IF(ISNA(VLOOKUP(E113,'FAN EVOLUTION'!$A$46:$B$10042,2,1)),0,VLOOKUP(E113,'FAN EVOLUTION'!$A$46:$B$10042,2,1))</f>
        <v>107587</v>
      </c>
      <c r="X113" s="135">
        <v>640</v>
      </c>
      <c r="Y113" s="136">
        <v>1.38</v>
      </c>
      <c r="Z113" s="132">
        <v>60643</v>
      </c>
      <c r="AA113" s="136">
        <v>0.01</v>
      </c>
      <c r="AB113" s="137"/>
      <c r="AC113" s="132"/>
    </row>
    <row r="114" spans="1:29" ht="15" x14ac:dyDescent="0.2">
      <c r="A114" s="127">
        <v>1.01537682214427E+16</v>
      </c>
      <c r="B114" s="128">
        <v>2015</v>
      </c>
      <c r="C114" s="128" t="s">
        <v>251</v>
      </c>
      <c r="D114" s="129">
        <v>42308</v>
      </c>
      <c r="E114" s="130">
        <v>42289.333333333336</v>
      </c>
      <c r="F114" s="128" t="s">
        <v>11</v>
      </c>
      <c r="G114" s="128" t="s">
        <v>232</v>
      </c>
      <c r="H114" s="80">
        <f t="shared" si="4"/>
        <v>9</v>
      </c>
      <c r="I114" s="131" t="s">
        <v>318</v>
      </c>
      <c r="J114" s="131">
        <v>1058330</v>
      </c>
      <c r="K114" s="132">
        <v>15417</v>
      </c>
      <c r="L114" s="132">
        <v>1042913</v>
      </c>
      <c r="M114" s="131">
        <v>40581</v>
      </c>
      <c r="N114" s="133">
        <f t="shared" si="5"/>
        <v>3.8344372738181851E-2</v>
      </c>
      <c r="O114" s="60">
        <f t="shared" si="6"/>
        <v>43667</v>
      </c>
      <c r="P114" s="131">
        <v>2074</v>
      </c>
      <c r="Q114" s="134">
        <v>63</v>
      </c>
      <c r="R114" s="134">
        <v>233</v>
      </c>
      <c r="S114" s="134">
        <v>23033</v>
      </c>
      <c r="T114" s="134">
        <v>18264</v>
      </c>
      <c r="U114" s="134"/>
      <c r="V114" s="117">
        <f t="shared" si="7"/>
        <v>40581</v>
      </c>
      <c r="W114" s="60">
        <f>IF(ISNA(VLOOKUP(E114,'FAN EVOLUTION'!$A$46:$B$10042,2,1)),0,VLOOKUP(E114,'FAN EVOLUTION'!$A$46:$B$10042,2,1))</f>
        <v>108151</v>
      </c>
      <c r="X114" s="135">
        <v>640</v>
      </c>
      <c r="Y114" s="136">
        <v>0.48</v>
      </c>
      <c r="Z114" s="132">
        <v>222638</v>
      </c>
      <c r="AA114" s="136">
        <v>0</v>
      </c>
      <c r="AB114" s="137"/>
      <c r="AC114" s="132"/>
    </row>
    <row r="115" spans="1:29" ht="15" x14ac:dyDescent="0.2">
      <c r="A115" s="127">
        <v>1.01537520211427E+16</v>
      </c>
      <c r="B115" s="128">
        <v>2015</v>
      </c>
      <c r="C115" s="128" t="s">
        <v>251</v>
      </c>
      <c r="D115" s="129">
        <v>42308</v>
      </c>
      <c r="E115" s="130">
        <v>42291.333344907405</v>
      </c>
      <c r="F115" s="128" t="s">
        <v>11</v>
      </c>
      <c r="G115" s="128" t="s">
        <v>232</v>
      </c>
      <c r="H115" s="80">
        <f t="shared" si="4"/>
        <v>9</v>
      </c>
      <c r="I115" s="131" t="s">
        <v>98</v>
      </c>
      <c r="J115" s="131">
        <v>178981</v>
      </c>
      <c r="K115" s="132">
        <v>8663</v>
      </c>
      <c r="L115" s="132">
        <v>170318</v>
      </c>
      <c r="M115" s="131">
        <v>44588</v>
      </c>
      <c r="N115" s="133">
        <f t="shared" si="5"/>
        <v>0.24912141512227554</v>
      </c>
      <c r="O115" s="60">
        <f t="shared" si="6"/>
        <v>46268</v>
      </c>
      <c r="P115" s="131">
        <v>43706</v>
      </c>
      <c r="Q115" s="134">
        <v>31</v>
      </c>
      <c r="R115" s="134">
        <v>38</v>
      </c>
      <c r="S115" s="134">
        <v>2493</v>
      </c>
      <c r="T115" s="134" t="s">
        <v>290</v>
      </c>
      <c r="U115" s="134"/>
      <c r="V115" s="117">
        <f t="shared" si="7"/>
        <v>44588</v>
      </c>
      <c r="W115" s="60">
        <f>IF(ISNA(VLOOKUP(E115,'FAN EVOLUTION'!$A$46:$B$10042,2,1)),0,VLOOKUP(E115,'FAN EVOLUTION'!$A$46:$B$10042,2,1))</f>
        <v>108448</v>
      </c>
      <c r="X115" s="135">
        <v>640</v>
      </c>
      <c r="Y115" s="136">
        <v>2.74</v>
      </c>
      <c r="Z115" s="132">
        <v>44760</v>
      </c>
      <c r="AA115" s="136">
        <v>0.01</v>
      </c>
      <c r="AB115" s="137"/>
      <c r="AC115" s="132"/>
    </row>
    <row r="116" spans="1:29" ht="15" x14ac:dyDescent="0.2">
      <c r="A116" s="127">
        <v>1.01537520188477E+16</v>
      </c>
      <c r="B116" s="128">
        <v>2015</v>
      </c>
      <c r="C116" s="128" t="s">
        <v>251</v>
      </c>
      <c r="D116" s="129">
        <v>42308</v>
      </c>
      <c r="E116" s="130">
        <v>42293.375011574077</v>
      </c>
      <c r="F116" s="128" t="s">
        <v>11</v>
      </c>
      <c r="G116" s="128" t="s">
        <v>232</v>
      </c>
      <c r="H116" s="80">
        <f t="shared" si="4"/>
        <v>9</v>
      </c>
      <c r="I116" s="131" t="s">
        <v>319</v>
      </c>
      <c r="J116" s="131">
        <v>238678</v>
      </c>
      <c r="K116" s="132">
        <v>10345</v>
      </c>
      <c r="L116" s="132">
        <v>228333</v>
      </c>
      <c r="M116" s="131">
        <v>55377</v>
      </c>
      <c r="N116" s="133">
        <f t="shared" si="5"/>
        <v>0.2320155188161456</v>
      </c>
      <c r="O116" s="60">
        <f t="shared" si="6"/>
        <v>56068</v>
      </c>
      <c r="P116" s="131">
        <v>52145</v>
      </c>
      <c r="Q116" s="134">
        <v>35</v>
      </c>
      <c r="R116" s="134">
        <v>37</v>
      </c>
      <c r="S116" s="134">
        <v>3851</v>
      </c>
      <c r="T116" s="134" t="s">
        <v>290</v>
      </c>
      <c r="U116" s="134"/>
      <c r="V116" s="117">
        <f t="shared" si="7"/>
        <v>55377</v>
      </c>
      <c r="W116" s="60">
        <f>IF(ISNA(VLOOKUP(E116,'FAN EVOLUTION'!$A$46:$B$10042,2,1)),0,VLOOKUP(E116,'FAN EVOLUTION'!$A$46:$B$10042,2,1))</f>
        <v>109384</v>
      </c>
      <c r="X116" s="135">
        <v>640</v>
      </c>
      <c r="Y116" s="136">
        <v>2.09</v>
      </c>
      <c r="Z116" s="132">
        <v>54211</v>
      </c>
      <c r="AA116" s="136">
        <v>0.01</v>
      </c>
      <c r="AB116" s="137"/>
      <c r="AC116" s="132"/>
    </row>
    <row r="117" spans="1:29" ht="15" x14ac:dyDescent="0.2">
      <c r="A117" s="127">
        <v>1.01537667598177E+16</v>
      </c>
      <c r="B117" s="128">
        <v>2015</v>
      </c>
      <c r="C117" s="128" t="s">
        <v>251</v>
      </c>
      <c r="D117" s="129">
        <v>42308</v>
      </c>
      <c r="E117" s="130">
        <v>42296.375011574077</v>
      </c>
      <c r="F117" s="128" t="s">
        <v>11</v>
      </c>
      <c r="G117" s="128" t="s">
        <v>232</v>
      </c>
      <c r="H117" s="80">
        <f t="shared" si="4"/>
        <v>9</v>
      </c>
      <c r="I117" s="131" t="s">
        <v>99</v>
      </c>
      <c r="J117" s="131">
        <v>347115</v>
      </c>
      <c r="K117" s="132">
        <v>9498</v>
      </c>
      <c r="L117" s="132">
        <v>337617</v>
      </c>
      <c r="M117" s="131">
        <v>39531</v>
      </c>
      <c r="N117" s="133">
        <f t="shared" si="5"/>
        <v>0.11388444751739338</v>
      </c>
      <c r="O117" s="60">
        <f t="shared" si="6"/>
        <v>43662</v>
      </c>
      <c r="P117" s="131">
        <v>34730</v>
      </c>
      <c r="Q117" s="134">
        <v>129</v>
      </c>
      <c r="R117" s="134">
        <v>167</v>
      </c>
      <c r="S117" s="134">
        <v>8636</v>
      </c>
      <c r="T117" s="134" t="s">
        <v>290</v>
      </c>
      <c r="U117" s="134"/>
      <c r="V117" s="117">
        <f t="shared" si="7"/>
        <v>39531</v>
      </c>
      <c r="W117" s="60">
        <f>IF(ISNA(VLOOKUP(E117,'FAN EVOLUTION'!$A$46:$B$10042,2,1)),0,VLOOKUP(E117,'FAN EVOLUTION'!$A$46:$B$10042,2,1))</f>
        <v>112739</v>
      </c>
      <c r="X117" s="135">
        <v>640</v>
      </c>
      <c r="Y117" s="136">
        <v>1.36</v>
      </c>
      <c r="Z117" s="132">
        <v>42451</v>
      </c>
      <c r="AA117" s="136">
        <v>0.02</v>
      </c>
      <c r="AB117" s="137"/>
      <c r="AC117" s="132"/>
    </row>
    <row r="118" spans="1:29" ht="15" x14ac:dyDescent="0.2">
      <c r="A118" s="127">
        <v>1.01537665801277E+16</v>
      </c>
      <c r="B118" s="128">
        <v>2015</v>
      </c>
      <c r="C118" s="128" t="s">
        <v>251</v>
      </c>
      <c r="D118" s="129">
        <v>42308</v>
      </c>
      <c r="E118" s="130">
        <v>42298.083344907405</v>
      </c>
      <c r="F118" s="128" t="s">
        <v>12</v>
      </c>
      <c r="G118" s="128" t="s">
        <v>79</v>
      </c>
      <c r="H118" s="80">
        <f t="shared" si="4"/>
        <v>6</v>
      </c>
      <c r="I118" s="131" t="s">
        <v>320</v>
      </c>
      <c r="J118" s="131">
        <v>620891</v>
      </c>
      <c r="K118" s="132">
        <v>8368</v>
      </c>
      <c r="L118" s="132">
        <v>612523</v>
      </c>
      <c r="M118" s="131">
        <v>12642</v>
      </c>
      <c r="N118" s="133">
        <f t="shared" si="5"/>
        <v>2.0361061764464294E-2</v>
      </c>
      <c r="O118" s="60">
        <f t="shared" si="6"/>
        <v>163698</v>
      </c>
      <c r="P118" s="131">
        <v>1535</v>
      </c>
      <c r="Q118" s="134">
        <v>25</v>
      </c>
      <c r="R118" s="134">
        <v>94</v>
      </c>
      <c r="S118" s="134">
        <v>16773</v>
      </c>
      <c r="T118" s="134">
        <v>145271</v>
      </c>
      <c r="U118" s="134"/>
      <c r="V118" s="117">
        <f t="shared" si="7"/>
        <v>12642</v>
      </c>
      <c r="W118" s="60">
        <f>IF(ISNA(VLOOKUP(E118,'FAN EVOLUTION'!$A$46:$B$10042,2,1)),0,VLOOKUP(E118,'FAN EVOLUTION'!$A$46:$B$10042,2,1))</f>
        <v>114601</v>
      </c>
      <c r="X118" s="135">
        <v>640</v>
      </c>
      <c r="Y118" s="136">
        <v>0.56999999999999995</v>
      </c>
      <c r="Z118" s="132">
        <v>177136</v>
      </c>
      <c r="AA118" s="136">
        <v>0</v>
      </c>
      <c r="AB118" s="137"/>
      <c r="AC118" s="132"/>
    </row>
    <row r="119" spans="1:29" ht="15" x14ac:dyDescent="0.2">
      <c r="A119" s="127">
        <v>1.01537448974227E+16</v>
      </c>
      <c r="B119" s="128">
        <v>2015</v>
      </c>
      <c r="C119" s="128" t="s">
        <v>251</v>
      </c>
      <c r="D119" s="129">
        <v>42308</v>
      </c>
      <c r="E119" s="130">
        <v>42300.208344907405</v>
      </c>
      <c r="F119" s="128" t="s">
        <v>11</v>
      </c>
      <c r="G119" s="128" t="s">
        <v>232</v>
      </c>
      <c r="H119" s="80">
        <f t="shared" si="4"/>
        <v>9</v>
      </c>
      <c r="I119" s="131" t="s">
        <v>321</v>
      </c>
      <c r="J119" s="131">
        <v>219594</v>
      </c>
      <c r="K119" s="132">
        <v>11257</v>
      </c>
      <c r="L119" s="132">
        <v>208337</v>
      </c>
      <c r="M119" s="131">
        <v>54848</v>
      </c>
      <c r="N119" s="133">
        <f t="shared" si="5"/>
        <v>0.24977003014654317</v>
      </c>
      <c r="O119" s="60">
        <f t="shared" si="6"/>
        <v>55509</v>
      </c>
      <c r="P119" s="131">
        <v>51976</v>
      </c>
      <c r="Q119" s="134">
        <v>33</v>
      </c>
      <c r="R119" s="134">
        <v>38</v>
      </c>
      <c r="S119" s="134">
        <v>3462</v>
      </c>
      <c r="T119" s="134" t="s">
        <v>290</v>
      </c>
      <c r="U119" s="134"/>
      <c r="V119" s="117">
        <f t="shared" si="7"/>
        <v>54848</v>
      </c>
      <c r="W119" s="60">
        <f>IF(ISNA(VLOOKUP(E119,'FAN EVOLUTION'!$A$46:$B$10042,2,1)),0,VLOOKUP(E119,'FAN EVOLUTION'!$A$46:$B$10042,2,1))</f>
        <v>114919</v>
      </c>
      <c r="X119" s="135">
        <v>640</v>
      </c>
      <c r="Y119" s="136">
        <v>2.21</v>
      </c>
      <c r="Z119" s="132">
        <v>53513</v>
      </c>
      <c r="AA119" s="136">
        <v>0.01</v>
      </c>
      <c r="AB119" s="137"/>
      <c r="AC119" s="132"/>
    </row>
    <row r="120" spans="1:29" ht="15" x14ac:dyDescent="0.2">
      <c r="A120" s="127">
        <v>1.01537501245477E+16</v>
      </c>
      <c r="B120" s="128">
        <v>2015</v>
      </c>
      <c r="C120" s="128" t="s">
        <v>251</v>
      </c>
      <c r="D120" s="129">
        <v>42308</v>
      </c>
      <c r="E120" s="130">
        <v>42303.416678240741</v>
      </c>
      <c r="F120" s="128" t="s">
        <v>12</v>
      </c>
      <c r="G120" s="128" t="s">
        <v>63</v>
      </c>
      <c r="H120" s="80">
        <f t="shared" si="4"/>
        <v>5</v>
      </c>
      <c r="I120" s="131" t="s">
        <v>322</v>
      </c>
      <c r="J120" s="131">
        <v>285231</v>
      </c>
      <c r="K120" s="132">
        <v>9828</v>
      </c>
      <c r="L120" s="132">
        <v>275403</v>
      </c>
      <c r="M120" s="131">
        <v>48379</v>
      </c>
      <c r="N120" s="133">
        <f t="shared" si="5"/>
        <v>0.16961340106790637</v>
      </c>
      <c r="O120" s="60">
        <f t="shared" si="6"/>
        <v>52568</v>
      </c>
      <c r="P120" s="131">
        <v>47578</v>
      </c>
      <c r="Q120" s="134">
        <v>49</v>
      </c>
      <c r="R120" s="134">
        <v>121</v>
      </c>
      <c r="S120" s="134">
        <v>4820</v>
      </c>
      <c r="T120" s="134" t="s">
        <v>290</v>
      </c>
      <c r="U120" s="134"/>
      <c r="V120" s="117">
        <f t="shared" si="7"/>
        <v>48379</v>
      </c>
      <c r="W120" s="60">
        <f>IF(ISNA(VLOOKUP(E120,'FAN EVOLUTION'!$A$46:$B$10042,2,1)),0,VLOOKUP(E120,'FAN EVOLUTION'!$A$46:$B$10042,2,1))</f>
        <v>116420</v>
      </c>
      <c r="X120" s="135">
        <v>640</v>
      </c>
      <c r="Y120" s="136">
        <v>1.78</v>
      </c>
      <c r="Z120" s="132">
        <v>50911</v>
      </c>
      <c r="AA120" s="136">
        <v>0.01</v>
      </c>
      <c r="AB120" s="137"/>
      <c r="AC120" s="132"/>
    </row>
    <row r="121" spans="1:29" ht="15" x14ac:dyDescent="0.2">
      <c r="A121" s="127">
        <v>1.01538023846777E+16</v>
      </c>
      <c r="B121" s="128">
        <v>2015</v>
      </c>
      <c r="C121" s="128" t="s">
        <v>251</v>
      </c>
      <c r="D121" s="129">
        <v>42308</v>
      </c>
      <c r="E121" s="130">
        <v>42304.395833333336</v>
      </c>
      <c r="F121" s="128" t="s">
        <v>11</v>
      </c>
      <c r="G121" s="128" t="s">
        <v>232</v>
      </c>
      <c r="H121" s="80">
        <f t="shared" si="4"/>
        <v>9</v>
      </c>
      <c r="I121" s="131" t="s">
        <v>323</v>
      </c>
      <c r="J121" s="131">
        <v>162585</v>
      </c>
      <c r="K121" s="132">
        <v>9989</v>
      </c>
      <c r="L121" s="132">
        <v>152596</v>
      </c>
      <c r="M121" s="131">
        <v>43991</v>
      </c>
      <c r="N121" s="133">
        <f t="shared" si="5"/>
        <v>0.27057231601931298</v>
      </c>
      <c r="O121" s="60">
        <f t="shared" si="6"/>
        <v>43207</v>
      </c>
      <c r="P121" s="131">
        <v>41856</v>
      </c>
      <c r="Q121" s="134">
        <v>29</v>
      </c>
      <c r="R121" s="134">
        <v>22</v>
      </c>
      <c r="S121" s="134">
        <v>1300</v>
      </c>
      <c r="T121" s="134" t="s">
        <v>290</v>
      </c>
      <c r="U121" s="134"/>
      <c r="V121" s="117">
        <f t="shared" si="7"/>
        <v>43991</v>
      </c>
      <c r="W121" s="60">
        <f>IF(ISNA(VLOOKUP(E121,'FAN EVOLUTION'!$A$46:$B$10042,2,1)),0,VLOOKUP(E121,'FAN EVOLUTION'!$A$46:$B$10042,2,1))</f>
        <v>117267</v>
      </c>
      <c r="X121" s="135">
        <v>640</v>
      </c>
      <c r="Y121" s="136">
        <v>3.43</v>
      </c>
      <c r="Z121" s="132">
        <v>42295</v>
      </c>
      <c r="AA121" s="136">
        <v>0.02</v>
      </c>
      <c r="AB121" s="137"/>
      <c r="AC121" s="132"/>
    </row>
    <row r="122" spans="1:29" ht="15" x14ac:dyDescent="0.2">
      <c r="A122" s="127">
        <v>1.01537519841477E+16</v>
      </c>
      <c r="B122" s="128">
        <v>2015</v>
      </c>
      <c r="C122" s="128" t="s">
        <v>251</v>
      </c>
      <c r="D122" s="129">
        <v>42308</v>
      </c>
      <c r="E122" s="130">
        <v>42305.250011574077</v>
      </c>
      <c r="F122" s="128" t="s">
        <v>12</v>
      </c>
      <c r="G122" s="128" t="s">
        <v>52</v>
      </c>
      <c r="H122" s="80">
        <f t="shared" si="4"/>
        <v>1</v>
      </c>
      <c r="I122" s="131" t="s">
        <v>100</v>
      </c>
      <c r="J122" s="131">
        <v>453749</v>
      </c>
      <c r="K122" s="132">
        <v>20999</v>
      </c>
      <c r="L122" s="132">
        <v>432750</v>
      </c>
      <c r="M122" s="131">
        <v>47777</v>
      </c>
      <c r="N122" s="133">
        <f t="shared" si="5"/>
        <v>0.10529389596450901</v>
      </c>
      <c r="O122" s="60">
        <f t="shared" si="6"/>
        <v>53930</v>
      </c>
      <c r="P122" s="131">
        <v>41079</v>
      </c>
      <c r="Q122" s="134">
        <v>128</v>
      </c>
      <c r="R122" s="134">
        <v>255</v>
      </c>
      <c r="S122" s="134">
        <v>12468</v>
      </c>
      <c r="T122" s="134" t="s">
        <v>290</v>
      </c>
      <c r="U122" s="134"/>
      <c r="V122" s="117">
        <f t="shared" si="7"/>
        <v>47777</v>
      </c>
      <c r="W122" s="60">
        <f>IF(ISNA(VLOOKUP(E122,'FAN EVOLUTION'!$A$46:$B$10042,2,1)),0,VLOOKUP(E122,'FAN EVOLUTION'!$A$46:$B$10042,2,1))</f>
        <v>119395</v>
      </c>
      <c r="X122" s="135">
        <v>640</v>
      </c>
      <c r="Y122" s="136">
        <v>1.29</v>
      </c>
      <c r="Z122" s="132">
        <v>50228</v>
      </c>
      <c r="AA122" s="136">
        <v>0.01</v>
      </c>
      <c r="AB122" s="137"/>
      <c r="AC122" s="132"/>
    </row>
    <row r="123" spans="1:29" ht="15" x14ac:dyDescent="0.2">
      <c r="A123" s="127">
        <v>1.01537501246277E+16</v>
      </c>
      <c r="B123" s="128">
        <v>2015</v>
      </c>
      <c r="C123" s="128" t="s">
        <v>251</v>
      </c>
      <c r="D123" s="129">
        <v>42308</v>
      </c>
      <c r="E123" s="130">
        <v>42308.250011574077</v>
      </c>
      <c r="F123" s="128" t="s">
        <v>12</v>
      </c>
      <c r="G123" s="128" t="s">
        <v>55</v>
      </c>
      <c r="H123" s="80">
        <f t="shared" si="4"/>
        <v>2</v>
      </c>
      <c r="I123" s="131" t="s">
        <v>324</v>
      </c>
      <c r="J123" s="131">
        <v>163397</v>
      </c>
      <c r="K123" s="132">
        <v>19970</v>
      </c>
      <c r="L123" s="132">
        <v>143427</v>
      </c>
      <c r="M123" s="131">
        <v>44558</v>
      </c>
      <c r="N123" s="133">
        <f t="shared" si="5"/>
        <v>0.27269778514905413</v>
      </c>
      <c r="O123" s="60">
        <f t="shared" si="6"/>
        <v>46944</v>
      </c>
      <c r="P123" s="131">
        <v>44906</v>
      </c>
      <c r="Q123" s="134">
        <v>16</v>
      </c>
      <c r="R123" s="134">
        <v>42</v>
      </c>
      <c r="S123" s="134">
        <v>1980</v>
      </c>
      <c r="T123" s="134" t="s">
        <v>290</v>
      </c>
      <c r="U123" s="134"/>
      <c r="V123" s="117">
        <f t="shared" si="7"/>
        <v>44558</v>
      </c>
      <c r="W123" s="60">
        <f>IF(ISNA(VLOOKUP(E123,'FAN EVOLUTION'!$A$46:$B$10042,2,1)),0,VLOOKUP(E123,'FAN EVOLUTION'!$A$46:$B$10042,2,1))</f>
        <v>120358</v>
      </c>
      <c r="X123" s="135">
        <v>640</v>
      </c>
      <c r="Y123" s="136">
        <v>2.94</v>
      </c>
      <c r="Z123" s="132">
        <v>45108</v>
      </c>
      <c r="AA123" s="136">
        <v>0.01</v>
      </c>
      <c r="AB123" s="137"/>
      <c r="AC123" s="132"/>
    </row>
    <row r="124" spans="1:29" ht="15" x14ac:dyDescent="0.2">
      <c r="A124" s="127">
        <v>1.01538037224027E+16</v>
      </c>
      <c r="B124" s="128">
        <v>2015</v>
      </c>
      <c r="C124" s="128" t="s">
        <v>251</v>
      </c>
      <c r="D124" s="129">
        <v>42338</v>
      </c>
      <c r="E124" s="130">
        <v>42312.208333333336</v>
      </c>
      <c r="F124" s="128" t="s">
        <v>12</v>
      </c>
      <c r="G124" s="128" t="s">
        <v>55</v>
      </c>
      <c r="H124" s="80">
        <f t="shared" si="4"/>
        <v>2</v>
      </c>
      <c r="I124" s="131" t="s">
        <v>325</v>
      </c>
      <c r="J124" s="131">
        <v>188790</v>
      </c>
      <c r="K124" s="132">
        <v>10429</v>
      </c>
      <c r="L124" s="132">
        <v>178361</v>
      </c>
      <c r="M124" s="131">
        <v>53586</v>
      </c>
      <c r="N124" s="133">
        <f t="shared" si="5"/>
        <v>0.2838391863975846</v>
      </c>
      <c r="O124" s="60">
        <f t="shared" si="6"/>
        <v>56159</v>
      </c>
      <c r="P124" s="131">
        <v>53257</v>
      </c>
      <c r="Q124" s="134">
        <v>32</v>
      </c>
      <c r="R124" s="134">
        <v>36</v>
      </c>
      <c r="S124" s="134">
        <v>2834</v>
      </c>
      <c r="T124" s="134" t="s">
        <v>290</v>
      </c>
      <c r="U124" s="134"/>
      <c r="V124" s="117">
        <f t="shared" si="7"/>
        <v>53586</v>
      </c>
      <c r="W124" s="60">
        <f>IF(ISNA(VLOOKUP(E124,'FAN EVOLUTION'!$A$46:$B$10042,2,1)),0,VLOOKUP(E124,'FAN EVOLUTION'!$A$46:$B$10042,2,1))</f>
        <v>121620</v>
      </c>
      <c r="X124" s="135">
        <v>640</v>
      </c>
      <c r="Y124" s="136">
        <v>2.59</v>
      </c>
      <c r="Z124" s="132">
        <v>54034</v>
      </c>
      <c r="AA124" s="136">
        <v>0.01</v>
      </c>
      <c r="AB124" s="137"/>
      <c r="AC124" s="132"/>
    </row>
    <row r="125" spans="1:29" ht="15" x14ac:dyDescent="0.2">
      <c r="A125" s="127">
        <v>1.01538186220627E+16</v>
      </c>
      <c r="B125" s="128">
        <v>2015</v>
      </c>
      <c r="C125" s="128" t="s">
        <v>251</v>
      </c>
      <c r="D125" s="129">
        <v>42338</v>
      </c>
      <c r="E125" s="130">
        <v>42313.458333333336</v>
      </c>
      <c r="F125" s="128" t="s">
        <v>11</v>
      </c>
      <c r="G125" s="128" t="s">
        <v>232</v>
      </c>
      <c r="H125" s="80">
        <f t="shared" si="4"/>
        <v>9</v>
      </c>
      <c r="I125" s="131" t="s">
        <v>326</v>
      </c>
      <c r="J125" s="131">
        <v>1039643</v>
      </c>
      <c r="K125" s="132">
        <v>438085</v>
      </c>
      <c r="L125" s="132">
        <v>601558</v>
      </c>
      <c r="M125" s="131">
        <v>37114</v>
      </c>
      <c r="N125" s="133">
        <f t="shared" si="5"/>
        <v>3.5698792758668121E-2</v>
      </c>
      <c r="O125" s="60">
        <f t="shared" si="6"/>
        <v>43708</v>
      </c>
      <c r="P125" s="131">
        <v>3166</v>
      </c>
      <c r="Q125" s="134">
        <v>62</v>
      </c>
      <c r="R125" s="134">
        <v>222</v>
      </c>
      <c r="S125" s="134">
        <v>17941</v>
      </c>
      <c r="T125" s="134">
        <v>22317</v>
      </c>
      <c r="U125" s="134"/>
      <c r="V125" s="117">
        <f t="shared" si="7"/>
        <v>37114</v>
      </c>
      <c r="W125" s="60">
        <f>IF(ISNA(VLOOKUP(E125,'FAN EVOLUTION'!$A$46:$B$10042,2,1)),0,VLOOKUP(E125,'FAN EVOLUTION'!$A$46:$B$10042,2,1))</f>
        <v>121865</v>
      </c>
      <c r="X125" s="135">
        <v>640</v>
      </c>
      <c r="Y125" s="136">
        <v>0.53</v>
      </c>
      <c r="Z125" s="132">
        <v>181662</v>
      </c>
      <c r="AA125" s="136">
        <v>0</v>
      </c>
      <c r="AB125" s="137"/>
      <c r="AC125" s="132"/>
    </row>
    <row r="126" spans="1:29" ht="15" x14ac:dyDescent="0.2">
      <c r="A126" s="127">
        <v>1.01538253798777E+16</v>
      </c>
      <c r="B126" s="128">
        <v>2015</v>
      </c>
      <c r="C126" s="128" t="s">
        <v>251</v>
      </c>
      <c r="D126" s="129">
        <v>42338</v>
      </c>
      <c r="E126" s="130">
        <v>42317.333333333336</v>
      </c>
      <c r="F126" s="128" t="s">
        <v>11</v>
      </c>
      <c r="G126" s="128" t="s">
        <v>232</v>
      </c>
      <c r="H126" s="80">
        <f t="shared" si="4"/>
        <v>9</v>
      </c>
      <c r="I126" s="131" t="s">
        <v>101</v>
      </c>
      <c r="J126" s="131">
        <v>174493</v>
      </c>
      <c r="K126" s="132">
        <v>14094</v>
      </c>
      <c r="L126" s="132">
        <v>160399</v>
      </c>
      <c r="M126" s="131">
        <v>53965</v>
      </c>
      <c r="N126" s="133">
        <f t="shared" si="5"/>
        <v>0.30926742046958905</v>
      </c>
      <c r="O126" s="60">
        <f t="shared" si="6"/>
        <v>56087</v>
      </c>
      <c r="P126" s="131">
        <v>53865</v>
      </c>
      <c r="Q126" s="134">
        <v>29</v>
      </c>
      <c r="R126" s="134">
        <v>56</v>
      </c>
      <c r="S126" s="134">
        <v>2137</v>
      </c>
      <c r="T126" s="134" t="s">
        <v>290</v>
      </c>
      <c r="U126" s="134"/>
      <c r="V126" s="117">
        <f t="shared" si="7"/>
        <v>53965</v>
      </c>
      <c r="W126" s="60">
        <f>IF(ISNA(VLOOKUP(E126,'FAN EVOLUTION'!$A$46:$B$10042,2,1)),0,VLOOKUP(E126,'FAN EVOLUTION'!$A$46:$B$10042,2,1))</f>
        <v>122965</v>
      </c>
      <c r="X126" s="135">
        <v>640</v>
      </c>
      <c r="Y126" s="136">
        <v>2.63</v>
      </c>
      <c r="Z126" s="132">
        <v>54665</v>
      </c>
      <c r="AA126" s="136">
        <v>0.01</v>
      </c>
      <c r="AB126" s="137"/>
      <c r="AC126" s="132"/>
    </row>
    <row r="127" spans="1:29" ht="15" x14ac:dyDescent="0.2">
      <c r="A127" s="127">
        <v>1.01538037224877E+16</v>
      </c>
      <c r="B127" s="128">
        <v>2015</v>
      </c>
      <c r="C127" s="128" t="s">
        <v>251</v>
      </c>
      <c r="D127" s="129">
        <v>42338</v>
      </c>
      <c r="E127" s="130">
        <v>42319.375023148146</v>
      </c>
      <c r="F127" s="128" t="s">
        <v>12</v>
      </c>
      <c r="G127" s="128" t="s">
        <v>63</v>
      </c>
      <c r="H127" s="80">
        <f t="shared" si="4"/>
        <v>5</v>
      </c>
      <c r="I127" s="131" t="s">
        <v>327</v>
      </c>
      <c r="J127" s="131">
        <v>338153</v>
      </c>
      <c r="K127" s="132">
        <v>11685</v>
      </c>
      <c r="L127" s="132">
        <v>326468</v>
      </c>
      <c r="M127" s="131">
        <v>43835</v>
      </c>
      <c r="N127" s="133">
        <f t="shared" si="5"/>
        <v>0.12963067014043939</v>
      </c>
      <c r="O127" s="60">
        <f t="shared" si="6"/>
        <v>47720</v>
      </c>
      <c r="P127" s="131">
        <v>36743</v>
      </c>
      <c r="Q127" s="134">
        <v>187</v>
      </c>
      <c r="R127" s="134">
        <v>219</v>
      </c>
      <c r="S127" s="134">
        <v>10571</v>
      </c>
      <c r="T127" s="134" t="s">
        <v>290</v>
      </c>
      <c r="U127" s="134"/>
      <c r="V127" s="117">
        <f t="shared" si="7"/>
        <v>43835</v>
      </c>
      <c r="W127" s="60">
        <f>IF(ISNA(VLOOKUP(E127,'FAN EVOLUTION'!$A$46:$B$10042,2,1)),0,VLOOKUP(E127,'FAN EVOLUTION'!$A$46:$B$10042,2,1))</f>
        <v>123996</v>
      </c>
      <c r="X127" s="135">
        <v>420</v>
      </c>
      <c r="Y127" s="136">
        <v>0.94</v>
      </c>
      <c r="Z127" s="132">
        <v>43788</v>
      </c>
      <c r="AA127" s="136">
        <v>0.01</v>
      </c>
      <c r="AB127" s="137"/>
      <c r="AC127" s="132"/>
    </row>
    <row r="128" spans="1:29" ht="15" x14ac:dyDescent="0.2">
      <c r="A128" s="127">
        <v>1.01538037227677E+16</v>
      </c>
      <c r="B128" s="128">
        <v>2015</v>
      </c>
      <c r="C128" s="128" t="s">
        <v>251</v>
      </c>
      <c r="D128" s="129">
        <v>42338</v>
      </c>
      <c r="E128" s="130">
        <v>42321.333344907405</v>
      </c>
      <c r="F128" s="128" t="s">
        <v>11</v>
      </c>
      <c r="G128" s="128" t="s">
        <v>232</v>
      </c>
      <c r="H128" s="80">
        <f t="shared" si="4"/>
        <v>9</v>
      </c>
      <c r="I128" s="131" t="s">
        <v>328</v>
      </c>
      <c r="J128" s="131">
        <v>3450</v>
      </c>
      <c r="K128" s="132">
        <v>3450</v>
      </c>
      <c r="L128" s="132">
        <v>0</v>
      </c>
      <c r="M128" s="131">
        <v>565</v>
      </c>
      <c r="N128" s="133">
        <f t="shared" si="5"/>
        <v>0.16376811594202897</v>
      </c>
      <c r="O128" s="60">
        <f t="shared" si="6"/>
        <v>687</v>
      </c>
      <c r="P128" s="131">
        <v>103</v>
      </c>
      <c r="Q128" s="134">
        <v>1</v>
      </c>
      <c r="R128" s="134">
        <v>7</v>
      </c>
      <c r="S128" s="134">
        <v>576</v>
      </c>
      <c r="T128" s="134" t="s">
        <v>290</v>
      </c>
      <c r="U128" s="134"/>
      <c r="V128" s="117">
        <f t="shared" si="7"/>
        <v>565</v>
      </c>
      <c r="W128" s="60">
        <f>IF(ISNA(VLOOKUP(E128,'FAN EVOLUTION'!$A$46:$B$10042,2,1)),0,VLOOKUP(E128,'FAN EVOLUTION'!$A$46:$B$10042,2,1))</f>
        <v>124629</v>
      </c>
      <c r="X128" s="135"/>
      <c r="Y128" s="136"/>
      <c r="Z128" s="132"/>
      <c r="AA128" s="136"/>
      <c r="AB128" s="137"/>
      <c r="AC128" s="132"/>
    </row>
    <row r="129" spans="1:29" ht="15" x14ac:dyDescent="0.2">
      <c r="A129" s="127">
        <v>1.01538392468977E+16</v>
      </c>
      <c r="B129" s="128">
        <v>2015</v>
      </c>
      <c r="C129" s="128" t="s">
        <v>251</v>
      </c>
      <c r="D129" s="129">
        <v>42338</v>
      </c>
      <c r="E129" s="130">
        <v>42326.208356481482</v>
      </c>
      <c r="F129" s="128" t="s">
        <v>12</v>
      </c>
      <c r="G129" s="128" t="s">
        <v>57</v>
      </c>
      <c r="H129" s="80">
        <f t="shared" si="4"/>
        <v>3</v>
      </c>
      <c r="I129" s="131" t="s">
        <v>1</v>
      </c>
      <c r="J129" s="131">
        <v>344856</v>
      </c>
      <c r="K129" s="132">
        <v>9715</v>
      </c>
      <c r="L129" s="132">
        <v>335141</v>
      </c>
      <c r="M129" s="131">
        <v>55060</v>
      </c>
      <c r="N129" s="133">
        <f t="shared" si="5"/>
        <v>0.15966084394645882</v>
      </c>
      <c r="O129" s="60">
        <f t="shared" si="6"/>
        <v>60014</v>
      </c>
      <c r="P129" s="131">
        <v>48910</v>
      </c>
      <c r="Q129" s="134">
        <v>121</v>
      </c>
      <c r="R129" s="134">
        <v>84</v>
      </c>
      <c r="S129" s="134">
        <v>10899</v>
      </c>
      <c r="T129" s="134" t="s">
        <v>290</v>
      </c>
      <c r="U129" s="134"/>
      <c r="V129" s="117">
        <f t="shared" si="7"/>
        <v>55060</v>
      </c>
      <c r="W129" s="60">
        <f>IF(ISNA(VLOOKUP(E129,'FAN EVOLUTION'!$A$46:$B$10042,2,1)),0,VLOOKUP(E129,'FAN EVOLUTION'!$A$46:$B$10042,2,1))</f>
        <v>124512</v>
      </c>
      <c r="X129" s="135">
        <v>640</v>
      </c>
      <c r="Y129" s="136">
        <v>1.52</v>
      </c>
      <c r="Z129" s="132">
        <v>55877</v>
      </c>
      <c r="AA129" s="136">
        <v>0.01</v>
      </c>
      <c r="AB129" s="137"/>
      <c r="AC129" s="132"/>
    </row>
    <row r="130" spans="1:29" ht="15" x14ac:dyDescent="0.2">
      <c r="A130" s="127">
        <v>1.01538037201777E+16</v>
      </c>
      <c r="B130" s="128">
        <v>2015</v>
      </c>
      <c r="C130" s="128" t="s">
        <v>251</v>
      </c>
      <c r="D130" s="129">
        <v>42338</v>
      </c>
      <c r="E130" s="130">
        <v>42329.333356481482</v>
      </c>
      <c r="F130" s="128" t="s">
        <v>11</v>
      </c>
      <c r="G130" s="128" t="s">
        <v>232</v>
      </c>
      <c r="H130" s="80">
        <f t="shared" si="4"/>
        <v>9</v>
      </c>
      <c r="I130" s="131" t="s">
        <v>329</v>
      </c>
      <c r="J130" s="131">
        <v>230232</v>
      </c>
      <c r="K130" s="132">
        <v>9027</v>
      </c>
      <c r="L130" s="132">
        <v>221205</v>
      </c>
      <c r="M130" s="131">
        <v>58258</v>
      </c>
      <c r="N130" s="133">
        <f t="shared" si="5"/>
        <v>0.25304041141109834</v>
      </c>
      <c r="O130" s="60">
        <f t="shared" si="6"/>
        <v>59922</v>
      </c>
      <c r="P130" s="131">
        <v>56742</v>
      </c>
      <c r="Q130" s="134">
        <v>34</v>
      </c>
      <c r="R130" s="134">
        <v>28</v>
      </c>
      <c r="S130" s="134">
        <v>3118</v>
      </c>
      <c r="T130" s="134" t="s">
        <v>290</v>
      </c>
      <c r="U130" s="134"/>
      <c r="V130" s="117">
        <f t="shared" si="7"/>
        <v>58258</v>
      </c>
      <c r="W130" s="60">
        <f>IF(ISNA(VLOOKUP(E130,'FAN EVOLUTION'!$A$46:$B$10042,2,1)),0,VLOOKUP(E130,'FAN EVOLUTION'!$A$46:$B$10042,2,1))</f>
        <v>126225</v>
      </c>
      <c r="X130" s="135">
        <v>640</v>
      </c>
      <c r="Y130" s="136">
        <v>1.99</v>
      </c>
      <c r="Z130" s="132">
        <v>58048</v>
      </c>
      <c r="AA130" s="136">
        <v>0.01</v>
      </c>
      <c r="AB130" s="137"/>
      <c r="AC130" s="132"/>
    </row>
    <row r="131" spans="1:29" ht="15" x14ac:dyDescent="0.2">
      <c r="A131" s="127">
        <v>1.01538037189827E+16</v>
      </c>
      <c r="B131" s="128">
        <v>2015</v>
      </c>
      <c r="C131" s="128" t="s">
        <v>251</v>
      </c>
      <c r="D131" s="129">
        <v>42338</v>
      </c>
      <c r="E131" s="130">
        <v>42331.208344907405</v>
      </c>
      <c r="F131" s="128" t="s">
        <v>12</v>
      </c>
      <c r="G131" s="128" t="s">
        <v>52</v>
      </c>
      <c r="H131" s="80">
        <f t="shared" si="4"/>
        <v>1</v>
      </c>
      <c r="I131" s="131" t="s">
        <v>102</v>
      </c>
      <c r="J131" s="131">
        <v>234565</v>
      </c>
      <c r="K131" s="132">
        <v>9735</v>
      </c>
      <c r="L131" s="132">
        <v>224830</v>
      </c>
      <c r="M131" s="131">
        <v>55533</v>
      </c>
      <c r="N131" s="133">
        <f t="shared" si="5"/>
        <v>0.23674887557819793</v>
      </c>
      <c r="O131" s="60">
        <f t="shared" si="6"/>
        <v>55690</v>
      </c>
      <c r="P131" s="131">
        <v>52387</v>
      </c>
      <c r="Q131" s="134">
        <v>23</v>
      </c>
      <c r="R131" s="134">
        <v>47</v>
      </c>
      <c r="S131" s="134">
        <v>3233</v>
      </c>
      <c r="T131" s="134" t="s">
        <v>290</v>
      </c>
      <c r="U131" s="134"/>
      <c r="V131" s="117">
        <f t="shared" si="7"/>
        <v>55533</v>
      </c>
      <c r="W131" s="60">
        <f>IF(ISNA(VLOOKUP(E131,'FAN EVOLUTION'!$A$46:$B$10042,2,1)),0,VLOOKUP(E131,'FAN EVOLUTION'!$A$46:$B$10042,2,1))</f>
        <v>126951</v>
      </c>
      <c r="X131" s="135">
        <v>640</v>
      </c>
      <c r="Y131" s="136">
        <v>2.15</v>
      </c>
      <c r="Z131" s="132">
        <v>53791</v>
      </c>
      <c r="AA131" s="136">
        <v>0.01</v>
      </c>
      <c r="AB131" s="137"/>
      <c r="AC131" s="132"/>
    </row>
    <row r="132" spans="1:29" ht="15" x14ac:dyDescent="0.2">
      <c r="A132" s="127">
        <v>1.01538037210277E+16</v>
      </c>
      <c r="B132" s="128">
        <v>2015</v>
      </c>
      <c r="C132" s="128" t="s">
        <v>251</v>
      </c>
      <c r="D132" s="129">
        <v>42338</v>
      </c>
      <c r="E132" s="130">
        <v>42333.208344907405</v>
      </c>
      <c r="F132" s="128" t="s">
        <v>12</v>
      </c>
      <c r="G132" s="128" t="s">
        <v>52</v>
      </c>
      <c r="H132" s="80">
        <f t="shared" si="4"/>
        <v>1</v>
      </c>
      <c r="I132" s="131" t="s">
        <v>103</v>
      </c>
      <c r="J132" s="131">
        <v>230074</v>
      </c>
      <c r="K132" s="132">
        <v>6420</v>
      </c>
      <c r="L132" s="132">
        <v>223654</v>
      </c>
      <c r="M132" s="131">
        <v>52321</v>
      </c>
      <c r="N132" s="133">
        <f t="shared" si="5"/>
        <v>0.2274094421794727</v>
      </c>
      <c r="O132" s="60">
        <f t="shared" si="6"/>
        <v>54002</v>
      </c>
      <c r="P132" s="131">
        <v>50810</v>
      </c>
      <c r="Q132" s="134">
        <v>28</v>
      </c>
      <c r="R132" s="134">
        <v>47</v>
      </c>
      <c r="S132" s="134">
        <v>3117</v>
      </c>
      <c r="T132" s="134" t="s">
        <v>290</v>
      </c>
      <c r="U132" s="134"/>
      <c r="V132" s="117">
        <f t="shared" si="7"/>
        <v>52321</v>
      </c>
      <c r="W132" s="60">
        <f>IF(ISNA(VLOOKUP(E132,'FAN EVOLUTION'!$A$46:$B$10042,2,1)),0,VLOOKUP(E132,'FAN EVOLUTION'!$A$46:$B$10042,2,1))</f>
        <v>128193</v>
      </c>
      <c r="X132" s="135">
        <v>640</v>
      </c>
      <c r="Y132" s="136">
        <v>2.23</v>
      </c>
      <c r="Z132" s="132">
        <v>51959</v>
      </c>
      <c r="AA132" s="136">
        <v>0.01</v>
      </c>
      <c r="AB132" s="137"/>
      <c r="AC132" s="132"/>
    </row>
    <row r="133" spans="1:29" ht="15" x14ac:dyDescent="0.2">
      <c r="A133" s="127">
        <v>1.01538037190977E+16</v>
      </c>
      <c r="B133" s="128">
        <v>2015</v>
      </c>
      <c r="C133" s="128" t="s">
        <v>251</v>
      </c>
      <c r="D133" s="129">
        <v>42338</v>
      </c>
      <c r="E133" s="130">
        <v>42335.208344907405</v>
      </c>
      <c r="F133" s="128" t="s">
        <v>12</v>
      </c>
      <c r="G133" s="128" t="s">
        <v>296</v>
      </c>
      <c r="H133" s="80">
        <f t="shared" si="4"/>
        <v>4</v>
      </c>
      <c r="I133" s="131" t="s">
        <v>330</v>
      </c>
      <c r="J133" s="131">
        <v>192920</v>
      </c>
      <c r="K133" s="132">
        <v>10266</v>
      </c>
      <c r="L133" s="132">
        <v>182654</v>
      </c>
      <c r="M133" s="131">
        <v>48476</v>
      </c>
      <c r="N133" s="133">
        <f t="shared" si="5"/>
        <v>0.25127513995438522</v>
      </c>
      <c r="O133" s="60">
        <f t="shared" si="6"/>
        <v>47163</v>
      </c>
      <c r="P133" s="131">
        <v>44820</v>
      </c>
      <c r="Q133" s="134">
        <v>32</v>
      </c>
      <c r="R133" s="134">
        <v>41</v>
      </c>
      <c r="S133" s="134">
        <v>2270</v>
      </c>
      <c r="T133" s="134" t="s">
        <v>290</v>
      </c>
      <c r="U133" s="134"/>
      <c r="V133" s="117">
        <f t="shared" si="7"/>
        <v>48476</v>
      </c>
      <c r="W133" s="60">
        <f>IF(ISNA(VLOOKUP(E133,'FAN EVOLUTION'!$A$46:$B$10042,2,1)),0,VLOOKUP(E133,'FAN EVOLUTION'!$A$46:$B$10042,2,1))</f>
        <v>128687</v>
      </c>
      <c r="X133" s="135">
        <v>640</v>
      </c>
      <c r="Y133" s="136">
        <v>2.58</v>
      </c>
      <c r="Z133" s="132">
        <v>45290</v>
      </c>
      <c r="AA133" s="136">
        <v>0.01</v>
      </c>
      <c r="AB133" s="137"/>
      <c r="AC133" s="132"/>
    </row>
    <row r="134" spans="1:29" ht="15" x14ac:dyDescent="0.2">
      <c r="A134" s="127">
        <v>1.01538543553177E+16</v>
      </c>
      <c r="B134" s="128">
        <v>2015</v>
      </c>
      <c r="C134" s="128" t="s">
        <v>251</v>
      </c>
      <c r="D134" s="129">
        <v>42338</v>
      </c>
      <c r="E134" s="130">
        <v>42338.333391203705</v>
      </c>
      <c r="F134" s="128" t="s">
        <v>12</v>
      </c>
      <c r="G134" s="128" t="s">
        <v>57</v>
      </c>
      <c r="H134" s="80">
        <f t="shared" si="4"/>
        <v>3</v>
      </c>
      <c r="I134" s="131" t="s">
        <v>104</v>
      </c>
      <c r="J134" s="131">
        <v>198137</v>
      </c>
      <c r="K134" s="132">
        <v>10542</v>
      </c>
      <c r="L134" s="132">
        <v>187595</v>
      </c>
      <c r="M134" s="131">
        <v>36307</v>
      </c>
      <c r="N134" s="133">
        <f t="shared" si="5"/>
        <v>0.18324189828250151</v>
      </c>
      <c r="O134" s="60">
        <f t="shared" si="6"/>
        <v>37169</v>
      </c>
      <c r="P134" s="131">
        <v>32778</v>
      </c>
      <c r="Q134" s="134">
        <v>55</v>
      </c>
      <c r="R134" s="134">
        <v>86</v>
      </c>
      <c r="S134" s="134">
        <v>4250</v>
      </c>
      <c r="T134" s="134" t="s">
        <v>290</v>
      </c>
      <c r="U134" s="134"/>
      <c r="V134" s="117">
        <f t="shared" si="7"/>
        <v>36307</v>
      </c>
      <c r="W134" s="60">
        <f>IF(ISNA(VLOOKUP(E134,'FAN EVOLUTION'!$A$46:$B$10042,2,1)),0,VLOOKUP(E134,'FAN EVOLUTION'!$A$46:$B$10042,2,1))</f>
        <v>129188</v>
      </c>
      <c r="X134" s="135">
        <v>300</v>
      </c>
      <c r="Y134" s="136">
        <v>1.28</v>
      </c>
      <c r="Z134" s="132">
        <v>34800</v>
      </c>
      <c r="AA134" s="136">
        <v>0.01</v>
      </c>
      <c r="AB134" s="137"/>
      <c r="AC134" s="132"/>
    </row>
    <row r="135" spans="1:29" ht="15" x14ac:dyDescent="0.2">
      <c r="A135" s="127">
        <v>1.01538543800477E+16</v>
      </c>
      <c r="B135" s="128">
        <v>2015</v>
      </c>
      <c r="C135" s="128" t="s">
        <v>251</v>
      </c>
      <c r="D135" s="129">
        <v>42369</v>
      </c>
      <c r="E135" s="130">
        <v>42340.333333333336</v>
      </c>
      <c r="F135" s="128" t="s">
        <v>11</v>
      </c>
      <c r="G135" s="128" t="s">
        <v>232</v>
      </c>
      <c r="H135" s="80">
        <f t="shared" si="4"/>
        <v>9</v>
      </c>
      <c r="I135" s="131" t="s">
        <v>331</v>
      </c>
      <c r="J135" s="131">
        <v>182786</v>
      </c>
      <c r="K135" s="132">
        <v>6848</v>
      </c>
      <c r="L135" s="132">
        <v>175938</v>
      </c>
      <c r="M135" s="131">
        <v>41119</v>
      </c>
      <c r="N135" s="133">
        <f t="shared" si="5"/>
        <v>0.22495705360366769</v>
      </c>
      <c r="O135" s="60">
        <f t="shared" si="6"/>
        <v>43454</v>
      </c>
      <c r="P135" s="131">
        <v>41845</v>
      </c>
      <c r="Q135" s="134">
        <v>40</v>
      </c>
      <c r="R135" s="134">
        <v>23</v>
      </c>
      <c r="S135" s="134">
        <v>1546</v>
      </c>
      <c r="T135" s="134" t="s">
        <v>290</v>
      </c>
      <c r="U135" s="134"/>
      <c r="V135" s="117">
        <f t="shared" si="7"/>
        <v>41119</v>
      </c>
      <c r="W135" s="60">
        <f>IF(ISNA(VLOOKUP(E135,'FAN EVOLUTION'!$A$46:$B$10042,2,1)),0,VLOOKUP(E135,'FAN EVOLUTION'!$A$46:$B$10042,2,1))</f>
        <v>129493</v>
      </c>
      <c r="X135" s="135">
        <v>600</v>
      </c>
      <c r="Y135" s="136">
        <v>2.75</v>
      </c>
      <c r="Z135" s="132">
        <v>42592</v>
      </c>
      <c r="AA135" s="136">
        <v>0.01</v>
      </c>
      <c r="AB135" s="137"/>
      <c r="AC135" s="132"/>
    </row>
    <row r="136" spans="1:29" ht="15" x14ac:dyDescent="0.2">
      <c r="A136" s="127">
        <v>1.01538544994477E+16</v>
      </c>
      <c r="B136" s="128">
        <v>2015</v>
      </c>
      <c r="C136" s="128" t="s">
        <v>251</v>
      </c>
      <c r="D136" s="129">
        <v>42369</v>
      </c>
      <c r="E136" s="130">
        <v>42342.375023148146</v>
      </c>
      <c r="F136" s="128" t="s">
        <v>12</v>
      </c>
      <c r="G136" s="128" t="s">
        <v>55</v>
      </c>
      <c r="H136" s="80">
        <f t="shared" si="4"/>
        <v>2</v>
      </c>
      <c r="I136" s="131" t="s">
        <v>332</v>
      </c>
      <c r="J136" s="131">
        <v>201815</v>
      </c>
      <c r="K136" s="132">
        <v>9493</v>
      </c>
      <c r="L136" s="132">
        <v>192322</v>
      </c>
      <c r="M136" s="131">
        <v>50160</v>
      </c>
      <c r="N136" s="133">
        <f t="shared" si="5"/>
        <v>0.24854445903426406</v>
      </c>
      <c r="O136" s="60">
        <f t="shared" si="6"/>
        <v>51330</v>
      </c>
      <c r="P136" s="131">
        <v>48647</v>
      </c>
      <c r="Q136" s="134">
        <v>20</v>
      </c>
      <c r="R136" s="134">
        <v>57</v>
      </c>
      <c r="S136" s="134">
        <v>2606</v>
      </c>
      <c r="T136" s="134" t="s">
        <v>290</v>
      </c>
      <c r="U136" s="134"/>
      <c r="V136" s="117">
        <f t="shared" si="7"/>
        <v>50160</v>
      </c>
      <c r="W136" s="60">
        <f>IF(ISNA(VLOOKUP(E136,'FAN EVOLUTION'!$A$46:$B$10042,2,1)),0,VLOOKUP(E136,'FAN EVOLUTION'!$A$46:$B$10042,2,1))</f>
        <v>130198</v>
      </c>
      <c r="X136" s="135">
        <v>600</v>
      </c>
      <c r="Y136" s="136">
        <v>2.35</v>
      </c>
      <c r="Z136" s="132">
        <v>49455</v>
      </c>
      <c r="AA136" s="136">
        <v>0.01</v>
      </c>
      <c r="AB136" s="137"/>
      <c r="AC136" s="132"/>
    </row>
    <row r="137" spans="1:29" ht="15" x14ac:dyDescent="0.2">
      <c r="A137" s="127">
        <v>1.01538545137127E+16</v>
      </c>
      <c r="B137" s="128">
        <v>2015</v>
      </c>
      <c r="C137" s="128" t="s">
        <v>251</v>
      </c>
      <c r="D137" s="129">
        <v>42369</v>
      </c>
      <c r="E137" s="130">
        <v>42345.333344907405</v>
      </c>
      <c r="F137" s="128" t="s">
        <v>11</v>
      </c>
      <c r="G137" s="128" t="s">
        <v>232</v>
      </c>
      <c r="H137" s="80">
        <f t="shared" si="4"/>
        <v>9</v>
      </c>
      <c r="I137" s="131" t="s">
        <v>333</v>
      </c>
      <c r="J137" s="131">
        <v>194704</v>
      </c>
      <c r="K137" s="132">
        <v>8601</v>
      </c>
      <c r="L137" s="132">
        <v>186103</v>
      </c>
      <c r="M137" s="131">
        <v>49060</v>
      </c>
      <c r="N137" s="133">
        <f t="shared" si="5"/>
        <v>0.25197222450488949</v>
      </c>
      <c r="O137" s="60">
        <f t="shared" si="6"/>
        <v>50860</v>
      </c>
      <c r="P137" s="131">
        <v>47938</v>
      </c>
      <c r="Q137" s="134">
        <v>21</v>
      </c>
      <c r="R137" s="134">
        <v>22</v>
      </c>
      <c r="S137" s="134">
        <v>2879</v>
      </c>
      <c r="T137" s="134" t="s">
        <v>290</v>
      </c>
      <c r="U137" s="134"/>
      <c r="V137" s="117">
        <f t="shared" si="7"/>
        <v>49060</v>
      </c>
      <c r="W137" s="60">
        <f>IF(ISNA(VLOOKUP(E137,'FAN EVOLUTION'!$A$46:$B$10042,2,1)),0,VLOOKUP(E137,'FAN EVOLUTION'!$A$46:$B$10042,2,1))</f>
        <v>130516</v>
      </c>
      <c r="X137" s="135">
        <v>600</v>
      </c>
      <c r="Y137" s="136">
        <v>2.5499999999999998</v>
      </c>
      <c r="Z137" s="132">
        <v>48872</v>
      </c>
      <c r="AA137" s="136">
        <v>0.01</v>
      </c>
      <c r="AB137" s="137"/>
      <c r="AC137" s="132"/>
    </row>
    <row r="138" spans="1:29" ht="15" x14ac:dyDescent="0.2">
      <c r="A138" s="127">
        <v>1.01538544980677E+16</v>
      </c>
      <c r="B138" s="128">
        <v>2015</v>
      </c>
      <c r="C138" s="128" t="s">
        <v>251</v>
      </c>
      <c r="D138" s="129">
        <v>42369</v>
      </c>
      <c r="E138" s="130">
        <v>42347.208356481482</v>
      </c>
      <c r="F138" s="128" t="s">
        <v>12</v>
      </c>
      <c r="G138" s="128" t="s">
        <v>52</v>
      </c>
      <c r="H138" s="80">
        <f t="shared" ref="H138:H201" si="8">IF(G138="AVANT YTY",0,IF(G138="Perrier iconic",1,IF(G138="Perrier Anytime",2,IF(G138="Perrier Art",3,IF(G138="Perrier Since 1863 ",4,IF(G138="Regram",5,IF(G138="Perrier x Digital Artist",6,IF(G138="Perrier 100% Natural",7,IF(G138="Perrier Magazine",8,IF(G138="Street Art by Perrier",9,FALSE))))))))))</f>
        <v>1</v>
      </c>
      <c r="I138" s="131" t="s">
        <v>334</v>
      </c>
      <c r="J138" s="131">
        <v>155153</v>
      </c>
      <c r="K138" s="132">
        <v>7897</v>
      </c>
      <c r="L138" s="132">
        <v>147256</v>
      </c>
      <c r="M138" s="131">
        <v>44387</v>
      </c>
      <c r="N138" s="133">
        <f t="shared" ref="N138:N201" si="9">V138/J138</f>
        <v>0.28608534801131785</v>
      </c>
      <c r="O138" s="60">
        <f t="shared" ref="O138:O201" si="10">SUM(P138:T138)</f>
        <v>44180</v>
      </c>
      <c r="P138" s="131">
        <v>41387</v>
      </c>
      <c r="Q138" s="134">
        <v>35</v>
      </c>
      <c r="R138" s="134">
        <v>27</v>
      </c>
      <c r="S138" s="134">
        <v>2731</v>
      </c>
      <c r="T138" s="134" t="s">
        <v>290</v>
      </c>
      <c r="U138" s="134"/>
      <c r="V138" s="117">
        <f t="shared" ref="V138:V147" si="11">U138+M138</f>
        <v>44387</v>
      </c>
      <c r="W138" s="60">
        <f>IF(ISNA(VLOOKUP(E138,'FAN EVOLUTION'!$A$46:$B$10042,2,1)),0,VLOOKUP(E138,'FAN EVOLUTION'!$A$46:$B$10042,2,1))</f>
        <v>131110</v>
      </c>
      <c r="X138" s="135">
        <v>600</v>
      </c>
      <c r="Y138" s="136">
        <v>3.02</v>
      </c>
      <c r="Z138" s="132">
        <v>42177</v>
      </c>
      <c r="AA138" s="136">
        <v>0.01</v>
      </c>
      <c r="AB138" s="137"/>
      <c r="AC138" s="132"/>
    </row>
    <row r="139" spans="1:29" ht="15" x14ac:dyDescent="0.2">
      <c r="A139" s="127">
        <v>1.01538544982177E+16</v>
      </c>
      <c r="B139" s="128">
        <v>2015</v>
      </c>
      <c r="C139" s="128" t="s">
        <v>251</v>
      </c>
      <c r="D139" s="129">
        <v>42369</v>
      </c>
      <c r="E139" s="130">
        <v>42349.208356481482</v>
      </c>
      <c r="F139" s="128" t="s">
        <v>12</v>
      </c>
      <c r="G139" s="128" t="s">
        <v>79</v>
      </c>
      <c r="H139" s="80">
        <f t="shared" si="8"/>
        <v>6</v>
      </c>
      <c r="I139" s="131" t="s">
        <v>105</v>
      </c>
      <c r="J139" s="131">
        <v>148978</v>
      </c>
      <c r="K139" s="132">
        <v>10224</v>
      </c>
      <c r="L139" s="132">
        <v>138754</v>
      </c>
      <c r="M139" s="131">
        <v>33243</v>
      </c>
      <c r="N139" s="133">
        <f t="shared" si="9"/>
        <v>0.22314032944461598</v>
      </c>
      <c r="O139" s="60">
        <f t="shared" si="10"/>
        <v>34091</v>
      </c>
      <c r="P139" s="131">
        <v>30888</v>
      </c>
      <c r="Q139" s="134">
        <v>28</v>
      </c>
      <c r="R139" s="134">
        <v>42</v>
      </c>
      <c r="S139" s="134">
        <v>3133</v>
      </c>
      <c r="T139" s="134" t="s">
        <v>290</v>
      </c>
      <c r="U139" s="134"/>
      <c r="V139" s="117">
        <f t="shared" si="11"/>
        <v>33243</v>
      </c>
      <c r="W139" s="60">
        <f>IF(ISNA(VLOOKUP(E139,'FAN EVOLUTION'!$A$46:$B$10042,2,1)),0,VLOOKUP(E139,'FAN EVOLUTION'!$A$46:$B$10042,2,1))</f>
        <v>131513</v>
      </c>
      <c r="X139" s="135">
        <v>300</v>
      </c>
      <c r="Y139" s="136">
        <v>1.67</v>
      </c>
      <c r="Z139" s="132">
        <v>31936</v>
      </c>
      <c r="AA139" s="136">
        <v>0.01</v>
      </c>
      <c r="AB139" s="137"/>
      <c r="AC139" s="132"/>
    </row>
    <row r="140" spans="1:29" ht="15" x14ac:dyDescent="0.2">
      <c r="A140" s="127">
        <v>1.01538543775377E+16</v>
      </c>
      <c r="B140" s="128">
        <v>2015</v>
      </c>
      <c r="C140" s="128" t="s">
        <v>251</v>
      </c>
      <c r="D140" s="129">
        <v>42369</v>
      </c>
      <c r="E140" s="130">
        <v>42352.333344907405</v>
      </c>
      <c r="F140" s="128" t="s">
        <v>11</v>
      </c>
      <c r="G140" s="128" t="s">
        <v>232</v>
      </c>
      <c r="H140" s="80">
        <f t="shared" si="8"/>
        <v>9</v>
      </c>
      <c r="I140" s="131" t="s">
        <v>335</v>
      </c>
      <c r="J140" s="131">
        <v>191788</v>
      </c>
      <c r="K140" s="132">
        <v>30063</v>
      </c>
      <c r="L140" s="132">
        <v>161725</v>
      </c>
      <c r="M140" s="131">
        <v>49072</v>
      </c>
      <c r="N140" s="133">
        <f t="shared" si="9"/>
        <v>0.25586585187811545</v>
      </c>
      <c r="O140" s="60">
        <f t="shared" si="10"/>
        <v>48710</v>
      </c>
      <c r="P140" s="131">
        <v>46693</v>
      </c>
      <c r="Q140" s="134">
        <v>35</v>
      </c>
      <c r="R140" s="134">
        <v>69</v>
      </c>
      <c r="S140" s="134">
        <v>1913</v>
      </c>
      <c r="T140" s="134" t="s">
        <v>290</v>
      </c>
      <c r="U140" s="134"/>
      <c r="V140" s="117">
        <f t="shared" si="11"/>
        <v>49072</v>
      </c>
      <c r="W140" s="60">
        <f>IF(ISNA(VLOOKUP(E140,'FAN EVOLUTION'!$A$46:$B$10042,2,1)),0,VLOOKUP(E140,'FAN EVOLUTION'!$A$46:$B$10042,2,1))</f>
        <v>131660</v>
      </c>
      <c r="X140" s="135">
        <v>599.85</v>
      </c>
      <c r="Y140" s="136">
        <v>2.72</v>
      </c>
      <c r="Z140" s="132">
        <v>46651</v>
      </c>
      <c r="AA140" s="136">
        <v>0.01</v>
      </c>
      <c r="AB140" s="137"/>
      <c r="AC140" s="132"/>
    </row>
    <row r="141" spans="1:29" ht="15" x14ac:dyDescent="0.2">
      <c r="A141" s="127">
        <v>1.01538544982977E+16</v>
      </c>
      <c r="B141" s="128">
        <v>2015</v>
      </c>
      <c r="C141" s="128" t="s">
        <v>251</v>
      </c>
      <c r="D141" s="129">
        <v>42369</v>
      </c>
      <c r="E141" s="130">
        <v>42354.3753125</v>
      </c>
      <c r="F141" s="128" t="s">
        <v>12</v>
      </c>
      <c r="G141" s="128" t="s">
        <v>296</v>
      </c>
      <c r="H141" s="80">
        <f t="shared" si="8"/>
        <v>4</v>
      </c>
      <c r="I141" s="131" t="s">
        <v>336</v>
      </c>
      <c r="J141" s="131">
        <v>99396</v>
      </c>
      <c r="K141" s="132">
        <v>7364</v>
      </c>
      <c r="L141" s="132">
        <v>92032</v>
      </c>
      <c r="M141" s="131">
        <v>29653</v>
      </c>
      <c r="N141" s="133">
        <f t="shared" si="9"/>
        <v>0.29833192482594872</v>
      </c>
      <c r="O141" s="60">
        <f t="shared" si="10"/>
        <v>29517</v>
      </c>
      <c r="P141" s="131">
        <v>27847</v>
      </c>
      <c r="Q141" s="134">
        <v>19</v>
      </c>
      <c r="R141" s="134">
        <v>28</v>
      </c>
      <c r="S141" s="134">
        <v>1623</v>
      </c>
      <c r="T141" s="134" t="s">
        <v>290</v>
      </c>
      <c r="U141" s="134"/>
      <c r="V141" s="117">
        <f t="shared" si="11"/>
        <v>29653</v>
      </c>
      <c r="W141" s="60">
        <f>IF(ISNA(VLOOKUP(E141,'FAN EVOLUTION'!$A$46:$B$10042,2,1)),0,VLOOKUP(E141,'FAN EVOLUTION'!$A$46:$B$10042,2,1))</f>
        <v>132201</v>
      </c>
      <c r="X141" s="135">
        <v>300</v>
      </c>
      <c r="Y141" s="136">
        <v>2.64</v>
      </c>
      <c r="Z141" s="132">
        <v>27899</v>
      </c>
      <c r="AA141" s="136">
        <v>0.01</v>
      </c>
      <c r="AB141" s="137"/>
      <c r="AC141" s="132"/>
    </row>
    <row r="142" spans="1:29" ht="15" x14ac:dyDescent="0.2">
      <c r="A142" s="127">
        <v>1.01538543637527E+16</v>
      </c>
      <c r="B142" s="128">
        <v>2015</v>
      </c>
      <c r="C142" s="128" t="s">
        <v>251</v>
      </c>
      <c r="D142" s="129">
        <v>42369</v>
      </c>
      <c r="E142" s="130">
        <v>42356.208344907405</v>
      </c>
      <c r="F142" s="128" t="s">
        <v>12</v>
      </c>
      <c r="G142" s="128" t="s">
        <v>52</v>
      </c>
      <c r="H142" s="80">
        <f t="shared" si="8"/>
        <v>1</v>
      </c>
      <c r="I142" s="131" t="s">
        <v>106</v>
      </c>
      <c r="J142" s="131">
        <v>119659</v>
      </c>
      <c r="K142" s="132">
        <v>26668</v>
      </c>
      <c r="L142" s="132">
        <v>92991</v>
      </c>
      <c r="M142" s="131">
        <v>32553</v>
      </c>
      <c r="N142" s="133">
        <f t="shared" si="9"/>
        <v>0.27204806993205694</v>
      </c>
      <c r="O142" s="60">
        <f t="shared" si="10"/>
        <v>34044</v>
      </c>
      <c r="P142" s="131">
        <v>31999</v>
      </c>
      <c r="Q142" s="134">
        <v>35</v>
      </c>
      <c r="R142" s="134">
        <v>82</v>
      </c>
      <c r="S142" s="134">
        <v>1928</v>
      </c>
      <c r="T142" s="134" t="s">
        <v>290</v>
      </c>
      <c r="U142" s="134"/>
      <c r="V142" s="117">
        <f t="shared" si="11"/>
        <v>32553</v>
      </c>
      <c r="W142" s="60">
        <f>IF(ISNA(VLOOKUP(E142,'FAN EVOLUTION'!$A$46:$B$10042,2,1)),0,VLOOKUP(E142,'FAN EVOLUTION'!$A$46:$B$10042,2,1))</f>
        <v>132439</v>
      </c>
      <c r="X142" s="135">
        <v>300</v>
      </c>
      <c r="Y142" s="136">
        <v>2.5099999999999998</v>
      </c>
      <c r="Z142" s="132">
        <v>31545</v>
      </c>
      <c r="AA142" s="136">
        <v>0.01</v>
      </c>
      <c r="AB142" s="137"/>
      <c r="AC142" s="132"/>
    </row>
    <row r="143" spans="1:29" ht="15" x14ac:dyDescent="0.2">
      <c r="A143" s="127">
        <v>1.01538661573227E+16</v>
      </c>
      <c r="B143" s="128">
        <v>2015</v>
      </c>
      <c r="C143" s="128" t="s">
        <v>251</v>
      </c>
      <c r="D143" s="129">
        <v>42369</v>
      </c>
      <c r="E143" s="130">
        <v>42358.333541666667</v>
      </c>
      <c r="F143" s="128" t="s">
        <v>11</v>
      </c>
      <c r="G143" s="128" t="s">
        <v>232</v>
      </c>
      <c r="H143" s="80">
        <f t="shared" si="8"/>
        <v>9</v>
      </c>
      <c r="I143" s="131" t="s">
        <v>337</v>
      </c>
      <c r="J143" s="131">
        <v>218323</v>
      </c>
      <c r="K143" s="132">
        <v>7386</v>
      </c>
      <c r="L143" s="132">
        <v>210937</v>
      </c>
      <c r="M143" s="131">
        <v>35129</v>
      </c>
      <c r="N143" s="133">
        <f t="shared" si="9"/>
        <v>0.16090379850038705</v>
      </c>
      <c r="O143" s="60">
        <f t="shared" si="10"/>
        <v>36451</v>
      </c>
      <c r="P143" s="131">
        <v>26589</v>
      </c>
      <c r="Q143" s="134">
        <v>16</v>
      </c>
      <c r="R143" s="134">
        <v>14</v>
      </c>
      <c r="S143" s="134">
        <v>9832</v>
      </c>
      <c r="T143" s="134" t="s">
        <v>290</v>
      </c>
      <c r="U143" s="134"/>
      <c r="V143" s="117">
        <f t="shared" si="11"/>
        <v>35129</v>
      </c>
      <c r="W143" s="60">
        <f>IF(ISNA(VLOOKUP(E143,'FAN EVOLUTION'!$A$46:$B$10042,2,1)),0,VLOOKUP(E143,'FAN EVOLUTION'!$A$46:$B$10042,2,1))</f>
        <v>132736</v>
      </c>
      <c r="X143" s="135">
        <v>300</v>
      </c>
      <c r="Y143" s="136">
        <v>1.21</v>
      </c>
      <c r="Z143" s="132">
        <v>34314</v>
      </c>
      <c r="AA143" s="136">
        <v>0.01</v>
      </c>
      <c r="AB143" s="137"/>
      <c r="AC143" s="132"/>
    </row>
    <row r="144" spans="1:29" ht="15" x14ac:dyDescent="0.2">
      <c r="A144" s="127">
        <v>1.01538545011277E+16</v>
      </c>
      <c r="B144" s="128">
        <v>2015</v>
      </c>
      <c r="C144" s="128" t="s">
        <v>251</v>
      </c>
      <c r="D144" s="129">
        <v>42369</v>
      </c>
      <c r="E144" s="130">
        <v>42360.208356481482</v>
      </c>
      <c r="F144" s="128" t="s">
        <v>12</v>
      </c>
      <c r="G144" s="128" t="s">
        <v>79</v>
      </c>
      <c r="H144" s="80">
        <f t="shared" si="8"/>
        <v>6</v>
      </c>
      <c r="I144" s="131" t="s">
        <v>338</v>
      </c>
      <c r="J144" s="131">
        <v>268800</v>
      </c>
      <c r="K144" s="132">
        <v>21509</v>
      </c>
      <c r="L144" s="132">
        <v>247291</v>
      </c>
      <c r="M144" s="131">
        <v>32180</v>
      </c>
      <c r="N144" s="133">
        <f t="shared" si="9"/>
        <v>0.11971726190476191</v>
      </c>
      <c r="O144" s="60">
        <f t="shared" si="10"/>
        <v>32948</v>
      </c>
      <c r="P144" s="131">
        <v>29689</v>
      </c>
      <c r="Q144" s="134">
        <v>30</v>
      </c>
      <c r="R144" s="134">
        <v>28</v>
      </c>
      <c r="S144" s="134">
        <v>3201</v>
      </c>
      <c r="T144" s="134" t="s">
        <v>290</v>
      </c>
      <c r="U144" s="134"/>
      <c r="V144" s="117">
        <f t="shared" si="11"/>
        <v>32180</v>
      </c>
      <c r="W144" s="60">
        <f>IF(ISNA(VLOOKUP(E144,'FAN EVOLUTION'!$A$46:$B$10042,2,1)),0,VLOOKUP(E144,'FAN EVOLUTION'!$A$46:$B$10042,2,1))</f>
        <v>133660</v>
      </c>
      <c r="X144" s="135">
        <v>600</v>
      </c>
      <c r="Y144" s="136">
        <v>2.36</v>
      </c>
      <c r="Z144" s="132">
        <v>30993</v>
      </c>
      <c r="AA144" s="136">
        <v>0.02</v>
      </c>
      <c r="AB144" s="137"/>
      <c r="AC144" s="132"/>
    </row>
    <row r="145" spans="1:29" ht="15" x14ac:dyDescent="0.2">
      <c r="A145" s="127">
        <v>1.01538543665227E+16</v>
      </c>
      <c r="B145" s="128">
        <v>2015</v>
      </c>
      <c r="C145" s="128" t="s">
        <v>251</v>
      </c>
      <c r="D145" s="129">
        <v>42369</v>
      </c>
      <c r="E145" s="130">
        <v>42363.041678240741</v>
      </c>
      <c r="F145" s="128" t="s">
        <v>12</v>
      </c>
      <c r="G145" s="128" t="s">
        <v>52</v>
      </c>
      <c r="H145" s="80">
        <f t="shared" si="8"/>
        <v>1</v>
      </c>
      <c r="I145" s="131" t="s">
        <v>107</v>
      </c>
      <c r="J145" s="131">
        <v>11751</v>
      </c>
      <c r="K145" s="132">
        <v>11751</v>
      </c>
      <c r="L145" s="132">
        <v>0</v>
      </c>
      <c r="M145" s="131">
        <v>343</v>
      </c>
      <c r="N145" s="133">
        <f t="shared" si="9"/>
        <v>2.9189005191047571E-2</v>
      </c>
      <c r="O145" s="60">
        <f t="shared" si="10"/>
        <v>439</v>
      </c>
      <c r="P145" s="131">
        <v>284</v>
      </c>
      <c r="Q145" s="134">
        <v>12</v>
      </c>
      <c r="R145" s="134">
        <v>35</v>
      </c>
      <c r="S145" s="134">
        <v>108</v>
      </c>
      <c r="T145" s="134" t="s">
        <v>290</v>
      </c>
      <c r="U145" s="134"/>
      <c r="V145" s="117">
        <f t="shared" si="11"/>
        <v>343</v>
      </c>
      <c r="W145" s="60">
        <f>IF(ISNA(VLOOKUP(E145,'FAN EVOLUTION'!$A$46:$B$10042,2,1)),0,VLOOKUP(E145,'FAN EVOLUTION'!$A$46:$B$10042,2,1))</f>
        <v>133591</v>
      </c>
      <c r="X145" s="135"/>
      <c r="Y145" s="136"/>
      <c r="Z145" s="132"/>
      <c r="AA145" s="136"/>
      <c r="AB145" s="137"/>
      <c r="AC145" s="132"/>
    </row>
    <row r="146" spans="1:29" ht="15" x14ac:dyDescent="0.2">
      <c r="A146" s="127">
        <v>1.01538544968127E+16</v>
      </c>
      <c r="B146" s="128">
        <v>2015</v>
      </c>
      <c r="C146" s="128" t="s">
        <v>251</v>
      </c>
      <c r="D146" s="129">
        <v>42369</v>
      </c>
      <c r="E146" s="130">
        <v>42366.375011574077</v>
      </c>
      <c r="F146" s="128" t="s">
        <v>12</v>
      </c>
      <c r="G146" s="128" t="s">
        <v>63</v>
      </c>
      <c r="H146" s="80">
        <f t="shared" si="8"/>
        <v>5</v>
      </c>
      <c r="I146" s="131" t="s">
        <v>339</v>
      </c>
      <c r="J146" s="131">
        <v>157531</v>
      </c>
      <c r="K146" s="132">
        <v>7353</v>
      </c>
      <c r="L146" s="132">
        <v>150178</v>
      </c>
      <c r="M146" s="131">
        <v>35772</v>
      </c>
      <c r="N146" s="133">
        <f t="shared" si="9"/>
        <v>0.22707911458697019</v>
      </c>
      <c r="O146" s="60">
        <f t="shared" si="10"/>
        <v>37354</v>
      </c>
      <c r="P146" s="131">
        <v>34798</v>
      </c>
      <c r="Q146" s="134">
        <v>20</v>
      </c>
      <c r="R146" s="134">
        <v>93</v>
      </c>
      <c r="S146" s="134">
        <v>2443</v>
      </c>
      <c r="T146" s="134" t="s">
        <v>290</v>
      </c>
      <c r="U146" s="134"/>
      <c r="V146" s="117">
        <f t="shared" si="11"/>
        <v>35772</v>
      </c>
      <c r="W146" s="60">
        <f>IF(ISNA(VLOOKUP(E146,'FAN EVOLUTION'!$A$46:$B$10042,2,1)),0,VLOOKUP(E146,'FAN EVOLUTION'!$A$46:$B$10042,2,1))</f>
        <v>133882</v>
      </c>
      <c r="X146" s="135">
        <v>412.85</v>
      </c>
      <c r="Y146" s="136">
        <v>2</v>
      </c>
      <c r="Z146" s="132">
        <v>35772</v>
      </c>
      <c r="AA146" s="136">
        <v>0.01</v>
      </c>
      <c r="AB146" s="137"/>
      <c r="AC146" s="132"/>
    </row>
    <row r="147" spans="1:29" ht="15" x14ac:dyDescent="0.2">
      <c r="A147" s="127">
        <v>1.01538543712177E+16</v>
      </c>
      <c r="B147" s="128">
        <v>2015</v>
      </c>
      <c r="C147" s="128" t="s">
        <v>251</v>
      </c>
      <c r="D147" s="129">
        <v>42369</v>
      </c>
      <c r="E147" s="130">
        <v>42369.208333333336</v>
      </c>
      <c r="F147" s="128" t="s">
        <v>12</v>
      </c>
      <c r="G147" s="128" t="s">
        <v>79</v>
      </c>
      <c r="H147" s="80">
        <f t="shared" si="8"/>
        <v>6</v>
      </c>
      <c r="I147" s="131" t="s">
        <v>340</v>
      </c>
      <c r="J147" s="131">
        <v>8808</v>
      </c>
      <c r="K147" s="132">
        <v>8808</v>
      </c>
      <c r="L147" s="132">
        <v>0</v>
      </c>
      <c r="M147" s="131">
        <v>203</v>
      </c>
      <c r="N147" s="133">
        <f t="shared" si="9"/>
        <v>2.3047229791099001E-2</v>
      </c>
      <c r="O147" s="60">
        <f t="shared" si="10"/>
        <v>241</v>
      </c>
      <c r="P147" s="131">
        <v>166</v>
      </c>
      <c r="Q147" s="134">
        <v>3</v>
      </c>
      <c r="R147" s="134">
        <v>15</v>
      </c>
      <c r="S147" s="134">
        <v>57</v>
      </c>
      <c r="T147" s="134" t="s">
        <v>290</v>
      </c>
      <c r="U147" s="134"/>
      <c r="V147" s="117">
        <f t="shared" si="11"/>
        <v>203</v>
      </c>
      <c r="W147" s="60">
        <f>IF(ISNA(VLOOKUP(E147,'FAN EVOLUTION'!$A$46:$B$10042,2,1)),0,VLOOKUP(E147,'FAN EVOLUTION'!$A$46:$B$10042,2,1))</f>
        <v>134065</v>
      </c>
      <c r="X147" s="135"/>
      <c r="Y147" s="136"/>
      <c r="Z147" s="132"/>
      <c r="AA147" s="136"/>
      <c r="AB147" s="137"/>
      <c r="AC147" s="132"/>
    </row>
    <row r="148" spans="1:29" ht="15" x14ac:dyDescent="0.2">
      <c r="A148" s="127">
        <v>1.01539167916377E+16</v>
      </c>
      <c r="B148" s="138">
        <v>2016</v>
      </c>
      <c r="C148" s="128" t="s">
        <v>255</v>
      </c>
      <c r="D148" s="129">
        <v>42400</v>
      </c>
      <c r="E148" s="130">
        <v>42373.208333333336</v>
      </c>
      <c r="F148" s="128" t="s">
        <v>12</v>
      </c>
      <c r="G148" s="128" t="s">
        <v>52</v>
      </c>
      <c r="H148" s="80">
        <f t="shared" si="8"/>
        <v>1</v>
      </c>
      <c r="I148" s="131" t="s">
        <v>108</v>
      </c>
      <c r="J148" s="131">
        <v>157156</v>
      </c>
      <c r="K148" s="132">
        <v>37552</v>
      </c>
      <c r="L148" s="132">
        <v>119604</v>
      </c>
      <c r="M148" s="131">
        <v>31157</v>
      </c>
      <c r="N148" s="133">
        <f t="shared" si="9"/>
        <v>0.19825523683473745</v>
      </c>
      <c r="O148" s="60">
        <f t="shared" si="10"/>
        <v>32162</v>
      </c>
      <c r="P148" s="131">
        <v>30589</v>
      </c>
      <c r="Q148" s="134">
        <v>21</v>
      </c>
      <c r="R148" s="134">
        <v>24</v>
      </c>
      <c r="S148" s="134">
        <v>1528</v>
      </c>
      <c r="T148" s="134" t="s">
        <v>290</v>
      </c>
      <c r="U148" s="134"/>
      <c r="V148" s="117">
        <f t="shared" ref="V148:V211" si="12">U148+M148</f>
        <v>31157</v>
      </c>
      <c r="W148" s="60">
        <f>IF(ISNA(VLOOKUP(E148,'FAN EVOLUTION'!$A$46:$B$10042,2,1)),0,VLOOKUP(E148,'FAN EVOLUTION'!$A$46:$B$10042,2,1))</f>
        <v>134263</v>
      </c>
      <c r="X148" s="135">
        <v>300</v>
      </c>
      <c r="Y148" s="136">
        <v>1.88</v>
      </c>
      <c r="Z148" s="132">
        <v>29997</v>
      </c>
      <c r="AA148" s="136">
        <v>0.01</v>
      </c>
      <c r="AB148" s="137"/>
      <c r="AC148" s="132"/>
    </row>
    <row r="149" spans="1:29" ht="15" x14ac:dyDescent="0.2">
      <c r="A149" s="127">
        <v>1.01539168785977E+16</v>
      </c>
      <c r="B149" s="138">
        <v>2016</v>
      </c>
      <c r="C149" s="128" t="s">
        <v>255</v>
      </c>
      <c r="D149" s="129">
        <v>42400</v>
      </c>
      <c r="E149" s="130">
        <v>42375.333333333336</v>
      </c>
      <c r="F149" s="128" t="s">
        <v>12</v>
      </c>
      <c r="G149" s="128" t="s">
        <v>52</v>
      </c>
      <c r="H149" s="80">
        <f t="shared" si="8"/>
        <v>1</v>
      </c>
      <c r="I149" s="131" t="s">
        <v>109</v>
      </c>
      <c r="J149" s="131">
        <v>162536</v>
      </c>
      <c r="K149" s="132">
        <v>7168</v>
      </c>
      <c r="L149" s="132">
        <v>155368</v>
      </c>
      <c r="M149" s="131">
        <v>36428</v>
      </c>
      <c r="N149" s="133">
        <f t="shared" si="9"/>
        <v>0.22412265590392283</v>
      </c>
      <c r="O149" s="60">
        <f t="shared" si="10"/>
        <v>37267</v>
      </c>
      <c r="P149" s="131">
        <v>34573</v>
      </c>
      <c r="Q149" s="134">
        <v>25</v>
      </c>
      <c r="R149" s="134">
        <v>28</v>
      </c>
      <c r="S149" s="134">
        <v>2641</v>
      </c>
      <c r="T149" s="134" t="s">
        <v>290</v>
      </c>
      <c r="U149" s="134"/>
      <c r="V149" s="117">
        <f t="shared" si="12"/>
        <v>36428</v>
      </c>
      <c r="W149" s="60">
        <f>IF(ISNA(VLOOKUP(E149,'FAN EVOLUTION'!$A$46:$B$10042,2,1)),0,VLOOKUP(E149,'FAN EVOLUTION'!$A$46:$B$10042,2,1))</f>
        <v>134640</v>
      </c>
      <c r="X149" s="135">
        <v>300</v>
      </c>
      <c r="Y149" s="136">
        <v>1.59</v>
      </c>
      <c r="Z149" s="132">
        <v>35293</v>
      </c>
      <c r="AA149" s="136">
        <v>0.01</v>
      </c>
      <c r="AB149" s="137"/>
      <c r="AC149" s="132"/>
    </row>
    <row r="150" spans="1:29" ht="15" x14ac:dyDescent="0.2">
      <c r="A150" s="127">
        <v>1.01539168796327E+16</v>
      </c>
      <c r="B150" s="138">
        <v>2016</v>
      </c>
      <c r="C150" s="128" t="s">
        <v>255</v>
      </c>
      <c r="D150" s="129">
        <v>42400</v>
      </c>
      <c r="E150" s="130">
        <v>42377.333333333336</v>
      </c>
      <c r="F150" s="128" t="s">
        <v>12</v>
      </c>
      <c r="G150" s="128" t="s">
        <v>57</v>
      </c>
      <c r="H150" s="80">
        <f t="shared" si="8"/>
        <v>3</v>
      </c>
      <c r="I150" s="131" t="s">
        <v>110</v>
      </c>
      <c r="J150" s="131">
        <v>335877</v>
      </c>
      <c r="K150" s="132">
        <v>7354</v>
      </c>
      <c r="L150" s="132">
        <v>328523</v>
      </c>
      <c r="M150" s="131">
        <v>45219</v>
      </c>
      <c r="N150" s="133">
        <f t="shared" si="9"/>
        <v>0.13462964120794219</v>
      </c>
      <c r="O150" s="60">
        <f t="shared" si="10"/>
        <v>48808</v>
      </c>
      <c r="P150" s="131">
        <v>35304</v>
      </c>
      <c r="Q150" s="134">
        <v>87</v>
      </c>
      <c r="R150" s="134">
        <v>98</v>
      </c>
      <c r="S150" s="134">
        <v>13319</v>
      </c>
      <c r="T150" s="134" t="s">
        <v>290</v>
      </c>
      <c r="U150" s="134"/>
      <c r="V150" s="117">
        <f t="shared" si="12"/>
        <v>45219</v>
      </c>
      <c r="W150" s="60">
        <f>IF(ISNA(VLOOKUP(E150,'FAN EVOLUTION'!$A$46:$B$10042,2,1)),0,VLOOKUP(E150,'FAN EVOLUTION'!$A$46:$B$10042,2,1))</f>
        <v>135350</v>
      </c>
      <c r="X150" s="135">
        <v>300</v>
      </c>
      <c r="Y150" s="136">
        <v>0.8</v>
      </c>
      <c r="Z150" s="132">
        <v>44177</v>
      </c>
      <c r="AA150" s="136">
        <v>0.01</v>
      </c>
      <c r="AB150" s="137"/>
      <c r="AC150" s="132"/>
    </row>
    <row r="151" spans="1:29" ht="15" x14ac:dyDescent="0.2">
      <c r="A151" s="127">
        <v>1.01539167955527E+16</v>
      </c>
      <c r="B151" s="138">
        <v>2016</v>
      </c>
      <c r="C151" s="128" t="s">
        <v>255</v>
      </c>
      <c r="D151" s="129">
        <v>42400</v>
      </c>
      <c r="E151" s="130">
        <v>42380.208333333336</v>
      </c>
      <c r="F151" s="128" t="s">
        <v>12</v>
      </c>
      <c r="G151" s="128" t="s">
        <v>52</v>
      </c>
      <c r="H151" s="80">
        <f t="shared" si="8"/>
        <v>1</v>
      </c>
      <c r="I151" s="131" t="s">
        <v>341</v>
      </c>
      <c r="J151" s="131">
        <v>217598</v>
      </c>
      <c r="K151" s="132">
        <v>43550</v>
      </c>
      <c r="L151" s="132">
        <v>174048</v>
      </c>
      <c r="M151" s="131">
        <v>39723</v>
      </c>
      <c r="N151" s="133">
        <f t="shared" si="9"/>
        <v>0.18255222934034321</v>
      </c>
      <c r="O151" s="60">
        <f t="shared" si="10"/>
        <v>40381</v>
      </c>
      <c r="P151" s="131">
        <v>37766</v>
      </c>
      <c r="Q151" s="134">
        <v>34</v>
      </c>
      <c r="R151" s="134">
        <v>57</v>
      </c>
      <c r="S151" s="134">
        <v>2524</v>
      </c>
      <c r="T151" s="134" t="s">
        <v>290</v>
      </c>
      <c r="U151" s="134"/>
      <c r="V151" s="117">
        <f t="shared" si="12"/>
        <v>39723</v>
      </c>
      <c r="W151" s="60">
        <f>IF(ISNA(VLOOKUP(E151,'FAN EVOLUTION'!$A$46:$B$10042,2,1)),0,VLOOKUP(E151,'FAN EVOLUTION'!$A$46:$B$10042,2,1))</f>
        <v>136113</v>
      </c>
      <c r="X151" s="135">
        <v>300</v>
      </c>
      <c r="Y151" s="136">
        <v>1.4</v>
      </c>
      <c r="Z151" s="132">
        <v>37674</v>
      </c>
      <c r="AA151" s="136">
        <v>0.01</v>
      </c>
      <c r="AB151" s="137"/>
      <c r="AC151" s="132"/>
    </row>
    <row r="152" spans="1:29" ht="15" x14ac:dyDescent="0.2">
      <c r="A152" s="127">
        <v>1.01539168544627E+16</v>
      </c>
      <c r="B152" s="138">
        <v>2016</v>
      </c>
      <c r="C152" s="128" t="s">
        <v>255</v>
      </c>
      <c r="D152" s="129">
        <v>42400</v>
      </c>
      <c r="E152" s="130">
        <v>42382.333333333336</v>
      </c>
      <c r="F152" s="128" t="s">
        <v>12</v>
      </c>
      <c r="G152" s="128" t="s">
        <v>52</v>
      </c>
      <c r="H152" s="80">
        <f t="shared" si="8"/>
        <v>1</v>
      </c>
      <c r="I152" s="131" t="s">
        <v>342</v>
      </c>
      <c r="J152" s="131">
        <v>259355</v>
      </c>
      <c r="K152" s="132">
        <v>30275</v>
      </c>
      <c r="L152" s="132">
        <v>229080</v>
      </c>
      <c r="M152" s="131">
        <v>60659</v>
      </c>
      <c r="N152" s="133">
        <f t="shared" si="9"/>
        <v>0.23388405852981434</v>
      </c>
      <c r="O152" s="60">
        <f t="shared" si="10"/>
        <v>62903</v>
      </c>
      <c r="P152" s="131">
        <v>59986</v>
      </c>
      <c r="Q152" s="134">
        <v>37</v>
      </c>
      <c r="R152" s="134">
        <v>15</v>
      </c>
      <c r="S152" s="134">
        <v>2865</v>
      </c>
      <c r="T152" s="134" t="s">
        <v>290</v>
      </c>
      <c r="U152" s="134"/>
      <c r="V152" s="117">
        <f t="shared" si="12"/>
        <v>60659</v>
      </c>
      <c r="W152" s="60">
        <f>IF(ISNA(VLOOKUP(E152,'FAN EVOLUTION'!$A$46:$B$10042,2,1)),0,VLOOKUP(E152,'FAN EVOLUTION'!$A$46:$B$10042,2,1))</f>
        <v>136481</v>
      </c>
      <c r="X152" s="135">
        <v>600</v>
      </c>
      <c r="Y152" s="136">
        <v>1.63</v>
      </c>
      <c r="Z152" s="132">
        <v>60013</v>
      </c>
      <c r="AA152" s="136">
        <v>0.01</v>
      </c>
      <c r="AB152" s="137"/>
      <c r="AC152" s="132"/>
    </row>
    <row r="153" spans="1:29" ht="15" x14ac:dyDescent="0.2">
      <c r="A153" s="127">
        <v>1.01539168955027E+16</v>
      </c>
      <c r="B153" s="138">
        <v>2016</v>
      </c>
      <c r="C153" s="128" t="s">
        <v>255</v>
      </c>
      <c r="D153" s="129">
        <v>42400</v>
      </c>
      <c r="E153" s="130">
        <v>42384.334837962961</v>
      </c>
      <c r="F153" s="128" t="s">
        <v>12</v>
      </c>
      <c r="G153" s="128" t="s">
        <v>55</v>
      </c>
      <c r="H153" s="80">
        <f t="shared" si="8"/>
        <v>2</v>
      </c>
      <c r="I153" s="131" t="s">
        <v>343</v>
      </c>
      <c r="J153" s="131">
        <v>3654</v>
      </c>
      <c r="K153" s="132">
        <v>3654</v>
      </c>
      <c r="L153" s="132">
        <v>0</v>
      </c>
      <c r="M153" s="131">
        <v>378</v>
      </c>
      <c r="N153" s="133">
        <f t="shared" si="9"/>
        <v>0.10344827586206896</v>
      </c>
      <c r="O153" s="60">
        <f t="shared" si="10"/>
        <v>478</v>
      </c>
      <c r="P153" s="131">
        <v>59</v>
      </c>
      <c r="Q153" s="134">
        <v>1</v>
      </c>
      <c r="R153" s="134" t="s">
        <v>290</v>
      </c>
      <c r="S153" s="134">
        <v>418</v>
      </c>
      <c r="T153" s="134" t="s">
        <v>290</v>
      </c>
      <c r="U153" s="134"/>
      <c r="V153" s="117">
        <f t="shared" si="12"/>
        <v>378</v>
      </c>
      <c r="W153" s="60">
        <f>IF(ISNA(VLOOKUP(E153,'FAN EVOLUTION'!$A$46:$B$10042,2,1)),0,VLOOKUP(E153,'FAN EVOLUTION'!$A$46:$B$10042,2,1))</f>
        <v>136831</v>
      </c>
      <c r="X153" s="135"/>
      <c r="Y153" s="136"/>
      <c r="Z153" s="132"/>
      <c r="AA153" s="136"/>
      <c r="AB153" s="137"/>
      <c r="AC153" s="132"/>
    </row>
    <row r="154" spans="1:29" ht="15" x14ac:dyDescent="0.2">
      <c r="A154" s="127">
        <v>1.01539471931227E+16</v>
      </c>
      <c r="B154" s="138">
        <v>2016</v>
      </c>
      <c r="C154" s="128" t="s">
        <v>255</v>
      </c>
      <c r="D154" s="129">
        <v>42400</v>
      </c>
      <c r="E154" s="130">
        <v>42387.268055555556</v>
      </c>
      <c r="F154" s="128" t="s">
        <v>12</v>
      </c>
      <c r="G154" s="128" t="s">
        <v>52</v>
      </c>
      <c r="H154" s="80">
        <f t="shared" si="8"/>
        <v>1</v>
      </c>
      <c r="I154" s="131" t="s">
        <v>111</v>
      </c>
      <c r="J154" s="131">
        <v>157988</v>
      </c>
      <c r="K154" s="132">
        <v>11847</v>
      </c>
      <c r="L154" s="132">
        <v>146141</v>
      </c>
      <c r="M154" s="131">
        <v>35254</v>
      </c>
      <c r="N154" s="133">
        <f t="shared" si="9"/>
        <v>0.22314352988834596</v>
      </c>
      <c r="O154" s="60">
        <f t="shared" si="10"/>
        <v>37136</v>
      </c>
      <c r="P154" s="131">
        <v>35221</v>
      </c>
      <c r="Q154" s="134">
        <v>30</v>
      </c>
      <c r="R154" s="134">
        <v>27</v>
      </c>
      <c r="S154" s="134">
        <v>1858</v>
      </c>
      <c r="T154" s="134" t="s">
        <v>290</v>
      </c>
      <c r="U154" s="134"/>
      <c r="V154" s="117">
        <f t="shared" si="12"/>
        <v>35254</v>
      </c>
      <c r="W154" s="60">
        <f>IF(ISNA(VLOOKUP(E154,'FAN EVOLUTION'!$A$46:$B$10042,2,1)),0,VLOOKUP(E154,'FAN EVOLUTION'!$A$46:$B$10042,2,1))</f>
        <v>140074</v>
      </c>
      <c r="X154" s="135">
        <v>300</v>
      </c>
      <c r="Y154" s="136">
        <v>1.77</v>
      </c>
      <c r="Z154" s="132">
        <v>33187</v>
      </c>
      <c r="AA154" s="136">
        <v>0.01</v>
      </c>
      <c r="AB154" s="137"/>
      <c r="AC154" s="132"/>
    </row>
    <row r="155" spans="1:29" ht="15" x14ac:dyDescent="0.2">
      <c r="A155" s="127">
        <v>1.01539169332627E+16</v>
      </c>
      <c r="B155" s="138">
        <v>2016</v>
      </c>
      <c r="C155" s="128" t="s">
        <v>255</v>
      </c>
      <c r="D155" s="129">
        <v>42400</v>
      </c>
      <c r="E155" s="130">
        <v>42389.333333333336</v>
      </c>
      <c r="F155" s="128" t="s">
        <v>12</v>
      </c>
      <c r="G155" s="128" t="s">
        <v>296</v>
      </c>
      <c r="H155" s="80">
        <f t="shared" si="8"/>
        <v>4</v>
      </c>
      <c r="I155" s="131" t="s">
        <v>344</v>
      </c>
      <c r="J155" s="131">
        <v>11875</v>
      </c>
      <c r="K155" s="132">
        <v>11875</v>
      </c>
      <c r="L155" s="132">
        <v>0</v>
      </c>
      <c r="M155" s="131">
        <v>583</v>
      </c>
      <c r="N155" s="133">
        <f t="shared" si="9"/>
        <v>4.909473684210526E-2</v>
      </c>
      <c r="O155" s="60">
        <f t="shared" si="10"/>
        <v>747</v>
      </c>
      <c r="P155" s="131">
        <v>163</v>
      </c>
      <c r="Q155" s="134">
        <v>2</v>
      </c>
      <c r="R155" s="134">
        <v>10</v>
      </c>
      <c r="S155" s="134">
        <v>572</v>
      </c>
      <c r="T155" s="134" t="s">
        <v>290</v>
      </c>
      <c r="U155" s="134"/>
      <c r="V155" s="117">
        <f t="shared" si="12"/>
        <v>583</v>
      </c>
      <c r="W155" s="60">
        <f>IF(ISNA(VLOOKUP(E155,'FAN EVOLUTION'!$A$46:$B$10042,2,1)),0,VLOOKUP(E155,'FAN EVOLUTION'!$A$46:$B$10042,2,1))</f>
        <v>162634</v>
      </c>
      <c r="X155" s="135"/>
      <c r="Y155" s="136"/>
      <c r="Z155" s="132"/>
      <c r="AA155" s="136"/>
      <c r="AB155" s="137"/>
      <c r="AC155" s="132"/>
    </row>
    <row r="156" spans="1:29" ht="15" x14ac:dyDescent="0.2">
      <c r="A156" s="127">
        <v>1.01539169431577E+16</v>
      </c>
      <c r="B156" s="138">
        <v>2016</v>
      </c>
      <c r="C156" s="128" t="s">
        <v>255</v>
      </c>
      <c r="D156" s="129">
        <v>42400</v>
      </c>
      <c r="E156" s="130">
        <v>42391.333333333336</v>
      </c>
      <c r="F156" s="128" t="s">
        <v>12</v>
      </c>
      <c r="G156" s="128" t="s">
        <v>57</v>
      </c>
      <c r="H156" s="80">
        <f t="shared" si="8"/>
        <v>3</v>
      </c>
      <c r="I156" s="131" t="s">
        <v>112</v>
      </c>
      <c r="J156" s="131">
        <v>119988</v>
      </c>
      <c r="K156" s="132">
        <v>22302</v>
      </c>
      <c r="L156" s="132">
        <v>97686</v>
      </c>
      <c r="M156" s="131">
        <v>22558</v>
      </c>
      <c r="N156" s="133">
        <f t="shared" si="9"/>
        <v>0.18800213354668799</v>
      </c>
      <c r="O156" s="60">
        <f t="shared" si="10"/>
        <v>24005</v>
      </c>
      <c r="P156" s="131">
        <v>21724</v>
      </c>
      <c r="Q156" s="134">
        <v>27</v>
      </c>
      <c r="R156" s="134">
        <v>16</v>
      </c>
      <c r="S156" s="134">
        <v>2238</v>
      </c>
      <c r="T156" s="134" t="s">
        <v>290</v>
      </c>
      <c r="U156" s="134"/>
      <c r="V156" s="117">
        <f t="shared" si="12"/>
        <v>22558</v>
      </c>
      <c r="W156" s="60">
        <f>IF(ISNA(VLOOKUP(E156,'FAN EVOLUTION'!$A$46:$B$10042,2,1)),0,VLOOKUP(E156,'FAN EVOLUTION'!$A$46:$B$10042,2,1))</f>
        <v>164483</v>
      </c>
      <c r="X156" s="135">
        <v>200</v>
      </c>
      <c r="Y156" s="136">
        <v>1.55</v>
      </c>
      <c r="Z156" s="132">
        <v>22299</v>
      </c>
      <c r="AA156" s="136">
        <v>0.01</v>
      </c>
      <c r="AB156" s="137"/>
      <c r="AC156" s="132"/>
    </row>
    <row r="157" spans="1:29" ht="15" x14ac:dyDescent="0.2">
      <c r="A157" s="127">
        <v>1.01539472477777E+16</v>
      </c>
      <c r="B157" s="138">
        <v>2016</v>
      </c>
      <c r="C157" s="128" t="s">
        <v>255</v>
      </c>
      <c r="D157" s="129">
        <v>42400</v>
      </c>
      <c r="E157" s="130">
        <v>42394.375</v>
      </c>
      <c r="F157" s="128" t="s">
        <v>12</v>
      </c>
      <c r="G157" s="128" t="s">
        <v>52</v>
      </c>
      <c r="H157" s="80">
        <f t="shared" si="8"/>
        <v>1</v>
      </c>
      <c r="I157" s="131" t="s">
        <v>113</v>
      </c>
      <c r="J157" s="131">
        <v>199217</v>
      </c>
      <c r="K157" s="132">
        <v>50194</v>
      </c>
      <c r="L157" s="132">
        <v>149023</v>
      </c>
      <c r="M157" s="131">
        <v>28558</v>
      </c>
      <c r="N157" s="133">
        <f t="shared" si="9"/>
        <v>0.14335122002640338</v>
      </c>
      <c r="O157" s="60">
        <f t="shared" si="10"/>
        <v>28982</v>
      </c>
      <c r="P157" s="131">
        <v>26710</v>
      </c>
      <c r="Q157" s="134">
        <v>24</v>
      </c>
      <c r="R157" s="134">
        <v>62</v>
      </c>
      <c r="S157" s="134">
        <v>2186</v>
      </c>
      <c r="T157" s="134" t="s">
        <v>290</v>
      </c>
      <c r="U157" s="134"/>
      <c r="V157" s="117">
        <f t="shared" si="12"/>
        <v>28558</v>
      </c>
      <c r="W157" s="60">
        <f>IF(ISNA(VLOOKUP(E157,'FAN EVOLUTION'!$A$46:$B$10042,2,1)),0,VLOOKUP(E157,'FAN EVOLUTION'!$A$46:$B$10042,2,1))</f>
        <v>165922</v>
      </c>
      <c r="X157" s="135">
        <v>300</v>
      </c>
      <c r="Y157" s="136">
        <v>1.63</v>
      </c>
      <c r="Z157" s="132">
        <v>26612</v>
      </c>
      <c r="AA157" s="136">
        <v>0.01</v>
      </c>
      <c r="AB157" s="137"/>
      <c r="AC157" s="132"/>
    </row>
    <row r="158" spans="1:29" ht="15" x14ac:dyDescent="0.2">
      <c r="A158" s="127">
        <v>1.01539169549227E+16</v>
      </c>
      <c r="B158" s="138">
        <v>2016</v>
      </c>
      <c r="C158" s="128" t="s">
        <v>255</v>
      </c>
      <c r="D158" s="129">
        <v>42400</v>
      </c>
      <c r="E158" s="130">
        <v>42396.333333333336</v>
      </c>
      <c r="F158" s="128" t="s">
        <v>12</v>
      </c>
      <c r="G158" s="128" t="s">
        <v>52</v>
      </c>
      <c r="H158" s="80">
        <f t="shared" si="8"/>
        <v>1</v>
      </c>
      <c r="I158" s="131" t="s">
        <v>114</v>
      </c>
      <c r="J158" s="131">
        <v>213771</v>
      </c>
      <c r="K158" s="132">
        <v>17183</v>
      </c>
      <c r="L158" s="132">
        <v>196588</v>
      </c>
      <c r="M158" s="131">
        <v>34199</v>
      </c>
      <c r="N158" s="133">
        <f t="shared" si="9"/>
        <v>0.15997960434296513</v>
      </c>
      <c r="O158" s="60">
        <f t="shared" si="10"/>
        <v>34484</v>
      </c>
      <c r="P158" s="131">
        <v>30582</v>
      </c>
      <c r="Q158" s="134">
        <v>34</v>
      </c>
      <c r="R158" s="134">
        <v>42</v>
      </c>
      <c r="S158" s="134">
        <v>3826</v>
      </c>
      <c r="T158" s="134" t="s">
        <v>290</v>
      </c>
      <c r="U158" s="134"/>
      <c r="V158" s="117">
        <f t="shared" si="12"/>
        <v>34199</v>
      </c>
      <c r="W158" s="60">
        <f>IF(ISNA(VLOOKUP(E158,'FAN EVOLUTION'!$A$46:$B$10042,2,1)),0,VLOOKUP(E158,'FAN EVOLUTION'!$A$46:$B$10042,2,1))</f>
        <v>166762</v>
      </c>
      <c r="X158" s="135">
        <v>300</v>
      </c>
      <c r="Y158" s="136">
        <v>1.26</v>
      </c>
      <c r="Z158" s="132">
        <v>32286</v>
      </c>
      <c r="AA158" s="136">
        <v>0.01</v>
      </c>
      <c r="AB158" s="137"/>
      <c r="AC158" s="132"/>
    </row>
    <row r="159" spans="1:29" ht="15" x14ac:dyDescent="0.2">
      <c r="A159" s="127">
        <v>1.01539835975177E+16</v>
      </c>
      <c r="B159" s="138">
        <v>2016</v>
      </c>
      <c r="C159" s="128" t="s">
        <v>255</v>
      </c>
      <c r="D159" s="129">
        <v>42400</v>
      </c>
      <c r="E159" s="130">
        <v>42398.333344907405</v>
      </c>
      <c r="F159" s="128" t="s">
        <v>12</v>
      </c>
      <c r="G159" s="128" t="s">
        <v>79</v>
      </c>
      <c r="H159" s="80">
        <f t="shared" si="8"/>
        <v>6</v>
      </c>
      <c r="I159" s="131" t="s">
        <v>345</v>
      </c>
      <c r="J159" s="131">
        <v>184742</v>
      </c>
      <c r="K159" s="132">
        <v>18383</v>
      </c>
      <c r="L159" s="132">
        <v>166359</v>
      </c>
      <c r="M159" s="131">
        <v>30236</v>
      </c>
      <c r="N159" s="133">
        <f t="shared" si="9"/>
        <v>0.16366608567624039</v>
      </c>
      <c r="O159" s="60">
        <f t="shared" si="10"/>
        <v>31456</v>
      </c>
      <c r="P159" s="131">
        <v>28105</v>
      </c>
      <c r="Q159" s="134">
        <v>28</v>
      </c>
      <c r="R159" s="134">
        <v>30</v>
      </c>
      <c r="S159" s="134">
        <v>3293</v>
      </c>
      <c r="T159" s="134" t="s">
        <v>290</v>
      </c>
      <c r="U159" s="134"/>
      <c r="V159" s="117">
        <f t="shared" si="12"/>
        <v>30236</v>
      </c>
      <c r="W159" s="60">
        <f>IF(ISNA(VLOOKUP(E159,'FAN EVOLUTION'!$A$46:$B$10042,2,1)),0,VLOOKUP(E159,'FAN EVOLUTION'!$A$46:$B$10042,2,1))</f>
        <v>167315</v>
      </c>
      <c r="X159" s="135">
        <v>300</v>
      </c>
      <c r="Y159" s="136">
        <v>1.41</v>
      </c>
      <c r="Z159" s="132">
        <v>29546</v>
      </c>
      <c r="AA159" s="136">
        <v>0.01</v>
      </c>
      <c r="AB159" s="137"/>
      <c r="AC159" s="132"/>
    </row>
    <row r="160" spans="1:29" ht="15" x14ac:dyDescent="0.2">
      <c r="A160" s="127">
        <v>1.01539893640627E+16</v>
      </c>
      <c r="B160" s="138">
        <v>2016</v>
      </c>
      <c r="C160" s="128" t="s">
        <v>255</v>
      </c>
      <c r="D160" s="129">
        <v>42429</v>
      </c>
      <c r="E160" s="130">
        <v>42402.333333333336</v>
      </c>
      <c r="F160" s="128" t="s">
        <v>12</v>
      </c>
      <c r="G160" s="128" t="s">
        <v>52</v>
      </c>
      <c r="H160" s="80">
        <f t="shared" si="8"/>
        <v>1</v>
      </c>
      <c r="I160" s="131" t="s">
        <v>115</v>
      </c>
      <c r="J160" s="131">
        <v>117663</v>
      </c>
      <c r="K160" s="132">
        <v>13980</v>
      </c>
      <c r="L160" s="132">
        <v>103683</v>
      </c>
      <c r="M160" s="131">
        <v>24663</v>
      </c>
      <c r="N160" s="133">
        <f t="shared" si="9"/>
        <v>0.20960709823818874</v>
      </c>
      <c r="O160" s="60">
        <f t="shared" si="10"/>
        <v>24891</v>
      </c>
      <c r="P160" s="131">
        <v>22287</v>
      </c>
      <c r="Q160" s="134">
        <v>17</v>
      </c>
      <c r="R160" s="134">
        <v>47</v>
      </c>
      <c r="S160" s="134">
        <v>2540</v>
      </c>
      <c r="T160" s="134" t="s">
        <v>290</v>
      </c>
      <c r="U160" s="134"/>
      <c r="V160" s="117">
        <f t="shared" si="12"/>
        <v>24663</v>
      </c>
      <c r="W160" s="60">
        <f>IF(ISNA(VLOOKUP(E160,'FAN EVOLUTION'!$A$46:$B$10042,2,1)),0,VLOOKUP(E160,'FAN EVOLUTION'!$A$46:$B$10042,2,1))</f>
        <v>168561</v>
      </c>
      <c r="X160" s="135">
        <v>200</v>
      </c>
      <c r="Y160" s="136">
        <v>1.5</v>
      </c>
      <c r="Z160" s="132">
        <v>22479</v>
      </c>
      <c r="AA160" s="136">
        <v>0.01</v>
      </c>
      <c r="AB160" s="137"/>
      <c r="AC160" s="132"/>
    </row>
    <row r="161" spans="1:29" ht="15" x14ac:dyDescent="0.2">
      <c r="A161" s="127">
        <v>1.01539841465727E+16</v>
      </c>
      <c r="B161" s="138">
        <v>2016</v>
      </c>
      <c r="C161" s="128" t="s">
        <v>255</v>
      </c>
      <c r="D161" s="129">
        <v>42429</v>
      </c>
      <c r="E161" s="130">
        <v>42404.333865740744</v>
      </c>
      <c r="F161" s="128" t="s">
        <v>12</v>
      </c>
      <c r="G161" s="128" t="s">
        <v>79</v>
      </c>
      <c r="H161" s="80">
        <f t="shared" si="8"/>
        <v>6</v>
      </c>
      <c r="I161" s="131" t="s">
        <v>346</v>
      </c>
      <c r="J161" s="131">
        <v>127591</v>
      </c>
      <c r="K161" s="132">
        <v>17388</v>
      </c>
      <c r="L161" s="132">
        <v>110203</v>
      </c>
      <c r="M161" s="131">
        <v>23549</v>
      </c>
      <c r="N161" s="133">
        <f t="shared" si="9"/>
        <v>0.18456630953593905</v>
      </c>
      <c r="O161" s="60">
        <f t="shared" si="10"/>
        <v>24586</v>
      </c>
      <c r="P161" s="131">
        <v>22843</v>
      </c>
      <c r="Q161" s="134">
        <v>13</v>
      </c>
      <c r="R161" s="134">
        <v>66</v>
      </c>
      <c r="S161" s="134">
        <v>1664</v>
      </c>
      <c r="T161" s="134" t="s">
        <v>290</v>
      </c>
      <c r="U161" s="134"/>
      <c r="V161" s="117">
        <f t="shared" si="12"/>
        <v>23549</v>
      </c>
      <c r="W161" s="60">
        <f>IF(ISNA(VLOOKUP(E161,'FAN EVOLUTION'!$A$46:$B$10042,2,1)),0,VLOOKUP(E161,'FAN EVOLUTION'!$A$46:$B$10042,2,1))</f>
        <v>169136</v>
      </c>
      <c r="X161" s="135">
        <v>200</v>
      </c>
      <c r="Y161" s="136">
        <v>1.46</v>
      </c>
      <c r="Z161" s="132">
        <v>23031</v>
      </c>
      <c r="AA161" s="136">
        <v>0.01</v>
      </c>
      <c r="AB161" s="137"/>
      <c r="AC161" s="132"/>
    </row>
    <row r="162" spans="1:29" ht="15" x14ac:dyDescent="0.2">
      <c r="A162" s="127">
        <v>1.01539893641077E+16</v>
      </c>
      <c r="B162" s="138">
        <v>2016</v>
      </c>
      <c r="C162" s="128" t="s">
        <v>255</v>
      </c>
      <c r="D162" s="129">
        <v>42429</v>
      </c>
      <c r="E162" s="130">
        <v>42407.333379629628</v>
      </c>
      <c r="F162" s="128" t="s">
        <v>12</v>
      </c>
      <c r="G162" s="128" t="s">
        <v>57</v>
      </c>
      <c r="H162" s="80">
        <f t="shared" si="8"/>
        <v>3</v>
      </c>
      <c r="I162" s="131" t="s">
        <v>116</v>
      </c>
      <c r="J162" s="131">
        <v>341502</v>
      </c>
      <c r="K162" s="132">
        <v>14829</v>
      </c>
      <c r="L162" s="132">
        <v>326673</v>
      </c>
      <c r="M162" s="131">
        <v>47317</v>
      </c>
      <c r="N162" s="133">
        <f t="shared" si="9"/>
        <v>0.13855555750771592</v>
      </c>
      <c r="O162" s="60">
        <f t="shared" si="10"/>
        <v>58303</v>
      </c>
      <c r="P162" s="131">
        <v>16303</v>
      </c>
      <c r="Q162" s="134">
        <v>94</v>
      </c>
      <c r="R162" s="134">
        <v>59</v>
      </c>
      <c r="S162" s="134">
        <v>41847</v>
      </c>
      <c r="T162" s="134" t="s">
        <v>290</v>
      </c>
      <c r="U162" s="134"/>
      <c r="V162" s="117">
        <f t="shared" si="12"/>
        <v>47317</v>
      </c>
      <c r="W162" s="60">
        <f>IF(ISNA(VLOOKUP(E162,'FAN EVOLUTION'!$A$46:$B$10042,2,1)),0,VLOOKUP(E162,'FAN EVOLUTION'!$A$46:$B$10042,2,1))</f>
        <v>169060</v>
      </c>
      <c r="X162" s="135">
        <v>200</v>
      </c>
      <c r="Y162" s="136">
        <v>0.56000000000000005</v>
      </c>
      <c r="Z162" s="132">
        <v>46890</v>
      </c>
      <c r="AA162" s="136">
        <v>0</v>
      </c>
      <c r="AB162" s="137"/>
      <c r="AC162" s="132"/>
    </row>
    <row r="163" spans="1:29" ht="15" x14ac:dyDescent="0.2">
      <c r="A163" s="127">
        <v>1.01539841489377E+16</v>
      </c>
      <c r="B163" s="138">
        <v>2016</v>
      </c>
      <c r="C163" s="128" t="s">
        <v>255</v>
      </c>
      <c r="D163" s="129">
        <v>42429</v>
      </c>
      <c r="E163" s="130">
        <v>42409.333344907405</v>
      </c>
      <c r="F163" s="128" t="s">
        <v>12</v>
      </c>
      <c r="G163" s="128" t="s">
        <v>52</v>
      </c>
      <c r="H163" s="80">
        <f t="shared" si="8"/>
        <v>1</v>
      </c>
      <c r="I163" s="131" t="s">
        <v>117</v>
      </c>
      <c r="J163" s="131">
        <v>107034</v>
      </c>
      <c r="K163" s="132">
        <v>25849</v>
      </c>
      <c r="L163" s="132">
        <v>81185</v>
      </c>
      <c r="M163" s="131">
        <v>22416</v>
      </c>
      <c r="N163" s="133">
        <f t="shared" si="9"/>
        <v>0.20942877964011436</v>
      </c>
      <c r="O163" s="60">
        <f t="shared" si="10"/>
        <v>23575</v>
      </c>
      <c r="P163" s="131">
        <v>22069</v>
      </c>
      <c r="Q163" s="134">
        <v>13</v>
      </c>
      <c r="R163" s="134">
        <v>22</v>
      </c>
      <c r="S163" s="134">
        <v>1471</v>
      </c>
      <c r="T163" s="134" t="s">
        <v>290</v>
      </c>
      <c r="U163" s="134"/>
      <c r="V163" s="117">
        <f t="shared" si="12"/>
        <v>22416</v>
      </c>
      <c r="W163" s="60">
        <f>IF(ISNA(VLOOKUP(E163,'FAN EVOLUTION'!$A$46:$B$10042,2,1)),0,VLOOKUP(E163,'FAN EVOLUTION'!$A$46:$B$10042,2,1))</f>
        <v>169850</v>
      </c>
      <c r="X163" s="135">
        <v>200</v>
      </c>
      <c r="Y163" s="136">
        <v>2.0299999999999998</v>
      </c>
      <c r="Z163" s="132">
        <v>21764</v>
      </c>
      <c r="AA163" s="136">
        <v>0.01</v>
      </c>
      <c r="AB163" s="137"/>
      <c r="AC163" s="132"/>
    </row>
    <row r="164" spans="1:29" ht="15" x14ac:dyDescent="0.2">
      <c r="A164" s="127">
        <v>1.01539841504677E+16</v>
      </c>
      <c r="B164" s="138">
        <v>2016</v>
      </c>
      <c r="C164" s="128" t="s">
        <v>255</v>
      </c>
      <c r="D164" s="129">
        <v>42429</v>
      </c>
      <c r="E164" s="130">
        <v>42411.333333333336</v>
      </c>
      <c r="F164" s="128" t="s">
        <v>12</v>
      </c>
      <c r="G164" s="128" t="s">
        <v>52</v>
      </c>
      <c r="H164" s="80">
        <f t="shared" si="8"/>
        <v>1</v>
      </c>
      <c r="I164" s="131" t="s">
        <v>118</v>
      </c>
      <c r="J164" s="131">
        <v>127689</v>
      </c>
      <c r="K164" s="132">
        <v>31995</v>
      </c>
      <c r="L164" s="132">
        <v>95694</v>
      </c>
      <c r="M164" s="131">
        <v>22202</v>
      </c>
      <c r="N164" s="133">
        <f t="shared" si="9"/>
        <v>0.17387558834355349</v>
      </c>
      <c r="O164" s="60">
        <f t="shared" si="10"/>
        <v>23399</v>
      </c>
      <c r="P164" s="131">
        <v>20786</v>
      </c>
      <c r="Q164" s="134">
        <v>18</v>
      </c>
      <c r="R164" s="134">
        <v>52</v>
      </c>
      <c r="S164" s="134">
        <v>2543</v>
      </c>
      <c r="T164" s="134" t="s">
        <v>290</v>
      </c>
      <c r="U164" s="134"/>
      <c r="V164" s="117">
        <f t="shared" si="12"/>
        <v>22202</v>
      </c>
      <c r="W164" s="60">
        <f>IF(ISNA(VLOOKUP(E164,'FAN EVOLUTION'!$A$46:$B$10042,2,1)),0,VLOOKUP(E164,'FAN EVOLUTION'!$A$46:$B$10042,2,1))</f>
        <v>171600</v>
      </c>
      <c r="X164" s="135">
        <v>200</v>
      </c>
      <c r="Y164" s="136">
        <v>1.73</v>
      </c>
      <c r="Z164" s="132">
        <v>20982</v>
      </c>
      <c r="AA164" s="136">
        <v>0.01</v>
      </c>
      <c r="AB164" s="137"/>
      <c r="AC164" s="132"/>
    </row>
    <row r="165" spans="1:29" ht="15" x14ac:dyDescent="0.2">
      <c r="A165" s="127">
        <v>1.01540238710277E+16</v>
      </c>
      <c r="B165" s="138">
        <v>2016</v>
      </c>
      <c r="C165" s="128" t="s">
        <v>255</v>
      </c>
      <c r="D165" s="129">
        <v>42429</v>
      </c>
      <c r="E165" s="130">
        <v>42414.083333333336</v>
      </c>
      <c r="F165" s="128" t="s">
        <v>12</v>
      </c>
      <c r="G165" s="128" t="s">
        <v>79</v>
      </c>
      <c r="H165" s="80">
        <f t="shared" si="8"/>
        <v>6</v>
      </c>
      <c r="I165" s="131" t="s">
        <v>347</v>
      </c>
      <c r="J165" s="131">
        <v>190586</v>
      </c>
      <c r="K165" s="132">
        <v>37409</v>
      </c>
      <c r="L165" s="132">
        <v>153177</v>
      </c>
      <c r="M165" s="131">
        <v>24066</v>
      </c>
      <c r="N165" s="133">
        <f t="shared" si="9"/>
        <v>0.12627370321009937</v>
      </c>
      <c r="O165" s="60">
        <f t="shared" si="10"/>
        <v>25985</v>
      </c>
      <c r="P165" s="131">
        <v>22415</v>
      </c>
      <c r="Q165" s="134">
        <v>37</v>
      </c>
      <c r="R165" s="134">
        <v>120</v>
      </c>
      <c r="S165" s="134">
        <v>3413</v>
      </c>
      <c r="T165" s="134" t="s">
        <v>290</v>
      </c>
      <c r="U165" s="134"/>
      <c r="V165" s="117">
        <f t="shared" si="12"/>
        <v>24066</v>
      </c>
      <c r="W165" s="60">
        <f>IF(ISNA(VLOOKUP(E165,'FAN EVOLUTION'!$A$46:$B$10042,2,1)),0,VLOOKUP(E165,'FAN EVOLUTION'!$A$46:$B$10042,2,1))</f>
        <v>172914</v>
      </c>
      <c r="X165" s="135">
        <v>200</v>
      </c>
      <c r="Y165" s="136">
        <v>1.24</v>
      </c>
      <c r="Z165" s="132">
        <v>22950</v>
      </c>
      <c r="AA165" s="136">
        <v>0.01</v>
      </c>
      <c r="AB165" s="137"/>
      <c r="AC165" s="132"/>
    </row>
    <row r="166" spans="1:29" ht="15" x14ac:dyDescent="0.2">
      <c r="A166" s="127">
        <v>1.01539893660377E+16</v>
      </c>
      <c r="B166" s="138">
        <v>2016</v>
      </c>
      <c r="C166" s="128" t="s">
        <v>255</v>
      </c>
      <c r="D166" s="129">
        <v>42429</v>
      </c>
      <c r="E166" s="130">
        <v>42416.083333333336</v>
      </c>
      <c r="F166" s="128" t="s">
        <v>12</v>
      </c>
      <c r="G166" s="128" t="s">
        <v>52</v>
      </c>
      <c r="H166" s="80">
        <f t="shared" si="8"/>
        <v>1</v>
      </c>
      <c r="I166" s="131" t="s">
        <v>119</v>
      </c>
      <c r="J166" s="131">
        <v>113308</v>
      </c>
      <c r="K166" s="132">
        <v>7950</v>
      </c>
      <c r="L166" s="132">
        <v>105358</v>
      </c>
      <c r="M166" s="131">
        <v>21683</v>
      </c>
      <c r="N166" s="133">
        <f t="shared" si="9"/>
        <v>0.19136336357538744</v>
      </c>
      <c r="O166" s="60">
        <f t="shared" si="10"/>
        <v>21961</v>
      </c>
      <c r="P166" s="131">
        <v>20764</v>
      </c>
      <c r="Q166" s="134">
        <v>10</v>
      </c>
      <c r="R166" s="134">
        <v>9</v>
      </c>
      <c r="S166" s="134">
        <v>1178</v>
      </c>
      <c r="T166" s="134" t="s">
        <v>290</v>
      </c>
      <c r="U166" s="134"/>
      <c r="V166" s="117">
        <f t="shared" si="12"/>
        <v>21683</v>
      </c>
      <c r="W166" s="60">
        <f>IF(ISNA(VLOOKUP(E166,'FAN EVOLUTION'!$A$46:$B$10042,2,1)),0,VLOOKUP(E166,'FAN EVOLUTION'!$A$46:$B$10042,2,1))</f>
        <v>173596</v>
      </c>
      <c r="X166" s="135">
        <v>200</v>
      </c>
      <c r="Y166" s="136">
        <v>1.82</v>
      </c>
      <c r="Z166" s="132">
        <v>20876</v>
      </c>
      <c r="AA166" s="136">
        <v>0.01</v>
      </c>
      <c r="AB166" s="137"/>
      <c r="AC166" s="132"/>
    </row>
    <row r="167" spans="1:29" ht="15" x14ac:dyDescent="0.2">
      <c r="A167" s="127">
        <v>1.01539893661377E+16</v>
      </c>
      <c r="B167" s="138">
        <v>2016</v>
      </c>
      <c r="C167" s="128" t="s">
        <v>255</v>
      </c>
      <c r="D167" s="129">
        <v>42429</v>
      </c>
      <c r="E167" s="130">
        <v>42418.333344907405</v>
      </c>
      <c r="F167" s="128" t="s">
        <v>12</v>
      </c>
      <c r="G167" s="128" t="s">
        <v>52</v>
      </c>
      <c r="H167" s="80">
        <f t="shared" si="8"/>
        <v>1</v>
      </c>
      <c r="I167" s="131" t="s">
        <v>120</v>
      </c>
      <c r="J167" s="131">
        <v>118985</v>
      </c>
      <c r="K167" s="132">
        <v>20619</v>
      </c>
      <c r="L167" s="132">
        <v>98366</v>
      </c>
      <c r="M167" s="131">
        <v>24929</v>
      </c>
      <c r="N167" s="133">
        <f t="shared" si="9"/>
        <v>0.2095138042610413</v>
      </c>
      <c r="O167" s="60">
        <f t="shared" si="10"/>
        <v>25403</v>
      </c>
      <c r="P167" s="131">
        <v>23579</v>
      </c>
      <c r="Q167" s="134">
        <v>34</v>
      </c>
      <c r="R167" s="134">
        <v>37</v>
      </c>
      <c r="S167" s="134">
        <v>1753</v>
      </c>
      <c r="T167" s="134" t="s">
        <v>290</v>
      </c>
      <c r="U167" s="134"/>
      <c r="V167" s="117">
        <f t="shared" si="12"/>
        <v>24929</v>
      </c>
      <c r="W167" s="60">
        <f>IF(ISNA(VLOOKUP(E167,'FAN EVOLUTION'!$A$46:$B$10042,2,1)),0,VLOOKUP(E167,'FAN EVOLUTION'!$A$46:$B$10042,2,1))</f>
        <v>174012</v>
      </c>
      <c r="X167" s="135">
        <v>200</v>
      </c>
      <c r="Y167" s="136">
        <v>1.62</v>
      </c>
      <c r="Z167" s="132">
        <v>23201</v>
      </c>
      <c r="AA167" s="136">
        <v>0.01</v>
      </c>
      <c r="AB167" s="137"/>
      <c r="AC167" s="132"/>
    </row>
    <row r="168" spans="1:29" ht="15" x14ac:dyDescent="0.2">
      <c r="A168" s="127">
        <v>1.01539841561777E+16</v>
      </c>
      <c r="B168" s="138">
        <v>2016</v>
      </c>
      <c r="C168" s="128" t="s">
        <v>255</v>
      </c>
      <c r="D168" s="129">
        <v>42429</v>
      </c>
      <c r="E168" s="130">
        <v>42421.333344907405</v>
      </c>
      <c r="F168" s="128" t="s">
        <v>12</v>
      </c>
      <c r="G168" s="128" t="s">
        <v>63</v>
      </c>
      <c r="H168" s="80">
        <f t="shared" si="8"/>
        <v>5</v>
      </c>
      <c r="I168" s="131" t="s">
        <v>121</v>
      </c>
      <c r="J168" s="131">
        <v>127563</v>
      </c>
      <c r="K168" s="132">
        <v>17002</v>
      </c>
      <c r="L168" s="132">
        <v>110561</v>
      </c>
      <c r="M168" s="131">
        <v>25958</v>
      </c>
      <c r="N168" s="133">
        <f t="shared" si="9"/>
        <v>0.20349160806817024</v>
      </c>
      <c r="O168" s="60">
        <f t="shared" si="10"/>
        <v>27750</v>
      </c>
      <c r="P168" s="131">
        <v>24633</v>
      </c>
      <c r="Q168" s="134">
        <v>17</v>
      </c>
      <c r="R168" s="134">
        <v>58</v>
      </c>
      <c r="S168" s="134">
        <v>3042</v>
      </c>
      <c r="T168" s="134" t="s">
        <v>290</v>
      </c>
      <c r="U168" s="134"/>
      <c r="V168" s="117">
        <f t="shared" si="12"/>
        <v>25958</v>
      </c>
      <c r="W168" s="60">
        <f>IF(ISNA(VLOOKUP(E168,'FAN EVOLUTION'!$A$46:$B$10042,2,1)),0,VLOOKUP(E168,'FAN EVOLUTION'!$A$46:$B$10042,2,1))</f>
        <v>174556</v>
      </c>
      <c r="X168" s="135">
        <v>200</v>
      </c>
      <c r="Y168" s="136">
        <v>1.45</v>
      </c>
      <c r="Z168" s="132">
        <v>25084</v>
      </c>
      <c r="AA168" s="136">
        <v>0.01</v>
      </c>
      <c r="AB168" s="137"/>
      <c r="AC168" s="132"/>
    </row>
    <row r="169" spans="1:29" ht="15" x14ac:dyDescent="0.2">
      <c r="A169" s="127">
        <v>1.01539893661577E+16</v>
      </c>
      <c r="B169" s="138">
        <v>2016</v>
      </c>
      <c r="C169" s="128" t="s">
        <v>255</v>
      </c>
      <c r="D169" s="129">
        <v>42429</v>
      </c>
      <c r="E169" s="130">
        <v>42423.333344907405</v>
      </c>
      <c r="F169" s="128" t="s">
        <v>12</v>
      </c>
      <c r="G169" s="128" t="s">
        <v>52</v>
      </c>
      <c r="H169" s="80">
        <f t="shared" si="8"/>
        <v>1</v>
      </c>
      <c r="I169" s="131" t="s">
        <v>348</v>
      </c>
      <c r="J169" s="131">
        <v>106474</v>
      </c>
      <c r="K169" s="132">
        <v>6729</v>
      </c>
      <c r="L169" s="132">
        <v>99745</v>
      </c>
      <c r="M169" s="131">
        <v>20350</v>
      </c>
      <c r="N169" s="133">
        <f t="shared" si="9"/>
        <v>0.19112647219039389</v>
      </c>
      <c r="O169" s="60">
        <f t="shared" si="10"/>
        <v>21823</v>
      </c>
      <c r="P169" s="131">
        <v>20110</v>
      </c>
      <c r="Q169" s="134">
        <v>22</v>
      </c>
      <c r="R169" s="134">
        <v>19</v>
      </c>
      <c r="S169" s="134">
        <v>1672</v>
      </c>
      <c r="T169" s="134" t="s">
        <v>290</v>
      </c>
      <c r="U169" s="134"/>
      <c r="V169" s="117">
        <f t="shared" si="12"/>
        <v>20350</v>
      </c>
      <c r="W169" s="60">
        <f>IF(ISNA(VLOOKUP(E169,'FAN EVOLUTION'!$A$46:$B$10042,2,1)),0,VLOOKUP(E169,'FAN EVOLUTION'!$A$46:$B$10042,2,1))</f>
        <v>174980</v>
      </c>
      <c r="X169" s="135">
        <v>200</v>
      </c>
      <c r="Y169" s="136">
        <v>1.68</v>
      </c>
      <c r="Z169" s="132">
        <v>20581</v>
      </c>
      <c r="AA169" s="136">
        <v>0.01</v>
      </c>
      <c r="AB169" s="137"/>
      <c r="AC169" s="132"/>
    </row>
    <row r="170" spans="1:29" ht="15" x14ac:dyDescent="0.2">
      <c r="A170" s="127">
        <v>1.01539943059077E+16</v>
      </c>
      <c r="B170" s="138">
        <v>2016</v>
      </c>
      <c r="C170" s="128" t="s">
        <v>255</v>
      </c>
      <c r="D170" s="129">
        <v>42429</v>
      </c>
      <c r="E170" s="130">
        <v>42425.333344907405</v>
      </c>
      <c r="F170" s="128" t="s">
        <v>12</v>
      </c>
      <c r="G170" s="128" t="s">
        <v>79</v>
      </c>
      <c r="H170" s="80">
        <f t="shared" si="8"/>
        <v>6</v>
      </c>
      <c r="I170" s="131" t="s">
        <v>349</v>
      </c>
      <c r="J170" s="131">
        <v>100899</v>
      </c>
      <c r="K170" s="132">
        <v>3626</v>
      </c>
      <c r="L170" s="132">
        <v>97273</v>
      </c>
      <c r="M170" s="131">
        <v>21585</v>
      </c>
      <c r="N170" s="133">
        <f t="shared" si="9"/>
        <v>0.21392679808521392</v>
      </c>
      <c r="O170" s="60">
        <f t="shared" si="10"/>
        <v>22056</v>
      </c>
      <c r="P170" s="131">
        <v>20520</v>
      </c>
      <c r="Q170" s="134">
        <v>19</v>
      </c>
      <c r="R170" s="134">
        <v>19</v>
      </c>
      <c r="S170" s="134">
        <v>1498</v>
      </c>
      <c r="T170" s="134" t="s">
        <v>290</v>
      </c>
      <c r="U170" s="134"/>
      <c r="V170" s="117">
        <f t="shared" si="12"/>
        <v>21585</v>
      </c>
      <c r="W170" s="60">
        <f>IF(ISNA(VLOOKUP(E170,'FAN EVOLUTION'!$A$46:$B$10042,2,1)),0,VLOOKUP(E170,'FAN EVOLUTION'!$A$46:$B$10042,2,1))</f>
        <v>175112</v>
      </c>
      <c r="X170" s="135">
        <v>200</v>
      </c>
      <c r="Y170" s="136">
        <v>1.63</v>
      </c>
      <c r="Z170" s="132">
        <v>20624</v>
      </c>
      <c r="AA170" s="136">
        <v>0.01</v>
      </c>
      <c r="AB170" s="137"/>
      <c r="AC170" s="132"/>
    </row>
    <row r="171" spans="1:29" ht="15" x14ac:dyDescent="0.2">
      <c r="A171" s="127">
        <v>1.01539981890727E+16</v>
      </c>
      <c r="B171" s="138">
        <v>2016</v>
      </c>
      <c r="C171" s="128" t="s">
        <v>255</v>
      </c>
      <c r="D171" s="129">
        <v>42429</v>
      </c>
      <c r="E171" s="130">
        <v>42427.333344907405</v>
      </c>
      <c r="F171" s="128" t="s">
        <v>12</v>
      </c>
      <c r="G171" s="128" t="s">
        <v>296</v>
      </c>
      <c r="H171" s="80">
        <f t="shared" si="8"/>
        <v>4</v>
      </c>
      <c r="I171" s="131" t="s">
        <v>350</v>
      </c>
      <c r="J171" s="131">
        <v>170013</v>
      </c>
      <c r="K171" s="132">
        <v>5227</v>
      </c>
      <c r="L171" s="132">
        <v>164786</v>
      </c>
      <c r="M171" s="131">
        <v>27563</v>
      </c>
      <c r="N171" s="133">
        <f t="shared" si="9"/>
        <v>0.16212289648438649</v>
      </c>
      <c r="O171" s="60">
        <f t="shared" si="10"/>
        <v>29360</v>
      </c>
      <c r="P171" s="131">
        <v>25674</v>
      </c>
      <c r="Q171" s="134">
        <v>45</v>
      </c>
      <c r="R171" s="134">
        <v>91</v>
      </c>
      <c r="S171" s="134">
        <v>3550</v>
      </c>
      <c r="T171" s="134" t="s">
        <v>290</v>
      </c>
      <c r="U171" s="134"/>
      <c r="V171" s="117">
        <f t="shared" si="12"/>
        <v>27563</v>
      </c>
      <c r="W171" s="60">
        <f>IF(ISNA(VLOOKUP(E171,'FAN EVOLUTION'!$A$46:$B$10042,2,1)),0,VLOOKUP(E171,'FAN EVOLUTION'!$A$46:$B$10042,2,1))</f>
        <v>175419</v>
      </c>
      <c r="X171" s="135">
        <v>200</v>
      </c>
      <c r="Y171" s="136">
        <v>0.95</v>
      </c>
      <c r="Z171" s="132">
        <v>26934</v>
      </c>
      <c r="AA171" s="136">
        <v>0.01</v>
      </c>
      <c r="AB171" s="137"/>
      <c r="AC171" s="132"/>
    </row>
    <row r="172" spans="1:29" ht="15" x14ac:dyDescent="0.2">
      <c r="A172" s="127">
        <v>1.01539893579077E+16</v>
      </c>
      <c r="B172" s="138">
        <v>2016</v>
      </c>
      <c r="C172" s="128" t="s">
        <v>255</v>
      </c>
      <c r="D172" s="129">
        <v>42429</v>
      </c>
      <c r="E172" s="130">
        <v>42429.333344907405</v>
      </c>
      <c r="F172" s="128" t="s">
        <v>12</v>
      </c>
      <c r="G172" s="128" t="s">
        <v>55</v>
      </c>
      <c r="H172" s="80">
        <f t="shared" si="8"/>
        <v>2</v>
      </c>
      <c r="I172" s="131" t="s">
        <v>351</v>
      </c>
      <c r="J172" s="131">
        <v>88988</v>
      </c>
      <c r="K172" s="132">
        <v>3907</v>
      </c>
      <c r="L172" s="132">
        <v>85081</v>
      </c>
      <c r="M172" s="131">
        <v>21229</v>
      </c>
      <c r="N172" s="133">
        <f t="shared" si="9"/>
        <v>0.23856025531532341</v>
      </c>
      <c r="O172" s="60">
        <f t="shared" si="10"/>
        <v>22332</v>
      </c>
      <c r="P172" s="131">
        <v>21170</v>
      </c>
      <c r="Q172" s="134">
        <v>14</v>
      </c>
      <c r="R172" s="134">
        <v>13</v>
      </c>
      <c r="S172" s="134">
        <v>1135</v>
      </c>
      <c r="T172" s="134" t="s">
        <v>290</v>
      </c>
      <c r="U172" s="134"/>
      <c r="V172" s="117">
        <f t="shared" si="12"/>
        <v>21229</v>
      </c>
      <c r="W172" s="60">
        <f>IF(ISNA(VLOOKUP(E172,'FAN EVOLUTION'!$A$46:$B$10042,2,1)),0,VLOOKUP(E172,'FAN EVOLUTION'!$A$46:$B$10042,2,1))</f>
        <v>175721</v>
      </c>
      <c r="X172" s="135">
        <v>200</v>
      </c>
      <c r="Y172" s="136">
        <v>1.77</v>
      </c>
      <c r="Z172" s="132">
        <v>21142</v>
      </c>
      <c r="AA172" s="136">
        <v>0.01</v>
      </c>
      <c r="AB172" s="137"/>
      <c r="AC172" s="132"/>
    </row>
    <row r="173" spans="1:29" ht="15" x14ac:dyDescent="0.2">
      <c r="A173" s="127">
        <v>1.01540506848377E+16</v>
      </c>
      <c r="B173" s="138">
        <v>2016</v>
      </c>
      <c r="C173" s="128" t="s">
        <v>255</v>
      </c>
      <c r="D173" s="129">
        <v>42460</v>
      </c>
      <c r="E173" s="130">
        <v>42430.333344907405</v>
      </c>
      <c r="F173" s="128" t="s">
        <v>12</v>
      </c>
      <c r="G173" s="128" t="s">
        <v>122</v>
      </c>
      <c r="H173" s="80">
        <f t="shared" si="8"/>
        <v>7</v>
      </c>
      <c r="I173" s="131" t="s">
        <v>123</v>
      </c>
      <c r="J173" s="131">
        <v>123573</v>
      </c>
      <c r="K173" s="132">
        <v>17350</v>
      </c>
      <c r="L173" s="132">
        <v>106223</v>
      </c>
      <c r="M173" s="131">
        <v>22803</v>
      </c>
      <c r="N173" s="133">
        <f t="shared" si="9"/>
        <v>0.184530601344954</v>
      </c>
      <c r="O173" s="60">
        <f t="shared" si="10"/>
        <v>23019</v>
      </c>
      <c r="P173" s="131">
        <v>20219</v>
      </c>
      <c r="Q173" s="134">
        <v>21</v>
      </c>
      <c r="R173" s="134">
        <v>69</v>
      </c>
      <c r="S173" s="134">
        <v>2710</v>
      </c>
      <c r="T173" s="134" t="s">
        <v>290</v>
      </c>
      <c r="U173" s="134"/>
      <c r="V173" s="117">
        <f t="shared" si="12"/>
        <v>22803</v>
      </c>
      <c r="W173" s="60">
        <f>IF(ISNA(VLOOKUP(E173,'FAN EVOLUTION'!$A$46:$B$10042,2,1)),0,VLOOKUP(E173,'FAN EVOLUTION'!$A$46:$B$10042,2,1))</f>
        <v>175998</v>
      </c>
      <c r="X173" s="135">
        <v>200</v>
      </c>
      <c r="Y173" s="136">
        <v>1.6</v>
      </c>
      <c r="Z173" s="132">
        <v>20837</v>
      </c>
      <c r="AA173" s="136">
        <v>0.01</v>
      </c>
      <c r="AB173" s="137"/>
      <c r="AC173" s="132"/>
    </row>
    <row r="174" spans="1:29" ht="15" x14ac:dyDescent="0.2">
      <c r="A174" s="127">
        <v>1.01540507095527E+16</v>
      </c>
      <c r="B174" s="138">
        <v>2016</v>
      </c>
      <c r="C174" s="128" t="s">
        <v>255</v>
      </c>
      <c r="D174" s="129">
        <v>42460</v>
      </c>
      <c r="E174" s="130">
        <v>42432.333356481482</v>
      </c>
      <c r="F174" s="128" t="s">
        <v>12</v>
      </c>
      <c r="G174" s="128" t="s">
        <v>52</v>
      </c>
      <c r="H174" s="80">
        <f t="shared" si="8"/>
        <v>1</v>
      </c>
      <c r="I174" s="131" t="s">
        <v>124</v>
      </c>
      <c r="J174" s="131">
        <v>174957</v>
      </c>
      <c r="K174" s="132">
        <v>3531</v>
      </c>
      <c r="L174" s="132">
        <v>171426</v>
      </c>
      <c r="M174" s="131">
        <v>27522</v>
      </c>
      <c r="N174" s="133">
        <f t="shared" si="9"/>
        <v>0.15730722406076922</v>
      </c>
      <c r="O174" s="60">
        <f t="shared" si="10"/>
        <v>29824</v>
      </c>
      <c r="P174" s="131">
        <v>24639</v>
      </c>
      <c r="Q174" s="134">
        <v>60</v>
      </c>
      <c r="R174" s="134">
        <v>36</v>
      </c>
      <c r="S174" s="134">
        <v>5089</v>
      </c>
      <c r="T174" s="134" t="s">
        <v>290</v>
      </c>
      <c r="U174" s="134"/>
      <c r="V174" s="117">
        <f t="shared" si="12"/>
        <v>27522</v>
      </c>
      <c r="W174" s="60">
        <f>IF(ISNA(VLOOKUP(E174,'FAN EVOLUTION'!$A$46:$B$10042,2,1)),0,VLOOKUP(E174,'FAN EVOLUTION'!$A$46:$B$10042,2,1))</f>
        <v>176271</v>
      </c>
      <c r="X174" s="135">
        <v>200</v>
      </c>
      <c r="Y174" s="136">
        <v>0.84</v>
      </c>
      <c r="Z174" s="132">
        <v>27326</v>
      </c>
      <c r="AA174" s="136">
        <v>0.01</v>
      </c>
      <c r="AB174" s="137"/>
      <c r="AC174" s="132"/>
    </row>
    <row r="175" spans="1:29" ht="15" x14ac:dyDescent="0.2">
      <c r="A175" s="127">
        <v>1.01540506876277E+16</v>
      </c>
      <c r="B175" s="138">
        <v>2016</v>
      </c>
      <c r="C175" s="128" t="s">
        <v>255</v>
      </c>
      <c r="D175" s="129">
        <v>42460</v>
      </c>
      <c r="E175" s="130">
        <v>42435.333344907405</v>
      </c>
      <c r="F175" s="128" t="s">
        <v>12</v>
      </c>
      <c r="G175" s="128" t="s">
        <v>79</v>
      </c>
      <c r="H175" s="80">
        <f t="shared" si="8"/>
        <v>6</v>
      </c>
      <c r="I175" s="131" t="s">
        <v>125</v>
      </c>
      <c r="J175" s="131">
        <v>144707</v>
      </c>
      <c r="K175" s="132">
        <v>15120</v>
      </c>
      <c r="L175" s="132">
        <v>129587</v>
      </c>
      <c r="M175" s="131">
        <v>22053</v>
      </c>
      <c r="N175" s="133">
        <f t="shared" si="9"/>
        <v>0.15239760343314421</v>
      </c>
      <c r="O175" s="60">
        <f t="shared" si="10"/>
        <v>24630</v>
      </c>
      <c r="P175" s="131">
        <v>21093</v>
      </c>
      <c r="Q175" s="134">
        <v>19</v>
      </c>
      <c r="R175" s="134">
        <v>32</v>
      </c>
      <c r="S175" s="134">
        <v>3486</v>
      </c>
      <c r="T175" s="134" t="s">
        <v>290</v>
      </c>
      <c r="U175" s="134"/>
      <c r="V175" s="117">
        <f t="shared" si="12"/>
        <v>22053</v>
      </c>
      <c r="W175" s="60">
        <f>IF(ISNA(VLOOKUP(E175,'FAN EVOLUTION'!$A$46:$B$10042,2,1)),0,VLOOKUP(E175,'FAN EVOLUTION'!$A$46:$B$10042,2,1))</f>
        <v>176655</v>
      </c>
      <c r="X175" s="135">
        <v>200</v>
      </c>
      <c r="Y175" s="136">
        <v>1.24</v>
      </c>
      <c r="Z175" s="132">
        <v>22241</v>
      </c>
      <c r="AA175" s="136">
        <v>0.01</v>
      </c>
      <c r="AB175" s="137"/>
      <c r="AC175" s="132"/>
    </row>
    <row r="176" spans="1:29" ht="15" x14ac:dyDescent="0.2">
      <c r="A176" s="127">
        <v>1.01540507106027E+16</v>
      </c>
      <c r="B176" s="138">
        <v>2016</v>
      </c>
      <c r="C176" s="128" t="s">
        <v>255</v>
      </c>
      <c r="D176" s="129">
        <v>42460</v>
      </c>
      <c r="E176" s="130">
        <v>42437.333344907405</v>
      </c>
      <c r="F176" s="128" t="s">
        <v>12</v>
      </c>
      <c r="G176" s="128" t="s">
        <v>63</v>
      </c>
      <c r="H176" s="80">
        <f t="shared" si="8"/>
        <v>5</v>
      </c>
      <c r="I176" s="131" t="s">
        <v>352</v>
      </c>
      <c r="J176" s="131">
        <v>174551</v>
      </c>
      <c r="K176" s="132">
        <v>2493</v>
      </c>
      <c r="L176" s="132">
        <v>172058</v>
      </c>
      <c r="M176" s="131">
        <v>28559</v>
      </c>
      <c r="N176" s="133">
        <f t="shared" si="9"/>
        <v>0.16361407267789929</v>
      </c>
      <c r="O176" s="60">
        <f t="shared" si="10"/>
        <v>29378</v>
      </c>
      <c r="P176" s="131">
        <v>26280</v>
      </c>
      <c r="Q176" s="134">
        <v>27</v>
      </c>
      <c r="R176" s="134">
        <v>59</v>
      </c>
      <c r="S176" s="134">
        <v>3012</v>
      </c>
      <c r="T176" s="134" t="s">
        <v>290</v>
      </c>
      <c r="U176" s="134"/>
      <c r="V176" s="117">
        <f t="shared" si="12"/>
        <v>28559</v>
      </c>
      <c r="W176" s="60">
        <f>IF(ISNA(VLOOKUP(E176,'FAN EVOLUTION'!$A$46:$B$10042,2,1)),0,VLOOKUP(E176,'FAN EVOLUTION'!$A$46:$B$10042,2,1))</f>
        <v>176886</v>
      </c>
      <c r="X176" s="135">
        <v>200</v>
      </c>
      <c r="Y176" s="136">
        <v>0.97</v>
      </c>
      <c r="Z176" s="132">
        <v>27426</v>
      </c>
      <c r="AA176" s="136">
        <v>0.01</v>
      </c>
      <c r="AB176" s="137"/>
      <c r="AC176" s="132"/>
    </row>
    <row r="177" spans="1:29" ht="15" x14ac:dyDescent="0.2">
      <c r="A177" s="127">
        <v>1.01540506886727E+16</v>
      </c>
      <c r="B177" s="138">
        <v>2016</v>
      </c>
      <c r="C177" s="128" t="s">
        <v>255</v>
      </c>
      <c r="D177" s="129">
        <v>42460</v>
      </c>
      <c r="E177" s="130">
        <v>42439.333333333336</v>
      </c>
      <c r="F177" s="128" t="s">
        <v>12</v>
      </c>
      <c r="G177" s="128" t="s">
        <v>52</v>
      </c>
      <c r="H177" s="80">
        <f t="shared" si="8"/>
        <v>1</v>
      </c>
      <c r="I177" s="131" t="s">
        <v>126</v>
      </c>
      <c r="J177" s="131">
        <v>141207</v>
      </c>
      <c r="K177" s="132">
        <v>12913</v>
      </c>
      <c r="L177" s="132">
        <v>128294</v>
      </c>
      <c r="M177" s="131">
        <v>24826</v>
      </c>
      <c r="N177" s="133">
        <f t="shared" si="9"/>
        <v>0.17581281381234642</v>
      </c>
      <c r="O177" s="60">
        <f t="shared" si="10"/>
        <v>28441</v>
      </c>
      <c r="P177" s="131">
        <v>24317</v>
      </c>
      <c r="Q177" s="134">
        <v>40</v>
      </c>
      <c r="R177" s="134">
        <v>52</v>
      </c>
      <c r="S177" s="134">
        <v>4032</v>
      </c>
      <c r="T177" s="134" t="s">
        <v>290</v>
      </c>
      <c r="U177" s="134"/>
      <c r="V177" s="117">
        <f t="shared" si="12"/>
        <v>24826</v>
      </c>
      <c r="W177" s="60">
        <f>IF(ISNA(VLOOKUP(E177,'FAN EVOLUTION'!$A$46:$B$10042,2,1)),0,VLOOKUP(E177,'FAN EVOLUTION'!$A$46:$B$10042,2,1))</f>
        <v>177148</v>
      </c>
      <c r="X177" s="135">
        <v>200</v>
      </c>
      <c r="Y177" s="136">
        <v>1.1399999999999999</v>
      </c>
      <c r="Z177" s="132">
        <v>25605</v>
      </c>
      <c r="AA177" s="136">
        <v>0.01</v>
      </c>
      <c r="AB177" s="137"/>
      <c r="AC177" s="132"/>
    </row>
    <row r="178" spans="1:29" ht="15" x14ac:dyDescent="0.2">
      <c r="A178" s="127">
        <v>1.01540507108377E+16</v>
      </c>
      <c r="B178" s="138">
        <v>2016</v>
      </c>
      <c r="C178" s="128" t="s">
        <v>255</v>
      </c>
      <c r="D178" s="129">
        <v>42460</v>
      </c>
      <c r="E178" s="130">
        <v>42442.375</v>
      </c>
      <c r="F178" s="128" t="s">
        <v>12</v>
      </c>
      <c r="G178" s="128" t="s">
        <v>296</v>
      </c>
      <c r="H178" s="80">
        <f t="shared" si="8"/>
        <v>4</v>
      </c>
      <c r="I178" s="131" t="s">
        <v>127</v>
      </c>
      <c r="J178" s="131">
        <v>162984</v>
      </c>
      <c r="K178" s="132">
        <v>1691</v>
      </c>
      <c r="L178" s="132">
        <v>161293</v>
      </c>
      <c r="M178" s="131">
        <v>25704</v>
      </c>
      <c r="N178" s="133">
        <f t="shared" si="9"/>
        <v>0.15770873214548667</v>
      </c>
      <c r="O178" s="60">
        <f t="shared" si="10"/>
        <v>26758</v>
      </c>
      <c r="P178" s="131">
        <v>23661</v>
      </c>
      <c r="Q178" s="134">
        <v>24</v>
      </c>
      <c r="R178" s="134">
        <v>28</v>
      </c>
      <c r="S178" s="134">
        <v>3045</v>
      </c>
      <c r="T178" s="134" t="s">
        <v>290</v>
      </c>
      <c r="U178" s="134"/>
      <c r="V178" s="117">
        <f t="shared" si="12"/>
        <v>25704</v>
      </c>
      <c r="W178" s="60">
        <f>IF(ISNA(VLOOKUP(E178,'FAN EVOLUTION'!$A$46:$B$10042,2,1)),0,VLOOKUP(E178,'FAN EVOLUTION'!$A$46:$B$10042,2,1))</f>
        <v>177381</v>
      </c>
      <c r="X178" s="135">
        <v>119.36</v>
      </c>
      <c r="Y178" s="136">
        <v>1.2</v>
      </c>
      <c r="Z178" s="132">
        <v>8491</v>
      </c>
      <c r="AA178" s="136">
        <v>0.01</v>
      </c>
      <c r="AB178" s="137"/>
      <c r="AC178" s="132"/>
    </row>
    <row r="179" spans="1:29" ht="15" x14ac:dyDescent="0.2">
      <c r="A179" s="127">
        <v>1.01540506905927E+16</v>
      </c>
      <c r="B179" s="138">
        <v>2016</v>
      </c>
      <c r="C179" s="128" t="s">
        <v>255</v>
      </c>
      <c r="D179" s="129">
        <v>42460</v>
      </c>
      <c r="E179" s="130">
        <v>42444.375011574077</v>
      </c>
      <c r="F179" s="128" t="s">
        <v>12</v>
      </c>
      <c r="G179" s="128" t="s">
        <v>52</v>
      </c>
      <c r="H179" s="80">
        <f t="shared" si="8"/>
        <v>1</v>
      </c>
      <c r="I179" s="131" t="s">
        <v>128</v>
      </c>
      <c r="J179" s="131">
        <v>150688</v>
      </c>
      <c r="K179" s="132">
        <v>19978</v>
      </c>
      <c r="L179" s="132">
        <v>130710</v>
      </c>
      <c r="M179" s="131">
        <v>23173</v>
      </c>
      <c r="N179" s="133">
        <f t="shared" si="9"/>
        <v>0.15378132299851349</v>
      </c>
      <c r="O179" s="60">
        <f t="shared" si="10"/>
        <v>24984</v>
      </c>
      <c r="P179" s="131">
        <v>20692</v>
      </c>
      <c r="Q179" s="134">
        <v>36</v>
      </c>
      <c r="R179" s="134">
        <v>71</v>
      </c>
      <c r="S179" s="134">
        <v>4185</v>
      </c>
      <c r="T179" s="134" t="s">
        <v>290</v>
      </c>
      <c r="U179" s="134"/>
      <c r="V179" s="117">
        <f t="shared" si="12"/>
        <v>23173</v>
      </c>
      <c r="W179" s="60">
        <f>IF(ISNA(VLOOKUP(E179,'FAN EVOLUTION'!$A$46:$B$10042,2,1)),0,VLOOKUP(E179,'FAN EVOLUTION'!$A$46:$B$10042,2,1))</f>
        <v>177787</v>
      </c>
      <c r="X179" s="135">
        <v>200</v>
      </c>
      <c r="Y179" s="136">
        <v>1.22</v>
      </c>
      <c r="Z179" s="132">
        <v>23532</v>
      </c>
      <c r="AA179" s="136">
        <v>0.01</v>
      </c>
      <c r="AB179" s="137"/>
      <c r="AC179" s="132"/>
    </row>
    <row r="180" spans="1:29" ht="15" x14ac:dyDescent="0.2">
      <c r="A180" s="127">
        <v>1.01540551350827E+16</v>
      </c>
      <c r="B180" s="138">
        <v>2016</v>
      </c>
      <c r="C180" s="128" t="s">
        <v>255</v>
      </c>
      <c r="D180" s="129">
        <v>42460</v>
      </c>
      <c r="E180" s="130">
        <v>42446.125011574077</v>
      </c>
      <c r="F180" s="128" t="s">
        <v>12</v>
      </c>
      <c r="G180" s="128" t="s">
        <v>79</v>
      </c>
      <c r="H180" s="80">
        <f t="shared" si="8"/>
        <v>6</v>
      </c>
      <c r="I180" s="131" t="s">
        <v>129</v>
      </c>
      <c r="J180" s="131">
        <v>132983</v>
      </c>
      <c r="K180" s="132">
        <v>7148</v>
      </c>
      <c r="L180" s="132">
        <v>125835</v>
      </c>
      <c r="M180" s="131">
        <v>29528</v>
      </c>
      <c r="N180" s="133">
        <f t="shared" si="9"/>
        <v>0.22204341908364228</v>
      </c>
      <c r="O180" s="60">
        <f t="shared" si="10"/>
        <v>30973</v>
      </c>
      <c r="P180" s="131">
        <v>28792</v>
      </c>
      <c r="Q180" s="134">
        <v>27</v>
      </c>
      <c r="R180" s="134">
        <v>33</v>
      </c>
      <c r="S180" s="134">
        <v>2121</v>
      </c>
      <c r="T180" s="134" t="s">
        <v>290</v>
      </c>
      <c r="U180" s="134"/>
      <c r="V180" s="117">
        <f t="shared" si="12"/>
        <v>29528</v>
      </c>
      <c r="W180" s="60">
        <f>IF(ISNA(VLOOKUP(E180,'FAN EVOLUTION'!$A$46:$B$10042,2,1)),0,VLOOKUP(E180,'FAN EVOLUTION'!$A$46:$B$10042,2,1))</f>
        <v>178025</v>
      </c>
      <c r="X180" s="135">
        <v>200</v>
      </c>
      <c r="Y180" s="136">
        <v>1.06</v>
      </c>
      <c r="Z180" s="132">
        <v>29076</v>
      </c>
      <c r="AA180" s="136">
        <v>0.01</v>
      </c>
      <c r="AB180" s="137"/>
      <c r="AC180" s="132"/>
    </row>
    <row r="181" spans="1:29" ht="15" x14ac:dyDescent="0.2">
      <c r="A181" s="127">
        <v>1.01540551389177E+16</v>
      </c>
      <c r="B181" s="138">
        <v>2016</v>
      </c>
      <c r="C181" s="128" t="s">
        <v>255</v>
      </c>
      <c r="D181" s="129">
        <v>42460</v>
      </c>
      <c r="E181" s="130">
        <v>42449.125011574077</v>
      </c>
      <c r="F181" s="128" t="s">
        <v>12</v>
      </c>
      <c r="G181" s="128" t="s">
        <v>79</v>
      </c>
      <c r="H181" s="80">
        <f t="shared" si="8"/>
        <v>6</v>
      </c>
      <c r="I181" s="131" t="s">
        <v>130</v>
      </c>
      <c r="J181" s="131">
        <v>125406</v>
      </c>
      <c r="K181" s="132">
        <v>6369</v>
      </c>
      <c r="L181" s="132">
        <v>119037</v>
      </c>
      <c r="M181" s="131">
        <v>28677</v>
      </c>
      <c r="N181" s="133">
        <f t="shared" si="9"/>
        <v>0.22867326922156836</v>
      </c>
      <c r="O181" s="60">
        <f t="shared" si="10"/>
        <v>29764</v>
      </c>
      <c r="P181" s="131">
        <v>27862</v>
      </c>
      <c r="Q181" s="134">
        <v>34</v>
      </c>
      <c r="R181" s="134">
        <v>46</v>
      </c>
      <c r="S181" s="134">
        <v>1822</v>
      </c>
      <c r="T181" s="134" t="s">
        <v>290</v>
      </c>
      <c r="U181" s="134"/>
      <c r="V181" s="117">
        <f t="shared" si="12"/>
        <v>28677</v>
      </c>
      <c r="W181" s="60">
        <f>IF(ISNA(VLOOKUP(E181,'FAN EVOLUTION'!$A$46:$B$10042,2,1)),0,VLOOKUP(E181,'FAN EVOLUTION'!$A$46:$B$10042,2,1))</f>
        <v>178406</v>
      </c>
      <c r="X181" s="135">
        <v>200</v>
      </c>
      <c r="Y181" s="136">
        <v>1.1100000000000001</v>
      </c>
      <c r="Z181" s="132">
        <v>28175</v>
      </c>
      <c r="AA181" s="136">
        <v>0.01</v>
      </c>
      <c r="AB181" s="137"/>
      <c r="AC181" s="132"/>
    </row>
    <row r="182" spans="1:29" ht="15" x14ac:dyDescent="0.2">
      <c r="A182" s="127">
        <v>1.01540693711677E+16</v>
      </c>
      <c r="B182" s="138">
        <v>2016</v>
      </c>
      <c r="C182" s="128" t="s">
        <v>255</v>
      </c>
      <c r="D182" s="129">
        <v>42460</v>
      </c>
      <c r="E182" s="130">
        <v>42451.375011574077</v>
      </c>
      <c r="F182" s="128" t="s">
        <v>12</v>
      </c>
      <c r="G182" s="128" t="s">
        <v>52</v>
      </c>
      <c r="H182" s="80">
        <f t="shared" si="8"/>
        <v>1</v>
      </c>
      <c r="I182" s="131" t="s">
        <v>131</v>
      </c>
      <c r="J182" s="131">
        <v>108216</v>
      </c>
      <c r="K182" s="132">
        <v>6922</v>
      </c>
      <c r="L182" s="132">
        <v>101294</v>
      </c>
      <c r="M182" s="131">
        <v>22383</v>
      </c>
      <c r="N182" s="133">
        <f t="shared" si="9"/>
        <v>0.20683632734530938</v>
      </c>
      <c r="O182" s="60">
        <f t="shared" si="10"/>
        <v>23048</v>
      </c>
      <c r="P182" s="131">
        <v>21559</v>
      </c>
      <c r="Q182" s="134">
        <v>18</v>
      </c>
      <c r="R182" s="134">
        <v>32</v>
      </c>
      <c r="S182" s="134">
        <v>1439</v>
      </c>
      <c r="T182" s="134" t="s">
        <v>290</v>
      </c>
      <c r="U182" s="134"/>
      <c r="V182" s="117">
        <f t="shared" si="12"/>
        <v>22383</v>
      </c>
      <c r="W182" s="60">
        <f>IF(ISNA(VLOOKUP(E182,'FAN EVOLUTION'!$A$46:$B$10042,2,1)),0,VLOOKUP(E182,'FAN EVOLUTION'!$A$46:$B$10042,2,1))</f>
        <v>178638</v>
      </c>
      <c r="X182" s="135">
        <v>200</v>
      </c>
      <c r="Y182" s="136">
        <v>1.68</v>
      </c>
      <c r="Z182" s="132">
        <v>21587</v>
      </c>
      <c r="AA182" s="136">
        <v>0.01</v>
      </c>
      <c r="AB182" s="137"/>
      <c r="AC182" s="132"/>
    </row>
    <row r="183" spans="1:29" ht="15" x14ac:dyDescent="0.2">
      <c r="A183" s="127">
        <v>1.01540506926027E+16</v>
      </c>
      <c r="B183" s="138">
        <v>2016</v>
      </c>
      <c r="C183" s="128" t="s">
        <v>255</v>
      </c>
      <c r="D183" s="129">
        <v>42460</v>
      </c>
      <c r="E183" s="130">
        <v>42453.375</v>
      </c>
      <c r="F183" s="128" t="s">
        <v>12</v>
      </c>
      <c r="G183" s="128" t="s">
        <v>55</v>
      </c>
      <c r="H183" s="80">
        <f t="shared" si="8"/>
        <v>2</v>
      </c>
      <c r="I183" s="131" t="s">
        <v>353</v>
      </c>
      <c r="J183" s="131">
        <v>87839</v>
      </c>
      <c r="K183" s="132">
        <v>3984</v>
      </c>
      <c r="L183" s="132">
        <v>83855</v>
      </c>
      <c r="M183" s="131">
        <v>21958</v>
      </c>
      <c r="N183" s="133">
        <f t="shared" si="9"/>
        <v>0.24998007718667106</v>
      </c>
      <c r="O183" s="60">
        <f t="shared" si="10"/>
        <v>24337</v>
      </c>
      <c r="P183" s="131">
        <v>22924</v>
      </c>
      <c r="Q183" s="134">
        <v>13</v>
      </c>
      <c r="R183" s="134">
        <v>26</v>
      </c>
      <c r="S183" s="134">
        <v>1374</v>
      </c>
      <c r="T183" s="134" t="s">
        <v>290</v>
      </c>
      <c r="U183" s="134"/>
      <c r="V183" s="117">
        <f t="shared" si="12"/>
        <v>21958</v>
      </c>
      <c r="W183" s="60">
        <f>IF(ISNA(VLOOKUP(E183,'FAN EVOLUTION'!$A$46:$B$10042,2,1)),0,VLOOKUP(E183,'FAN EVOLUTION'!$A$46:$B$10042,2,1))</f>
        <v>178907</v>
      </c>
      <c r="X183" s="135">
        <v>200</v>
      </c>
      <c r="Y183" s="136">
        <v>1.67</v>
      </c>
      <c r="Z183" s="132">
        <v>23264</v>
      </c>
      <c r="AA183" s="136">
        <v>0.01</v>
      </c>
      <c r="AB183" s="137"/>
      <c r="AC183" s="132"/>
    </row>
    <row r="184" spans="1:29" ht="15" x14ac:dyDescent="0.2">
      <c r="A184" s="127">
        <v>1.01540506963577E+16</v>
      </c>
      <c r="B184" s="138">
        <v>2016</v>
      </c>
      <c r="C184" s="128" t="s">
        <v>255</v>
      </c>
      <c r="D184" s="129">
        <v>42460</v>
      </c>
      <c r="E184" s="130">
        <v>42456.083344907405</v>
      </c>
      <c r="F184" s="128" t="s">
        <v>12</v>
      </c>
      <c r="G184" s="128" t="s">
        <v>79</v>
      </c>
      <c r="H184" s="80">
        <f t="shared" si="8"/>
        <v>6</v>
      </c>
      <c r="I184" s="131" t="s">
        <v>354</v>
      </c>
      <c r="J184" s="131">
        <v>142775</v>
      </c>
      <c r="K184" s="132">
        <v>15863</v>
      </c>
      <c r="L184" s="132">
        <v>126912</v>
      </c>
      <c r="M184" s="131">
        <v>26528</v>
      </c>
      <c r="N184" s="133">
        <f t="shared" si="9"/>
        <v>0.18580283663106287</v>
      </c>
      <c r="O184" s="60">
        <f t="shared" si="10"/>
        <v>28997</v>
      </c>
      <c r="P184" s="131">
        <v>24207</v>
      </c>
      <c r="Q184" s="134">
        <v>13</v>
      </c>
      <c r="R184" s="134">
        <v>34</v>
      </c>
      <c r="S184" s="134">
        <v>4743</v>
      </c>
      <c r="T184" s="134" t="s">
        <v>290</v>
      </c>
      <c r="U184" s="134"/>
      <c r="V184" s="117">
        <f t="shared" si="12"/>
        <v>26528</v>
      </c>
      <c r="W184" s="60">
        <f>IF(ISNA(VLOOKUP(E184,'FAN EVOLUTION'!$A$46:$B$10042,2,1)),0,VLOOKUP(E184,'FAN EVOLUTION'!$A$46:$B$10042,2,1))</f>
        <v>179201</v>
      </c>
      <c r="X184" s="135">
        <v>200</v>
      </c>
      <c r="Y184" s="136">
        <v>1.1499999999999999</v>
      </c>
      <c r="Z184" s="132">
        <v>26533</v>
      </c>
      <c r="AA184" s="136">
        <v>0.01</v>
      </c>
      <c r="AB184" s="137"/>
      <c r="AC184" s="132"/>
    </row>
    <row r="185" spans="1:29" ht="15" x14ac:dyDescent="0.2">
      <c r="A185" s="127">
        <v>1.01540507003377E+16</v>
      </c>
      <c r="B185" s="138">
        <v>2016</v>
      </c>
      <c r="C185" s="128" t="s">
        <v>255</v>
      </c>
      <c r="D185" s="129">
        <v>42460</v>
      </c>
      <c r="E185" s="130">
        <v>42458.333333333336</v>
      </c>
      <c r="F185" s="128" t="s">
        <v>12</v>
      </c>
      <c r="G185" s="128" t="s">
        <v>52</v>
      </c>
      <c r="H185" s="80">
        <f t="shared" si="8"/>
        <v>1</v>
      </c>
      <c r="I185" s="131" t="s">
        <v>132</v>
      </c>
      <c r="J185" s="131">
        <v>165771</v>
      </c>
      <c r="K185" s="132">
        <v>17446</v>
      </c>
      <c r="L185" s="132">
        <v>148325</v>
      </c>
      <c r="M185" s="131">
        <v>30066</v>
      </c>
      <c r="N185" s="133">
        <f t="shared" si="9"/>
        <v>0.18137068606692364</v>
      </c>
      <c r="O185" s="60">
        <f t="shared" si="10"/>
        <v>32185</v>
      </c>
      <c r="P185" s="131">
        <v>26567</v>
      </c>
      <c r="Q185" s="134">
        <v>19</v>
      </c>
      <c r="R185" s="134">
        <v>44</v>
      </c>
      <c r="S185" s="134">
        <v>5555</v>
      </c>
      <c r="T185" s="134" t="s">
        <v>290</v>
      </c>
      <c r="U185" s="134"/>
      <c r="V185" s="117">
        <f t="shared" si="12"/>
        <v>30066</v>
      </c>
      <c r="W185" s="60">
        <f>IF(ISNA(VLOOKUP(E185,'FAN EVOLUTION'!$A$46:$B$10042,2,1)),0,VLOOKUP(E185,'FAN EVOLUTION'!$A$46:$B$10042,2,1))</f>
        <v>179377</v>
      </c>
      <c r="X185" s="135">
        <v>200</v>
      </c>
      <c r="Y185" s="136">
        <v>0.95</v>
      </c>
      <c r="Z185" s="132">
        <v>29214</v>
      </c>
      <c r="AA185" s="136">
        <v>0.01</v>
      </c>
      <c r="AB185" s="137"/>
      <c r="AC185" s="132"/>
    </row>
    <row r="186" spans="1:29" ht="15" x14ac:dyDescent="0.2">
      <c r="A186" s="127">
        <v>1.01541285997477E+16</v>
      </c>
      <c r="B186" s="138">
        <v>2016</v>
      </c>
      <c r="C186" s="128" t="s">
        <v>254</v>
      </c>
      <c r="D186" s="129">
        <v>42490</v>
      </c>
      <c r="E186" s="130">
        <v>42461.083935185183</v>
      </c>
      <c r="F186" s="128" t="s">
        <v>12</v>
      </c>
      <c r="G186" s="128" t="s">
        <v>52</v>
      </c>
      <c r="H186" s="80">
        <f t="shared" si="8"/>
        <v>1</v>
      </c>
      <c r="I186" s="131" t="s">
        <v>133</v>
      </c>
      <c r="J186" s="131">
        <v>149640</v>
      </c>
      <c r="K186" s="132">
        <v>28891</v>
      </c>
      <c r="L186" s="132">
        <v>120749</v>
      </c>
      <c r="M186" s="131">
        <v>28995</v>
      </c>
      <c r="N186" s="133">
        <f t="shared" si="9"/>
        <v>0.19376503608660786</v>
      </c>
      <c r="O186" s="60">
        <f t="shared" si="10"/>
        <v>31882</v>
      </c>
      <c r="P186" s="131">
        <v>27316</v>
      </c>
      <c r="Q186" s="134">
        <v>18</v>
      </c>
      <c r="R186" s="134">
        <v>57</v>
      </c>
      <c r="S186" s="134">
        <v>4491</v>
      </c>
      <c r="T186" s="134" t="s">
        <v>290</v>
      </c>
      <c r="U186" s="134"/>
      <c r="V186" s="117">
        <f t="shared" si="12"/>
        <v>28995</v>
      </c>
      <c r="W186" s="60">
        <f>IF(ISNA(VLOOKUP(E186,'FAN EVOLUTION'!$A$46:$B$10042,2,1)),0,VLOOKUP(E186,'FAN EVOLUTION'!$A$46:$B$10042,2,1))</f>
        <v>179735</v>
      </c>
      <c r="X186" s="135">
        <v>200</v>
      </c>
      <c r="Y186" s="136">
        <v>1.1200000000000001</v>
      </c>
      <c r="Z186" s="132">
        <v>28882</v>
      </c>
      <c r="AA186" s="136">
        <v>0.01</v>
      </c>
      <c r="AB186" s="137"/>
      <c r="AC186" s="132"/>
    </row>
    <row r="187" spans="1:29" ht="15" x14ac:dyDescent="0.2">
      <c r="A187" s="127">
        <v>1.01541286119727E+16</v>
      </c>
      <c r="B187" s="138">
        <v>2016</v>
      </c>
      <c r="C187" s="128" t="s">
        <v>254</v>
      </c>
      <c r="D187" s="129">
        <v>42490</v>
      </c>
      <c r="E187" s="130">
        <v>42464.291678240741</v>
      </c>
      <c r="F187" s="128" t="s">
        <v>12</v>
      </c>
      <c r="G187" s="128" t="s">
        <v>79</v>
      </c>
      <c r="H187" s="80">
        <f t="shared" si="8"/>
        <v>6</v>
      </c>
      <c r="I187" s="131" t="s">
        <v>355</v>
      </c>
      <c r="J187" s="131">
        <v>139504</v>
      </c>
      <c r="K187" s="132">
        <v>14363</v>
      </c>
      <c r="L187" s="132">
        <v>125141</v>
      </c>
      <c r="M187" s="131">
        <v>26907</v>
      </c>
      <c r="N187" s="133">
        <f t="shared" si="9"/>
        <v>0.19287618993003786</v>
      </c>
      <c r="O187" s="60">
        <f t="shared" si="10"/>
        <v>30479</v>
      </c>
      <c r="P187" s="131">
        <v>24462</v>
      </c>
      <c r="Q187" s="134">
        <v>12</v>
      </c>
      <c r="R187" s="134">
        <v>23</v>
      </c>
      <c r="S187" s="134">
        <v>5982</v>
      </c>
      <c r="T187" s="134" t="s">
        <v>290</v>
      </c>
      <c r="U187" s="134"/>
      <c r="V187" s="117">
        <f t="shared" si="12"/>
        <v>26907</v>
      </c>
      <c r="W187" s="60">
        <f>IF(ISNA(VLOOKUP(E187,'FAN EVOLUTION'!$A$46:$B$10042,2,1)),0,VLOOKUP(E187,'FAN EVOLUTION'!$A$46:$B$10042,2,1))</f>
        <v>179735</v>
      </c>
      <c r="X187" s="135">
        <v>200</v>
      </c>
      <c r="Y187" s="136">
        <v>1.07</v>
      </c>
      <c r="Z187" s="132">
        <v>27382</v>
      </c>
      <c r="AA187" s="136">
        <v>0.01</v>
      </c>
      <c r="AB187" s="137"/>
      <c r="AC187" s="132"/>
    </row>
    <row r="188" spans="1:29" ht="15" x14ac:dyDescent="0.2">
      <c r="A188" s="127">
        <v>1.01541286222877E+16</v>
      </c>
      <c r="B188" s="138">
        <v>2016</v>
      </c>
      <c r="C188" s="128" t="s">
        <v>254</v>
      </c>
      <c r="D188" s="129">
        <v>42490</v>
      </c>
      <c r="E188" s="130">
        <v>42466.333414351851</v>
      </c>
      <c r="F188" s="128" t="s">
        <v>12</v>
      </c>
      <c r="G188" s="128" t="s">
        <v>122</v>
      </c>
      <c r="H188" s="80">
        <f t="shared" si="8"/>
        <v>7</v>
      </c>
      <c r="I188" s="131" t="s">
        <v>134</v>
      </c>
      <c r="J188" s="131">
        <v>313462</v>
      </c>
      <c r="K188" s="132">
        <v>16842</v>
      </c>
      <c r="L188" s="132">
        <v>296620</v>
      </c>
      <c r="M188" s="131">
        <v>31322</v>
      </c>
      <c r="N188" s="133">
        <f t="shared" si="9"/>
        <v>9.9922797659684426E-2</v>
      </c>
      <c r="O188" s="60">
        <f t="shared" si="10"/>
        <v>44027</v>
      </c>
      <c r="P188" s="131">
        <v>17477</v>
      </c>
      <c r="Q188" s="134">
        <v>32</v>
      </c>
      <c r="R188" s="134">
        <v>85</v>
      </c>
      <c r="S188" s="134">
        <v>26433</v>
      </c>
      <c r="T188" s="134" t="s">
        <v>290</v>
      </c>
      <c r="U188" s="134"/>
      <c r="V188" s="117">
        <f t="shared" si="12"/>
        <v>31322</v>
      </c>
      <c r="W188" s="60">
        <f>IF(ISNA(VLOOKUP(E188,'FAN EVOLUTION'!$A$46:$B$10042,2,1)),0,VLOOKUP(E188,'FAN EVOLUTION'!$A$46:$B$10042,2,1))</f>
        <v>182972</v>
      </c>
      <c r="X188" s="135">
        <v>200</v>
      </c>
      <c r="Y188" s="136">
        <v>0.47</v>
      </c>
      <c r="Z188" s="132">
        <v>34482</v>
      </c>
      <c r="AA188" s="136">
        <v>0.01</v>
      </c>
      <c r="AB188" s="137"/>
      <c r="AC188" s="132"/>
    </row>
    <row r="189" spans="1:29" ht="15" x14ac:dyDescent="0.2">
      <c r="A189" s="127">
        <v>1.01541286275077E+16</v>
      </c>
      <c r="B189" s="138">
        <v>2016</v>
      </c>
      <c r="C189" s="128" t="s">
        <v>254</v>
      </c>
      <c r="D189" s="129">
        <v>42490</v>
      </c>
      <c r="E189" s="130">
        <v>42468.333344907405</v>
      </c>
      <c r="F189" s="128" t="s">
        <v>12</v>
      </c>
      <c r="G189" s="128" t="s">
        <v>57</v>
      </c>
      <c r="H189" s="80">
        <f t="shared" si="8"/>
        <v>3</v>
      </c>
      <c r="I189" s="131" t="s">
        <v>135</v>
      </c>
      <c r="J189" s="131">
        <v>136255</v>
      </c>
      <c r="K189" s="132">
        <v>13548</v>
      </c>
      <c r="L189" s="132">
        <v>122707</v>
      </c>
      <c r="M189" s="131">
        <v>28810</v>
      </c>
      <c r="N189" s="133">
        <f t="shared" si="9"/>
        <v>0.21144178195295585</v>
      </c>
      <c r="O189" s="60">
        <f t="shared" si="10"/>
        <v>31735</v>
      </c>
      <c r="P189" s="131">
        <v>27273</v>
      </c>
      <c r="Q189" s="134">
        <v>19</v>
      </c>
      <c r="R189" s="134">
        <v>64</v>
      </c>
      <c r="S189" s="134">
        <v>4379</v>
      </c>
      <c r="T189" s="134" t="s">
        <v>290</v>
      </c>
      <c r="U189" s="134"/>
      <c r="V189" s="117">
        <f t="shared" si="12"/>
        <v>28810</v>
      </c>
      <c r="W189" s="60">
        <f>IF(ISNA(VLOOKUP(E189,'FAN EVOLUTION'!$A$46:$B$10042,2,1)),0,VLOOKUP(E189,'FAN EVOLUTION'!$A$46:$B$10042,2,1))</f>
        <v>182972</v>
      </c>
      <c r="X189" s="135">
        <v>400</v>
      </c>
      <c r="Y189" s="136">
        <v>1.21</v>
      </c>
      <c r="Z189" s="132">
        <v>56366</v>
      </c>
      <c r="AA189" s="136">
        <v>0.01</v>
      </c>
      <c r="AB189" s="137"/>
      <c r="AC189" s="132"/>
    </row>
    <row r="190" spans="1:29" ht="15" x14ac:dyDescent="0.2">
      <c r="A190" s="127">
        <v>1.01541937745827E+16</v>
      </c>
      <c r="B190" s="138">
        <v>2016</v>
      </c>
      <c r="C190" s="128" t="s">
        <v>254</v>
      </c>
      <c r="D190" s="129">
        <v>42490</v>
      </c>
      <c r="E190" s="130">
        <v>42471.333344907405</v>
      </c>
      <c r="F190" s="128" t="s">
        <v>12</v>
      </c>
      <c r="G190" s="128" t="s">
        <v>52</v>
      </c>
      <c r="H190" s="80">
        <f t="shared" si="8"/>
        <v>1</v>
      </c>
      <c r="I190" s="131" t="s">
        <v>136</v>
      </c>
      <c r="J190" s="131">
        <v>152075</v>
      </c>
      <c r="K190" s="132">
        <v>22925</v>
      </c>
      <c r="L190" s="132">
        <v>129150</v>
      </c>
      <c r="M190" s="131">
        <v>25517</v>
      </c>
      <c r="N190" s="133">
        <f t="shared" si="9"/>
        <v>0.1677922077922078</v>
      </c>
      <c r="O190" s="60">
        <f t="shared" si="10"/>
        <v>28395</v>
      </c>
      <c r="P190" s="131">
        <v>23047</v>
      </c>
      <c r="Q190" s="134">
        <v>24</v>
      </c>
      <c r="R190" s="134">
        <v>39</v>
      </c>
      <c r="S190" s="134">
        <v>5285</v>
      </c>
      <c r="T190" s="134" t="s">
        <v>290</v>
      </c>
      <c r="U190" s="134"/>
      <c r="V190" s="117">
        <f t="shared" si="12"/>
        <v>25517</v>
      </c>
      <c r="W190" s="60">
        <f>IF(ISNA(VLOOKUP(E190,'FAN EVOLUTION'!$A$46:$B$10042,2,1)),0,VLOOKUP(E190,'FAN EVOLUTION'!$A$46:$B$10042,2,1))</f>
        <v>182972</v>
      </c>
      <c r="X190" s="135">
        <v>200</v>
      </c>
      <c r="Y190" s="136">
        <v>1.18</v>
      </c>
      <c r="Z190" s="132">
        <v>25706</v>
      </c>
      <c r="AA190" s="136">
        <v>0.01</v>
      </c>
      <c r="AB190" s="137"/>
      <c r="AC190" s="132"/>
    </row>
    <row r="191" spans="1:29" ht="15" x14ac:dyDescent="0.2">
      <c r="A191" s="127">
        <v>1.01541286382027E+16</v>
      </c>
      <c r="B191" s="138">
        <v>2016</v>
      </c>
      <c r="C191" s="128" t="s">
        <v>254</v>
      </c>
      <c r="D191" s="129">
        <v>42490</v>
      </c>
      <c r="E191" s="130">
        <v>42473.333344907405</v>
      </c>
      <c r="F191" s="128" t="s">
        <v>12</v>
      </c>
      <c r="G191" s="128" t="s">
        <v>52</v>
      </c>
      <c r="H191" s="80">
        <f t="shared" si="8"/>
        <v>1</v>
      </c>
      <c r="I191" s="131" t="s">
        <v>356</v>
      </c>
      <c r="J191" s="131">
        <v>217677</v>
      </c>
      <c r="K191" s="132">
        <v>23957</v>
      </c>
      <c r="L191" s="132">
        <v>193720</v>
      </c>
      <c r="M191" s="131">
        <v>29556</v>
      </c>
      <c r="N191" s="133">
        <f t="shared" si="9"/>
        <v>0.13577915902920382</v>
      </c>
      <c r="O191" s="60">
        <f t="shared" si="10"/>
        <v>33696</v>
      </c>
      <c r="P191" s="131">
        <v>25375</v>
      </c>
      <c r="Q191" s="134">
        <v>47</v>
      </c>
      <c r="R191" s="134">
        <v>273</v>
      </c>
      <c r="S191" s="134">
        <v>8001</v>
      </c>
      <c r="T191" s="134" t="s">
        <v>290</v>
      </c>
      <c r="U191" s="134"/>
      <c r="V191" s="117">
        <f t="shared" si="12"/>
        <v>29556</v>
      </c>
      <c r="W191" s="60">
        <f>IF(ISNA(VLOOKUP(E191,'FAN EVOLUTION'!$A$46:$B$10042,2,1)),0,VLOOKUP(E191,'FAN EVOLUTION'!$A$46:$B$10042,2,1))</f>
        <v>182972</v>
      </c>
      <c r="X191" s="135">
        <v>200</v>
      </c>
      <c r="Y191" s="136">
        <v>0.72</v>
      </c>
      <c r="Z191" s="132">
        <v>29333</v>
      </c>
      <c r="AA191" s="136">
        <v>0.01</v>
      </c>
      <c r="AB191" s="137"/>
      <c r="AC191" s="132"/>
    </row>
    <row r="192" spans="1:29" ht="15" x14ac:dyDescent="0.2">
      <c r="A192" s="127">
        <v>1.01541286524727E+16</v>
      </c>
      <c r="B192" s="138">
        <v>2016</v>
      </c>
      <c r="C192" s="128" t="s">
        <v>254</v>
      </c>
      <c r="D192" s="129">
        <v>42490</v>
      </c>
      <c r="E192" s="130">
        <v>42475.333333333336</v>
      </c>
      <c r="F192" s="128" t="s">
        <v>12</v>
      </c>
      <c r="G192" s="128" t="s">
        <v>52</v>
      </c>
      <c r="H192" s="80">
        <f t="shared" si="8"/>
        <v>1</v>
      </c>
      <c r="I192" s="131" t="s">
        <v>137</v>
      </c>
      <c r="J192" s="131">
        <v>117042</v>
      </c>
      <c r="K192" s="132">
        <v>10732</v>
      </c>
      <c r="L192" s="132">
        <v>106310</v>
      </c>
      <c r="M192" s="131">
        <v>27042</v>
      </c>
      <c r="N192" s="133">
        <f t="shared" si="9"/>
        <v>0.23104526580201978</v>
      </c>
      <c r="O192" s="60">
        <f t="shared" si="10"/>
        <v>29064</v>
      </c>
      <c r="P192" s="131">
        <v>25961</v>
      </c>
      <c r="Q192" s="134">
        <v>10</v>
      </c>
      <c r="R192" s="134">
        <v>8</v>
      </c>
      <c r="S192" s="134">
        <v>3085</v>
      </c>
      <c r="T192" s="134" t="s">
        <v>290</v>
      </c>
      <c r="U192" s="134"/>
      <c r="V192" s="117">
        <f t="shared" si="12"/>
        <v>27042</v>
      </c>
      <c r="W192" s="60">
        <f>IF(ISNA(VLOOKUP(E192,'FAN EVOLUTION'!$A$46:$B$10042,2,1)),0,VLOOKUP(E192,'FAN EVOLUTION'!$A$46:$B$10042,2,1))</f>
        <v>182972</v>
      </c>
      <c r="X192" s="135"/>
      <c r="Y192" s="136"/>
      <c r="Z192" s="132"/>
      <c r="AA192" s="136"/>
      <c r="AB192" s="137"/>
      <c r="AC192" s="132"/>
    </row>
    <row r="193" spans="1:29" ht="15" x14ac:dyDescent="0.2">
      <c r="A193" s="127">
        <v>1.01541327612177E+16</v>
      </c>
      <c r="B193" s="138">
        <v>2016</v>
      </c>
      <c r="C193" s="128" t="s">
        <v>254</v>
      </c>
      <c r="D193" s="129">
        <v>42490</v>
      </c>
      <c r="E193" s="130">
        <v>42478.333344907405</v>
      </c>
      <c r="F193" s="128" t="s">
        <v>12</v>
      </c>
      <c r="G193" s="128" t="s">
        <v>52</v>
      </c>
      <c r="H193" s="80">
        <f t="shared" si="8"/>
        <v>1</v>
      </c>
      <c r="I193" s="131" t="s">
        <v>138</v>
      </c>
      <c r="J193" s="131">
        <v>114222</v>
      </c>
      <c r="K193" s="132">
        <v>7773</v>
      </c>
      <c r="L193" s="132">
        <v>106449</v>
      </c>
      <c r="M193" s="131">
        <v>28446</v>
      </c>
      <c r="N193" s="133">
        <f t="shared" si="9"/>
        <v>0.24904134054735516</v>
      </c>
      <c r="O193" s="60">
        <f t="shared" si="10"/>
        <v>29306</v>
      </c>
      <c r="P193" s="131">
        <v>27358</v>
      </c>
      <c r="Q193" s="134">
        <v>25</v>
      </c>
      <c r="R193" s="134">
        <v>12</v>
      </c>
      <c r="S193" s="134">
        <v>1911</v>
      </c>
      <c r="T193" s="134" t="s">
        <v>290</v>
      </c>
      <c r="U193" s="134"/>
      <c r="V193" s="117">
        <f t="shared" si="12"/>
        <v>28446</v>
      </c>
      <c r="W193" s="60">
        <f>IF(ISNA(VLOOKUP(E193,'FAN EVOLUTION'!$A$46:$B$10042,2,1)),0,VLOOKUP(E193,'FAN EVOLUTION'!$A$46:$B$10042,2,1))</f>
        <v>182972</v>
      </c>
      <c r="X193" s="135">
        <v>200</v>
      </c>
      <c r="Y193" s="136">
        <v>1.26</v>
      </c>
      <c r="Z193" s="132">
        <v>27647</v>
      </c>
      <c r="AA193" s="136">
        <v>0.01</v>
      </c>
      <c r="AB193" s="137"/>
      <c r="AC193" s="132"/>
    </row>
    <row r="194" spans="1:29" ht="15" x14ac:dyDescent="0.2">
      <c r="A194" s="127">
        <v>1.01542229994877E+16</v>
      </c>
      <c r="B194" s="138">
        <v>2016</v>
      </c>
      <c r="C194" s="128" t="s">
        <v>254</v>
      </c>
      <c r="D194" s="129">
        <v>42490</v>
      </c>
      <c r="E194" s="130">
        <v>42480.333935185183</v>
      </c>
      <c r="F194" s="128" t="s">
        <v>12</v>
      </c>
      <c r="G194" s="128" t="s">
        <v>122</v>
      </c>
      <c r="H194" s="80">
        <f t="shared" si="8"/>
        <v>7</v>
      </c>
      <c r="I194" s="131" t="s">
        <v>139</v>
      </c>
      <c r="J194" s="131">
        <v>95516</v>
      </c>
      <c r="K194" s="132">
        <v>7029</v>
      </c>
      <c r="L194" s="132">
        <v>88487</v>
      </c>
      <c r="M194" s="131">
        <v>23467</v>
      </c>
      <c r="N194" s="133">
        <f t="shared" si="9"/>
        <v>0.2456865865404749</v>
      </c>
      <c r="O194" s="60">
        <f t="shared" si="10"/>
        <v>23492</v>
      </c>
      <c r="P194" s="131">
        <v>22197</v>
      </c>
      <c r="Q194" s="134">
        <v>14</v>
      </c>
      <c r="R194" s="134">
        <v>21</v>
      </c>
      <c r="S194" s="134">
        <v>1260</v>
      </c>
      <c r="T194" s="134" t="s">
        <v>290</v>
      </c>
      <c r="U194" s="134"/>
      <c r="V194" s="117">
        <f t="shared" si="12"/>
        <v>23467</v>
      </c>
      <c r="W194" s="60">
        <f>IF(ISNA(VLOOKUP(E194,'FAN EVOLUTION'!$A$46:$B$10042,2,1)),0,VLOOKUP(E194,'FAN EVOLUTION'!$A$46:$B$10042,2,1))</f>
        <v>182972</v>
      </c>
      <c r="X194" s="135">
        <v>200</v>
      </c>
      <c r="Y194" s="136">
        <v>1.81</v>
      </c>
      <c r="Z194" s="132">
        <v>22312</v>
      </c>
      <c r="AA194" s="136">
        <v>0.01</v>
      </c>
      <c r="AB194" s="137"/>
      <c r="AC194" s="132"/>
    </row>
    <row r="195" spans="1:29" ht="15" x14ac:dyDescent="0.2">
      <c r="A195" s="127">
        <v>1.01542229993677E+16</v>
      </c>
      <c r="B195" s="138">
        <v>2016</v>
      </c>
      <c r="C195" s="128" t="s">
        <v>254</v>
      </c>
      <c r="D195" s="129">
        <v>42490</v>
      </c>
      <c r="E195" s="130">
        <v>42482.333344907405</v>
      </c>
      <c r="F195" s="128" t="s">
        <v>12</v>
      </c>
      <c r="G195" s="128" t="s">
        <v>296</v>
      </c>
      <c r="H195" s="80">
        <f t="shared" si="8"/>
        <v>4</v>
      </c>
      <c r="I195" s="131" t="s">
        <v>357</v>
      </c>
      <c r="J195" s="131">
        <v>96684</v>
      </c>
      <c r="K195" s="132">
        <v>4012</v>
      </c>
      <c r="L195" s="132">
        <v>92672</v>
      </c>
      <c r="M195" s="131">
        <v>23866</v>
      </c>
      <c r="N195" s="133">
        <f t="shared" si="9"/>
        <v>0.24684539323983284</v>
      </c>
      <c r="O195" s="60">
        <f t="shared" si="10"/>
        <v>24656</v>
      </c>
      <c r="P195" s="131">
        <v>23255</v>
      </c>
      <c r="Q195" s="134">
        <v>15</v>
      </c>
      <c r="R195" s="134">
        <v>19</v>
      </c>
      <c r="S195" s="134">
        <v>1367</v>
      </c>
      <c r="T195" s="134" t="s">
        <v>290</v>
      </c>
      <c r="U195" s="134"/>
      <c r="V195" s="117">
        <f t="shared" si="12"/>
        <v>23866</v>
      </c>
      <c r="W195" s="60">
        <f>IF(ISNA(VLOOKUP(E195,'FAN EVOLUTION'!$A$46:$B$10042,2,1)),0,VLOOKUP(E195,'FAN EVOLUTION'!$A$46:$B$10042,2,1))</f>
        <v>182972</v>
      </c>
      <c r="X195" s="135">
        <v>200</v>
      </c>
      <c r="Y195" s="136">
        <v>1.58</v>
      </c>
      <c r="Z195" s="132">
        <v>23494</v>
      </c>
      <c r="AA195" s="136">
        <v>0.01</v>
      </c>
      <c r="AB195" s="137"/>
      <c r="AC195" s="132"/>
    </row>
    <row r="196" spans="1:29" ht="15" x14ac:dyDescent="0.2">
      <c r="A196" s="127">
        <v>1.01542304137677E+16</v>
      </c>
      <c r="B196" s="138">
        <v>2016</v>
      </c>
      <c r="C196" s="128" t="s">
        <v>254</v>
      </c>
      <c r="D196" s="129">
        <v>42490</v>
      </c>
      <c r="E196" s="130">
        <v>42485.333344907405</v>
      </c>
      <c r="F196" s="128" t="s">
        <v>12</v>
      </c>
      <c r="G196" s="128" t="s">
        <v>63</v>
      </c>
      <c r="H196" s="80">
        <f t="shared" si="8"/>
        <v>5</v>
      </c>
      <c r="I196" s="131" t="s">
        <v>358</v>
      </c>
      <c r="J196" s="131">
        <v>111117</v>
      </c>
      <c r="K196" s="132">
        <v>9283</v>
      </c>
      <c r="L196" s="132">
        <v>101834</v>
      </c>
      <c r="M196" s="131">
        <v>25576</v>
      </c>
      <c r="N196" s="133">
        <f t="shared" si="9"/>
        <v>0.23017180089455258</v>
      </c>
      <c r="O196" s="60">
        <f t="shared" si="10"/>
        <v>26834</v>
      </c>
      <c r="P196" s="131">
        <v>24444</v>
      </c>
      <c r="Q196" s="134">
        <v>30</v>
      </c>
      <c r="R196" s="134">
        <v>58</v>
      </c>
      <c r="S196" s="134">
        <v>2302</v>
      </c>
      <c r="T196" s="134" t="s">
        <v>290</v>
      </c>
      <c r="U196" s="134"/>
      <c r="V196" s="117">
        <f t="shared" si="12"/>
        <v>25576</v>
      </c>
      <c r="W196" s="60">
        <f>IF(ISNA(VLOOKUP(E196,'FAN EVOLUTION'!$A$46:$B$10042,2,1)),0,VLOOKUP(E196,'FAN EVOLUTION'!$A$46:$B$10042,2,1))</f>
        <v>182972</v>
      </c>
      <c r="X196" s="135">
        <v>200</v>
      </c>
      <c r="Y196" s="136">
        <v>1.39</v>
      </c>
      <c r="Z196" s="132">
        <v>25187</v>
      </c>
      <c r="AA196" s="136">
        <v>0.01</v>
      </c>
      <c r="AB196" s="137"/>
      <c r="AC196" s="132"/>
    </row>
    <row r="197" spans="1:29" ht="15" x14ac:dyDescent="0.2">
      <c r="A197" s="127">
        <v>1.01541286604627E+16</v>
      </c>
      <c r="B197" s="138">
        <v>2016</v>
      </c>
      <c r="C197" s="128" t="s">
        <v>254</v>
      </c>
      <c r="D197" s="129">
        <v>42490</v>
      </c>
      <c r="E197" s="130">
        <v>42487.333333333336</v>
      </c>
      <c r="F197" s="128" t="s">
        <v>12</v>
      </c>
      <c r="G197" s="128" t="s">
        <v>55</v>
      </c>
      <c r="H197" s="80">
        <f t="shared" si="8"/>
        <v>2</v>
      </c>
      <c r="I197" s="131" t="s">
        <v>359</v>
      </c>
      <c r="J197" s="131">
        <v>104914</v>
      </c>
      <c r="K197" s="132">
        <v>16417</v>
      </c>
      <c r="L197" s="132">
        <v>88497</v>
      </c>
      <c r="M197" s="131">
        <v>28180</v>
      </c>
      <c r="N197" s="133">
        <f t="shared" si="9"/>
        <v>0.26860094934899059</v>
      </c>
      <c r="O197" s="60">
        <f t="shared" si="10"/>
        <v>29787</v>
      </c>
      <c r="P197" s="131">
        <v>27531</v>
      </c>
      <c r="Q197" s="134">
        <v>25</v>
      </c>
      <c r="R197" s="134">
        <v>81</v>
      </c>
      <c r="S197" s="134">
        <v>2150</v>
      </c>
      <c r="T197" s="134" t="s">
        <v>290</v>
      </c>
      <c r="U197" s="134"/>
      <c r="V197" s="117">
        <f t="shared" si="12"/>
        <v>28180</v>
      </c>
      <c r="W197" s="60">
        <f>IF(ISNA(VLOOKUP(E197,'FAN EVOLUTION'!$A$46:$B$10042,2,1)),0,VLOOKUP(E197,'FAN EVOLUTION'!$A$46:$B$10042,2,1))</f>
        <v>182972</v>
      </c>
      <c r="X197" s="135">
        <v>200</v>
      </c>
      <c r="Y197" s="136">
        <v>1.48</v>
      </c>
      <c r="Z197" s="132">
        <v>28113</v>
      </c>
      <c r="AA197" s="136">
        <v>0.01</v>
      </c>
      <c r="AB197" s="137"/>
      <c r="AC197" s="132"/>
    </row>
    <row r="198" spans="1:29" ht="15" x14ac:dyDescent="0.2">
      <c r="A198" s="127">
        <v>1.01542449897327E+16</v>
      </c>
      <c r="B198" s="138">
        <v>2016</v>
      </c>
      <c r="C198" s="128" t="s">
        <v>254</v>
      </c>
      <c r="D198" s="129">
        <v>42490</v>
      </c>
      <c r="E198" s="130">
        <v>42489.333344907405</v>
      </c>
      <c r="F198" s="128" t="s">
        <v>12</v>
      </c>
      <c r="G198" s="128" t="s">
        <v>79</v>
      </c>
      <c r="H198" s="80">
        <f t="shared" si="8"/>
        <v>6</v>
      </c>
      <c r="I198" s="131" t="s">
        <v>360</v>
      </c>
      <c r="J198" s="131">
        <v>159704</v>
      </c>
      <c r="K198" s="132">
        <v>30085</v>
      </c>
      <c r="L198" s="132">
        <v>129619</v>
      </c>
      <c r="M198" s="131">
        <v>30713</v>
      </c>
      <c r="N198" s="133">
        <f t="shared" si="9"/>
        <v>0.19231202725041327</v>
      </c>
      <c r="O198" s="60">
        <f t="shared" si="10"/>
        <v>31508</v>
      </c>
      <c r="P198" s="131">
        <v>29198</v>
      </c>
      <c r="Q198" s="134">
        <v>38</v>
      </c>
      <c r="R198" s="134">
        <v>38</v>
      </c>
      <c r="S198" s="134">
        <v>2234</v>
      </c>
      <c r="T198" s="134" t="s">
        <v>290</v>
      </c>
      <c r="U198" s="134"/>
      <c r="V198" s="117">
        <f t="shared" si="12"/>
        <v>30713</v>
      </c>
      <c r="W198" s="60">
        <f>IF(ISNA(VLOOKUP(E198,'FAN EVOLUTION'!$A$46:$B$10042,2,1)),0,VLOOKUP(E198,'FAN EVOLUTION'!$A$46:$B$10042,2,1))</f>
        <v>182972</v>
      </c>
      <c r="X198" s="135">
        <v>200</v>
      </c>
      <c r="Y198" s="136">
        <v>1.21</v>
      </c>
      <c r="Z198" s="132">
        <v>29206</v>
      </c>
      <c r="AA198" s="136">
        <v>0.01</v>
      </c>
      <c r="AB198" s="137"/>
      <c r="AC198" s="132"/>
    </row>
    <row r="199" spans="1:29" ht="15" x14ac:dyDescent="0.2">
      <c r="A199" s="127">
        <v>1.01542450098477E+16</v>
      </c>
      <c r="B199" s="138">
        <v>2016</v>
      </c>
      <c r="C199" s="128" t="s">
        <v>254</v>
      </c>
      <c r="D199" s="129">
        <v>42521</v>
      </c>
      <c r="E199" s="130">
        <v>42491.333680555559</v>
      </c>
      <c r="F199" s="128" t="s">
        <v>12</v>
      </c>
      <c r="G199" s="128" t="s">
        <v>52</v>
      </c>
      <c r="H199" s="80">
        <f t="shared" si="8"/>
        <v>1</v>
      </c>
      <c r="I199" s="131" t="s">
        <v>140</v>
      </c>
      <c r="J199" s="131">
        <v>106469</v>
      </c>
      <c r="K199" s="132">
        <v>5588</v>
      </c>
      <c r="L199" s="132">
        <v>100881</v>
      </c>
      <c r="M199" s="131">
        <v>28222</v>
      </c>
      <c r="N199" s="133">
        <f t="shared" si="9"/>
        <v>0.2650724624068978</v>
      </c>
      <c r="O199" s="60">
        <f t="shared" si="10"/>
        <v>28739</v>
      </c>
      <c r="P199" s="131">
        <v>27277</v>
      </c>
      <c r="Q199" s="134">
        <v>23</v>
      </c>
      <c r="R199" s="134">
        <v>26</v>
      </c>
      <c r="S199" s="134">
        <v>1413</v>
      </c>
      <c r="T199" s="134" t="s">
        <v>290</v>
      </c>
      <c r="U199" s="134"/>
      <c r="V199" s="117">
        <f t="shared" si="12"/>
        <v>28222</v>
      </c>
      <c r="W199" s="60">
        <f>IF(ISNA(VLOOKUP(E199,'FAN EVOLUTION'!$A$46:$B$10042,2,1)),0,VLOOKUP(E199,'FAN EVOLUTION'!$A$46:$B$10042,2,1))</f>
        <v>185786</v>
      </c>
      <c r="X199" s="135">
        <v>200</v>
      </c>
      <c r="Y199" s="136">
        <v>1.4</v>
      </c>
      <c r="Z199" s="132">
        <v>27453</v>
      </c>
      <c r="AA199" s="136">
        <v>0.01</v>
      </c>
      <c r="AB199" s="137"/>
      <c r="AC199" s="132"/>
    </row>
    <row r="200" spans="1:29" ht="15" x14ac:dyDescent="0.2">
      <c r="A200" s="127">
        <v>1.01542449536627E+16</v>
      </c>
      <c r="B200" s="138">
        <v>2016</v>
      </c>
      <c r="C200" s="128" t="s">
        <v>254</v>
      </c>
      <c r="D200" s="129">
        <v>42521</v>
      </c>
      <c r="E200" s="130">
        <v>42493.333333333336</v>
      </c>
      <c r="F200" s="128" t="s">
        <v>12</v>
      </c>
      <c r="G200" s="128" t="s">
        <v>52</v>
      </c>
      <c r="H200" s="80">
        <f t="shared" si="8"/>
        <v>1</v>
      </c>
      <c r="I200" s="131" t="s">
        <v>361</v>
      </c>
      <c r="J200" s="131">
        <v>193868</v>
      </c>
      <c r="K200" s="132">
        <v>6569</v>
      </c>
      <c r="L200" s="132">
        <v>187299</v>
      </c>
      <c r="M200" s="131">
        <v>57971</v>
      </c>
      <c r="N200" s="133">
        <f t="shared" si="9"/>
        <v>0.29902304660903295</v>
      </c>
      <c r="O200" s="60">
        <f t="shared" si="10"/>
        <v>7355</v>
      </c>
      <c r="P200" s="131">
        <v>839</v>
      </c>
      <c r="Q200" s="134">
        <v>12</v>
      </c>
      <c r="R200" s="134">
        <v>49</v>
      </c>
      <c r="S200" s="134">
        <v>2134</v>
      </c>
      <c r="T200" s="134">
        <v>4321</v>
      </c>
      <c r="U200" s="134"/>
      <c r="V200" s="117">
        <f t="shared" si="12"/>
        <v>57971</v>
      </c>
      <c r="W200" s="60">
        <f>IF(ISNA(VLOOKUP(E200,'FAN EVOLUTION'!$A$46:$B$10042,2,1)),0,VLOOKUP(E200,'FAN EVOLUTION'!$A$46:$B$10042,2,1))</f>
        <v>185966</v>
      </c>
      <c r="X200" s="135">
        <v>86.96</v>
      </c>
      <c r="Y200" s="136">
        <v>0.42</v>
      </c>
      <c r="Z200" s="132">
        <v>57499</v>
      </c>
      <c r="AA200" s="136">
        <v>0</v>
      </c>
      <c r="AB200" s="137"/>
      <c r="AC200" s="132"/>
    </row>
    <row r="201" spans="1:29" ht="15" x14ac:dyDescent="0.2">
      <c r="A201" s="127">
        <v>1.01542426205527E+16</v>
      </c>
      <c r="B201" s="138">
        <v>2016</v>
      </c>
      <c r="C201" s="128" t="s">
        <v>254</v>
      </c>
      <c r="D201" s="129">
        <v>42521</v>
      </c>
      <c r="E201" s="130">
        <v>42495.333356481482</v>
      </c>
      <c r="F201" s="128" t="s">
        <v>12</v>
      </c>
      <c r="G201" s="128" t="s">
        <v>55</v>
      </c>
      <c r="H201" s="80">
        <f t="shared" si="8"/>
        <v>2</v>
      </c>
      <c r="I201" s="131" t="s">
        <v>141</v>
      </c>
      <c r="J201" s="131">
        <v>123951</v>
      </c>
      <c r="K201" s="132">
        <v>24694</v>
      </c>
      <c r="L201" s="132">
        <v>99257</v>
      </c>
      <c r="M201" s="131">
        <v>33418</v>
      </c>
      <c r="N201" s="133">
        <f t="shared" si="9"/>
        <v>0.26960653806746215</v>
      </c>
      <c r="O201" s="60">
        <f t="shared" si="10"/>
        <v>33536</v>
      </c>
      <c r="P201" s="131">
        <v>31270</v>
      </c>
      <c r="Q201" s="134">
        <v>20</v>
      </c>
      <c r="R201" s="134">
        <v>43</v>
      </c>
      <c r="S201" s="134">
        <v>2203</v>
      </c>
      <c r="T201" s="134" t="s">
        <v>290</v>
      </c>
      <c r="U201" s="134"/>
      <c r="V201" s="117">
        <f t="shared" si="12"/>
        <v>33418</v>
      </c>
      <c r="W201" s="60">
        <f>IF(ISNA(VLOOKUP(E201,'FAN EVOLUTION'!$A$46:$B$10042,2,1)),0,VLOOKUP(E201,'FAN EVOLUTION'!$A$46:$B$10042,2,1))</f>
        <v>185984</v>
      </c>
      <c r="X201" s="135">
        <v>200</v>
      </c>
      <c r="Y201" s="136">
        <v>1.25</v>
      </c>
      <c r="Z201" s="132">
        <v>31703</v>
      </c>
      <c r="AA201" s="136">
        <v>0.01</v>
      </c>
      <c r="AB201" s="137"/>
      <c r="AC201" s="132"/>
    </row>
    <row r="202" spans="1:29" ht="15" x14ac:dyDescent="0.2">
      <c r="A202" s="127">
        <v>1.01542426292527E+16</v>
      </c>
      <c r="B202" s="138">
        <v>2016</v>
      </c>
      <c r="C202" s="128" t="s">
        <v>254</v>
      </c>
      <c r="D202" s="129">
        <v>42521</v>
      </c>
      <c r="E202" s="130">
        <v>42498.333333333336</v>
      </c>
      <c r="F202" s="128" t="s">
        <v>12</v>
      </c>
      <c r="G202" s="128" t="s">
        <v>52</v>
      </c>
      <c r="H202" s="80">
        <f t="shared" ref="H202:H265" si="13">IF(G202="AVANT YTY",0,IF(G202="Perrier iconic",1,IF(G202="Perrier Anytime",2,IF(G202="Perrier Art",3,IF(G202="Perrier Since 1863 ",4,IF(G202="Regram",5,IF(G202="Perrier x Digital Artist",6,IF(G202="Perrier 100% Natural",7,IF(G202="Perrier Magazine",8,IF(G202="Street Art by Perrier",9,FALSE))))))))))</f>
        <v>1</v>
      </c>
      <c r="I202" s="131" t="s">
        <v>142</v>
      </c>
      <c r="J202" s="131">
        <v>124290</v>
      </c>
      <c r="K202" s="132">
        <v>6608</v>
      </c>
      <c r="L202" s="132">
        <v>117682</v>
      </c>
      <c r="M202" s="131">
        <v>27109</v>
      </c>
      <c r="N202" s="133">
        <f t="shared" ref="N202:N265" si="14">V202/J202</f>
        <v>0.21811086974012389</v>
      </c>
      <c r="O202" s="60">
        <f t="shared" ref="O202:O265" si="15">SUM(P202:T202)</f>
        <v>28696</v>
      </c>
      <c r="P202" s="131">
        <v>25407</v>
      </c>
      <c r="Q202" s="134">
        <v>27</v>
      </c>
      <c r="R202" s="134">
        <v>31</v>
      </c>
      <c r="S202" s="134">
        <v>3231</v>
      </c>
      <c r="T202" s="134" t="s">
        <v>290</v>
      </c>
      <c r="U202" s="134"/>
      <c r="V202" s="117">
        <f t="shared" si="12"/>
        <v>27109</v>
      </c>
      <c r="W202" s="60">
        <f>IF(ISNA(VLOOKUP(E202,'FAN EVOLUTION'!$A$46:$B$10042,2,1)),0,VLOOKUP(E202,'FAN EVOLUTION'!$A$46:$B$10042,2,1))</f>
        <v>185588</v>
      </c>
      <c r="X202" s="135">
        <v>200</v>
      </c>
      <c r="Y202" s="136">
        <v>1.27</v>
      </c>
      <c r="Z202" s="132">
        <v>26991</v>
      </c>
      <c r="AA202" s="136">
        <v>0.01</v>
      </c>
      <c r="AB202" s="137"/>
      <c r="AC202" s="132"/>
    </row>
    <row r="203" spans="1:29" ht="15" x14ac:dyDescent="0.2">
      <c r="A203" s="127">
        <v>1.01542450264977E+16</v>
      </c>
      <c r="B203" s="138">
        <v>2016</v>
      </c>
      <c r="C203" s="128" t="s">
        <v>254</v>
      </c>
      <c r="D203" s="129">
        <v>42521</v>
      </c>
      <c r="E203" s="130">
        <v>42500.333333333336</v>
      </c>
      <c r="F203" s="128" t="s">
        <v>12</v>
      </c>
      <c r="G203" s="128" t="s">
        <v>52</v>
      </c>
      <c r="H203" s="80">
        <f t="shared" si="13"/>
        <v>1</v>
      </c>
      <c r="I203" s="131" t="s">
        <v>143</v>
      </c>
      <c r="J203" s="131">
        <v>191536</v>
      </c>
      <c r="K203" s="132">
        <v>18532</v>
      </c>
      <c r="L203" s="132">
        <v>173004</v>
      </c>
      <c r="M203" s="131">
        <v>28313</v>
      </c>
      <c r="N203" s="133">
        <f t="shared" si="14"/>
        <v>0.14782077520674963</v>
      </c>
      <c r="O203" s="60">
        <f t="shared" si="15"/>
        <v>37510</v>
      </c>
      <c r="P203" s="131">
        <v>18452</v>
      </c>
      <c r="Q203" s="134">
        <v>20</v>
      </c>
      <c r="R203" s="134">
        <v>24</v>
      </c>
      <c r="S203" s="134">
        <v>19014</v>
      </c>
      <c r="T203" s="134" t="s">
        <v>290</v>
      </c>
      <c r="U203" s="134"/>
      <c r="V203" s="117">
        <f t="shared" si="12"/>
        <v>28313</v>
      </c>
      <c r="W203" s="60">
        <f>IF(ISNA(VLOOKUP(E203,'FAN EVOLUTION'!$A$46:$B$10042,2,1)),0,VLOOKUP(E203,'FAN EVOLUTION'!$A$46:$B$10042,2,1))</f>
        <v>185655</v>
      </c>
      <c r="X203" s="135">
        <v>200</v>
      </c>
      <c r="Y203" s="136">
        <v>0.74</v>
      </c>
      <c r="Z203" s="132">
        <v>30583</v>
      </c>
      <c r="AA203" s="136">
        <v>0.01</v>
      </c>
      <c r="AB203" s="137"/>
      <c r="AC203" s="132"/>
    </row>
    <row r="204" spans="1:29" ht="15" x14ac:dyDescent="0.2">
      <c r="A204" s="127">
        <v>1.01542449061327E+16</v>
      </c>
      <c r="B204" s="138">
        <v>2016</v>
      </c>
      <c r="C204" s="128" t="s">
        <v>254</v>
      </c>
      <c r="D204" s="129">
        <v>42521</v>
      </c>
      <c r="E204" s="130">
        <v>42503.333333333336</v>
      </c>
      <c r="F204" s="128" t="s">
        <v>12</v>
      </c>
      <c r="G204" s="128" t="s">
        <v>52</v>
      </c>
      <c r="H204" s="80">
        <f t="shared" si="13"/>
        <v>1</v>
      </c>
      <c r="I204" s="131" t="s">
        <v>144</v>
      </c>
      <c r="J204" s="131">
        <v>112165</v>
      </c>
      <c r="K204" s="132">
        <v>5020</v>
      </c>
      <c r="L204" s="132">
        <v>107145</v>
      </c>
      <c r="M204" s="131">
        <v>33114</v>
      </c>
      <c r="N204" s="133">
        <f t="shared" si="14"/>
        <v>0.29522578344403333</v>
      </c>
      <c r="O204" s="60">
        <f t="shared" si="15"/>
        <v>33309</v>
      </c>
      <c r="P204" s="131">
        <v>31624</v>
      </c>
      <c r="Q204" s="134">
        <v>12</v>
      </c>
      <c r="R204" s="134">
        <v>18</v>
      </c>
      <c r="S204" s="134">
        <v>1655</v>
      </c>
      <c r="T204" s="134" t="s">
        <v>290</v>
      </c>
      <c r="U204" s="134"/>
      <c r="V204" s="117">
        <f t="shared" si="12"/>
        <v>33114</v>
      </c>
      <c r="W204" s="60">
        <f>IF(ISNA(VLOOKUP(E204,'FAN EVOLUTION'!$A$46:$B$10042,2,1)),0,VLOOKUP(E204,'FAN EVOLUTION'!$A$46:$B$10042,2,1))</f>
        <v>185730</v>
      </c>
      <c r="X204" s="135">
        <v>200</v>
      </c>
      <c r="Y204" s="136">
        <v>1.25</v>
      </c>
      <c r="Z204" s="132">
        <v>31674</v>
      </c>
      <c r="AA204" s="136">
        <v>0.01</v>
      </c>
      <c r="AB204" s="137"/>
      <c r="AC204" s="132"/>
    </row>
    <row r="205" spans="1:29" ht="15" x14ac:dyDescent="0.2">
      <c r="A205" s="127">
        <v>1.01542449072527E+16</v>
      </c>
      <c r="B205" s="138">
        <v>2016</v>
      </c>
      <c r="C205" s="128" t="s">
        <v>254</v>
      </c>
      <c r="D205" s="129">
        <v>42521</v>
      </c>
      <c r="E205" s="130">
        <v>42506.333344907405</v>
      </c>
      <c r="F205" s="128" t="s">
        <v>12</v>
      </c>
      <c r="G205" s="128" t="s">
        <v>57</v>
      </c>
      <c r="H205" s="80">
        <f t="shared" si="13"/>
        <v>3</v>
      </c>
      <c r="I205" s="131" t="s">
        <v>145</v>
      </c>
      <c r="J205" s="131">
        <v>103917</v>
      </c>
      <c r="K205" s="132">
        <v>8313</v>
      </c>
      <c r="L205" s="132">
        <v>95604</v>
      </c>
      <c r="M205" s="131">
        <v>27793</v>
      </c>
      <c r="N205" s="133">
        <f t="shared" si="14"/>
        <v>0.26745383334776796</v>
      </c>
      <c r="O205" s="60">
        <f t="shared" si="15"/>
        <v>28106</v>
      </c>
      <c r="P205" s="131">
        <v>26641</v>
      </c>
      <c r="Q205" s="134">
        <v>20</v>
      </c>
      <c r="R205" s="134">
        <v>25</v>
      </c>
      <c r="S205" s="134">
        <v>1420</v>
      </c>
      <c r="T205" s="134" t="s">
        <v>290</v>
      </c>
      <c r="U205" s="134"/>
      <c r="V205" s="117">
        <f t="shared" si="12"/>
        <v>27793</v>
      </c>
      <c r="W205" s="60">
        <f>IF(ISNA(VLOOKUP(E205,'FAN EVOLUTION'!$A$46:$B$10042,2,1)),0,VLOOKUP(E205,'FAN EVOLUTION'!$A$46:$B$10042,2,1))</f>
        <v>185832</v>
      </c>
      <c r="X205" s="135">
        <v>200</v>
      </c>
      <c r="Y205" s="136">
        <v>1.58</v>
      </c>
      <c r="Z205" s="132">
        <v>26747</v>
      </c>
      <c r="AA205" s="136">
        <v>0.01</v>
      </c>
      <c r="AB205" s="137"/>
      <c r="AC205" s="132"/>
    </row>
    <row r="206" spans="1:29" ht="15" x14ac:dyDescent="0.2">
      <c r="A206" s="127">
        <v>1.01542992590727E+16</v>
      </c>
      <c r="B206" s="138">
        <v>2016</v>
      </c>
      <c r="C206" s="128" t="s">
        <v>254</v>
      </c>
      <c r="D206" s="129">
        <v>42521</v>
      </c>
      <c r="E206" s="130">
        <v>42508.333333333336</v>
      </c>
      <c r="F206" s="128" t="s">
        <v>12</v>
      </c>
      <c r="G206" s="128" t="s">
        <v>79</v>
      </c>
      <c r="H206" s="80">
        <f t="shared" si="13"/>
        <v>6</v>
      </c>
      <c r="I206" s="131" t="s">
        <v>362</v>
      </c>
      <c r="J206" s="131">
        <v>105250</v>
      </c>
      <c r="K206" s="132">
        <v>6050</v>
      </c>
      <c r="L206" s="132">
        <v>99200</v>
      </c>
      <c r="M206" s="131">
        <v>27008</v>
      </c>
      <c r="N206" s="133">
        <f t="shared" si="14"/>
        <v>0.2566080760095012</v>
      </c>
      <c r="O206" s="60">
        <f t="shared" si="15"/>
        <v>27964</v>
      </c>
      <c r="P206" s="131">
        <v>26581</v>
      </c>
      <c r="Q206" s="134">
        <v>12</v>
      </c>
      <c r="R206" s="134">
        <v>18</v>
      </c>
      <c r="S206" s="134">
        <v>1353</v>
      </c>
      <c r="T206" s="134" t="s">
        <v>290</v>
      </c>
      <c r="U206" s="134"/>
      <c r="V206" s="117">
        <f t="shared" si="12"/>
        <v>27008</v>
      </c>
      <c r="W206" s="60">
        <f>IF(ISNA(VLOOKUP(E206,'FAN EVOLUTION'!$A$46:$B$10042,2,1)),0,VLOOKUP(E206,'FAN EVOLUTION'!$A$46:$B$10042,2,1))</f>
        <v>186044</v>
      </c>
      <c r="X206" s="135">
        <v>200</v>
      </c>
      <c r="Y206" s="136">
        <v>1.58</v>
      </c>
      <c r="Z206" s="132">
        <v>26668</v>
      </c>
      <c r="AA206" s="136">
        <v>0.01</v>
      </c>
      <c r="AB206" s="137"/>
      <c r="AC206" s="132"/>
    </row>
    <row r="207" spans="1:29" ht="15" x14ac:dyDescent="0.2">
      <c r="A207" s="127">
        <v>1.01542426887577E+16</v>
      </c>
      <c r="B207" s="138">
        <v>2016</v>
      </c>
      <c r="C207" s="128" t="s">
        <v>254</v>
      </c>
      <c r="D207" s="129">
        <v>42521</v>
      </c>
      <c r="E207" s="130">
        <v>42510.333333333336</v>
      </c>
      <c r="F207" s="128" t="s">
        <v>12</v>
      </c>
      <c r="G207" s="128" t="s">
        <v>122</v>
      </c>
      <c r="H207" s="80">
        <f t="shared" si="13"/>
        <v>7</v>
      </c>
      <c r="I207" s="131" t="s">
        <v>146</v>
      </c>
      <c r="J207" s="131">
        <v>172470</v>
      </c>
      <c r="K207" s="132">
        <v>27578</v>
      </c>
      <c r="L207" s="132">
        <v>144892</v>
      </c>
      <c r="M207" s="131">
        <v>28677</v>
      </c>
      <c r="N207" s="133">
        <f t="shared" si="14"/>
        <v>0.16627239519916506</v>
      </c>
      <c r="O207" s="60">
        <f t="shared" si="15"/>
        <v>31965</v>
      </c>
      <c r="P207" s="131">
        <v>26579</v>
      </c>
      <c r="Q207" s="134">
        <v>20</v>
      </c>
      <c r="R207" s="134">
        <v>64</v>
      </c>
      <c r="S207" s="134">
        <v>5302</v>
      </c>
      <c r="T207" s="134" t="s">
        <v>290</v>
      </c>
      <c r="U207" s="134"/>
      <c r="V207" s="117">
        <f t="shared" si="12"/>
        <v>28677</v>
      </c>
      <c r="W207" s="60">
        <f>IF(ISNA(VLOOKUP(E207,'FAN EVOLUTION'!$A$46:$B$10042,2,1)),0,VLOOKUP(E207,'FAN EVOLUTION'!$A$46:$B$10042,2,1))</f>
        <v>186227</v>
      </c>
      <c r="X207" s="135">
        <v>200</v>
      </c>
      <c r="Y207" s="136">
        <v>1.05</v>
      </c>
      <c r="Z207" s="132">
        <v>29287</v>
      </c>
      <c r="AA207" s="136">
        <v>0.01</v>
      </c>
      <c r="AB207" s="137"/>
      <c r="AC207" s="132"/>
    </row>
    <row r="208" spans="1:29" ht="15" x14ac:dyDescent="0.2">
      <c r="A208" s="127">
        <v>1.01542426911277E+16</v>
      </c>
      <c r="B208" s="138">
        <v>2016</v>
      </c>
      <c r="C208" s="128" t="s">
        <v>254</v>
      </c>
      <c r="D208" s="129">
        <v>42521</v>
      </c>
      <c r="E208" s="130">
        <v>42512.333333333336</v>
      </c>
      <c r="F208" s="128" t="s">
        <v>12</v>
      </c>
      <c r="G208" s="128" t="s">
        <v>79</v>
      </c>
      <c r="H208" s="80">
        <f t="shared" si="13"/>
        <v>6</v>
      </c>
      <c r="I208" s="131" t="s">
        <v>363</v>
      </c>
      <c r="J208" s="131">
        <v>602167</v>
      </c>
      <c r="K208" s="132">
        <v>34308</v>
      </c>
      <c r="L208" s="132">
        <v>567859</v>
      </c>
      <c r="M208" s="131">
        <v>29943</v>
      </c>
      <c r="N208" s="133">
        <f t="shared" si="14"/>
        <v>4.9725408399995348E-2</v>
      </c>
      <c r="O208" s="60">
        <f t="shared" si="15"/>
        <v>124885</v>
      </c>
      <c r="P208" s="131">
        <v>1472</v>
      </c>
      <c r="Q208" s="134">
        <v>29</v>
      </c>
      <c r="R208" s="134">
        <v>46</v>
      </c>
      <c r="S208" s="134">
        <v>25080</v>
      </c>
      <c r="T208" s="134">
        <v>98258</v>
      </c>
      <c r="U208" s="134"/>
      <c r="V208" s="117">
        <f t="shared" si="12"/>
        <v>29943</v>
      </c>
      <c r="W208" s="60">
        <f>IF(ISNA(VLOOKUP(E208,'FAN EVOLUTION'!$A$46:$B$10042,2,1)),0,VLOOKUP(E208,'FAN EVOLUTION'!$A$46:$B$10042,2,1))</f>
        <v>186381</v>
      </c>
      <c r="X208" s="135">
        <v>200</v>
      </c>
      <c r="Y208" s="136">
        <v>0.27</v>
      </c>
      <c r="Z208" s="132">
        <v>238510</v>
      </c>
      <c r="AA208" s="136">
        <v>0</v>
      </c>
      <c r="AB208" s="137"/>
      <c r="AC208" s="132"/>
    </row>
    <row r="209" spans="1:29" ht="15" x14ac:dyDescent="0.2">
      <c r="A209" s="127">
        <v>1.01543191462927E+16</v>
      </c>
      <c r="B209" s="138">
        <v>2016</v>
      </c>
      <c r="C209" s="128" t="s">
        <v>254</v>
      </c>
      <c r="D209" s="129">
        <v>42521</v>
      </c>
      <c r="E209" s="130">
        <v>42515.333333333336</v>
      </c>
      <c r="F209" s="128" t="s">
        <v>12</v>
      </c>
      <c r="G209" s="128" t="s">
        <v>296</v>
      </c>
      <c r="H209" s="80">
        <f t="shared" si="13"/>
        <v>4</v>
      </c>
      <c r="I209" s="131" t="s">
        <v>364</v>
      </c>
      <c r="J209" s="131">
        <v>88163</v>
      </c>
      <c r="K209" s="132">
        <v>8434</v>
      </c>
      <c r="L209" s="132">
        <v>79729</v>
      </c>
      <c r="M209" s="131">
        <v>22371</v>
      </c>
      <c r="N209" s="133">
        <f t="shared" si="14"/>
        <v>0.25374590247609541</v>
      </c>
      <c r="O209" s="60">
        <f t="shared" si="15"/>
        <v>23450</v>
      </c>
      <c r="P209" s="131">
        <v>22226</v>
      </c>
      <c r="Q209" s="134">
        <v>15</v>
      </c>
      <c r="R209" s="134">
        <v>13</v>
      </c>
      <c r="S209" s="134">
        <v>1196</v>
      </c>
      <c r="T209" s="134" t="s">
        <v>290</v>
      </c>
      <c r="U209" s="134"/>
      <c r="V209" s="117">
        <f t="shared" si="12"/>
        <v>22371</v>
      </c>
      <c r="W209" s="60">
        <f>IF(ISNA(VLOOKUP(E209,'FAN EVOLUTION'!$A$46:$B$10042,2,1)),0,VLOOKUP(E209,'FAN EVOLUTION'!$A$46:$B$10042,2,1))</f>
        <v>186538</v>
      </c>
      <c r="X209" s="135">
        <v>200</v>
      </c>
      <c r="Y209" s="136">
        <v>1.86</v>
      </c>
      <c r="Z209" s="132">
        <v>22302</v>
      </c>
      <c r="AA209" s="136">
        <v>0.01</v>
      </c>
      <c r="AB209" s="137"/>
      <c r="AC209" s="132"/>
    </row>
    <row r="210" spans="1:29" ht="15" x14ac:dyDescent="0.2">
      <c r="A210" s="127">
        <v>1.01542427112677E+16</v>
      </c>
      <c r="B210" s="138">
        <v>2016</v>
      </c>
      <c r="C210" s="128" t="s">
        <v>254</v>
      </c>
      <c r="D210" s="129">
        <v>42521</v>
      </c>
      <c r="E210" s="130">
        <v>42517.333344907405</v>
      </c>
      <c r="F210" s="128" t="s">
        <v>12</v>
      </c>
      <c r="G210" s="128" t="s">
        <v>79</v>
      </c>
      <c r="H210" s="80">
        <f t="shared" si="13"/>
        <v>6</v>
      </c>
      <c r="I210" s="131" t="s">
        <v>365</v>
      </c>
      <c r="J210" s="131">
        <v>254506</v>
      </c>
      <c r="K210" s="132">
        <v>22474</v>
      </c>
      <c r="L210" s="132">
        <v>232032</v>
      </c>
      <c r="M210" s="131">
        <v>39115</v>
      </c>
      <c r="N210" s="133">
        <f t="shared" si="14"/>
        <v>0.15368989336204256</v>
      </c>
      <c r="O210" s="60">
        <f t="shared" si="15"/>
        <v>45071</v>
      </c>
      <c r="P210" s="131">
        <v>30684</v>
      </c>
      <c r="Q210" s="134">
        <v>23</v>
      </c>
      <c r="R210" s="134">
        <v>85</v>
      </c>
      <c r="S210" s="134">
        <v>14279</v>
      </c>
      <c r="T210" s="134" t="s">
        <v>290</v>
      </c>
      <c r="U210" s="134"/>
      <c r="V210" s="117">
        <f t="shared" si="12"/>
        <v>39115</v>
      </c>
      <c r="W210" s="60">
        <f>IF(ISNA(VLOOKUP(E210,'FAN EVOLUTION'!$A$46:$B$10042,2,1)),0,VLOOKUP(E210,'FAN EVOLUTION'!$A$46:$B$10042,2,1))</f>
        <v>186707</v>
      </c>
      <c r="X210" s="135">
        <v>300</v>
      </c>
      <c r="Y210" s="136">
        <v>0.83</v>
      </c>
      <c r="Z210" s="132">
        <v>40020</v>
      </c>
      <c r="AA210" s="136">
        <v>0.01</v>
      </c>
      <c r="AB210" s="137"/>
      <c r="AC210" s="132"/>
    </row>
    <row r="211" spans="1:29" ht="15" x14ac:dyDescent="0.2">
      <c r="A211" s="127">
        <v>1.01543324202477E+16</v>
      </c>
      <c r="B211" s="138">
        <v>2016</v>
      </c>
      <c r="C211" s="128" t="s">
        <v>254</v>
      </c>
      <c r="D211" s="129">
        <v>42521</v>
      </c>
      <c r="E211" s="130">
        <v>42520.333333333336</v>
      </c>
      <c r="F211" s="128" t="s">
        <v>12</v>
      </c>
      <c r="G211" s="128" t="s">
        <v>147</v>
      </c>
      <c r="H211" s="80">
        <f t="shared" si="13"/>
        <v>8</v>
      </c>
      <c r="I211" s="131" t="s">
        <v>148</v>
      </c>
      <c r="J211" s="131">
        <v>73148</v>
      </c>
      <c r="K211" s="132">
        <v>4301</v>
      </c>
      <c r="L211" s="132">
        <v>68847</v>
      </c>
      <c r="M211" s="131">
        <v>18190</v>
      </c>
      <c r="N211" s="133">
        <f t="shared" si="14"/>
        <v>0.24867392136490404</v>
      </c>
      <c r="O211" s="60">
        <f t="shared" si="15"/>
        <v>18657</v>
      </c>
      <c r="P211" s="131">
        <v>17775</v>
      </c>
      <c r="Q211" s="134">
        <v>7</v>
      </c>
      <c r="R211" s="134">
        <v>8</v>
      </c>
      <c r="S211" s="134">
        <v>867</v>
      </c>
      <c r="T211" s="134" t="s">
        <v>290</v>
      </c>
      <c r="U211" s="134"/>
      <c r="V211" s="117">
        <f t="shared" si="12"/>
        <v>18190</v>
      </c>
      <c r="W211" s="60">
        <f>IF(ISNA(VLOOKUP(E211,'FAN EVOLUTION'!$A$46:$B$10042,2,1)),0,VLOOKUP(E211,'FAN EVOLUTION'!$A$46:$B$10042,2,1))</f>
        <v>186930</v>
      </c>
      <c r="X211" s="135">
        <v>200</v>
      </c>
      <c r="Y211" s="136">
        <v>2.1</v>
      </c>
      <c r="Z211" s="132">
        <v>18342</v>
      </c>
      <c r="AA211" s="136">
        <v>0.01</v>
      </c>
      <c r="AB211" s="137"/>
      <c r="AC211" s="132"/>
    </row>
    <row r="212" spans="1:29" ht="15" x14ac:dyDescent="0.2">
      <c r="A212" s="127">
        <v>1.01543242938177E+16</v>
      </c>
      <c r="B212" s="138">
        <v>2016</v>
      </c>
      <c r="C212" s="128" t="s">
        <v>254</v>
      </c>
      <c r="D212" s="129">
        <v>42551</v>
      </c>
      <c r="E212" s="130">
        <v>42522.333333333336</v>
      </c>
      <c r="F212" s="128" t="s">
        <v>12</v>
      </c>
      <c r="G212" s="128" t="s">
        <v>147</v>
      </c>
      <c r="H212" s="80">
        <f t="shared" si="13"/>
        <v>8</v>
      </c>
      <c r="I212" s="131" t="s">
        <v>149</v>
      </c>
      <c r="J212" s="131">
        <v>85948</v>
      </c>
      <c r="K212" s="132">
        <v>4909</v>
      </c>
      <c r="L212" s="132">
        <v>81039</v>
      </c>
      <c r="M212" s="131">
        <v>19685</v>
      </c>
      <c r="N212" s="133">
        <f t="shared" si="14"/>
        <v>0.22903383441150463</v>
      </c>
      <c r="O212" s="60">
        <f t="shared" si="15"/>
        <v>20272</v>
      </c>
      <c r="P212" s="131">
        <v>19257</v>
      </c>
      <c r="Q212" s="134">
        <v>10</v>
      </c>
      <c r="R212" s="134">
        <v>11</v>
      </c>
      <c r="S212" s="134">
        <v>994</v>
      </c>
      <c r="T212" s="134" t="s">
        <v>290</v>
      </c>
      <c r="U212" s="134"/>
      <c r="V212" s="117">
        <f t="shared" ref="V212:V275" si="16">U212+M212</f>
        <v>19685</v>
      </c>
      <c r="W212" s="60">
        <f>IF(ISNA(VLOOKUP(E212,'FAN EVOLUTION'!$A$46:$B$10042,2,1)),0,VLOOKUP(E212,'FAN EVOLUTION'!$A$46:$B$10042,2,1))</f>
        <v>187258</v>
      </c>
      <c r="X212" s="135">
        <v>200</v>
      </c>
      <c r="Y212" s="136">
        <v>1.77</v>
      </c>
      <c r="Z212" s="132">
        <v>19852</v>
      </c>
      <c r="AA212" s="136">
        <v>0.01</v>
      </c>
      <c r="AB212" s="137"/>
      <c r="AC212" s="132"/>
    </row>
    <row r="213" spans="1:29" ht="15" x14ac:dyDescent="0.2">
      <c r="A213" s="127">
        <v>1.01543242210177E+16</v>
      </c>
      <c r="B213" s="138">
        <v>2016</v>
      </c>
      <c r="C213" s="128" t="s">
        <v>254</v>
      </c>
      <c r="D213" s="129">
        <v>42551</v>
      </c>
      <c r="E213" s="130">
        <v>42524.333333333336</v>
      </c>
      <c r="F213" s="128" t="s">
        <v>12</v>
      </c>
      <c r="G213" s="128" t="s">
        <v>79</v>
      </c>
      <c r="H213" s="80">
        <f t="shared" si="13"/>
        <v>6</v>
      </c>
      <c r="I213" s="131" t="s">
        <v>366</v>
      </c>
      <c r="J213" s="131">
        <v>100655</v>
      </c>
      <c r="K213" s="132">
        <v>17734</v>
      </c>
      <c r="L213" s="132">
        <v>82921</v>
      </c>
      <c r="M213" s="131">
        <v>31018</v>
      </c>
      <c r="N213" s="133">
        <f t="shared" si="14"/>
        <v>0.30816154190055139</v>
      </c>
      <c r="O213" s="60">
        <f t="shared" si="15"/>
        <v>31889</v>
      </c>
      <c r="P213" s="131">
        <v>29557</v>
      </c>
      <c r="Q213" s="134">
        <v>17</v>
      </c>
      <c r="R213" s="134">
        <v>15</v>
      </c>
      <c r="S213" s="134">
        <v>2300</v>
      </c>
      <c r="T213" s="134" t="s">
        <v>290</v>
      </c>
      <c r="U213" s="134"/>
      <c r="V213" s="117">
        <f t="shared" si="16"/>
        <v>31018</v>
      </c>
      <c r="W213" s="60">
        <f>IF(ISNA(VLOOKUP(E213,'FAN EVOLUTION'!$A$46:$B$10042,2,1)),0,VLOOKUP(E213,'FAN EVOLUTION'!$A$46:$B$10042,2,1))</f>
        <v>187501</v>
      </c>
      <c r="X213" s="135">
        <v>200</v>
      </c>
      <c r="Y213" s="136">
        <v>1.57</v>
      </c>
      <c r="Z213" s="132">
        <v>30129</v>
      </c>
      <c r="AA213" s="136">
        <v>0.01</v>
      </c>
      <c r="AB213" s="137"/>
      <c r="AC213" s="132"/>
    </row>
    <row r="214" spans="1:29" ht="15" x14ac:dyDescent="0.2">
      <c r="A214" s="127">
        <v>1.01543242286727E+16</v>
      </c>
      <c r="B214" s="138">
        <v>2016</v>
      </c>
      <c r="C214" s="128" t="s">
        <v>254</v>
      </c>
      <c r="D214" s="129">
        <v>42551</v>
      </c>
      <c r="E214" s="130">
        <v>42527.333333333336</v>
      </c>
      <c r="F214" s="128" t="s">
        <v>12</v>
      </c>
      <c r="G214" s="128" t="s">
        <v>55</v>
      </c>
      <c r="H214" s="80">
        <f t="shared" si="13"/>
        <v>2</v>
      </c>
      <c r="I214" s="131" t="s">
        <v>367</v>
      </c>
      <c r="J214" s="131">
        <v>97314</v>
      </c>
      <c r="K214" s="132">
        <v>23008</v>
      </c>
      <c r="L214" s="132">
        <v>74306</v>
      </c>
      <c r="M214" s="131">
        <v>28076</v>
      </c>
      <c r="N214" s="133">
        <f t="shared" si="14"/>
        <v>0.28850936144850692</v>
      </c>
      <c r="O214" s="60">
        <f t="shared" si="15"/>
        <v>29544</v>
      </c>
      <c r="P214" s="131">
        <v>28182</v>
      </c>
      <c r="Q214" s="134">
        <v>11</v>
      </c>
      <c r="R214" s="134">
        <v>19</v>
      </c>
      <c r="S214" s="134">
        <v>1332</v>
      </c>
      <c r="T214" s="134" t="s">
        <v>290</v>
      </c>
      <c r="U214" s="134"/>
      <c r="V214" s="117">
        <f t="shared" si="16"/>
        <v>28076</v>
      </c>
      <c r="W214" s="60">
        <f>IF(ISNA(VLOOKUP(E214,'FAN EVOLUTION'!$A$46:$B$10042,2,1)),0,VLOOKUP(E214,'FAN EVOLUTION'!$A$46:$B$10042,2,1))</f>
        <v>187765</v>
      </c>
      <c r="X214" s="135">
        <v>200</v>
      </c>
      <c r="Y214" s="136">
        <v>1.89</v>
      </c>
      <c r="Z214" s="132">
        <v>28372</v>
      </c>
      <c r="AA214" s="136">
        <v>0.01</v>
      </c>
      <c r="AB214" s="137"/>
      <c r="AC214" s="132"/>
    </row>
    <row r="215" spans="1:29" ht="15" x14ac:dyDescent="0.2">
      <c r="A215" s="127">
        <v>1.01543242754177E+16</v>
      </c>
      <c r="B215" s="138">
        <v>2016</v>
      </c>
      <c r="C215" s="128" t="s">
        <v>254</v>
      </c>
      <c r="D215" s="129">
        <v>42551</v>
      </c>
      <c r="E215" s="130">
        <v>42529.333333333336</v>
      </c>
      <c r="F215" s="128" t="s">
        <v>12</v>
      </c>
      <c r="G215" s="128" t="s">
        <v>122</v>
      </c>
      <c r="H215" s="80">
        <f t="shared" si="13"/>
        <v>7</v>
      </c>
      <c r="I215" s="131" t="s">
        <v>150</v>
      </c>
      <c r="J215" s="131">
        <v>93274</v>
      </c>
      <c r="K215" s="132">
        <v>8445</v>
      </c>
      <c r="L215" s="132">
        <v>84829</v>
      </c>
      <c r="M215" s="131">
        <v>29083</v>
      </c>
      <c r="N215" s="133">
        <f t="shared" si="14"/>
        <v>0.31180178827969207</v>
      </c>
      <c r="O215" s="60">
        <f t="shared" si="15"/>
        <v>30645</v>
      </c>
      <c r="P215" s="131">
        <v>28934</v>
      </c>
      <c r="Q215" s="134">
        <v>19</v>
      </c>
      <c r="R215" s="134">
        <v>26</v>
      </c>
      <c r="S215" s="134">
        <v>1666</v>
      </c>
      <c r="T215" s="134" t="s">
        <v>290</v>
      </c>
      <c r="U215" s="134"/>
      <c r="V215" s="117">
        <f t="shared" si="16"/>
        <v>29083</v>
      </c>
      <c r="W215" s="60">
        <f>IF(ISNA(VLOOKUP(E215,'FAN EVOLUTION'!$A$46:$B$10042,2,1)),0,VLOOKUP(E215,'FAN EVOLUTION'!$A$46:$B$10042,2,1))</f>
        <v>187909</v>
      </c>
      <c r="X215" s="135">
        <v>200</v>
      </c>
      <c r="Y215" s="136">
        <v>1.7</v>
      </c>
      <c r="Z215" s="132">
        <v>29547</v>
      </c>
      <c r="AA215" s="136">
        <v>0.01</v>
      </c>
      <c r="AB215" s="137"/>
      <c r="AC215" s="132"/>
    </row>
    <row r="216" spans="1:29" ht="15" x14ac:dyDescent="0.2">
      <c r="A216" s="127">
        <v>1.01543242837027E+16</v>
      </c>
      <c r="B216" s="138">
        <v>2016</v>
      </c>
      <c r="C216" s="128" t="s">
        <v>254</v>
      </c>
      <c r="D216" s="129">
        <v>42551</v>
      </c>
      <c r="E216" s="130">
        <v>42531.333333333336</v>
      </c>
      <c r="F216" s="128" t="s">
        <v>12</v>
      </c>
      <c r="G216" s="128" t="s">
        <v>52</v>
      </c>
      <c r="H216" s="80">
        <f t="shared" si="13"/>
        <v>1</v>
      </c>
      <c r="I216" s="131" t="s">
        <v>151</v>
      </c>
      <c r="J216" s="131">
        <v>104867</v>
      </c>
      <c r="K216" s="132">
        <v>6083</v>
      </c>
      <c r="L216" s="132">
        <v>98784</v>
      </c>
      <c r="M216" s="131">
        <v>37456</v>
      </c>
      <c r="N216" s="133">
        <f t="shared" si="14"/>
        <v>0.35717623275196203</v>
      </c>
      <c r="O216" s="60">
        <f t="shared" si="15"/>
        <v>38807</v>
      </c>
      <c r="P216" s="131">
        <v>36501</v>
      </c>
      <c r="Q216" s="134">
        <v>29</v>
      </c>
      <c r="R216" s="134">
        <v>31</v>
      </c>
      <c r="S216" s="134">
        <v>2246</v>
      </c>
      <c r="T216" s="134" t="s">
        <v>290</v>
      </c>
      <c r="U216" s="134"/>
      <c r="V216" s="117">
        <f t="shared" si="16"/>
        <v>37456</v>
      </c>
      <c r="W216" s="60">
        <f>IF(ISNA(VLOOKUP(E216,'FAN EVOLUTION'!$A$46:$B$10042,2,1)),0,VLOOKUP(E216,'FAN EVOLUTION'!$A$46:$B$10042,2,1))</f>
        <v>188110</v>
      </c>
      <c r="X216" s="135">
        <v>200</v>
      </c>
      <c r="Y216" s="136">
        <v>1.22</v>
      </c>
      <c r="Z216" s="132">
        <v>37252</v>
      </c>
      <c r="AA216" s="136">
        <v>0.01</v>
      </c>
      <c r="AB216" s="137"/>
      <c r="AC216" s="132"/>
    </row>
    <row r="217" spans="1:29" ht="15" x14ac:dyDescent="0.2">
      <c r="A217" s="127">
        <v>1.01543242861477E+16</v>
      </c>
      <c r="B217" s="138">
        <v>2016</v>
      </c>
      <c r="C217" s="128" t="s">
        <v>254</v>
      </c>
      <c r="D217" s="129">
        <v>42551</v>
      </c>
      <c r="E217" s="130">
        <v>42534.333333333336</v>
      </c>
      <c r="F217" s="128" t="s">
        <v>12</v>
      </c>
      <c r="G217" s="128" t="s">
        <v>296</v>
      </c>
      <c r="H217" s="80">
        <f t="shared" si="13"/>
        <v>4</v>
      </c>
      <c r="I217" s="131" t="s">
        <v>368</v>
      </c>
      <c r="J217" s="131">
        <v>111893</v>
      </c>
      <c r="K217" s="132">
        <v>4718</v>
      </c>
      <c r="L217" s="132">
        <v>107175</v>
      </c>
      <c r="M217" s="131">
        <v>35413</v>
      </c>
      <c r="N217" s="133">
        <f t="shared" si="14"/>
        <v>0.31648986084920416</v>
      </c>
      <c r="O217" s="60">
        <f t="shared" si="15"/>
        <v>35875</v>
      </c>
      <c r="P217" s="131">
        <v>34605</v>
      </c>
      <c r="Q217" s="134">
        <v>11</v>
      </c>
      <c r="R217" s="134">
        <v>12</v>
      </c>
      <c r="S217" s="134">
        <v>1247</v>
      </c>
      <c r="T217" s="134" t="s">
        <v>290</v>
      </c>
      <c r="U217" s="134"/>
      <c r="V217" s="117">
        <f t="shared" si="16"/>
        <v>35413</v>
      </c>
      <c r="W217" s="60">
        <f>IF(ISNA(VLOOKUP(E217,'FAN EVOLUTION'!$A$46:$B$10042,2,1)),0,VLOOKUP(E217,'FAN EVOLUTION'!$A$46:$B$10042,2,1))</f>
        <v>188425</v>
      </c>
      <c r="X217" s="135">
        <v>200</v>
      </c>
      <c r="Y217" s="136">
        <v>1.31</v>
      </c>
      <c r="Z217" s="132">
        <v>34552</v>
      </c>
      <c r="AA217" s="136">
        <v>0.01</v>
      </c>
      <c r="AB217" s="137"/>
      <c r="AC217" s="132"/>
    </row>
    <row r="218" spans="1:29" ht="15" x14ac:dyDescent="0.2">
      <c r="A218" s="127">
        <v>1.01543244314977E+16</v>
      </c>
      <c r="B218" s="138">
        <v>2016</v>
      </c>
      <c r="C218" s="128" t="s">
        <v>254</v>
      </c>
      <c r="D218" s="129">
        <v>42551</v>
      </c>
      <c r="E218" s="130">
        <v>42536.333333333336</v>
      </c>
      <c r="F218" s="128" t="s">
        <v>12</v>
      </c>
      <c r="G218" s="128" t="s">
        <v>79</v>
      </c>
      <c r="H218" s="80">
        <f t="shared" si="13"/>
        <v>6</v>
      </c>
      <c r="I218" s="131" t="s">
        <v>369</v>
      </c>
      <c r="J218" s="131">
        <v>140639</v>
      </c>
      <c r="K218" s="132">
        <v>5316</v>
      </c>
      <c r="L218" s="132">
        <v>135323</v>
      </c>
      <c r="M218" s="131">
        <v>34049</v>
      </c>
      <c r="N218" s="133">
        <f t="shared" si="14"/>
        <v>0.24210211961120315</v>
      </c>
      <c r="O218" s="60">
        <f t="shared" si="15"/>
        <v>35604</v>
      </c>
      <c r="P218" s="131">
        <v>31608</v>
      </c>
      <c r="Q218" s="134">
        <v>19</v>
      </c>
      <c r="R218" s="134">
        <v>50</v>
      </c>
      <c r="S218" s="134">
        <v>3927</v>
      </c>
      <c r="T218" s="134" t="s">
        <v>290</v>
      </c>
      <c r="U218" s="134"/>
      <c r="V218" s="117">
        <f t="shared" si="16"/>
        <v>34049</v>
      </c>
      <c r="W218" s="60">
        <f>IF(ISNA(VLOOKUP(E218,'FAN EVOLUTION'!$A$46:$B$10042,2,1)),0,VLOOKUP(E218,'FAN EVOLUTION'!$A$46:$B$10042,2,1))</f>
        <v>188641</v>
      </c>
      <c r="X218" s="135">
        <v>200</v>
      </c>
      <c r="Y218" s="136">
        <v>1.0900000000000001</v>
      </c>
      <c r="Z218" s="132">
        <v>33504</v>
      </c>
      <c r="AA218" s="136">
        <v>0.01</v>
      </c>
      <c r="AB218" s="137"/>
      <c r="AC218" s="132"/>
    </row>
    <row r="219" spans="1:29" ht="15" x14ac:dyDescent="0.2">
      <c r="A219" s="127">
        <v>1.01543244328727E+16</v>
      </c>
      <c r="B219" s="138">
        <v>2016</v>
      </c>
      <c r="C219" s="128" t="s">
        <v>254</v>
      </c>
      <c r="D219" s="129">
        <v>42551</v>
      </c>
      <c r="E219" s="130">
        <v>42538.333344907405</v>
      </c>
      <c r="F219" s="128" t="s">
        <v>12</v>
      </c>
      <c r="G219" s="128" t="s">
        <v>52</v>
      </c>
      <c r="H219" s="80">
        <f t="shared" si="13"/>
        <v>1</v>
      </c>
      <c r="I219" s="131" t="s">
        <v>152</v>
      </c>
      <c r="J219" s="131">
        <v>113842</v>
      </c>
      <c r="K219" s="132">
        <v>6665</v>
      </c>
      <c r="L219" s="132">
        <v>107177</v>
      </c>
      <c r="M219" s="131">
        <v>44548</v>
      </c>
      <c r="N219" s="133">
        <f t="shared" si="14"/>
        <v>0.39131427768310467</v>
      </c>
      <c r="O219" s="60">
        <f t="shared" si="15"/>
        <v>43379</v>
      </c>
      <c r="P219" s="131">
        <v>41852</v>
      </c>
      <c r="Q219" s="134">
        <v>21</v>
      </c>
      <c r="R219" s="134">
        <v>8</v>
      </c>
      <c r="S219" s="134">
        <v>1498</v>
      </c>
      <c r="T219" s="134" t="s">
        <v>290</v>
      </c>
      <c r="U219" s="134"/>
      <c r="V219" s="117">
        <f t="shared" si="16"/>
        <v>44548</v>
      </c>
      <c r="W219" s="60">
        <f>IF(ISNA(VLOOKUP(E219,'FAN EVOLUTION'!$A$46:$B$10042,2,1)),0,VLOOKUP(E219,'FAN EVOLUTION'!$A$46:$B$10042,2,1))</f>
        <v>188748</v>
      </c>
      <c r="X219" s="135">
        <v>200</v>
      </c>
      <c r="Y219" s="136">
        <v>1.19</v>
      </c>
      <c r="Z219" s="132">
        <v>41709</v>
      </c>
      <c r="AA219" s="136">
        <v>0</v>
      </c>
      <c r="AB219" s="137"/>
      <c r="AC219" s="132"/>
    </row>
    <row r="220" spans="1:29" ht="15" x14ac:dyDescent="0.2">
      <c r="A220" s="127">
        <v>1.01543244345927E+16</v>
      </c>
      <c r="B220" s="138">
        <v>2016</v>
      </c>
      <c r="C220" s="128" t="s">
        <v>254</v>
      </c>
      <c r="D220" s="129">
        <v>42551</v>
      </c>
      <c r="E220" s="130">
        <v>42541.041666666664</v>
      </c>
      <c r="F220" s="128" t="s">
        <v>12</v>
      </c>
      <c r="G220" s="128" t="s">
        <v>79</v>
      </c>
      <c r="H220" s="80">
        <f t="shared" si="13"/>
        <v>6</v>
      </c>
      <c r="I220" s="131" t="s">
        <v>370</v>
      </c>
      <c r="J220" s="131">
        <v>107697</v>
      </c>
      <c r="K220" s="132">
        <v>9894</v>
      </c>
      <c r="L220" s="132">
        <v>97803</v>
      </c>
      <c r="M220" s="131">
        <v>33115</v>
      </c>
      <c r="N220" s="133">
        <f t="shared" si="14"/>
        <v>0.30748303109650221</v>
      </c>
      <c r="O220" s="60">
        <f t="shared" si="15"/>
        <v>33243</v>
      </c>
      <c r="P220" s="131">
        <v>31792</v>
      </c>
      <c r="Q220" s="134">
        <v>13</v>
      </c>
      <c r="R220" s="134">
        <v>13</v>
      </c>
      <c r="S220" s="134">
        <v>1425</v>
      </c>
      <c r="T220" s="134" t="s">
        <v>290</v>
      </c>
      <c r="U220" s="134"/>
      <c r="V220" s="117">
        <f t="shared" si="16"/>
        <v>33115</v>
      </c>
      <c r="W220" s="60">
        <f>IF(ISNA(VLOOKUP(E220,'FAN EVOLUTION'!$A$46:$B$10042,2,1)),0,VLOOKUP(E220,'FAN EVOLUTION'!$A$46:$B$10042,2,1))</f>
        <v>189123</v>
      </c>
      <c r="X220" s="135">
        <v>200</v>
      </c>
      <c r="Y220" s="136">
        <v>1.7</v>
      </c>
      <c r="Z220" s="132">
        <v>31925</v>
      </c>
      <c r="AA220" s="136">
        <v>0.01</v>
      </c>
      <c r="AB220" s="137"/>
      <c r="AC220" s="132"/>
    </row>
    <row r="221" spans="1:29" ht="15" x14ac:dyDescent="0.2">
      <c r="A221" s="127">
        <v>1.01544104399927E+16</v>
      </c>
      <c r="B221" s="138">
        <v>2016</v>
      </c>
      <c r="C221" s="128" t="s">
        <v>254</v>
      </c>
      <c r="D221" s="129">
        <v>42551</v>
      </c>
      <c r="E221" s="130">
        <v>42543.333333333336</v>
      </c>
      <c r="F221" s="128" t="s">
        <v>12</v>
      </c>
      <c r="G221" s="128" t="s">
        <v>147</v>
      </c>
      <c r="H221" s="80">
        <f t="shared" si="13"/>
        <v>8</v>
      </c>
      <c r="I221" s="131" t="s">
        <v>371</v>
      </c>
      <c r="J221" s="131">
        <v>91135</v>
      </c>
      <c r="K221" s="132">
        <v>13783</v>
      </c>
      <c r="L221" s="132">
        <v>77352</v>
      </c>
      <c r="M221" s="131">
        <v>25983</v>
      </c>
      <c r="N221" s="133">
        <f t="shared" si="14"/>
        <v>0.28510451527953035</v>
      </c>
      <c r="O221" s="60">
        <f t="shared" si="15"/>
        <v>25647</v>
      </c>
      <c r="P221" s="131">
        <v>24536</v>
      </c>
      <c r="Q221" s="134">
        <v>9</v>
      </c>
      <c r="R221" s="134">
        <v>11</v>
      </c>
      <c r="S221" s="134">
        <v>1091</v>
      </c>
      <c r="T221" s="134" t="s">
        <v>290</v>
      </c>
      <c r="U221" s="134"/>
      <c r="V221" s="117">
        <f t="shared" si="16"/>
        <v>25983</v>
      </c>
      <c r="W221" s="60">
        <f>IF(ISNA(VLOOKUP(E221,'FAN EVOLUTION'!$A$46:$B$10042,2,1)),0,VLOOKUP(E221,'FAN EVOLUTION'!$A$46:$B$10042,2,1))</f>
        <v>189226</v>
      </c>
      <c r="X221" s="135">
        <v>200</v>
      </c>
      <c r="Y221" s="136">
        <v>1.53</v>
      </c>
      <c r="Z221" s="132">
        <v>24875</v>
      </c>
      <c r="AA221" s="136">
        <v>0.01</v>
      </c>
      <c r="AB221" s="137"/>
      <c r="AC221" s="132"/>
    </row>
    <row r="222" spans="1:29" ht="15" x14ac:dyDescent="0.2">
      <c r="A222" s="127">
        <v>1.01543244626527E+16</v>
      </c>
      <c r="B222" s="138">
        <v>2016</v>
      </c>
      <c r="C222" s="128" t="s">
        <v>254</v>
      </c>
      <c r="D222" s="129">
        <v>42551</v>
      </c>
      <c r="E222" s="130">
        <v>42545.333333333336</v>
      </c>
      <c r="F222" s="128" t="s">
        <v>12</v>
      </c>
      <c r="G222" s="128" t="s">
        <v>52</v>
      </c>
      <c r="H222" s="80">
        <f t="shared" si="13"/>
        <v>1</v>
      </c>
      <c r="I222" s="131" t="s">
        <v>153</v>
      </c>
      <c r="J222" s="131">
        <v>127365</v>
      </c>
      <c r="K222" s="132">
        <v>20655</v>
      </c>
      <c r="L222" s="132">
        <v>106710</v>
      </c>
      <c r="M222" s="131">
        <v>35249</v>
      </c>
      <c r="N222" s="133">
        <f t="shared" si="14"/>
        <v>0.27675578063047146</v>
      </c>
      <c r="O222" s="60">
        <f t="shared" si="15"/>
        <v>36782</v>
      </c>
      <c r="P222" s="131">
        <v>33493</v>
      </c>
      <c r="Q222" s="134">
        <v>16</v>
      </c>
      <c r="R222" s="134">
        <v>21</v>
      </c>
      <c r="S222" s="134">
        <v>3252</v>
      </c>
      <c r="T222" s="134" t="s">
        <v>290</v>
      </c>
      <c r="U222" s="134"/>
      <c r="V222" s="117">
        <f t="shared" si="16"/>
        <v>35249</v>
      </c>
      <c r="W222" s="60">
        <f>IF(ISNA(VLOOKUP(E222,'FAN EVOLUTION'!$A$46:$B$10042,2,1)),0,VLOOKUP(E222,'FAN EVOLUTION'!$A$46:$B$10042,2,1))</f>
        <v>189648</v>
      </c>
      <c r="X222" s="135">
        <v>200</v>
      </c>
      <c r="Y222" s="136">
        <v>1.25</v>
      </c>
      <c r="Z222" s="132">
        <v>34877</v>
      </c>
      <c r="AA222" s="136">
        <v>0.01</v>
      </c>
      <c r="AB222" s="137"/>
      <c r="AC222" s="132"/>
    </row>
    <row r="223" spans="1:29" ht="15" x14ac:dyDescent="0.2">
      <c r="A223" s="127">
        <v>1.01543244682977E+16</v>
      </c>
      <c r="B223" s="138">
        <v>2016</v>
      </c>
      <c r="C223" s="128" t="s">
        <v>254</v>
      </c>
      <c r="D223" s="129">
        <v>42551</v>
      </c>
      <c r="E223" s="130">
        <v>42548.333333333336</v>
      </c>
      <c r="F223" s="128" t="s">
        <v>12</v>
      </c>
      <c r="G223" s="128" t="s">
        <v>52</v>
      </c>
      <c r="H223" s="80">
        <f t="shared" si="13"/>
        <v>1</v>
      </c>
      <c r="I223" s="131" t="s">
        <v>154</v>
      </c>
      <c r="J223" s="131">
        <v>118784</v>
      </c>
      <c r="K223" s="132">
        <v>28506</v>
      </c>
      <c r="L223" s="132">
        <v>90278</v>
      </c>
      <c r="M223" s="131">
        <v>31237</v>
      </c>
      <c r="N223" s="133">
        <f t="shared" si="14"/>
        <v>0.26297312769396552</v>
      </c>
      <c r="O223" s="60">
        <f t="shared" si="15"/>
        <v>32594</v>
      </c>
      <c r="P223" s="131">
        <v>30064</v>
      </c>
      <c r="Q223" s="134">
        <v>18</v>
      </c>
      <c r="R223" s="134">
        <v>21</v>
      </c>
      <c r="S223" s="134">
        <v>2491</v>
      </c>
      <c r="T223" s="134" t="s">
        <v>290</v>
      </c>
      <c r="U223" s="134"/>
      <c r="V223" s="117">
        <f t="shared" si="16"/>
        <v>31237</v>
      </c>
      <c r="W223" s="60">
        <f>IF(ISNA(VLOOKUP(E223,'FAN EVOLUTION'!$A$46:$B$10042,2,1)),0,VLOOKUP(E223,'FAN EVOLUTION'!$A$46:$B$10042,2,1))</f>
        <v>189919</v>
      </c>
      <c r="X223" s="135">
        <v>200</v>
      </c>
      <c r="Y223" s="136">
        <v>1.61</v>
      </c>
      <c r="Z223" s="132">
        <v>30815</v>
      </c>
      <c r="AA223" s="136">
        <v>0.01</v>
      </c>
      <c r="AB223" s="137"/>
      <c r="AC223" s="132"/>
    </row>
    <row r="224" spans="1:29" ht="15" x14ac:dyDescent="0.2">
      <c r="A224" s="127">
        <v>1.01543244727927E+16</v>
      </c>
      <c r="B224" s="138">
        <v>2016</v>
      </c>
      <c r="C224" s="128" t="s">
        <v>254</v>
      </c>
      <c r="D224" s="129">
        <v>42551</v>
      </c>
      <c r="E224" s="130">
        <v>42550.333333333336</v>
      </c>
      <c r="F224" s="128" t="s">
        <v>12</v>
      </c>
      <c r="G224" s="128" t="s">
        <v>57</v>
      </c>
      <c r="H224" s="80">
        <f t="shared" si="13"/>
        <v>3</v>
      </c>
      <c r="I224" s="131" t="s">
        <v>155</v>
      </c>
      <c r="J224" s="131">
        <v>139576</v>
      </c>
      <c r="K224" s="132">
        <v>28699</v>
      </c>
      <c r="L224" s="132">
        <v>110877</v>
      </c>
      <c r="M224" s="131">
        <v>33264</v>
      </c>
      <c r="N224" s="133">
        <f t="shared" si="14"/>
        <v>0.23832177451710895</v>
      </c>
      <c r="O224" s="60">
        <f t="shared" si="15"/>
        <v>33886</v>
      </c>
      <c r="P224" s="131">
        <v>30516</v>
      </c>
      <c r="Q224" s="134">
        <v>17</v>
      </c>
      <c r="R224" s="134">
        <v>37</v>
      </c>
      <c r="S224" s="134">
        <v>3316</v>
      </c>
      <c r="T224" s="134" t="s">
        <v>290</v>
      </c>
      <c r="U224" s="134"/>
      <c r="V224" s="117">
        <f t="shared" si="16"/>
        <v>33264</v>
      </c>
      <c r="W224" s="60">
        <f>IF(ISNA(VLOOKUP(E224,'FAN EVOLUTION'!$A$46:$B$10042,2,1)),0,VLOOKUP(E224,'FAN EVOLUTION'!$A$46:$B$10042,2,1))</f>
        <v>190281</v>
      </c>
      <c r="X224" s="135">
        <v>200</v>
      </c>
      <c r="Y224" s="136">
        <v>1.37</v>
      </c>
      <c r="Z224" s="132">
        <v>31808</v>
      </c>
      <c r="AA224" s="136">
        <v>0.01</v>
      </c>
      <c r="AB224" s="137"/>
      <c r="AC224" s="132"/>
    </row>
    <row r="225" spans="1:29" ht="15" x14ac:dyDescent="0.2">
      <c r="A225" s="127">
        <v>1.01544103615727E+16</v>
      </c>
      <c r="B225" s="138">
        <v>2016</v>
      </c>
      <c r="C225" s="128" t="s">
        <v>253</v>
      </c>
      <c r="D225" s="129">
        <v>42582</v>
      </c>
      <c r="E225" s="130">
        <v>42552.333333333336</v>
      </c>
      <c r="F225" s="128" t="s">
        <v>12</v>
      </c>
      <c r="G225" s="128" t="s">
        <v>79</v>
      </c>
      <c r="H225" s="80">
        <f t="shared" si="13"/>
        <v>6</v>
      </c>
      <c r="I225" s="131" t="s">
        <v>372</v>
      </c>
      <c r="J225" s="131">
        <v>186409</v>
      </c>
      <c r="K225" s="132">
        <v>8525</v>
      </c>
      <c r="L225" s="132">
        <v>177884</v>
      </c>
      <c r="M225" s="131">
        <v>44444</v>
      </c>
      <c r="N225" s="133">
        <f t="shared" si="14"/>
        <v>0.23842196460471329</v>
      </c>
      <c r="O225" s="60">
        <f t="shared" si="15"/>
        <v>45698</v>
      </c>
      <c r="P225" s="131">
        <v>38823</v>
      </c>
      <c r="Q225" s="134">
        <v>20</v>
      </c>
      <c r="R225" s="134">
        <v>75</v>
      </c>
      <c r="S225" s="134">
        <v>6780</v>
      </c>
      <c r="T225" s="134" t="s">
        <v>290</v>
      </c>
      <c r="U225" s="134"/>
      <c r="V225" s="117">
        <f t="shared" si="16"/>
        <v>44444</v>
      </c>
      <c r="W225" s="60">
        <f>IF(ISNA(VLOOKUP(E225,'FAN EVOLUTION'!$A$46:$B$10042,2,1)),0,VLOOKUP(E225,'FAN EVOLUTION'!$A$46:$B$10042,2,1))</f>
        <v>190529</v>
      </c>
      <c r="X225" s="135">
        <v>200</v>
      </c>
      <c r="Y225" s="136">
        <v>0.74</v>
      </c>
      <c r="Z225" s="132">
        <v>43290</v>
      </c>
      <c r="AA225" s="136">
        <v>0</v>
      </c>
      <c r="AB225" s="137"/>
      <c r="AC225" s="132"/>
    </row>
    <row r="226" spans="1:29" ht="15" x14ac:dyDescent="0.2">
      <c r="A226" s="127">
        <v>1.01544103697877E+16</v>
      </c>
      <c r="B226" s="138">
        <v>2016</v>
      </c>
      <c r="C226" s="128" t="s">
        <v>253</v>
      </c>
      <c r="D226" s="129">
        <v>42582</v>
      </c>
      <c r="E226" s="130">
        <v>42555.041666666664</v>
      </c>
      <c r="F226" s="128" t="s">
        <v>12</v>
      </c>
      <c r="G226" s="128" t="s">
        <v>296</v>
      </c>
      <c r="H226" s="80">
        <f t="shared" si="13"/>
        <v>4</v>
      </c>
      <c r="I226" s="131" t="s">
        <v>373</v>
      </c>
      <c r="J226" s="131">
        <v>141392</v>
      </c>
      <c r="K226" s="132">
        <v>14138</v>
      </c>
      <c r="L226" s="132">
        <v>127254</v>
      </c>
      <c r="M226" s="131">
        <v>36939</v>
      </c>
      <c r="N226" s="133">
        <f t="shared" si="14"/>
        <v>0.26125240466221566</v>
      </c>
      <c r="O226" s="60">
        <f t="shared" si="15"/>
        <v>38136</v>
      </c>
      <c r="P226" s="131">
        <v>36243</v>
      </c>
      <c r="Q226" s="134">
        <v>16</v>
      </c>
      <c r="R226" s="134">
        <v>35</v>
      </c>
      <c r="S226" s="134">
        <v>1842</v>
      </c>
      <c r="T226" s="134" t="s">
        <v>290</v>
      </c>
      <c r="U226" s="134"/>
      <c r="V226" s="117">
        <f t="shared" si="16"/>
        <v>36939</v>
      </c>
      <c r="W226" s="60">
        <f>IF(ISNA(VLOOKUP(E226,'FAN EVOLUTION'!$A$46:$B$10042,2,1)),0,VLOOKUP(E226,'FAN EVOLUTION'!$A$46:$B$10042,2,1))</f>
        <v>191175</v>
      </c>
      <c r="X226" s="135">
        <v>200</v>
      </c>
      <c r="Y226" s="136">
        <v>1.42</v>
      </c>
      <c r="Z226" s="132">
        <v>36800</v>
      </c>
      <c r="AA226" s="136">
        <v>0.01</v>
      </c>
      <c r="AB226" s="137"/>
      <c r="AC226" s="132"/>
    </row>
    <row r="227" spans="1:29" ht="15" x14ac:dyDescent="0.2">
      <c r="A227" s="127">
        <v>1.01544103816277E+16</v>
      </c>
      <c r="B227" s="138">
        <v>2016</v>
      </c>
      <c r="C227" s="128" t="s">
        <v>253</v>
      </c>
      <c r="D227" s="129">
        <v>42582</v>
      </c>
      <c r="E227" s="130">
        <v>42557.333333333336</v>
      </c>
      <c r="F227" s="128" t="s">
        <v>12</v>
      </c>
      <c r="G227" s="128" t="s">
        <v>122</v>
      </c>
      <c r="H227" s="80">
        <f t="shared" si="13"/>
        <v>7</v>
      </c>
      <c r="I227" s="131" t="s">
        <v>374</v>
      </c>
      <c r="J227" s="131">
        <v>100147</v>
      </c>
      <c r="K227" s="132">
        <v>6663</v>
      </c>
      <c r="L227" s="132">
        <v>93484</v>
      </c>
      <c r="M227" s="131">
        <v>29378</v>
      </c>
      <c r="N227" s="133">
        <f t="shared" si="14"/>
        <v>0.29334877729737285</v>
      </c>
      <c r="O227" s="60">
        <f t="shared" si="15"/>
        <v>30260</v>
      </c>
      <c r="P227" s="131">
        <v>28855</v>
      </c>
      <c r="Q227" s="134">
        <v>18</v>
      </c>
      <c r="R227" s="134">
        <v>15</v>
      </c>
      <c r="S227" s="134">
        <v>1372</v>
      </c>
      <c r="T227" s="134" t="s">
        <v>290</v>
      </c>
      <c r="U227" s="134"/>
      <c r="V227" s="117">
        <f t="shared" si="16"/>
        <v>29378</v>
      </c>
      <c r="W227" s="60">
        <f>IF(ISNA(VLOOKUP(E227,'FAN EVOLUTION'!$A$46:$B$10042,2,1)),0,VLOOKUP(E227,'FAN EVOLUTION'!$A$46:$B$10042,2,1))</f>
        <v>191311</v>
      </c>
      <c r="X227" s="135">
        <v>200</v>
      </c>
      <c r="Y227" s="136">
        <v>1.52</v>
      </c>
      <c r="Z227" s="132">
        <v>29132</v>
      </c>
      <c r="AA227" s="136">
        <v>0.01</v>
      </c>
      <c r="AB227" s="137"/>
      <c r="AC227" s="132"/>
    </row>
    <row r="228" spans="1:29" ht="15" x14ac:dyDescent="0.2">
      <c r="A228" s="127">
        <v>1.01544103887127E+16</v>
      </c>
      <c r="B228" s="138">
        <v>2016</v>
      </c>
      <c r="C228" s="128" t="s">
        <v>253</v>
      </c>
      <c r="D228" s="129">
        <v>42582</v>
      </c>
      <c r="E228" s="130">
        <v>42560.333333333336</v>
      </c>
      <c r="F228" s="128" t="s">
        <v>12</v>
      </c>
      <c r="G228" s="128" t="s">
        <v>52</v>
      </c>
      <c r="H228" s="80">
        <f t="shared" si="13"/>
        <v>1</v>
      </c>
      <c r="I228" s="131" t="s">
        <v>156</v>
      </c>
      <c r="J228" s="131">
        <v>130856</v>
      </c>
      <c r="K228" s="132">
        <v>5371</v>
      </c>
      <c r="L228" s="132">
        <v>125485</v>
      </c>
      <c r="M228" s="131">
        <v>37355</v>
      </c>
      <c r="N228" s="133">
        <f t="shared" si="14"/>
        <v>0.28546646695604327</v>
      </c>
      <c r="O228" s="60">
        <f t="shared" si="15"/>
        <v>37668</v>
      </c>
      <c r="P228" s="131">
        <v>35389</v>
      </c>
      <c r="Q228" s="134">
        <v>17</v>
      </c>
      <c r="R228" s="134">
        <v>22</v>
      </c>
      <c r="S228" s="134">
        <v>2240</v>
      </c>
      <c r="T228" s="134" t="s">
        <v>290</v>
      </c>
      <c r="U228" s="134"/>
      <c r="V228" s="117">
        <f t="shared" si="16"/>
        <v>37355</v>
      </c>
      <c r="W228" s="60">
        <f>IF(ISNA(VLOOKUP(E228,'FAN EVOLUTION'!$A$46:$B$10042,2,1)),0,VLOOKUP(E228,'FAN EVOLUTION'!$A$46:$B$10042,2,1))</f>
        <v>191967</v>
      </c>
      <c r="X228" s="135">
        <v>200</v>
      </c>
      <c r="Y228" s="136">
        <v>1.1100000000000001</v>
      </c>
      <c r="Z228" s="132">
        <v>36039</v>
      </c>
      <c r="AA228" s="136">
        <v>0.01</v>
      </c>
      <c r="AB228" s="137"/>
      <c r="AC228" s="132"/>
    </row>
    <row r="229" spans="1:29" ht="15" x14ac:dyDescent="0.2">
      <c r="A229" s="127">
        <v>1.01544103921277E+16</v>
      </c>
      <c r="B229" s="138">
        <v>2016</v>
      </c>
      <c r="C229" s="128" t="s">
        <v>253</v>
      </c>
      <c r="D229" s="129">
        <v>42582</v>
      </c>
      <c r="E229" s="130">
        <v>42561.041666666664</v>
      </c>
      <c r="F229" s="128" t="s">
        <v>12</v>
      </c>
      <c r="G229" s="128" t="s">
        <v>52</v>
      </c>
      <c r="H229" s="80">
        <f t="shared" si="13"/>
        <v>1</v>
      </c>
      <c r="I229" s="131" t="s">
        <v>157</v>
      </c>
      <c r="J229" s="131">
        <v>47147</v>
      </c>
      <c r="K229" s="132">
        <v>2587</v>
      </c>
      <c r="L229" s="132">
        <v>44560</v>
      </c>
      <c r="M229" s="131">
        <v>3601</v>
      </c>
      <c r="N229" s="133">
        <f t="shared" si="14"/>
        <v>7.6378136466795338E-2</v>
      </c>
      <c r="O229" s="60">
        <f t="shared" si="15"/>
        <v>3900</v>
      </c>
      <c r="P229" s="131">
        <v>3406</v>
      </c>
      <c r="Q229" s="134">
        <v>12</v>
      </c>
      <c r="R229" s="134">
        <v>16</v>
      </c>
      <c r="S229" s="134">
        <v>466</v>
      </c>
      <c r="T229" s="134" t="s">
        <v>290</v>
      </c>
      <c r="U229" s="134"/>
      <c r="V229" s="117">
        <f t="shared" si="16"/>
        <v>3601</v>
      </c>
      <c r="W229" s="60">
        <f>IF(ISNA(VLOOKUP(E229,'FAN EVOLUTION'!$A$46:$B$10042,2,1)),0,VLOOKUP(E229,'FAN EVOLUTION'!$A$46:$B$10042,2,1))</f>
        <v>192097</v>
      </c>
      <c r="X229" s="135">
        <v>200</v>
      </c>
      <c r="Y229" s="136">
        <v>2.93</v>
      </c>
      <c r="Z229" s="132">
        <v>3510</v>
      </c>
      <c r="AA229" s="136">
        <v>0.06</v>
      </c>
      <c r="AB229" s="137"/>
      <c r="AC229" s="132"/>
    </row>
    <row r="230" spans="1:29" ht="15" x14ac:dyDescent="0.2">
      <c r="A230" s="127">
        <v>1.01544103932427E+16</v>
      </c>
      <c r="B230" s="138">
        <v>2016</v>
      </c>
      <c r="C230" s="128" t="s">
        <v>253</v>
      </c>
      <c r="D230" s="129">
        <v>42582</v>
      </c>
      <c r="E230" s="130">
        <v>42563.089583333334</v>
      </c>
      <c r="F230" s="128" t="s">
        <v>12</v>
      </c>
      <c r="G230" s="128" t="s">
        <v>52</v>
      </c>
      <c r="H230" s="80">
        <f t="shared" si="13"/>
        <v>1</v>
      </c>
      <c r="I230" s="131" t="s">
        <v>158</v>
      </c>
      <c r="J230" s="131">
        <v>105683</v>
      </c>
      <c r="K230" s="132">
        <v>16236</v>
      </c>
      <c r="L230" s="132">
        <v>89447</v>
      </c>
      <c r="M230" s="131">
        <v>15893</v>
      </c>
      <c r="N230" s="133">
        <f t="shared" si="14"/>
        <v>0.15038369463395249</v>
      </c>
      <c r="O230" s="60">
        <f t="shared" si="15"/>
        <v>16917</v>
      </c>
      <c r="P230" s="131">
        <v>13322</v>
      </c>
      <c r="Q230" s="134">
        <v>23</v>
      </c>
      <c r="R230" s="134">
        <v>45</v>
      </c>
      <c r="S230" s="134">
        <v>3527</v>
      </c>
      <c r="T230" s="134" t="s">
        <v>290</v>
      </c>
      <c r="U230" s="134"/>
      <c r="V230" s="117">
        <f t="shared" si="16"/>
        <v>15893</v>
      </c>
      <c r="W230" s="60">
        <f>IF(ISNA(VLOOKUP(E230,'FAN EVOLUTION'!$A$46:$B$10042,2,1)),0,VLOOKUP(E230,'FAN EVOLUTION'!$A$46:$B$10042,2,1))</f>
        <v>192194</v>
      </c>
      <c r="X230" s="135">
        <v>127.94</v>
      </c>
      <c r="Y230" s="136">
        <v>0.99</v>
      </c>
      <c r="Z230" s="132">
        <v>15221</v>
      </c>
      <c r="AA230" s="136">
        <v>0.01</v>
      </c>
      <c r="AB230" s="137"/>
      <c r="AC230" s="132"/>
    </row>
    <row r="231" spans="1:29" ht="15" x14ac:dyDescent="0.2">
      <c r="A231" s="127">
        <v>1.01544103962277E+16</v>
      </c>
      <c r="B231" s="138">
        <v>2016</v>
      </c>
      <c r="C231" s="128" t="s">
        <v>253</v>
      </c>
      <c r="D231" s="129">
        <v>42582</v>
      </c>
      <c r="E231" s="130">
        <v>42565.333344907405</v>
      </c>
      <c r="F231" s="128" t="s">
        <v>12</v>
      </c>
      <c r="G231" s="128" t="s">
        <v>52</v>
      </c>
      <c r="H231" s="80">
        <f t="shared" si="13"/>
        <v>1</v>
      </c>
      <c r="I231" s="131" t="s">
        <v>159</v>
      </c>
      <c r="J231" s="131">
        <v>114592</v>
      </c>
      <c r="K231" s="132">
        <v>11346</v>
      </c>
      <c r="L231" s="132">
        <v>103246</v>
      </c>
      <c r="M231" s="131">
        <v>25048</v>
      </c>
      <c r="N231" s="133">
        <f t="shared" si="14"/>
        <v>0.21858419435911758</v>
      </c>
      <c r="O231" s="60">
        <f t="shared" si="15"/>
        <v>26059</v>
      </c>
      <c r="P231" s="131">
        <v>24218</v>
      </c>
      <c r="Q231" s="134">
        <v>16</v>
      </c>
      <c r="R231" s="134">
        <v>32</v>
      </c>
      <c r="S231" s="134">
        <v>1793</v>
      </c>
      <c r="T231" s="134" t="s">
        <v>290</v>
      </c>
      <c r="U231" s="134"/>
      <c r="V231" s="117">
        <f t="shared" si="16"/>
        <v>25048</v>
      </c>
      <c r="W231" s="60">
        <f>IF(ISNA(VLOOKUP(E231,'FAN EVOLUTION'!$A$46:$B$10042,2,1)),0,VLOOKUP(E231,'FAN EVOLUTION'!$A$46:$B$10042,2,1))</f>
        <v>192456</v>
      </c>
      <c r="X231" s="135">
        <v>162.94</v>
      </c>
      <c r="Y231" s="136">
        <v>1.34</v>
      </c>
      <c r="Z231" s="132">
        <v>24980</v>
      </c>
      <c r="AA231" s="136">
        <v>0.01</v>
      </c>
      <c r="AB231" s="137"/>
      <c r="AC231" s="132"/>
    </row>
    <row r="232" spans="1:29" ht="15" x14ac:dyDescent="0.2">
      <c r="A232" s="127">
        <v>1.01544104064127E+16</v>
      </c>
      <c r="B232" s="138">
        <v>2016</v>
      </c>
      <c r="C232" s="128" t="s">
        <v>253</v>
      </c>
      <c r="D232" s="129">
        <v>42582</v>
      </c>
      <c r="E232" s="130">
        <v>42571.333344907405</v>
      </c>
      <c r="F232" s="128" t="s">
        <v>12</v>
      </c>
      <c r="G232" s="128" t="s">
        <v>52</v>
      </c>
      <c r="H232" s="80">
        <f t="shared" si="13"/>
        <v>1</v>
      </c>
      <c r="I232" s="131" t="s">
        <v>160</v>
      </c>
      <c r="J232" s="131">
        <v>136194</v>
      </c>
      <c r="K232" s="132">
        <v>20067</v>
      </c>
      <c r="L232" s="132">
        <v>116127</v>
      </c>
      <c r="M232" s="131">
        <v>29415</v>
      </c>
      <c r="N232" s="133">
        <f t="shared" si="14"/>
        <v>0.21597867747477861</v>
      </c>
      <c r="O232" s="60">
        <f t="shared" si="15"/>
        <v>31133</v>
      </c>
      <c r="P232" s="131">
        <v>27231</v>
      </c>
      <c r="Q232" s="134">
        <v>18</v>
      </c>
      <c r="R232" s="134">
        <v>24</v>
      </c>
      <c r="S232" s="134">
        <v>3860</v>
      </c>
      <c r="T232" s="134" t="s">
        <v>290</v>
      </c>
      <c r="U232" s="134"/>
      <c r="V232" s="117">
        <f t="shared" si="16"/>
        <v>29415</v>
      </c>
      <c r="W232" s="60">
        <f>IF(ISNA(VLOOKUP(E232,'FAN EVOLUTION'!$A$46:$B$10042,2,1)),0,VLOOKUP(E232,'FAN EVOLUTION'!$A$46:$B$10042,2,1))</f>
        <v>197356</v>
      </c>
      <c r="X232" s="135">
        <v>200</v>
      </c>
      <c r="Y232" s="136">
        <v>1.22</v>
      </c>
      <c r="Z232" s="132">
        <v>29274</v>
      </c>
      <c r="AA232" s="136">
        <v>0.01</v>
      </c>
      <c r="AB232" s="137"/>
      <c r="AC232" s="132"/>
    </row>
    <row r="233" spans="1:29" ht="15" x14ac:dyDescent="0.2">
      <c r="A233" s="127">
        <v>1.01544104090877E+16</v>
      </c>
      <c r="B233" s="138">
        <v>2016</v>
      </c>
      <c r="C233" s="128" t="s">
        <v>253</v>
      </c>
      <c r="D233" s="129">
        <v>42582</v>
      </c>
      <c r="E233" s="130">
        <v>42573.333344907405</v>
      </c>
      <c r="F233" s="128" t="s">
        <v>12</v>
      </c>
      <c r="G233" s="128" t="s">
        <v>52</v>
      </c>
      <c r="H233" s="80">
        <f t="shared" si="13"/>
        <v>1</v>
      </c>
      <c r="I233" s="131" t="s">
        <v>375</v>
      </c>
      <c r="J233" s="131">
        <v>250753</v>
      </c>
      <c r="K233" s="132">
        <v>22008</v>
      </c>
      <c r="L233" s="132">
        <v>228745</v>
      </c>
      <c r="M233" s="131">
        <v>38413</v>
      </c>
      <c r="N233" s="133">
        <f t="shared" si="14"/>
        <v>0.1531905899430914</v>
      </c>
      <c r="O233" s="60">
        <f t="shared" si="15"/>
        <v>41539</v>
      </c>
      <c r="P233" s="131">
        <v>32234</v>
      </c>
      <c r="Q233" s="134">
        <v>160</v>
      </c>
      <c r="R233" s="134">
        <v>73</v>
      </c>
      <c r="S233" s="134">
        <v>9072</v>
      </c>
      <c r="T233" s="134" t="s">
        <v>290</v>
      </c>
      <c r="U233" s="134"/>
      <c r="V233" s="117">
        <f t="shared" si="16"/>
        <v>38413</v>
      </c>
      <c r="W233" s="60">
        <f>IF(ISNA(VLOOKUP(E233,'FAN EVOLUTION'!$A$46:$B$10042,2,1)),0,VLOOKUP(E233,'FAN EVOLUTION'!$A$46:$B$10042,2,1))</f>
        <v>197724</v>
      </c>
      <c r="X233" s="135">
        <v>200</v>
      </c>
      <c r="Y233" s="136">
        <v>0.6</v>
      </c>
      <c r="Z233" s="132">
        <v>38486</v>
      </c>
      <c r="AA233" s="136">
        <v>0.01</v>
      </c>
      <c r="AB233" s="137"/>
      <c r="AC233" s="132"/>
    </row>
    <row r="234" spans="1:29" ht="15" x14ac:dyDescent="0.2">
      <c r="A234" s="127">
        <v>1.01544104155227E+16</v>
      </c>
      <c r="B234" s="138">
        <v>2016</v>
      </c>
      <c r="C234" s="128" t="s">
        <v>253</v>
      </c>
      <c r="D234" s="129">
        <v>42582</v>
      </c>
      <c r="E234" s="130">
        <v>42576.333344907405</v>
      </c>
      <c r="F234" s="128" t="s">
        <v>12</v>
      </c>
      <c r="G234" s="128" t="s">
        <v>79</v>
      </c>
      <c r="H234" s="80">
        <f t="shared" si="13"/>
        <v>6</v>
      </c>
      <c r="I234" s="131" t="s">
        <v>376</v>
      </c>
      <c r="J234" s="131">
        <v>143336</v>
      </c>
      <c r="K234" s="132">
        <v>20565</v>
      </c>
      <c r="L234" s="132">
        <v>122771</v>
      </c>
      <c r="M234" s="131">
        <v>29221</v>
      </c>
      <c r="N234" s="133">
        <f t="shared" si="14"/>
        <v>0.2038636490483898</v>
      </c>
      <c r="O234" s="60">
        <f t="shared" si="15"/>
        <v>30349</v>
      </c>
      <c r="P234" s="131">
        <v>27239</v>
      </c>
      <c r="Q234" s="134">
        <v>18</v>
      </c>
      <c r="R234" s="134">
        <v>21</v>
      </c>
      <c r="S234" s="134">
        <v>3071</v>
      </c>
      <c r="T234" s="134" t="s">
        <v>290</v>
      </c>
      <c r="U234" s="134"/>
      <c r="V234" s="117">
        <f t="shared" si="16"/>
        <v>29221</v>
      </c>
      <c r="W234" s="60">
        <f>IF(ISNA(VLOOKUP(E234,'FAN EVOLUTION'!$A$46:$B$10042,2,1)),0,VLOOKUP(E234,'FAN EVOLUTION'!$A$46:$B$10042,2,1))</f>
        <v>199508</v>
      </c>
      <c r="X234" s="135">
        <v>200</v>
      </c>
      <c r="Y234" s="136">
        <v>1.19</v>
      </c>
      <c r="Z234" s="132">
        <v>28491</v>
      </c>
      <c r="AA234" s="136">
        <v>0.01</v>
      </c>
      <c r="AB234" s="137"/>
      <c r="AC234" s="132"/>
    </row>
    <row r="235" spans="1:29" ht="15" x14ac:dyDescent="0.2">
      <c r="A235" s="127">
        <v>1.01544104178677E+16</v>
      </c>
      <c r="B235" s="138">
        <v>2016</v>
      </c>
      <c r="C235" s="128" t="s">
        <v>253</v>
      </c>
      <c r="D235" s="129">
        <v>42582</v>
      </c>
      <c r="E235" s="130">
        <v>42578.333344907405</v>
      </c>
      <c r="F235" s="128" t="s">
        <v>12</v>
      </c>
      <c r="G235" s="128" t="s">
        <v>122</v>
      </c>
      <c r="H235" s="80">
        <f t="shared" si="13"/>
        <v>7</v>
      </c>
      <c r="I235" s="131" t="s">
        <v>161</v>
      </c>
      <c r="J235" s="131">
        <v>192792</v>
      </c>
      <c r="K235" s="132">
        <v>22173</v>
      </c>
      <c r="L235" s="132">
        <v>170619</v>
      </c>
      <c r="M235" s="131">
        <v>36234</v>
      </c>
      <c r="N235" s="133">
        <f t="shared" si="14"/>
        <v>0.18794348313208017</v>
      </c>
      <c r="O235" s="60">
        <f t="shared" si="15"/>
        <v>39437</v>
      </c>
      <c r="P235" s="131">
        <v>30955</v>
      </c>
      <c r="Q235" s="134">
        <v>25</v>
      </c>
      <c r="R235" s="134">
        <v>39</v>
      </c>
      <c r="S235" s="134">
        <v>8418</v>
      </c>
      <c r="T235" s="134" t="s">
        <v>290</v>
      </c>
      <c r="U235" s="134"/>
      <c r="V235" s="117">
        <f t="shared" si="16"/>
        <v>36234</v>
      </c>
      <c r="W235" s="60">
        <f>IF(ISNA(VLOOKUP(E235,'FAN EVOLUTION'!$A$46:$B$10042,2,1)),0,VLOOKUP(E235,'FAN EVOLUTION'!$A$46:$B$10042,2,1))</f>
        <v>199740</v>
      </c>
      <c r="X235" s="135">
        <v>200</v>
      </c>
      <c r="Y235" s="136">
        <v>0.74</v>
      </c>
      <c r="Z235" s="132">
        <v>36270</v>
      </c>
      <c r="AA235" s="136">
        <v>0.01</v>
      </c>
      <c r="AB235" s="137"/>
      <c r="AC235" s="132"/>
    </row>
    <row r="236" spans="1:29" ht="15" x14ac:dyDescent="0.2">
      <c r="A236" s="127">
        <v>1.01544104207177E+16</v>
      </c>
      <c r="B236" s="138">
        <v>2016</v>
      </c>
      <c r="C236" s="128" t="s">
        <v>253</v>
      </c>
      <c r="D236" s="129">
        <v>42582</v>
      </c>
      <c r="E236" s="130">
        <v>42580.333344907405</v>
      </c>
      <c r="F236" s="128" t="s">
        <v>12</v>
      </c>
      <c r="G236" s="128" t="s">
        <v>55</v>
      </c>
      <c r="H236" s="80">
        <f t="shared" si="13"/>
        <v>2</v>
      </c>
      <c r="I236" s="131" t="s">
        <v>377</v>
      </c>
      <c r="J236" s="131">
        <v>2373</v>
      </c>
      <c r="K236" s="132">
        <v>2373</v>
      </c>
      <c r="L236" s="132">
        <v>0</v>
      </c>
      <c r="M236" s="131">
        <v>74</v>
      </c>
      <c r="N236" s="133">
        <f t="shared" si="14"/>
        <v>3.1184155077960386E-2</v>
      </c>
      <c r="O236" s="60">
        <f t="shared" si="15"/>
        <v>97</v>
      </c>
      <c r="P236" s="131">
        <v>55</v>
      </c>
      <c r="Q236" s="134">
        <v>1</v>
      </c>
      <c r="R236" s="134">
        <v>5</v>
      </c>
      <c r="S236" s="134">
        <v>36</v>
      </c>
      <c r="T236" s="134" t="s">
        <v>290</v>
      </c>
      <c r="U236" s="134"/>
      <c r="V236" s="117">
        <f t="shared" si="16"/>
        <v>74</v>
      </c>
      <c r="W236" s="60">
        <f>IF(ISNA(VLOOKUP(E236,'FAN EVOLUTION'!$A$46:$B$10042,2,1)),0,VLOOKUP(E236,'FAN EVOLUTION'!$A$46:$B$10042,2,1))</f>
        <v>200020</v>
      </c>
      <c r="X236" s="135"/>
      <c r="Y236" s="136"/>
      <c r="Z236" s="132"/>
      <c r="AA236" s="136"/>
      <c r="AB236" s="137"/>
      <c r="AC236" s="132"/>
    </row>
    <row r="237" spans="1:29" ht="15" x14ac:dyDescent="0.2">
      <c r="A237" s="127">
        <v>1.01545374727777E+16</v>
      </c>
      <c r="B237" s="138">
        <v>2016</v>
      </c>
      <c r="C237" s="128" t="s">
        <v>253</v>
      </c>
      <c r="D237" s="129">
        <v>42613</v>
      </c>
      <c r="E237" s="130">
        <v>42583.333344907405</v>
      </c>
      <c r="F237" s="128" t="s">
        <v>12</v>
      </c>
      <c r="G237" s="128" t="s">
        <v>79</v>
      </c>
      <c r="H237" s="80">
        <f t="shared" si="13"/>
        <v>6</v>
      </c>
      <c r="I237" s="131" t="s">
        <v>378</v>
      </c>
      <c r="J237" s="131">
        <v>218133</v>
      </c>
      <c r="K237" s="132">
        <v>28863</v>
      </c>
      <c r="L237" s="132">
        <v>189270</v>
      </c>
      <c r="M237" s="131">
        <v>39044</v>
      </c>
      <c r="N237" s="133">
        <f t="shared" si="14"/>
        <v>0.1789917160631358</v>
      </c>
      <c r="O237" s="60">
        <f t="shared" si="15"/>
        <v>40319</v>
      </c>
      <c r="P237" s="131">
        <v>36666</v>
      </c>
      <c r="Q237" s="134">
        <v>34</v>
      </c>
      <c r="R237" s="134">
        <v>63</v>
      </c>
      <c r="S237" s="134">
        <v>3556</v>
      </c>
      <c r="T237" s="134" t="s">
        <v>290</v>
      </c>
      <c r="U237" s="134"/>
      <c r="V237" s="117">
        <f t="shared" si="16"/>
        <v>39044</v>
      </c>
      <c r="W237" s="60">
        <f>IF(ISNA(VLOOKUP(E237,'FAN EVOLUTION'!$A$46:$B$10042,2,1)),0,VLOOKUP(E237,'FAN EVOLUTION'!$A$46:$B$10042,2,1))</f>
        <v>200357</v>
      </c>
      <c r="X237" s="135">
        <v>200</v>
      </c>
      <c r="Y237" s="136">
        <v>0.77</v>
      </c>
      <c r="Z237" s="132">
        <v>37664</v>
      </c>
      <c r="AA237" s="136">
        <v>0.01</v>
      </c>
      <c r="AB237" s="137"/>
      <c r="AC237" s="132"/>
    </row>
    <row r="238" spans="1:29" ht="15" x14ac:dyDescent="0.2">
      <c r="A238" s="127">
        <v>1.01545568351777E+16</v>
      </c>
      <c r="B238" s="138">
        <v>2016</v>
      </c>
      <c r="C238" s="128" t="s">
        <v>253</v>
      </c>
      <c r="D238" s="129">
        <v>42613</v>
      </c>
      <c r="E238" s="130">
        <v>42585.333344907405</v>
      </c>
      <c r="F238" s="128" t="s">
        <v>12</v>
      </c>
      <c r="G238" s="128" t="s">
        <v>122</v>
      </c>
      <c r="H238" s="80">
        <f t="shared" si="13"/>
        <v>7</v>
      </c>
      <c r="I238" s="131" t="s">
        <v>162</v>
      </c>
      <c r="J238" s="131">
        <v>134660</v>
      </c>
      <c r="K238" s="132">
        <v>16161</v>
      </c>
      <c r="L238" s="132">
        <v>118499</v>
      </c>
      <c r="M238" s="131">
        <v>31368</v>
      </c>
      <c r="N238" s="133">
        <f t="shared" si="14"/>
        <v>0.23294222486261695</v>
      </c>
      <c r="O238" s="60">
        <f t="shared" si="15"/>
        <v>32247</v>
      </c>
      <c r="P238" s="131">
        <v>30269</v>
      </c>
      <c r="Q238" s="134">
        <v>19</v>
      </c>
      <c r="R238" s="134">
        <v>21</v>
      </c>
      <c r="S238" s="134">
        <v>1938</v>
      </c>
      <c r="T238" s="134" t="s">
        <v>290</v>
      </c>
      <c r="U238" s="134"/>
      <c r="V238" s="117">
        <f t="shared" si="16"/>
        <v>31368</v>
      </c>
      <c r="W238" s="60">
        <f>IF(ISNA(VLOOKUP(E238,'FAN EVOLUTION'!$A$46:$B$10042,2,1)),0,VLOOKUP(E238,'FAN EVOLUTION'!$A$46:$B$10042,2,1))</f>
        <v>200638</v>
      </c>
      <c r="X238" s="135">
        <v>200</v>
      </c>
      <c r="Y238" s="136">
        <v>1.23</v>
      </c>
      <c r="Z238" s="132">
        <v>30248</v>
      </c>
      <c r="AA238" s="136">
        <v>0.01</v>
      </c>
      <c r="AB238" s="137"/>
      <c r="AC238" s="132"/>
    </row>
    <row r="239" spans="1:29" ht="15" x14ac:dyDescent="0.2">
      <c r="A239" s="127">
        <v>1.01545374780127E+16</v>
      </c>
      <c r="B239" s="138">
        <v>2016</v>
      </c>
      <c r="C239" s="128" t="s">
        <v>253</v>
      </c>
      <c r="D239" s="129">
        <v>42613</v>
      </c>
      <c r="E239" s="130">
        <v>42587.333344907405</v>
      </c>
      <c r="F239" s="128" t="s">
        <v>12</v>
      </c>
      <c r="G239" s="128" t="s">
        <v>52</v>
      </c>
      <c r="H239" s="80">
        <f t="shared" si="13"/>
        <v>1</v>
      </c>
      <c r="I239" s="131" t="s">
        <v>163</v>
      </c>
      <c r="J239" s="131">
        <v>51204</v>
      </c>
      <c r="K239" s="132">
        <v>6102</v>
      </c>
      <c r="L239" s="132">
        <v>45102</v>
      </c>
      <c r="M239" s="131">
        <v>6440</v>
      </c>
      <c r="N239" s="133">
        <f t="shared" si="14"/>
        <v>0.12577142410749159</v>
      </c>
      <c r="O239" s="60">
        <f t="shared" si="15"/>
        <v>6820</v>
      </c>
      <c r="P239" s="131">
        <v>5853</v>
      </c>
      <c r="Q239" s="134">
        <v>13</v>
      </c>
      <c r="R239" s="134">
        <v>22</v>
      </c>
      <c r="S239" s="134">
        <v>932</v>
      </c>
      <c r="T239" s="134" t="s">
        <v>290</v>
      </c>
      <c r="U239" s="134"/>
      <c r="V239" s="117">
        <f t="shared" si="16"/>
        <v>6440</v>
      </c>
      <c r="W239" s="60">
        <f>IF(ISNA(VLOOKUP(E239,'FAN EVOLUTION'!$A$46:$B$10042,2,1)),0,VLOOKUP(E239,'FAN EVOLUTION'!$A$46:$B$10042,2,1))</f>
        <v>200798</v>
      </c>
      <c r="X239" s="135">
        <v>200</v>
      </c>
      <c r="Y239" s="136">
        <v>1.56</v>
      </c>
      <c r="Z239" s="132">
        <v>6341</v>
      </c>
      <c r="AA239" s="136">
        <v>0.03</v>
      </c>
      <c r="AB239" s="137"/>
      <c r="AC239" s="132"/>
    </row>
    <row r="240" spans="1:29" ht="15" x14ac:dyDescent="0.2">
      <c r="A240" s="127">
        <v>1.01545375256977E+16</v>
      </c>
      <c r="B240" s="138">
        <v>2016</v>
      </c>
      <c r="C240" s="128" t="s">
        <v>253</v>
      </c>
      <c r="D240" s="129">
        <v>42613</v>
      </c>
      <c r="E240" s="130">
        <v>42589.333344907405</v>
      </c>
      <c r="F240" s="128" t="s">
        <v>12</v>
      </c>
      <c r="G240" s="128" t="s">
        <v>52</v>
      </c>
      <c r="H240" s="80">
        <f t="shared" si="13"/>
        <v>1</v>
      </c>
      <c r="I240" s="131" t="s">
        <v>164</v>
      </c>
      <c r="J240" s="131">
        <v>128594</v>
      </c>
      <c r="K240" s="132">
        <v>20406</v>
      </c>
      <c r="L240" s="132">
        <v>108188</v>
      </c>
      <c r="M240" s="131">
        <v>27875</v>
      </c>
      <c r="N240" s="133">
        <f t="shared" si="14"/>
        <v>0.21676750081652332</v>
      </c>
      <c r="O240" s="60">
        <f t="shared" si="15"/>
        <v>29641</v>
      </c>
      <c r="P240" s="131">
        <v>26864</v>
      </c>
      <c r="Q240" s="134">
        <v>10</v>
      </c>
      <c r="R240" s="134">
        <v>23</v>
      </c>
      <c r="S240" s="134">
        <v>2744</v>
      </c>
      <c r="T240" s="134" t="s">
        <v>290</v>
      </c>
      <c r="U240" s="134"/>
      <c r="V240" s="117">
        <f t="shared" si="16"/>
        <v>27875</v>
      </c>
      <c r="W240" s="60">
        <f>IF(ISNA(VLOOKUP(E240,'FAN EVOLUTION'!$A$46:$B$10042,2,1)),0,VLOOKUP(E240,'FAN EVOLUTION'!$A$46:$B$10042,2,1))</f>
        <v>200842</v>
      </c>
      <c r="X240" s="135">
        <v>200</v>
      </c>
      <c r="Y240" s="136">
        <v>1.31</v>
      </c>
      <c r="Z240" s="132">
        <v>27885</v>
      </c>
      <c r="AA240" s="136">
        <v>0.01</v>
      </c>
      <c r="AB240" s="137"/>
      <c r="AC240" s="132"/>
    </row>
    <row r="241" spans="1:29" ht="15" x14ac:dyDescent="0.2">
      <c r="A241" s="127">
        <v>1.01545375276177E+16</v>
      </c>
      <c r="B241" s="138">
        <v>2016</v>
      </c>
      <c r="C241" s="128" t="s">
        <v>253</v>
      </c>
      <c r="D241" s="129">
        <v>42613</v>
      </c>
      <c r="E241" s="130">
        <v>42590.333344907405</v>
      </c>
      <c r="F241" s="128" t="s">
        <v>12</v>
      </c>
      <c r="G241" s="128" t="s">
        <v>79</v>
      </c>
      <c r="H241" s="80">
        <f t="shared" si="13"/>
        <v>6</v>
      </c>
      <c r="I241" s="131" t="s">
        <v>379</v>
      </c>
      <c r="J241" s="131">
        <v>135256</v>
      </c>
      <c r="K241" s="132">
        <v>21658</v>
      </c>
      <c r="L241" s="132">
        <v>113598</v>
      </c>
      <c r="M241" s="131">
        <v>28325</v>
      </c>
      <c r="N241" s="133">
        <f t="shared" si="14"/>
        <v>0.20941769681197137</v>
      </c>
      <c r="O241" s="60">
        <f t="shared" si="15"/>
        <v>29683</v>
      </c>
      <c r="P241" s="131">
        <v>27136</v>
      </c>
      <c r="Q241" s="134">
        <v>16</v>
      </c>
      <c r="R241" s="134">
        <v>16</v>
      </c>
      <c r="S241" s="134">
        <v>2515</v>
      </c>
      <c r="T241" s="134" t="s">
        <v>290</v>
      </c>
      <c r="U241" s="134"/>
      <c r="V241" s="117">
        <f t="shared" si="16"/>
        <v>28325</v>
      </c>
      <c r="W241" s="60">
        <f>IF(ISNA(VLOOKUP(E241,'FAN EVOLUTION'!$A$46:$B$10042,2,1)),0,VLOOKUP(E241,'FAN EVOLUTION'!$A$46:$B$10042,2,1))</f>
        <v>200903</v>
      </c>
      <c r="X241" s="135">
        <v>200</v>
      </c>
      <c r="Y241" s="136">
        <v>1.33</v>
      </c>
      <c r="Z241" s="132">
        <v>28011</v>
      </c>
      <c r="AA241" s="136">
        <v>0.01</v>
      </c>
      <c r="AB241" s="137"/>
      <c r="AC241" s="132"/>
    </row>
    <row r="242" spans="1:29" ht="15" x14ac:dyDescent="0.2">
      <c r="A242" s="127">
        <v>1.01545375299027E+16</v>
      </c>
      <c r="B242" s="138">
        <v>2016</v>
      </c>
      <c r="C242" s="128" t="s">
        <v>253</v>
      </c>
      <c r="D242" s="129">
        <v>42613</v>
      </c>
      <c r="E242" s="130">
        <v>42592.333344907405</v>
      </c>
      <c r="F242" s="128" t="s">
        <v>12</v>
      </c>
      <c r="G242" s="128" t="s">
        <v>57</v>
      </c>
      <c r="H242" s="80">
        <f t="shared" si="13"/>
        <v>3</v>
      </c>
      <c r="I242" s="131" t="s">
        <v>165</v>
      </c>
      <c r="J242" s="131">
        <v>160589</v>
      </c>
      <c r="K242" s="132">
        <v>21676</v>
      </c>
      <c r="L242" s="132">
        <v>138913</v>
      </c>
      <c r="M242" s="131">
        <v>34875</v>
      </c>
      <c r="N242" s="133">
        <f t="shared" si="14"/>
        <v>0.21716929553082714</v>
      </c>
      <c r="O242" s="60">
        <f t="shared" si="15"/>
        <v>37215</v>
      </c>
      <c r="P242" s="131">
        <v>31684</v>
      </c>
      <c r="Q242" s="134">
        <v>27</v>
      </c>
      <c r="R242" s="134">
        <v>32</v>
      </c>
      <c r="S242" s="134">
        <v>5472</v>
      </c>
      <c r="T242" s="134" t="s">
        <v>290</v>
      </c>
      <c r="U242" s="134"/>
      <c r="V242" s="117">
        <f t="shared" si="16"/>
        <v>34875</v>
      </c>
      <c r="W242" s="60">
        <f>IF(ISNA(VLOOKUP(E242,'FAN EVOLUTION'!$A$46:$B$10042,2,1)),0,VLOOKUP(E242,'FAN EVOLUTION'!$A$46:$B$10042,2,1))</f>
        <v>201077</v>
      </c>
      <c r="X242" s="135">
        <v>200</v>
      </c>
      <c r="Y242" s="136">
        <v>0.89</v>
      </c>
      <c r="Z242" s="132">
        <v>34385</v>
      </c>
      <c r="AA242" s="136">
        <v>0.01</v>
      </c>
      <c r="AB242" s="137"/>
      <c r="AC242" s="132"/>
    </row>
    <row r="243" spans="1:29" ht="15" x14ac:dyDescent="0.2">
      <c r="A243" s="127">
        <v>1.01545375316427E+16</v>
      </c>
      <c r="B243" s="138">
        <v>2016</v>
      </c>
      <c r="C243" s="128" t="s">
        <v>253</v>
      </c>
      <c r="D243" s="129">
        <v>42613</v>
      </c>
      <c r="E243" s="130">
        <v>42594.333344907405</v>
      </c>
      <c r="F243" s="128" t="s">
        <v>12</v>
      </c>
      <c r="G243" s="128" t="s">
        <v>79</v>
      </c>
      <c r="H243" s="80">
        <f t="shared" si="13"/>
        <v>6</v>
      </c>
      <c r="I243" s="131" t="s">
        <v>166</v>
      </c>
      <c r="J243" s="131">
        <v>172400</v>
      </c>
      <c r="K243" s="132">
        <v>23698</v>
      </c>
      <c r="L243" s="132">
        <v>148702</v>
      </c>
      <c r="M243" s="131">
        <v>30645</v>
      </c>
      <c r="N243" s="133">
        <f t="shared" si="14"/>
        <v>0.17775522041763342</v>
      </c>
      <c r="O243" s="60">
        <f t="shared" si="15"/>
        <v>31758</v>
      </c>
      <c r="P243" s="131">
        <v>27576</v>
      </c>
      <c r="Q243" s="134">
        <v>33</v>
      </c>
      <c r="R243" s="134">
        <v>28</v>
      </c>
      <c r="S243" s="134">
        <v>4121</v>
      </c>
      <c r="T243" s="134" t="s">
        <v>290</v>
      </c>
      <c r="U243" s="134"/>
      <c r="V243" s="117">
        <f t="shared" si="16"/>
        <v>30645</v>
      </c>
      <c r="W243" s="60">
        <f>IF(ISNA(VLOOKUP(E243,'FAN EVOLUTION'!$A$46:$B$10042,2,1)),0,VLOOKUP(E243,'FAN EVOLUTION'!$A$46:$B$10042,2,1))</f>
        <v>201200</v>
      </c>
      <c r="X243" s="135">
        <v>200</v>
      </c>
      <c r="Y243" s="136">
        <v>0.99</v>
      </c>
      <c r="Z243" s="132">
        <v>29786</v>
      </c>
      <c r="AA243" s="136">
        <v>0.01</v>
      </c>
      <c r="AB243" s="137"/>
      <c r="AC243" s="132"/>
    </row>
    <row r="244" spans="1:29" ht="15" x14ac:dyDescent="0.2">
      <c r="A244" s="127">
        <v>1.01545568237127E+16</v>
      </c>
      <c r="B244" s="138">
        <v>2016</v>
      </c>
      <c r="C244" s="128" t="s">
        <v>253</v>
      </c>
      <c r="D244" s="129">
        <v>42613</v>
      </c>
      <c r="E244" s="130">
        <v>42597.333344907405</v>
      </c>
      <c r="F244" s="128" t="s">
        <v>12</v>
      </c>
      <c r="G244" s="128" t="s">
        <v>79</v>
      </c>
      <c r="H244" s="80">
        <f t="shared" si="13"/>
        <v>6</v>
      </c>
      <c r="I244" s="131" t="s">
        <v>380</v>
      </c>
      <c r="J244" s="131">
        <v>152028</v>
      </c>
      <c r="K244" s="132">
        <v>23957</v>
      </c>
      <c r="L244" s="132">
        <v>128071</v>
      </c>
      <c r="M244" s="131">
        <v>31929</v>
      </c>
      <c r="N244" s="133">
        <f t="shared" si="14"/>
        <v>0.21002052253532244</v>
      </c>
      <c r="O244" s="60">
        <f t="shared" si="15"/>
        <v>33768</v>
      </c>
      <c r="P244" s="131">
        <v>30950</v>
      </c>
      <c r="Q244" s="134">
        <v>14</v>
      </c>
      <c r="R244" s="134">
        <v>44</v>
      </c>
      <c r="S244" s="134">
        <v>2760</v>
      </c>
      <c r="T244" s="134" t="s">
        <v>290</v>
      </c>
      <c r="U244" s="134"/>
      <c r="V244" s="117">
        <f t="shared" si="16"/>
        <v>31929</v>
      </c>
      <c r="W244" s="60">
        <f>IF(ISNA(VLOOKUP(E244,'FAN EVOLUTION'!$A$46:$B$10042,2,1)),0,VLOOKUP(E244,'FAN EVOLUTION'!$A$46:$B$10042,2,1))</f>
        <v>201252</v>
      </c>
      <c r="X244" s="135">
        <v>200</v>
      </c>
      <c r="Y244" s="136">
        <v>1.1200000000000001</v>
      </c>
      <c r="Z244" s="132">
        <v>31360</v>
      </c>
      <c r="AA244" s="136">
        <v>0.01</v>
      </c>
      <c r="AB244" s="137"/>
      <c r="AC244" s="132"/>
    </row>
    <row r="245" spans="1:29" ht="15" x14ac:dyDescent="0.2">
      <c r="A245" s="127">
        <v>1.01545375354527E+16</v>
      </c>
      <c r="B245" s="138">
        <v>2016</v>
      </c>
      <c r="C245" s="128" t="s">
        <v>253</v>
      </c>
      <c r="D245" s="129">
        <v>42613</v>
      </c>
      <c r="E245" s="130">
        <v>42599.333344907405</v>
      </c>
      <c r="F245" s="128" t="s">
        <v>12</v>
      </c>
      <c r="G245" s="128" t="s">
        <v>52</v>
      </c>
      <c r="H245" s="80">
        <f t="shared" si="13"/>
        <v>1</v>
      </c>
      <c r="I245" s="131" t="s">
        <v>167</v>
      </c>
      <c r="J245" s="131">
        <v>158732</v>
      </c>
      <c r="K245" s="132">
        <v>24188</v>
      </c>
      <c r="L245" s="132">
        <v>134544</v>
      </c>
      <c r="M245" s="131">
        <v>37454</v>
      </c>
      <c r="N245" s="133">
        <f t="shared" si="14"/>
        <v>0.23595746289343045</v>
      </c>
      <c r="O245" s="60">
        <f t="shared" si="15"/>
        <v>39844</v>
      </c>
      <c r="P245" s="131">
        <v>36762</v>
      </c>
      <c r="Q245" s="134">
        <v>35</v>
      </c>
      <c r="R245" s="134">
        <v>35</v>
      </c>
      <c r="S245" s="134">
        <v>3012</v>
      </c>
      <c r="T245" s="134" t="s">
        <v>290</v>
      </c>
      <c r="U245" s="134"/>
      <c r="V245" s="117">
        <f t="shared" si="16"/>
        <v>37454</v>
      </c>
      <c r="W245" s="60">
        <f>IF(ISNA(VLOOKUP(E245,'FAN EVOLUTION'!$A$46:$B$10042,2,1)),0,VLOOKUP(E245,'FAN EVOLUTION'!$A$46:$B$10042,2,1))</f>
        <v>201494</v>
      </c>
      <c r="X245" s="135">
        <v>200</v>
      </c>
      <c r="Y245" s="136">
        <v>0.89</v>
      </c>
      <c r="Z245" s="132">
        <v>36894</v>
      </c>
      <c r="AA245" s="136">
        <v>0.01</v>
      </c>
      <c r="AB245" s="137"/>
      <c r="AC245" s="132"/>
    </row>
    <row r="246" spans="1:29" ht="15" x14ac:dyDescent="0.2">
      <c r="A246" s="127">
        <v>1.01545375435627E+16</v>
      </c>
      <c r="B246" s="138">
        <v>2016</v>
      </c>
      <c r="C246" s="128" t="s">
        <v>253</v>
      </c>
      <c r="D246" s="129">
        <v>42613</v>
      </c>
      <c r="E246" s="130">
        <v>42601.333344907405</v>
      </c>
      <c r="F246" s="128" t="s">
        <v>12</v>
      </c>
      <c r="G246" s="128" t="s">
        <v>55</v>
      </c>
      <c r="H246" s="80">
        <f t="shared" si="13"/>
        <v>2</v>
      </c>
      <c r="I246" s="131" t="s">
        <v>381</v>
      </c>
      <c r="J246" s="131">
        <v>109678</v>
      </c>
      <c r="K246" s="132">
        <v>20860</v>
      </c>
      <c r="L246" s="132">
        <v>88818</v>
      </c>
      <c r="M246" s="131">
        <v>28674</v>
      </c>
      <c r="N246" s="133">
        <f t="shared" si="14"/>
        <v>0.26143802768102992</v>
      </c>
      <c r="O246" s="60">
        <f t="shared" si="15"/>
        <v>28888</v>
      </c>
      <c r="P246" s="131">
        <v>27560</v>
      </c>
      <c r="Q246" s="134">
        <v>8</v>
      </c>
      <c r="R246" s="134">
        <v>20</v>
      </c>
      <c r="S246" s="134">
        <v>1300</v>
      </c>
      <c r="T246" s="134" t="s">
        <v>290</v>
      </c>
      <c r="U246" s="134"/>
      <c r="V246" s="117">
        <f t="shared" si="16"/>
        <v>28674</v>
      </c>
      <c r="W246" s="60">
        <f>IF(ISNA(VLOOKUP(E246,'FAN EVOLUTION'!$A$46:$B$10042,2,1)),0,VLOOKUP(E246,'FAN EVOLUTION'!$A$46:$B$10042,2,1))</f>
        <v>201701</v>
      </c>
      <c r="X246" s="135">
        <v>200</v>
      </c>
      <c r="Y246" s="136">
        <v>1.54</v>
      </c>
      <c r="Z246" s="132">
        <v>27675</v>
      </c>
      <c r="AA246" s="136">
        <v>0.01</v>
      </c>
      <c r="AB246" s="137"/>
      <c r="AC246" s="132"/>
    </row>
    <row r="247" spans="1:29" ht="15" x14ac:dyDescent="0.2">
      <c r="A247" s="127">
        <v>1.01545375494127E+16</v>
      </c>
      <c r="B247" s="138">
        <v>2016</v>
      </c>
      <c r="C247" s="128" t="s">
        <v>253</v>
      </c>
      <c r="D247" s="129">
        <v>42613</v>
      </c>
      <c r="E247" s="130">
        <v>42604.333344907405</v>
      </c>
      <c r="F247" s="128" t="s">
        <v>12</v>
      </c>
      <c r="G247" s="128" t="s">
        <v>122</v>
      </c>
      <c r="H247" s="80">
        <f t="shared" si="13"/>
        <v>7</v>
      </c>
      <c r="I247" s="131" t="s">
        <v>168</v>
      </c>
      <c r="J247" s="131">
        <v>220044</v>
      </c>
      <c r="K247" s="132">
        <v>26229</v>
      </c>
      <c r="L247" s="132">
        <v>193815</v>
      </c>
      <c r="M247" s="131">
        <v>31067</v>
      </c>
      <c r="N247" s="133">
        <f t="shared" si="14"/>
        <v>0.1411853992837796</v>
      </c>
      <c r="O247" s="60">
        <f t="shared" si="15"/>
        <v>34125</v>
      </c>
      <c r="P247" s="131">
        <v>28188</v>
      </c>
      <c r="Q247" s="134">
        <v>42</v>
      </c>
      <c r="R247" s="134">
        <v>248</v>
      </c>
      <c r="S247" s="134">
        <v>5647</v>
      </c>
      <c r="T247" s="134" t="s">
        <v>290</v>
      </c>
      <c r="U247" s="134"/>
      <c r="V247" s="117">
        <f t="shared" si="16"/>
        <v>31067</v>
      </c>
      <c r="W247" s="60">
        <f>IF(ISNA(VLOOKUP(E247,'FAN EVOLUTION'!$A$46:$B$10042,2,1)),0,VLOOKUP(E247,'FAN EVOLUTION'!$A$46:$B$10042,2,1))</f>
        <v>202078</v>
      </c>
      <c r="X247" s="135">
        <v>200</v>
      </c>
      <c r="Y247" s="136">
        <v>0.79</v>
      </c>
      <c r="Z247" s="132">
        <v>31004</v>
      </c>
      <c r="AA247" s="136">
        <v>0.01</v>
      </c>
      <c r="AB247" s="137"/>
      <c r="AC247" s="132"/>
    </row>
    <row r="248" spans="1:29" ht="15" x14ac:dyDescent="0.2">
      <c r="A248" s="127">
        <v>1.01545375501077E+16</v>
      </c>
      <c r="B248" s="138">
        <v>2016</v>
      </c>
      <c r="C248" s="128" t="s">
        <v>253</v>
      </c>
      <c r="D248" s="129">
        <v>42613</v>
      </c>
      <c r="E248" s="130">
        <v>42606.333344907405</v>
      </c>
      <c r="F248" s="128" t="s">
        <v>12</v>
      </c>
      <c r="G248" s="128" t="s">
        <v>296</v>
      </c>
      <c r="H248" s="80">
        <f t="shared" si="13"/>
        <v>4</v>
      </c>
      <c r="I248" s="131" t="s">
        <v>382</v>
      </c>
      <c r="J248" s="131">
        <v>123310</v>
      </c>
      <c r="K248" s="132">
        <v>19136</v>
      </c>
      <c r="L248" s="132">
        <v>104174</v>
      </c>
      <c r="M248" s="131">
        <v>35747</v>
      </c>
      <c r="N248" s="133">
        <f t="shared" si="14"/>
        <v>0.28989538561349443</v>
      </c>
      <c r="O248" s="60">
        <f t="shared" si="15"/>
        <v>37075</v>
      </c>
      <c r="P248" s="131">
        <v>35391</v>
      </c>
      <c r="Q248" s="134">
        <v>15</v>
      </c>
      <c r="R248" s="134">
        <v>17</v>
      </c>
      <c r="S248" s="134">
        <v>1652</v>
      </c>
      <c r="T248" s="134" t="s">
        <v>290</v>
      </c>
      <c r="U248" s="134"/>
      <c r="V248" s="117">
        <f t="shared" si="16"/>
        <v>35747</v>
      </c>
      <c r="W248" s="60">
        <f>IF(ISNA(VLOOKUP(E248,'FAN EVOLUTION'!$A$46:$B$10042,2,1)),0,VLOOKUP(E248,'FAN EVOLUTION'!$A$46:$B$10042,2,1))</f>
        <v>202239</v>
      </c>
      <c r="X248" s="135">
        <v>200</v>
      </c>
      <c r="Y248" s="136">
        <v>1.0900000000000001</v>
      </c>
      <c r="Z248" s="132">
        <v>35158</v>
      </c>
      <c r="AA248" s="136">
        <v>0.01</v>
      </c>
      <c r="AB248" s="137"/>
      <c r="AC248" s="132"/>
    </row>
    <row r="249" spans="1:29" ht="15" x14ac:dyDescent="0.2">
      <c r="A249" s="127">
        <v>1.01545375529027E+16</v>
      </c>
      <c r="B249" s="138">
        <v>2016</v>
      </c>
      <c r="C249" s="128" t="s">
        <v>253</v>
      </c>
      <c r="D249" s="129">
        <v>42613</v>
      </c>
      <c r="E249" s="130">
        <v>42608.333344907405</v>
      </c>
      <c r="F249" s="128" t="s">
        <v>12</v>
      </c>
      <c r="G249" s="128" t="s">
        <v>79</v>
      </c>
      <c r="H249" s="80">
        <f t="shared" si="13"/>
        <v>6</v>
      </c>
      <c r="I249" s="131" t="s">
        <v>383</v>
      </c>
      <c r="J249" s="131">
        <v>263134</v>
      </c>
      <c r="K249" s="132">
        <v>30085</v>
      </c>
      <c r="L249" s="132">
        <v>233049</v>
      </c>
      <c r="M249" s="131">
        <v>31550</v>
      </c>
      <c r="N249" s="133">
        <f t="shared" si="14"/>
        <v>0.11990088700053965</v>
      </c>
      <c r="O249" s="60">
        <f t="shared" si="15"/>
        <v>34848</v>
      </c>
      <c r="P249" s="131">
        <v>27264</v>
      </c>
      <c r="Q249" s="134">
        <v>30</v>
      </c>
      <c r="R249" s="134">
        <v>110</v>
      </c>
      <c r="S249" s="134">
        <v>7444</v>
      </c>
      <c r="T249" s="134" t="s">
        <v>290</v>
      </c>
      <c r="U249" s="134"/>
      <c r="V249" s="117">
        <f t="shared" si="16"/>
        <v>31550</v>
      </c>
      <c r="W249" s="60">
        <f>IF(ISNA(VLOOKUP(E249,'FAN EVOLUTION'!$A$46:$B$10042,2,1)),0,VLOOKUP(E249,'FAN EVOLUTION'!$A$46:$B$10042,2,1))</f>
        <v>202451</v>
      </c>
      <c r="X249" s="135">
        <v>200</v>
      </c>
      <c r="Y249" s="136">
        <v>0.7</v>
      </c>
      <c r="Z249" s="132">
        <v>31736</v>
      </c>
      <c r="AA249" s="136">
        <v>0.01</v>
      </c>
      <c r="AB249" s="137"/>
      <c r="AC249" s="132"/>
    </row>
    <row r="250" spans="1:29" ht="15" x14ac:dyDescent="0.2">
      <c r="A250" s="127">
        <v>1.01546741054577E+16</v>
      </c>
      <c r="B250" s="138">
        <v>2016</v>
      </c>
      <c r="C250" s="128" t="s">
        <v>253</v>
      </c>
      <c r="D250" s="129">
        <v>42613</v>
      </c>
      <c r="E250" s="130">
        <v>42612.333344907405</v>
      </c>
      <c r="F250" s="128" t="s">
        <v>12</v>
      </c>
      <c r="G250" s="128" t="s">
        <v>55</v>
      </c>
      <c r="H250" s="80">
        <f t="shared" si="13"/>
        <v>2</v>
      </c>
      <c r="I250" s="131" t="s">
        <v>384</v>
      </c>
      <c r="J250" s="131">
        <v>114646</v>
      </c>
      <c r="K250" s="132">
        <v>20299</v>
      </c>
      <c r="L250" s="132">
        <v>94347</v>
      </c>
      <c r="M250" s="131">
        <v>30003</v>
      </c>
      <c r="N250" s="133">
        <f t="shared" si="14"/>
        <v>0.26170123685082775</v>
      </c>
      <c r="O250" s="60">
        <f t="shared" si="15"/>
        <v>30593</v>
      </c>
      <c r="P250" s="131">
        <v>29179</v>
      </c>
      <c r="Q250" s="134">
        <v>11</v>
      </c>
      <c r="R250" s="134">
        <v>15</v>
      </c>
      <c r="S250" s="134">
        <v>1388</v>
      </c>
      <c r="T250" s="134" t="s">
        <v>290</v>
      </c>
      <c r="U250" s="134"/>
      <c r="V250" s="117">
        <f t="shared" si="16"/>
        <v>30003</v>
      </c>
      <c r="W250" s="60">
        <f>IF(ISNA(VLOOKUP(E250,'FAN EVOLUTION'!$A$46:$B$10042,2,1)),0,VLOOKUP(E250,'FAN EVOLUTION'!$A$46:$B$10042,2,1))</f>
        <v>202844</v>
      </c>
      <c r="X250" s="135">
        <v>200</v>
      </c>
      <c r="Y250" s="136">
        <v>1.4</v>
      </c>
      <c r="Z250" s="132">
        <v>29403</v>
      </c>
      <c r="AA250" s="136">
        <v>0.01</v>
      </c>
      <c r="AB250" s="137"/>
      <c r="AC250" s="132"/>
    </row>
    <row r="251" spans="1:29" ht="15" x14ac:dyDescent="0.2">
      <c r="A251" s="127">
        <v>1.01546714602127E+16</v>
      </c>
      <c r="B251" s="138">
        <v>2016</v>
      </c>
      <c r="C251" s="128" t="s">
        <v>253</v>
      </c>
      <c r="D251" s="129">
        <v>42643</v>
      </c>
      <c r="E251" s="130">
        <v>42614.333344907405</v>
      </c>
      <c r="F251" s="128" t="s">
        <v>12</v>
      </c>
      <c r="G251" s="128" t="s">
        <v>122</v>
      </c>
      <c r="H251" s="80">
        <f t="shared" si="13"/>
        <v>7</v>
      </c>
      <c r="I251" s="131" t="s">
        <v>169</v>
      </c>
      <c r="J251" s="131">
        <v>264455</v>
      </c>
      <c r="K251" s="132">
        <v>40557</v>
      </c>
      <c r="L251" s="132">
        <v>223898</v>
      </c>
      <c r="M251" s="131">
        <v>40284</v>
      </c>
      <c r="N251" s="133">
        <f t="shared" si="14"/>
        <v>0.15232837344727837</v>
      </c>
      <c r="O251" s="60">
        <f t="shared" si="15"/>
        <v>42825</v>
      </c>
      <c r="P251" s="131">
        <v>36327</v>
      </c>
      <c r="Q251" s="134">
        <v>19</v>
      </c>
      <c r="R251" s="134">
        <v>125</v>
      </c>
      <c r="S251" s="134">
        <v>6354</v>
      </c>
      <c r="T251" s="134" t="s">
        <v>290</v>
      </c>
      <c r="U251" s="134"/>
      <c r="V251" s="117">
        <f t="shared" si="16"/>
        <v>40284</v>
      </c>
      <c r="W251" s="60">
        <f>IF(ISNA(VLOOKUP(E251,'FAN EVOLUTION'!$A$46:$B$10042,2,1)),0,VLOOKUP(E251,'FAN EVOLUTION'!$A$46:$B$10042,2,1))</f>
        <v>202982</v>
      </c>
      <c r="X251" s="135">
        <v>200</v>
      </c>
      <c r="Y251" s="136">
        <v>0.7</v>
      </c>
      <c r="Z251" s="132">
        <v>39952</v>
      </c>
      <c r="AA251" s="136">
        <v>0.01</v>
      </c>
      <c r="AB251" s="137"/>
      <c r="AC251" s="132"/>
    </row>
    <row r="252" spans="1:29" ht="15" x14ac:dyDescent="0.2">
      <c r="A252" s="127">
        <v>1.01546734901577E+16</v>
      </c>
      <c r="B252" s="138">
        <v>2016</v>
      </c>
      <c r="C252" s="128" t="s">
        <v>253</v>
      </c>
      <c r="D252" s="129">
        <v>42643</v>
      </c>
      <c r="E252" s="130">
        <v>42616.333344907405</v>
      </c>
      <c r="F252" s="128" t="s">
        <v>12</v>
      </c>
      <c r="G252" s="128" t="s">
        <v>79</v>
      </c>
      <c r="H252" s="80">
        <f t="shared" si="13"/>
        <v>6</v>
      </c>
      <c r="I252" s="131" t="s">
        <v>385</v>
      </c>
      <c r="J252" s="131">
        <v>323537</v>
      </c>
      <c r="K252" s="132">
        <v>36075</v>
      </c>
      <c r="L252" s="132">
        <v>287462</v>
      </c>
      <c r="M252" s="131">
        <v>38225</v>
      </c>
      <c r="N252" s="133">
        <f t="shared" si="14"/>
        <v>0.1181472289104492</v>
      </c>
      <c r="O252" s="60">
        <f t="shared" si="15"/>
        <v>42788</v>
      </c>
      <c r="P252" s="131">
        <v>29183</v>
      </c>
      <c r="Q252" s="134">
        <v>75</v>
      </c>
      <c r="R252" s="134">
        <v>63</v>
      </c>
      <c r="S252" s="134">
        <v>13467</v>
      </c>
      <c r="T252" s="134" t="s">
        <v>290</v>
      </c>
      <c r="U252" s="134"/>
      <c r="V252" s="117">
        <f t="shared" si="16"/>
        <v>38225</v>
      </c>
      <c r="W252" s="60">
        <f>IF(ISNA(VLOOKUP(E252,'FAN EVOLUTION'!$A$46:$B$10042,2,1)),0,VLOOKUP(E252,'FAN EVOLUTION'!$A$46:$B$10042,2,1))</f>
        <v>203104</v>
      </c>
      <c r="X252" s="135">
        <v>200</v>
      </c>
      <c r="Y252" s="136">
        <v>0.53</v>
      </c>
      <c r="Z252" s="132">
        <v>37165</v>
      </c>
      <c r="AA252" s="136">
        <v>0.01</v>
      </c>
      <c r="AB252" s="137"/>
      <c r="AC252" s="132"/>
    </row>
    <row r="253" spans="1:29" ht="15" x14ac:dyDescent="0.2">
      <c r="A253" s="127">
        <v>1.01546735214327E+16</v>
      </c>
      <c r="B253" s="138">
        <v>2016</v>
      </c>
      <c r="C253" s="128" t="s">
        <v>253</v>
      </c>
      <c r="D253" s="129">
        <v>42643</v>
      </c>
      <c r="E253" s="130">
        <v>42618.333344907405</v>
      </c>
      <c r="F253" s="128" t="s">
        <v>12</v>
      </c>
      <c r="G253" s="128" t="s">
        <v>147</v>
      </c>
      <c r="H253" s="80">
        <f t="shared" si="13"/>
        <v>8</v>
      </c>
      <c r="I253" s="131" t="s">
        <v>170</v>
      </c>
      <c r="J253" s="131">
        <v>49745</v>
      </c>
      <c r="K253" s="132">
        <v>10016</v>
      </c>
      <c r="L253" s="132">
        <v>39729</v>
      </c>
      <c r="M253" s="131">
        <v>5560</v>
      </c>
      <c r="N253" s="133">
        <f t="shared" si="14"/>
        <v>0.11177002713840586</v>
      </c>
      <c r="O253" s="60">
        <f t="shared" si="15"/>
        <v>5846</v>
      </c>
      <c r="P253" s="131">
        <v>4991</v>
      </c>
      <c r="Q253" s="134">
        <v>13</v>
      </c>
      <c r="R253" s="134">
        <v>23</v>
      </c>
      <c r="S253" s="134">
        <v>819</v>
      </c>
      <c r="T253" s="134" t="s">
        <v>290</v>
      </c>
      <c r="U253" s="134"/>
      <c r="V253" s="117">
        <f t="shared" si="16"/>
        <v>5560</v>
      </c>
      <c r="W253" s="60">
        <f>IF(ISNA(VLOOKUP(E253,'FAN EVOLUTION'!$A$46:$B$10042,2,1)),0,VLOOKUP(E253,'FAN EVOLUTION'!$A$46:$B$10042,2,1))</f>
        <v>203427</v>
      </c>
      <c r="X253" s="135">
        <v>104.68</v>
      </c>
      <c r="Y253" s="136">
        <v>1.37</v>
      </c>
      <c r="Z253" s="132">
        <v>5388</v>
      </c>
      <c r="AA253" s="136">
        <v>0.02</v>
      </c>
      <c r="AB253" s="137"/>
      <c r="AC253" s="132"/>
    </row>
    <row r="254" spans="1:29" ht="15" x14ac:dyDescent="0.2">
      <c r="A254" s="127">
        <v>1.01546735236377E+16</v>
      </c>
      <c r="B254" s="138">
        <v>2016</v>
      </c>
      <c r="C254" s="128" t="s">
        <v>253</v>
      </c>
      <c r="D254" s="129">
        <v>42643</v>
      </c>
      <c r="E254" s="130">
        <v>42622.333344907405</v>
      </c>
      <c r="F254" s="128" t="s">
        <v>12</v>
      </c>
      <c r="G254" s="128" t="s">
        <v>79</v>
      </c>
      <c r="H254" s="80">
        <f t="shared" si="13"/>
        <v>6</v>
      </c>
      <c r="I254" s="131" t="s">
        <v>386</v>
      </c>
      <c r="J254" s="131">
        <v>191492</v>
      </c>
      <c r="K254" s="132">
        <v>32891</v>
      </c>
      <c r="L254" s="132">
        <v>158601</v>
      </c>
      <c r="M254" s="131">
        <v>43734</v>
      </c>
      <c r="N254" s="133">
        <f t="shared" si="14"/>
        <v>0.22838552002172416</v>
      </c>
      <c r="O254" s="60">
        <f t="shared" si="15"/>
        <v>44961</v>
      </c>
      <c r="P254" s="131">
        <v>41527</v>
      </c>
      <c r="Q254" s="134">
        <v>29</v>
      </c>
      <c r="R254" s="134">
        <v>20</v>
      </c>
      <c r="S254" s="134">
        <v>3385</v>
      </c>
      <c r="T254" s="134" t="s">
        <v>290</v>
      </c>
      <c r="U254" s="134"/>
      <c r="V254" s="117">
        <f t="shared" si="16"/>
        <v>43734</v>
      </c>
      <c r="W254" s="60">
        <f>IF(ISNA(VLOOKUP(E254,'FAN EVOLUTION'!$A$46:$B$10042,2,1)),0,VLOOKUP(E254,'FAN EVOLUTION'!$A$46:$B$10042,2,1))</f>
        <v>203790</v>
      </c>
      <c r="X254" s="135">
        <v>200</v>
      </c>
      <c r="Y254" s="136">
        <v>0.77</v>
      </c>
      <c r="Z254" s="132">
        <v>41638</v>
      </c>
      <c r="AA254" s="136">
        <v>0</v>
      </c>
      <c r="AB254" s="137"/>
      <c r="AC254" s="132"/>
    </row>
    <row r="255" spans="1:29" ht="15" x14ac:dyDescent="0.2">
      <c r="A255" s="127">
        <v>1.01546714633977E+16</v>
      </c>
      <c r="B255" s="138">
        <v>2016</v>
      </c>
      <c r="C255" s="128" t="s">
        <v>253</v>
      </c>
      <c r="D255" s="129">
        <v>42643</v>
      </c>
      <c r="E255" s="130">
        <v>42625.333344907405</v>
      </c>
      <c r="F255" s="128" t="s">
        <v>12</v>
      </c>
      <c r="G255" s="128" t="s">
        <v>171</v>
      </c>
      <c r="H255" s="80">
        <f t="shared" si="13"/>
        <v>3</v>
      </c>
      <c r="I255" s="131" t="s">
        <v>172</v>
      </c>
      <c r="J255" s="131">
        <v>206034</v>
      </c>
      <c r="K255" s="132">
        <v>38671</v>
      </c>
      <c r="L255" s="132">
        <v>167363</v>
      </c>
      <c r="M255" s="131">
        <v>35967</v>
      </c>
      <c r="N255" s="133">
        <f t="shared" si="14"/>
        <v>0.17456827513905471</v>
      </c>
      <c r="O255" s="60">
        <f t="shared" si="15"/>
        <v>36793</v>
      </c>
      <c r="P255" s="131">
        <v>31527</v>
      </c>
      <c r="Q255" s="134">
        <v>18</v>
      </c>
      <c r="R255" s="134">
        <v>28</v>
      </c>
      <c r="S255" s="134">
        <v>5220</v>
      </c>
      <c r="T255" s="134" t="s">
        <v>290</v>
      </c>
      <c r="U255" s="134"/>
      <c r="V255" s="117">
        <f t="shared" si="16"/>
        <v>35967</v>
      </c>
      <c r="W255" s="60">
        <f>IF(ISNA(VLOOKUP(E255,'FAN EVOLUTION'!$A$46:$B$10042,2,1)),0,VLOOKUP(E255,'FAN EVOLUTION'!$A$46:$B$10042,2,1))</f>
        <v>204064</v>
      </c>
      <c r="X255" s="135">
        <v>200</v>
      </c>
      <c r="Y255" s="136">
        <v>0.9</v>
      </c>
      <c r="Z255" s="132">
        <v>34121</v>
      </c>
      <c r="AA255" s="136">
        <v>0.01</v>
      </c>
      <c r="AB255" s="137"/>
      <c r="AC255" s="132"/>
    </row>
    <row r="256" spans="1:29" ht="15" x14ac:dyDescent="0.2">
      <c r="A256" s="127">
        <v>1.01547835409877E+16</v>
      </c>
      <c r="B256" s="138">
        <v>2016</v>
      </c>
      <c r="C256" s="128" t="s">
        <v>253</v>
      </c>
      <c r="D256" s="129">
        <v>42643</v>
      </c>
      <c r="E256" s="130">
        <v>42627.333344907405</v>
      </c>
      <c r="F256" s="128" t="s">
        <v>12</v>
      </c>
      <c r="G256" s="128" t="s">
        <v>79</v>
      </c>
      <c r="H256" s="80">
        <f t="shared" si="13"/>
        <v>6</v>
      </c>
      <c r="I256" s="131" t="s">
        <v>387</v>
      </c>
      <c r="J256" s="131">
        <v>155698</v>
      </c>
      <c r="K256" s="132">
        <v>25067</v>
      </c>
      <c r="L256" s="132">
        <v>130631</v>
      </c>
      <c r="M256" s="131">
        <v>36649</v>
      </c>
      <c r="N256" s="133">
        <f t="shared" si="14"/>
        <v>0.23538516872406839</v>
      </c>
      <c r="O256" s="60">
        <f t="shared" si="15"/>
        <v>37015</v>
      </c>
      <c r="P256" s="131">
        <v>35482</v>
      </c>
      <c r="Q256" s="134">
        <v>14</v>
      </c>
      <c r="R256" s="134">
        <v>10</v>
      </c>
      <c r="S256" s="134">
        <v>1509</v>
      </c>
      <c r="T256" s="134" t="s">
        <v>290</v>
      </c>
      <c r="U256" s="134"/>
      <c r="V256" s="117">
        <f t="shared" si="16"/>
        <v>36649</v>
      </c>
      <c r="W256" s="60">
        <f>IF(ISNA(VLOOKUP(E256,'FAN EVOLUTION'!$A$46:$B$10042,2,1)),0,VLOOKUP(E256,'FAN EVOLUTION'!$A$46:$B$10042,2,1))</f>
        <v>204139</v>
      </c>
      <c r="X256" s="135">
        <v>1000</v>
      </c>
      <c r="Y256" s="136">
        <v>0.48</v>
      </c>
      <c r="Z256" s="132">
        <v>1090589</v>
      </c>
      <c r="AA256" s="136">
        <v>0</v>
      </c>
      <c r="AB256" s="137"/>
      <c r="AC256" s="132"/>
    </row>
    <row r="257" spans="1:29" ht="15" x14ac:dyDescent="0.2">
      <c r="A257" s="127">
        <v>1.01547778484227E+16</v>
      </c>
      <c r="B257" s="138">
        <v>2016</v>
      </c>
      <c r="C257" s="128" t="s">
        <v>253</v>
      </c>
      <c r="D257" s="129">
        <v>42643</v>
      </c>
      <c r="E257" s="130">
        <v>42629.333344907405</v>
      </c>
      <c r="F257" s="128" t="s">
        <v>12</v>
      </c>
      <c r="G257" s="128" t="s">
        <v>79</v>
      </c>
      <c r="H257" s="80">
        <f t="shared" si="13"/>
        <v>6</v>
      </c>
      <c r="I257" s="131" t="s">
        <v>388</v>
      </c>
      <c r="J257" s="131">
        <v>190200</v>
      </c>
      <c r="K257" s="132">
        <v>27296</v>
      </c>
      <c r="L257" s="132">
        <v>162904</v>
      </c>
      <c r="M257" s="131">
        <v>44509</v>
      </c>
      <c r="N257" s="133">
        <f t="shared" si="14"/>
        <v>0.23401156677181914</v>
      </c>
      <c r="O257" s="60">
        <f t="shared" si="15"/>
        <v>45828</v>
      </c>
      <c r="P257" s="131">
        <v>42730</v>
      </c>
      <c r="Q257" s="134">
        <v>28</v>
      </c>
      <c r="R257" s="134">
        <v>40</v>
      </c>
      <c r="S257" s="134">
        <v>3030</v>
      </c>
      <c r="T257" s="134" t="s">
        <v>290</v>
      </c>
      <c r="U257" s="134"/>
      <c r="V257" s="117">
        <f t="shared" si="16"/>
        <v>44509</v>
      </c>
      <c r="W257" s="60">
        <f>IF(ISNA(VLOOKUP(E257,'FAN EVOLUTION'!$A$46:$B$10042,2,1)),0,VLOOKUP(E257,'FAN EVOLUTION'!$A$46:$B$10042,2,1))</f>
        <v>204318</v>
      </c>
      <c r="X257" s="135">
        <v>1000</v>
      </c>
      <c r="Y257" s="136">
        <v>1.39</v>
      </c>
      <c r="Z257" s="132">
        <v>145214</v>
      </c>
      <c r="AA257" s="136">
        <v>0.01</v>
      </c>
      <c r="AB257" s="137"/>
      <c r="AC257" s="132"/>
    </row>
    <row r="258" spans="1:29" ht="15" x14ac:dyDescent="0.2">
      <c r="A258" s="127">
        <v>1.01547778607577E+16</v>
      </c>
      <c r="B258" s="138">
        <v>2016</v>
      </c>
      <c r="C258" s="128" t="s">
        <v>253</v>
      </c>
      <c r="D258" s="129">
        <v>42643</v>
      </c>
      <c r="E258" s="130">
        <v>42633.333344907405</v>
      </c>
      <c r="F258" s="128" t="s">
        <v>12</v>
      </c>
      <c r="G258" s="128" t="s">
        <v>171</v>
      </c>
      <c r="H258" s="80">
        <f t="shared" si="13"/>
        <v>3</v>
      </c>
      <c r="I258" s="131" t="s">
        <v>173</v>
      </c>
      <c r="J258" s="131">
        <v>116581</v>
      </c>
      <c r="K258" s="132">
        <v>22298</v>
      </c>
      <c r="L258" s="132">
        <v>94283</v>
      </c>
      <c r="M258" s="131">
        <v>21616</v>
      </c>
      <c r="N258" s="133">
        <f t="shared" si="14"/>
        <v>0.18541614842898929</v>
      </c>
      <c r="O258" s="60">
        <f t="shared" si="15"/>
        <v>22502</v>
      </c>
      <c r="P258" s="131">
        <v>21475</v>
      </c>
      <c r="Q258" s="134">
        <v>11</v>
      </c>
      <c r="R258" s="134">
        <v>9</v>
      </c>
      <c r="S258" s="134">
        <v>1007</v>
      </c>
      <c r="T258" s="134" t="s">
        <v>290</v>
      </c>
      <c r="U258" s="134"/>
      <c r="V258" s="117">
        <f t="shared" si="16"/>
        <v>21616</v>
      </c>
      <c r="W258" s="60">
        <f>IF(ISNA(VLOOKUP(E258,'FAN EVOLUTION'!$A$46:$B$10042,2,1)),0,VLOOKUP(E258,'FAN EVOLUTION'!$A$46:$B$10042,2,1))</f>
        <v>204697</v>
      </c>
      <c r="X258" s="135">
        <v>1000</v>
      </c>
      <c r="Y258" s="136">
        <v>1.21</v>
      </c>
      <c r="Z258" s="132">
        <v>153969</v>
      </c>
      <c r="AA258" s="136">
        <v>0.01</v>
      </c>
      <c r="AB258" s="137"/>
      <c r="AC258" s="132"/>
    </row>
    <row r="259" spans="1:29" ht="15" x14ac:dyDescent="0.2">
      <c r="A259" s="127">
        <v>1.01547949427777E+16</v>
      </c>
      <c r="B259" s="138">
        <v>2016</v>
      </c>
      <c r="C259" s="128" t="s">
        <v>253</v>
      </c>
      <c r="D259" s="129">
        <v>42643</v>
      </c>
      <c r="E259" s="130">
        <v>42635.333344907405</v>
      </c>
      <c r="F259" s="128" t="s">
        <v>12</v>
      </c>
      <c r="G259" s="128" t="s">
        <v>79</v>
      </c>
      <c r="H259" s="80">
        <f t="shared" si="13"/>
        <v>6</v>
      </c>
      <c r="I259" s="131" t="s">
        <v>389</v>
      </c>
      <c r="J259" s="131">
        <v>40096</v>
      </c>
      <c r="K259" s="132">
        <v>6823</v>
      </c>
      <c r="L259" s="132">
        <v>33273</v>
      </c>
      <c r="M259" s="131">
        <v>5343</v>
      </c>
      <c r="N259" s="133">
        <f t="shared" si="14"/>
        <v>0.13325518754988028</v>
      </c>
      <c r="O259" s="60">
        <f t="shared" si="15"/>
        <v>5362</v>
      </c>
      <c r="P259" s="131">
        <v>4999</v>
      </c>
      <c r="Q259" s="134">
        <v>10</v>
      </c>
      <c r="R259" s="134">
        <v>6</v>
      </c>
      <c r="S259" s="134">
        <v>347</v>
      </c>
      <c r="T259" s="134" t="s">
        <v>290</v>
      </c>
      <c r="U259" s="134"/>
      <c r="V259" s="117">
        <f t="shared" si="16"/>
        <v>5343</v>
      </c>
      <c r="W259" s="60">
        <f>IF(ISNA(VLOOKUP(E259,'FAN EVOLUTION'!$A$46:$B$10042,2,1)),0,VLOOKUP(E259,'FAN EVOLUTION'!$A$46:$B$10042,2,1))</f>
        <v>204834</v>
      </c>
      <c r="X259" s="135">
        <v>529.42999999999995</v>
      </c>
      <c r="Y259" s="136">
        <v>1.21</v>
      </c>
      <c r="Z259" s="132">
        <v>79405</v>
      </c>
      <c r="AA259" s="136">
        <v>0.01</v>
      </c>
      <c r="AB259" s="137"/>
      <c r="AC259" s="132"/>
    </row>
    <row r="260" spans="1:29" ht="15" x14ac:dyDescent="0.2">
      <c r="A260" s="127">
        <v>1.01547778665027E+16</v>
      </c>
      <c r="B260" s="138">
        <v>2016</v>
      </c>
      <c r="C260" s="128" t="s">
        <v>253</v>
      </c>
      <c r="D260" s="129">
        <v>42643</v>
      </c>
      <c r="E260" s="130">
        <v>42637.333344907405</v>
      </c>
      <c r="F260" s="128" t="s">
        <v>12</v>
      </c>
      <c r="G260" s="128" t="s">
        <v>79</v>
      </c>
      <c r="H260" s="80">
        <f t="shared" si="13"/>
        <v>6</v>
      </c>
      <c r="I260" s="131" t="s">
        <v>174</v>
      </c>
      <c r="J260" s="131">
        <v>138366</v>
      </c>
      <c r="K260" s="132">
        <v>19688</v>
      </c>
      <c r="L260" s="132">
        <v>118678</v>
      </c>
      <c r="M260" s="131">
        <v>20255</v>
      </c>
      <c r="N260" s="133">
        <f t="shared" si="14"/>
        <v>0.14638711822268477</v>
      </c>
      <c r="O260" s="60">
        <f t="shared" si="15"/>
        <v>21479</v>
      </c>
      <c r="P260" s="131">
        <v>19708</v>
      </c>
      <c r="Q260" s="134">
        <v>25</v>
      </c>
      <c r="R260" s="134">
        <v>31</v>
      </c>
      <c r="S260" s="134">
        <v>1715</v>
      </c>
      <c r="T260" s="134" t="s">
        <v>290</v>
      </c>
      <c r="U260" s="134"/>
      <c r="V260" s="117">
        <f t="shared" si="16"/>
        <v>20255</v>
      </c>
      <c r="W260" s="60">
        <f>IF(ISNA(VLOOKUP(E260,'FAN EVOLUTION'!$A$46:$B$10042,2,1)),0,VLOOKUP(E260,'FAN EVOLUTION'!$A$46:$B$10042,2,1))</f>
        <v>204954</v>
      </c>
      <c r="X260" s="135">
        <v>999.54</v>
      </c>
      <c r="Y260" s="136">
        <v>1.94</v>
      </c>
      <c r="Z260" s="132">
        <v>104996</v>
      </c>
      <c r="AA260" s="136">
        <v>0.01</v>
      </c>
      <c r="AB260" s="137"/>
      <c r="AC260" s="132"/>
    </row>
    <row r="261" spans="1:29" ht="15" x14ac:dyDescent="0.2">
      <c r="A261" s="127">
        <v>1.01548298417127E+16</v>
      </c>
      <c r="B261" s="138">
        <v>2016</v>
      </c>
      <c r="C261" s="128" t="s">
        <v>253</v>
      </c>
      <c r="D261" s="129">
        <v>42643</v>
      </c>
      <c r="E261" s="130">
        <v>42639.333344907405</v>
      </c>
      <c r="F261" s="128" t="s">
        <v>12</v>
      </c>
      <c r="G261" s="128" t="s">
        <v>147</v>
      </c>
      <c r="H261" s="80">
        <f t="shared" si="13"/>
        <v>8</v>
      </c>
      <c r="I261" s="131" t="s">
        <v>390</v>
      </c>
      <c r="J261" s="131">
        <v>185640</v>
      </c>
      <c r="K261" s="132">
        <v>28403</v>
      </c>
      <c r="L261" s="132">
        <v>157237</v>
      </c>
      <c r="M261" s="131">
        <v>38246</v>
      </c>
      <c r="N261" s="133">
        <f t="shared" si="14"/>
        <v>0.20602240896358542</v>
      </c>
      <c r="O261" s="60">
        <f t="shared" si="15"/>
        <v>40484</v>
      </c>
      <c r="P261" s="131">
        <v>37614</v>
      </c>
      <c r="Q261" s="134">
        <v>12</v>
      </c>
      <c r="R261" s="134">
        <v>38</v>
      </c>
      <c r="S261" s="134">
        <v>2820</v>
      </c>
      <c r="T261" s="134" t="s">
        <v>290</v>
      </c>
      <c r="U261" s="134"/>
      <c r="V261" s="117">
        <f t="shared" si="16"/>
        <v>38246</v>
      </c>
      <c r="W261" s="60">
        <f>IF(ISNA(VLOOKUP(E261,'FAN EVOLUTION'!$A$46:$B$10042,2,1)),0,VLOOKUP(E261,'FAN EVOLUTION'!$A$46:$B$10042,2,1))</f>
        <v>205229</v>
      </c>
      <c r="X261" s="135">
        <v>999</v>
      </c>
      <c r="Y261" s="136">
        <v>1.76</v>
      </c>
      <c r="Z261" s="132">
        <v>97511</v>
      </c>
      <c r="AA261" s="136">
        <v>0.01</v>
      </c>
      <c r="AB261" s="137"/>
      <c r="AC261" s="132"/>
    </row>
    <row r="262" spans="1:29" ht="15" x14ac:dyDescent="0.2">
      <c r="A262" s="127">
        <v>1.01547800049427E+16</v>
      </c>
      <c r="B262" s="138">
        <v>2016</v>
      </c>
      <c r="C262" s="128" t="s">
        <v>253</v>
      </c>
      <c r="D262" s="129">
        <v>42643</v>
      </c>
      <c r="E262" s="130">
        <v>42642.333344907405</v>
      </c>
      <c r="F262" s="128" t="s">
        <v>12</v>
      </c>
      <c r="G262" s="128" t="s">
        <v>79</v>
      </c>
      <c r="H262" s="80">
        <f t="shared" si="13"/>
        <v>6</v>
      </c>
      <c r="I262" s="131" t="s">
        <v>391</v>
      </c>
      <c r="J262" s="131">
        <v>223573</v>
      </c>
      <c r="K262" s="132">
        <v>28049</v>
      </c>
      <c r="L262" s="132">
        <v>195524</v>
      </c>
      <c r="M262" s="131">
        <v>33948</v>
      </c>
      <c r="N262" s="133">
        <f t="shared" si="14"/>
        <v>0.1518430221896204</v>
      </c>
      <c r="O262" s="60">
        <f t="shared" si="15"/>
        <v>35548</v>
      </c>
      <c r="P262" s="131">
        <v>31164</v>
      </c>
      <c r="Q262" s="134">
        <v>27</v>
      </c>
      <c r="R262" s="134">
        <v>19</v>
      </c>
      <c r="S262" s="134">
        <v>4338</v>
      </c>
      <c r="T262" s="134" t="s">
        <v>290</v>
      </c>
      <c r="U262" s="134"/>
      <c r="V262" s="117">
        <f t="shared" si="16"/>
        <v>33948</v>
      </c>
      <c r="W262" s="60">
        <f>IF(ISNA(VLOOKUP(E262,'FAN EVOLUTION'!$A$46:$B$10042,2,1)),0,VLOOKUP(E262,'FAN EVOLUTION'!$A$46:$B$10042,2,1))</f>
        <v>205453</v>
      </c>
      <c r="X262" s="135">
        <v>1000</v>
      </c>
      <c r="Y262" s="136">
        <v>1.17</v>
      </c>
      <c r="Z262" s="132">
        <v>148154</v>
      </c>
      <c r="AA262" s="136">
        <v>0.01</v>
      </c>
      <c r="AB262" s="137"/>
      <c r="AC262" s="132"/>
    </row>
    <row r="263" spans="1:29" ht="15" x14ac:dyDescent="0.2">
      <c r="A263" s="127">
        <v>1.01547800054977E+16</v>
      </c>
      <c r="B263" s="138">
        <v>2016</v>
      </c>
      <c r="C263" s="128" t="s">
        <v>252</v>
      </c>
      <c r="D263" s="129">
        <v>42674</v>
      </c>
      <c r="E263" s="130">
        <v>42644.041666666664</v>
      </c>
      <c r="F263" s="128" t="s">
        <v>12</v>
      </c>
      <c r="G263" s="128" t="s">
        <v>79</v>
      </c>
      <c r="H263" s="80">
        <f t="shared" si="13"/>
        <v>6</v>
      </c>
      <c r="I263" s="131"/>
      <c r="J263" s="131">
        <v>1087983</v>
      </c>
      <c r="K263" s="132">
        <v>20642</v>
      </c>
      <c r="L263" s="132">
        <v>1067341</v>
      </c>
      <c r="M263" s="131">
        <v>321296</v>
      </c>
      <c r="N263" s="133">
        <f t="shared" si="14"/>
        <v>0.29531343780187741</v>
      </c>
      <c r="O263" s="60">
        <f t="shared" si="15"/>
        <v>193309</v>
      </c>
      <c r="P263" s="131">
        <v>2664</v>
      </c>
      <c r="Q263" s="134">
        <v>52</v>
      </c>
      <c r="R263" s="134">
        <v>141</v>
      </c>
      <c r="S263" s="134">
        <v>33984</v>
      </c>
      <c r="T263" s="134">
        <v>156468</v>
      </c>
      <c r="U263" s="134"/>
      <c r="V263" s="117">
        <f t="shared" si="16"/>
        <v>321296</v>
      </c>
      <c r="W263" s="60">
        <f>IF(ISNA(VLOOKUP(E263,'FAN EVOLUTION'!$A$46:$B$10042,2,1)),0,VLOOKUP(E263,'FAN EVOLUTION'!$A$46:$B$10042,2,1))</f>
        <v>205729</v>
      </c>
      <c r="X263" s="135">
        <v>1000</v>
      </c>
      <c r="Y263" s="136">
        <v>0.28999999999999998</v>
      </c>
      <c r="Z263" s="132">
        <v>4188969</v>
      </c>
      <c r="AA263" s="136">
        <v>0</v>
      </c>
      <c r="AB263" s="137"/>
      <c r="AC263" s="132"/>
    </row>
    <row r="264" spans="1:29" ht="15" x14ac:dyDescent="0.2">
      <c r="A264" s="127">
        <v>1.01547800142877E+16</v>
      </c>
      <c r="B264" s="138">
        <v>2016</v>
      </c>
      <c r="C264" s="128" t="s">
        <v>252</v>
      </c>
      <c r="D264" s="129">
        <v>42674</v>
      </c>
      <c r="E264" s="130">
        <v>42647.333344907405</v>
      </c>
      <c r="F264" s="128" t="s">
        <v>12</v>
      </c>
      <c r="G264" s="128" t="s">
        <v>79</v>
      </c>
      <c r="H264" s="80">
        <f t="shared" si="13"/>
        <v>6</v>
      </c>
      <c r="I264" s="131" t="s">
        <v>392</v>
      </c>
      <c r="J264" s="131">
        <v>527332</v>
      </c>
      <c r="K264" s="132">
        <v>73688</v>
      </c>
      <c r="L264" s="132">
        <v>453644</v>
      </c>
      <c r="M264" s="131">
        <v>59283</v>
      </c>
      <c r="N264" s="133">
        <f t="shared" si="14"/>
        <v>0.11242063823170223</v>
      </c>
      <c r="O264" s="60">
        <f t="shared" si="15"/>
        <v>62458</v>
      </c>
      <c r="P264" s="131">
        <v>55356</v>
      </c>
      <c r="Q264" s="134">
        <v>26</v>
      </c>
      <c r="R264" s="134">
        <v>19</v>
      </c>
      <c r="S264" s="134">
        <v>7057</v>
      </c>
      <c r="T264" s="134" t="s">
        <v>290</v>
      </c>
      <c r="U264" s="134"/>
      <c r="V264" s="117">
        <f t="shared" si="16"/>
        <v>59283</v>
      </c>
      <c r="W264" s="60">
        <f>IF(ISNA(VLOOKUP(E264,'FAN EVOLUTION'!$A$46:$B$10042,2,1)),0,VLOOKUP(E264,'FAN EVOLUTION'!$A$46:$B$10042,2,1))</f>
        <v>206428</v>
      </c>
      <c r="X264" s="135">
        <v>1000</v>
      </c>
      <c r="Y264" s="136">
        <v>0.72</v>
      </c>
      <c r="Z264" s="132">
        <v>266870</v>
      </c>
      <c r="AA264" s="136">
        <v>0.01</v>
      </c>
      <c r="AB264" s="137"/>
      <c r="AC264" s="132"/>
    </row>
    <row r="265" spans="1:29" ht="15" x14ac:dyDescent="0.2">
      <c r="A265" s="127">
        <v>1.01547800184177E+16</v>
      </c>
      <c r="B265" s="138">
        <v>2016</v>
      </c>
      <c r="C265" s="128" t="s">
        <v>252</v>
      </c>
      <c r="D265" s="129">
        <v>42674</v>
      </c>
      <c r="E265" s="130">
        <v>42650.333333333336</v>
      </c>
      <c r="F265" s="128" t="s">
        <v>12</v>
      </c>
      <c r="G265" s="128" t="s">
        <v>79</v>
      </c>
      <c r="H265" s="80">
        <f t="shared" si="13"/>
        <v>6</v>
      </c>
      <c r="I265" s="131" t="s">
        <v>175</v>
      </c>
      <c r="J265" s="131">
        <v>593430</v>
      </c>
      <c r="K265" s="132">
        <v>47615</v>
      </c>
      <c r="L265" s="132">
        <v>545815</v>
      </c>
      <c r="M265" s="131">
        <v>11135</v>
      </c>
      <c r="N265" s="133">
        <f t="shared" si="14"/>
        <v>1.8763796909492272E-2</v>
      </c>
      <c r="O265" s="60">
        <f t="shared" si="15"/>
        <v>11725</v>
      </c>
      <c r="P265" s="131">
        <v>5491</v>
      </c>
      <c r="Q265" s="134">
        <v>3</v>
      </c>
      <c r="R265" s="134">
        <v>2</v>
      </c>
      <c r="S265" s="134">
        <v>6229</v>
      </c>
      <c r="T265" s="134" t="s">
        <v>290</v>
      </c>
      <c r="U265" s="134"/>
      <c r="V265" s="117">
        <f t="shared" si="16"/>
        <v>11135</v>
      </c>
      <c r="W265" s="60">
        <f>IF(ISNA(VLOOKUP(E265,'FAN EVOLUTION'!$A$46:$B$10042,2,1)),0,VLOOKUP(E265,'FAN EVOLUTION'!$A$46:$B$10042,2,1))</f>
        <v>207233</v>
      </c>
      <c r="X265" s="135">
        <v>1000</v>
      </c>
      <c r="Y265" s="136">
        <v>0.84</v>
      </c>
      <c r="Z265" s="132">
        <v>201288</v>
      </c>
      <c r="AA265" s="136">
        <v>0.01</v>
      </c>
      <c r="AB265" s="137"/>
      <c r="AC265" s="132"/>
    </row>
    <row r="266" spans="1:29" ht="15" x14ac:dyDescent="0.2">
      <c r="A266" s="127">
        <v>1.01547800197077E+16</v>
      </c>
      <c r="B266" s="138">
        <v>2016</v>
      </c>
      <c r="C266" s="128" t="s">
        <v>252</v>
      </c>
      <c r="D266" s="129">
        <v>42674</v>
      </c>
      <c r="E266" s="130">
        <v>42653.333333333336</v>
      </c>
      <c r="F266" s="128" t="s">
        <v>12</v>
      </c>
      <c r="G266" s="128" t="s">
        <v>122</v>
      </c>
      <c r="H266" s="80">
        <f t="shared" ref="H266:H313" si="17">IF(G266="AVANT YTY",0,IF(G266="Perrier iconic",1,IF(G266="Perrier Anytime",2,IF(G266="Perrier Art",3,IF(G266="Perrier Since 1863 ",4,IF(G266="Regram",5,IF(G266="Perrier x Digital Artist",6,IF(G266="Perrier 100% Natural",7,IF(G266="Perrier Magazine",8,IF(G266="Street Art by Perrier",9,FALSE))))))))))</f>
        <v>7</v>
      </c>
      <c r="I266" s="131" t="s">
        <v>393</v>
      </c>
      <c r="J266" s="131">
        <v>352342</v>
      </c>
      <c r="K266" s="132">
        <v>45069</v>
      </c>
      <c r="L266" s="132">
        <v>307273</v>
      </c>
      <c r="M266" s="131">
        <v>6985</v>
      </c>
      <c r="N266" s="133">
        <f t="shared" ref="N266:N312" si="18">V266/J266</f>
        <v>1.9824488706994908E-2</v>
      </c>
      <c r="O266" s="60">
        <f t="shared" ref="O266:O312" si="19">SUM(P266:T266)</f>
        <v>8348</v>
      </c>
      <c r="P266" s="131">
        <v>2630</v>
      </c>
      <c r="Q266" s="134">
        <v>3</v>
      </c>
      <c r="R266" s="134">
        <v>5</v>
      </c>
      <c r="S266" s="134">
        <v>5710</v>
      </c>
      <c r="T266" s="134" t="s">
        <v>290</v>
      </c>
      <c r="U266" s="134"/>
      <c r="V266" s="117">
        <f t="shared" si="16"/>
        <v>6985</v>
      </c>
      <c r="W266" s="60">
        <f>IF(ISNA(VLOOKUP(E266,'FAN EVOLUTION'!$A$46:$B$10042,2,1)),0,VLOOKUP(E266,'FAN EVOLUTION'!$A$46:$B$10042,2,1))</f>
        <v>207873</v>
      </c>
      <c r="X266" s="135">
        <v>1000</v>
      </c>
      <c r="Y266" s="136">
        <v>1.1499999999999999</v>
      </c>
      <c r="Z266" s="132">
        <v>149425</v>
      </c>
      <c r="AA266" s="136">
        <v>0.01</v>
      </c>
      <c r="AB266" s="137"/>
      <c r="AC266" s="132"/>
    </row>
    <row r="267" spans="1:29" ht="15" x14ac:dyDescent="0.2">
      <c r="A267" s="127">
        <v>1.01548712378027E+16</v>
      </c>
      <c r="B267" s="138">
        <v>2016</v>
      </c>
      <c r="C267" s="128" t="s">
        <v>252</v>
      </c>
      <c r="D267" s="129">
        <v>42674</v>
      </c>
      <c r="E267" s="130">
        <v>42655.333344907405</v>
      </c>
      <c r="F267" s="128" t="s">
        <v>12</v>
      </c>
      <c r="G267" s="128" t="s">
        <v>55</v>
      </c>
      <c r="H267" s="80">
        <f t="shared" si="17"/>
        <v>2</v>
      </c>
      <c r="I267" s="131" t="s">
        <v>394</v>
      </c>
      <c r="J267" s="131">
        <v>413041</v>
      </c>
      <c r="K267" s="132">
        <v>61524</v>
      </c>
      <c r="L267" s="132">
        <v>351517</v>
      </c>
      <c r="M267" s="131">
        <v>8957</v>
      </c>
      <c r="N267" s="133">
        <f t="shared" si="18"/>
        <v>2.1685498534043834E-2</v>
      </c>
      <c r="O267" s="60">
        <f t="shared" si="19"/>
        <v>10219</v>
      </c>
      <c r="P267" s="131">
        <v>4813</v>
      </c>
      <c r="Q267" s="134">
        <v>12</v>
      </c>
      <c r="R267" s="134">
        <v>12</v>
      </c>
      <c r="S267" s="134">
        <v>5382</v>
      </c>
      <c r="T267" s="134" t="s">
        <v>290</v>
      </c>
      <c r="U267" s="134"/>
      <c r="V267" s="117">
        <f t="shared" si="16"/>
        <v>8957</v>
      </c>
      <c r="W267" s="60">
        <f>IF(ISNA(VLOOKUP(E267,'FAN EVOLUTION'!$A$46:$B$10042,2,1)),0,VLOOKUP(E267,'FAN EVOLUTION'!$A$46:$B$10042,2,1))</f>
        <v>210006</v>
      </c>
      <c r="X267" s="135"/>
      <c r="Y267" s="136"/>
      <c r="Z267" s="132"/>
      <c r="AA267" s="136"/>
      <c r="AB267" s="137"/>
      <c r="AC267" s="132"/>
    </row>
    <row r="268" spans="1:29" ht="15" x14ac:dyDescent="0.2">
      <c r="A268" s="127">
        <v>1.01548708367477E+16</v>
      </c>
      <c r="B268" s="138">
        <v>2016</v>
      </c>
      <c r="C268" s="128" t="s">
        <v>252</v>
      </c>
      <c r="D268" s="129">
        <v>42674</v>
      </c>
      <c r="E268" s="130">
        <v>42657.333402777775</v>
      </c>
      <c r="F268" s="128" t="s">
        <v>12</v>
      </c>
      <c r="G268" s="128" t="s">
        <v>79</v>
      </c>
      <c r="H268" s="80">
        <f t="shared" si="17"/>
        <v>6</v>
      </c>
      <c r="I268" s="131" t="s">
        <v>176</v>
      </c>
      <c r="J268" s="131">
        <v>453158</v>
      </c>
      <c r="K268" s="132">
        <v>49081</v>
      </c>
      <c r="L268" s="132">
        <v>404077</v>
      </c>
      <c r="M268" s="131">
        <v>66769</v>
      </c>
      <c r="N268" s="133">
        <f t="shared" si="18"/>
        <v>0.14734154533297436</v>
      </c>
      <c r="O268" s="60">
        <f t="shared" si="19"/>
        <v>70395</v>
      </c>
      <c r="P268" s="131">
        <v>66950</v>
      </c>
      <c r="Q268" s="134">
        <v>24</v>
      </c>
      <c r="R268" s="134">
        <v>25</v>
      </c>
      <c r="S268" s="134">
        <v>3396</v>
      </c>
      <c r="T268" s="134" t="s">
        <v>290</v>
      </c>
      <c r="U268" s="134"/>
      <c r="V268" s="117">
        <f t="shared" si="16"/>
        <v>66769</v>
      </c>
      <c r="W268" s="60">
        <f>IF(ISNA(VLOOKUP(E268,'FAN EVOLUTION'!$A$46:$B$10042,2,1)),0,VLOOKUP(E268,'FAN EVOLUTION'!$A$46:$B$10042,2,1))</f>
        <v>210559</v>
      </c>
      <c r="X268" s="135"/>
      <c r="Y268" s="136"/>
      <c r="Z268" s="132"/>
      <c r="AA268" s="136"/>
      <c r="AB268" s="137"/>
      <c r="AC268" s="132"/>
    </row>
    <row r="269" spans="1:29" ht="15" x14ac:dyDescent="0.2">
      <c r="A269" s="127">
        <v>1.01548702720977E+16</v>
      </c>
      <c r="B269" s="138">
        <v>2016</v>
      </c>
      <c r="C269" s="128" t="s">
        <v>252</v>
      </c>
      <c r="D269" s="129">
        <v>42674</v>
      </c>
      <c r="E269" s="130">
        <v>42660.333344907405</v>
      </c>
      <c r="F269" s="128" t="s">
        <v>12</v>
      </c>
      <c r="G269" s="128" t="s">
        <v>79</v>
      </c>
      <c r="H269" s="80">
        <f t="shared" si="17"/>
        <v>6</v>
      </c>
      <c r="I269" s="131" t="s">
        <v>395</v>
      </c>
      <c r="J269" s="131">
        <v>731103</v>
      </c>
      <c r="K269" s="132">
        <v>80761</v>
      </c>
      <c r="L269" s="132">
        <v>650342</v>
      </c>
      <c r="M269" s="131">
        <v>104422</v>
      </c>
      <c r="N269" s="133">
        <f t="shared" si="18"/>
        <v>0.14282802833526875</v>
      </c>
      <c r="O269" s="60">
        <f t="shared" si="19"/>
        <v>106818</v>
      </c>
      <c r="P269" s="131">
        <v>98785</v>
      </c>
      <c r="Q269" s="134">
        <v>49</v>
      </c>
      <c r="R269" s="134">
        <v>111</v>
      </c>
      <c r="S269" s="134">
        <v>7873</v>
      </c>
      <c r="T269" s="134" t="s">
        <v>290</v>
      </c>
      <c r="U269" s="134"/>
      <c r="V269" s="117">
        <f t="shared" si="16"/>
        <v>104422</v>
      </c>
      <c r="W269" s="60">
        <f>IF(ISNA(VLOOKUP(E269,'FAN EVOLUTION'!$A$46:$B$10042,2,1)),0,VLOOKUP(E269,'FAN EVOLUTION'!$A$46:$B$10042,2,1))</f>
        <v>211078</v>
      </c>
      <c r="X269" s="135">
        <v>1000</v>
      </c>
      <c r="Y269" s="136">
        <v>1.51</v>
      </c>
      <c r="Z269" s="132">
        <v>115812</v>
      </c>
      <c r="AA269" s="136">
        <v>0.01</v>
      </c>
      <c r="AB269" s="137"/>
      <c r="AC269" s="132"/>
    </row>
    <row r="270" spans="1:29" ht="15" x14ac:dyDescent="0.2">
      <c r="A270" s="127">
        <v>1.01548702747427E+16</v>
      </c>
      <c r="B270" s="138">
        <v>2016</v>
      </c>
      <c r="C270" s="128" t="s">
        <v>252</v>
      </c>
      <c r="D270" s="129">
        <v>42674</v>
      </c>
      <c r="E270" s="130">
        <v>42662.333333333336</v>
      </c>
      <c r="F270" s="128" t="s">
        <v>12</v>
      </c>
      <c r="G270" s="128" t="s">
        <v>79</v>
      </c>
      <c r="H270" s="80">
        <f t="shared" si="17"/>
        <v>6</v>
      </c>
      <c r="I270" s="131" t="s">
        <v>396</v>
      </c>
      <c r="J270" s="131">
        <v>2744188</v>
      </c>
      <c r="K270" s="132">
        <v>54602</v>
      </c>
      <c r="L270" s="132">
        <v>2689586</v>
      </c>
      <c r="M270" s="131">
        <v>924457</v>
      </c>
      <c r="N270" s="133">
        <f t="shared" si="18"/>
        <v>0.33687815849351427</v>
      </c>
      <c r="O270" s="60">
        <f t="shared" si="19"/>
        <v>771060</v>
      </c>
      <c r="P270" s="131">
        <v>7291</v>
      </c>
      <c r="Q270" s="134">
        <v>180</v>
      </c>
      <c r="R270" s="134">
        <v>1543</v>
      </c>
      <c r="S270" s="134">
        <v>104545</v>
      </c>
      <c r="T270" s="134">
        <v>657501</v>
      </c>
      <c r="U270" s="134"/>
      <c r="V270" s="117">
        <f t="shared" si="16"/>
        <v>924457</v>
      </c>
      <c r="W270" s="60">
        <f>IF(ISNA(VLOOKUP(E270,'FAN EVOLUTION'!$A$46:$B$10042,2,1)),0,VLOOKUP(E270,'FAN EVOLUTION'!$A$46:$B$10042,2,1))</f>
        <v>211741</v>
      </c>
      <c r="X270" s="135">
        <v>1000</v>
      </c>
      <c r="Y270" s="136">
        <v>1.26</v>
      </c>
      <c r="Z270" s="132">
        <v>172179</v>
      </c>
      <c r="AA270" s="136">
        <v>0.01</v>
      </c>
      <c r="AB270" s="137"/>
      <c r="AC270" s="132"/>
    </row>
    <row r="271" spans="1:29" ht="15" x14ac:dyDescent="0.2">
      <c r="A271" s="127">
        <v>1.01549021255527E+16</v>
      </c>
      <c r="B271" s="138">
        <v>2016</v>
      </c>
      <c r="C271" s="128" t="s">
        <v>252</v>
      </c>
      <c r="D271" s="129">
        <v>42674</v>
      </c>
      <c r="E271" s="130">
        <v>42664.333344907405</v>
      </c>
      <c r="F271" s="128" t="s">
        <v>12</v>
      </c>
      <c r="G271" s="128" t="s">
        <v>55</v>
      </c>
      <c r="H271" s="80">
        <f t="shared" si="17"/>
        <v>2</v>
      </c>
      <c r="I271" s="131" t="s">
        <v>397</v>
      </c>
      <c r="J271" s="131">
        <v>1066159</v>
      </c>
      <c r="K271" s="132">
        <v>98041</v>
      </c>
      <c r="L271" s="132">
        <v>968118</v>
      </c>
      <c r="M271" s="131">
        <v>143350</v>
      </c>
      <c r="N271" s="133">
        <f t="shared" si="18"/>
        <v>0.13445461699427572</v>
      </c>
      <c r="O271" s="60">
        <f t="shared" si="19"/>
        <v>153626</v>
      </c>
      <c r="P271" s="131">
        <v>131993</v>
      </c>
      <c r="Q271" s="134">
        <v>210</v>
      </c>
      <c r="R271" s="134">
        <v>192</v>
      </c>
      <c r="S271" s="134">
        <v>21231</v>
      </c>
      <c r="T271" s="134" t="s">
        <v>290</v>
      </c>
      <c r="U271" s="134"/>
      <c r="V271" s="117">
        <f t="shared" si="16"/>
        <v>143350</v>
      </c>
      <c r="W271" s="60">
        <f>IF(ISNA(VLOOKUP(E271,'FAN EVOLUTION'!$A$46:$B$10042,2,1)),0,VLOOKUP(E271,'FAN EVOLUTION'!$A$46:$B$10042,2,1))</f>
        <v>212614</v>
      </c>
      <c r="X271" s="135">
        <v>1000</v>
      </c>
      <c r="Y271" s="136">
        <v>0.62</v>
      </c>
      <c r="Z271" s="132">
        <v>813663</v>
      </c>
      <c r="AA271" s="136">
        <v>0</v>
      </c>
      <c r="AB271" s="137"/>
      <c r="AC271" s="132"/>
    </row>
    <row r="272" spans="1:29" ht="15" x14ac:dyDescent="0.2">
      <c r="A272" s="127">
        <v>1.01548734071277E+16</v>
      </c>
      <c r="B272" s="138">
        <v>2016</v>
      </c>
      <c r="C272" s="128" t="s">
        <v>252</v>
      </c>
      <c r="D272" s="129">
        <v>42674</v>
      </c>
      <c r="E272" s="130">
        <v>42667.333344907405</v>
      </c>
      <c r="F272" s="128" t="s">
        <v>12</v>
      </c>
      <c r="G272" s="128" t="s">
        <v>79</v>
      </c>
      <c r="H272" s="80">
        <f t="shared" si="17"/>
        <v>6</v>
      </c>
      <c r="I272" s="131" t="s">
        <v>398</v>
      </c>
      <c r="J272" s="131">
        <v>1006962</v>
      </c>
      <c r="K272" s="132">
        <v>98598</v>
      </c>
      <c r="L272" s="132">
        <v>908364</v>
      </c>
      <c r="M272" s="131">
        <v>119365</v>
      </c>
      <c r="N272" s="133">
        <f t="shared" si="18"/>
        <v>0.11853972642463172</v>
      </c>
      <c r="O272" s="60">
        <f t="shared" si="19"/>
        <v>122466</v>
      </c>
      <c r="P272" s="131">
        <v>108510</v>
      </c>
      <c r="Q272" s="134">
        <v>126</v>
      </c>
      <c r="R272" s="134">
        <v>131</v>
      </c>
      <c r="S272" s="134">
        <v>13699</v>
      </c>
      <c r="T272" s="134" t="s">
        <v>290</v>
      </c>
      <c r="U272" s="134"/>
      <c r="V272" s="117">
        <f t="shared" si="16"/>
        <v>119365</v>
      </c>
      <c r="W272" s="60">
        <f>IF(ISNA(VLOOKUP(E272,'FAN EVOLUTION'!$A$46:$B$10042,2,1)),0,VLOOKUP(E272,'FAN EVOLUTION'!$A$46:$B$10042,2,1))</f>
        <v>215178</v>
      </c>
      <c r="X272" s="135">
        <v>998.46</v>
      </c>
      <c r="Y272" s="136">
        <v>1.39</v>
      </c>
      <c r="Z272" s="132">
        <v>146395</v>
      </c>
      <c r="AA272" s="136">
        <v>0.01</v>
      </c>
      <c r="AB272" s="137"/>
      <c r="AC272" s="132"/>
    </row>
    <row r="273" spans="1:29" ht="15" x14ac:dyDescent="0.2">
      <c r="A273" s="127">
        <v>1.01548702846927E+16</v>
      </c>
      <c r="B273" s="138">
        <v>2016</v>
      </c>
      <c r="C273" s="128" t="s">
        <v>252</v>
      </c>
      <c r="D273" s="129">
        <v>42674</v>
      </c>
      <c r="E273" s="130">
        <v>42669.333344907405</v>
      </c>
      <c r="F273" s="128" t="s">
        <v>12</v>
      </c>
      <c r="G273" s="128" t="s">
        <v>52</v>
      </c>
      <c r="H273" s="80">
        <f t="shared" si="17"/>
        <v>1</v>
      </c>
      <c r="I273" s="131" t="s">
        <v>177</v>
      </c>
      <c r="J273" s="131">
        <v>736798</v>
      </c>
      <c r="K273" s="132">
        <v>64149</v>
      </c>
      <c r="L273" s="132">
        <v>672649</v>
      </c>
      <c r="M273" s="131">
        <v>98109</v>
      </c>
      <c r="N273" s="133">
        <f t="shared" si="18"/>
        <v>0.13315589890309149</v>
      </c>
      <c r="O273" s="60">
        <f t="shared" si="19"/>
        <v>102821</v>
      </c>
      <c r="P273" s="131">
        <v>96298</v>
      </c>
      <c r="Q273" s="134">
        <v>89</v>
      </c>
      <c r="R273" s="134">
        <v>101</v>
      </c>
      <c r="S273" s="134">
        <v>6333</v>
      </c>
      <c r="T273" s="134" t="s">
        <v>290</v>
      </c>
      <c r="U273" s="134"/>
      <c r="V273" s="117">
        <f t="shared" si="16"/>
        <v>98109</v>
      </c>
      <c r="W273" s="60">
        <f>IF(ISNA(VLOOKUP(E273,'FAN EVOLUTION'!$A$46:$B$10042,2,1)),0,VLOOKUP(E273,'FAN EVOLUTION'!$A$46:$B$10042,2,1))</f>
        <v>216666</v>
      </c>
      <c r="X273" s="135">
        <v>1000</v>
      </c>
      <c r="Y273" s="136">
        <v>1.71</v>
      </c>
      <c r="Z273" s="132">
        <v>125908</v>
      </c>
      <c r="AA273" s="136">
        <v>0.01</v>
      </c>
      <c r="AB273" s="137"/>
      <c r="AC273" s="132"/>
    </row>
    <row r="274" spans="1:29" ht="15" x14ac:dyDescent="0.2">
      <c r="A274" s="127">
        <v>1.01548733863877E+16</v>
      </c>
      <c r="B274" s="138">
        <v>2016</v>
      </c>
      <c r="C274" s="128" t="s">
        <v>252</v>
      </c>
      <c r="D274" s="129">
        <v>42674</v>
      </c>
      <c r="E274" s="130">
        <v>42671.333344907405</v>
      </c>
      <c r="F274" s="128" t="s">
        <v>12</v>
      </c>
      <c r="G274" s="128" t="s">
        <v>79</v>
      </c>
      <c r="H274" s="80">
        <f t="shared" si="17"/>
        <v>6</v>
      </c>
      <c r="I274" s="131" t="s">
        <v>399</v>
      </c>
      <c r="J274" s="131">
        <v>442560</v>
      </c>
      <c r="K274" s="132">
        <v>42439</v>
      </c>
      <c r="L274" s="132">
        <v>400121</v>
      </c>
      <c r="M274" s="131">
        <v>63077</v>
      </c>
      <c r="N274" s="133">
        <f t="shared" si="18"/>
        <v>0.14252756688358639</v>
      </c>
      <c r="O274" s="60">
        <f t="shared" si="19"/>
        <v>65291</v>
      </c>
      <c r="P274" s="131">
        <v>60199</v>
      </c>
      <c r="Q274" s="134">
        <v>46</v>
      </c>
      <c r="R274" s="134">
        <v>110</v>
      </c>
      <c r="S274" s="134">
        <v>4936</v>
      </c>
      <c r="T274" s="134" t="s">
        <v>290</v>
      </c>
      <c r="U274" s="134"/>
      <c r="V274" s="117">
        <f t="shared" si="16"/>
        <v>63077</v>
      </c>
      <c r="W274" s="60">
        <f>IF(ISNA(VLOOKUP(E274,'FAN EVOLUTION'!$A$46:$B$10042,2,1)),0,VLOOKUP(E274,'FAN EVOLUTION'!$A$46:$B$10042,2,1))</f>
        <v>217428</v>
      </c>
      <c r="X274" s="135">
        <v>999.85</v>
      </c>
      <c r="Y274" s="136">
        <v>0.75</v>
      </c>
      <c r="Z274" s="132">
        <v>973666</v>
      </c>
      <c r="AA274" s="136">
        <v>0</v>
      </c>
      <c r="AB274" s="137"/>
      <c r="AC274" s="132"/>
    </row>
    <row r="275" spans="1:29" ht="15" x14ac:dyDescent="0.2">
      <c r="A275" s="127">
        <v>1.01548702859427E+16</v>
      </c>
      <c r="B275" s="138">
        <v>2016</v>
      </c>
      <c r="C275" s="128" t="s">
        <v>252</v>
      </c>
      <c r="D275" s="129">
        <v>42674</v>
      </c>
      <c r="E275" s="130">
        <v>42674.375</v>
      </c>
      <c r="F275" s="128" t="s">
        <v>12</v>
      </c>
      <c r="G275" s="128" t="s">
        <v>79</v>
      </c>
      <c r="H275" s="80">
        <f t="shared" si="17"/>
        <v>6</v>
      </c>
      <c r="I275" s="131" t="s">
        <v>400</v>
      </c>
      <c r="J275" s="131">
        <v>697586</v>
      </c>
      <c r="K275" s="132">
        <v>31518</v>
      </c>
      <c r="L275" s="132">
        <v>666068</v>
      </c>
      <c r="M275" s="131">
        <v>40585</v>
      </c>
      <c r="N275" s="133">
        <f>V275/J275</f>
        <v>5.8179206578113665E-2</v>
      </c>
      <c r="O275" s="60">
        <f t="shared" si="19"/>
        <v>42789</v>
      </c>
      <c r="P275" s="131">
        <v>36622</v>
      </c>
      <c r="Q275" s="134">
        <v>33</v>
      </c>
      <c r="R275" s="134">
        <v>112</v>
      </c>
      <c r="S275" s="134">
        <v>6022</v>
      </c>
      <c r="T275" s="134" t="s">
        <v>290</v>
      </c>
      <c r="U275" s="134"/>
      <c r="V275" s="117">
        <f t="shared" si="16"/>
        <v>40585</v>
      </c>
      <c r="W275" s="60">
        <f>IF(ISNA(VLOOKUP(E275,'FAN EVOLUTION'!$A$46:$B$10042,2,1)),0,VLOOKUP(E275,'FAN EVOLUTION'!$A$46:$B$10042,2,1))</f>
        <v>218006</v>
      </c>
      <c r="X275" s="135">
        <v>1000</v>
      </c>
      <c r="Y275" s="136">
        <v>1.57</v>
      </c>
      <c r="Z275" s="132">
        <v>140501</v>
      </c>
      <c r="AA275" s="136">
        <v>0.01</v>
      </c>
      <c r="AB275" s="137"/>
      <c r="AC275" s="132"/>
    </row>
    <row r="276" spans="1:29" ht="15" x14ac:dyDescent="0.2">
      <c r="A276" s="127">
        <v>1.01548702886527E+16</v>
      </c>
      <c r="B276" s="138">
        <v>2016</v>
      </c>
      <c r="C276" s="128" t="s">
        <v>252</v>
      </c>
      <c r="D276" s="129">
        <v>42704</v>
      </c>
      <c r="E276" s="130">
        <v>42675.375</v>
      </c>
      <c r="F276" s="128" t="s">
        <v>12</v>
      </c>
      <c r="G276" s="128" t="s">
        <v>122</v>
      </c>
      <c r="H276" s="80">
        <f t="shared" si="17"/>
        <v>7</v>
      </c>
      <c r="I276" s="131" t="s">
        <v>401</v>
      </c>
      <c r="J276" s="131">
        <v>546989</v>
      </c>
      <c r="K276" s="132">
        <v>73091</v>
      </c>
      <c r="L276" s="132">
        <v>473898</v>
      </c>
      <c r="M276" s="131">
        <v>78605</v>
      </c>
      <c r="N276" s="133">
        <f t="shared" si="18"/>
        <v>0.1437049008298156</v>
      </c>
      <c r="O276" s="60">
        <f t="shared" si="19"/>
        <v>82873</v>
      </c>
      <c r="P276" s="131">
        <v>76522</v>
      </c>
      <c r="Q276" s="134">
        <v>43</v>
      </c>
      <c r="R276" s="134">
        <v>45</v>
      </c>
      <c r="S276" s="134">
        <v>6263</v>
      </c>
      <c r="T276" s="134" t="s">
        <v>290</v>
      </c>
      <c r="U276" s="134"/>
      <c r="V276" s="117">
        <f t="shared" ref="V276:V312" si="20">U276+M276</f>
        <v>78605</v>
      </c>
      <c r="W276" s="60">
        <f>IF(ISNA(VLOOKUP(E276,'FAN EVOLUTION'!$A$46:$B$10042,2,1)),0,VLOOKUP(E276,'FAN EVOLUTION'!$A$46:$B$10042,2,1))</f>
        <v>218301</v>
      </c>
      <c r="X276" s="135">
        <v>1000</v>
      </c>
      <c r="Y276" s="136">
        <v>2.02</v>
      </c>
      <c r="Z276" s="132">
        <v>113341</v>
      </c>
      <c r="AA276" s="136">
        <v>0.01</v>
      </c>
      <c r="AB276" s="137"/>
      <c r="AC276" s="132"/>
    </row>
    <row r="277" spans="1:29" ht="15" x14ac:dyDescent="0.2">
      <c r="A277" s="127">
        <v>1.01548702915227E+16</v>
      </c>
      <c r="B277" s="138">
        <v>2016</v>
      </c>
      <c r="C277" s="128" t="s">
        <v>252</v>
      </c>
      <c r="D277" s="129">
        <v>42704</v>
      </c>
      <c r="E277" s="130">
        <v>42677.375</v>
      </c>
      <c r="F277" s="128" t="s">
        <v>12</v>
      </c>
      <c r="G277" s="128" t="s">
        <v>79</v>
      </c>
      <c r="H277" s="80">
        <f t="shared" si="17"/>
        <v>6</v>
      </c>
      <c r="I277" s="131" t="s">
        <v>402</v>
      </c>
      <c r="J277" s="131">
        <v>547589</v>
      </c>
      <c r="K277" s="132">
        <v>77502</v>
      </c>
      <c r="L277" s="132">
        <v>470087</v>
      </c>
      <c r="M277" s="131">
        <v>125934</v>
      </c>
      <c r="N277" s="133">
        <f t="shared" si="18"/>
        <v>0.22997905363329066</v>
      </c>
      <c r="O277" s="60">
        <f t="shared" si="19"/>
        <v>134001</v>
      </c>
      <c r="P277" s="131">
        <v>126581</v>
      </c>
      <c r="Q277" s="134">
        <v>79</v>
      </c>
      <c r="R277" s="134">
        <v>119</v>
      </c>
      <c r="S277" s="134">
        <v>7222</v>
      </c>
      <c r="T277" s="134" t="s">
        <v>290</v>
      </c>
      <c r="U277" s="134"/>
      <c r="V277" s="117">
        <f t="shared" si="20"/>
        <v>125934</v>
      </c>
      <c r="W277" s="60">
        <f>IF(ISNA(VLOOKUP(E277,'FAN EVOLUTION'!$A$46:$B$10042,2,1)),0,VLOOKUP(E277,'FAN EVOLUTION'!$A$46:$B$10042,2,1))</f>
        <v>218588</v>
      </c>
      <c r="X277" s="135">
        <v>1000</v>
      </c>
      <c r="Y277" s="136">
        <v>1.67</v>
      </c>
      <c r="Z277" s="132">
        <v>125444</v>
      </c>
      <c r="AA277" s="136">
        <v>0.01</v>
      </c>
      <c r="AB277" s="137"/>
      <c r="AC277" s="132"/>
    </row>
    <row r="278" spans="1:29" ht="15" x14ac:dyDescent="0.2">
      <c r="A278" s="127">
        <v>1.01548702978477E+16</v>
      </c>
      <c r="B278" s="138">
        <v>2016</v>
      </c>
      <c r="C278" s="128" t="s">
        <v>252</v>
      </c>
      <c r="D278" s="129">
        <v>42704</v>
      </c>
      <c r="E278" s="130">
        <v>42679.375</v>
      </c>
      <c r="F278" s="128" t="s">
        <v>12</v>
      </c>
      <c r="G278" s="128" t="s">
        <v>122</v>
      </c>
      <c r="H278" s="80">
        <f t="shared" si="17"/>
        <v>7</v>
      </c>
      <c r="I278" s="131" t="s">
        <v>178</v>
      </c>
      <c r="J278" s="131">
        <v>1099275</v>
      </c>
      <c r="K278" s="132">
        <v>30371</v>
      </c>
      <c r="L278" s="132">
        <v>1068904</v>
      </c>
      <c r="M278" s="131">
        <v>249727</v>
      </c>
      <c r="N278" s="133">
        <f>V278/J278</f>
        <v>0.2271742739532874</v>
      </c>
      <c r="O278" s="60">
        <f t="shared" si="19"/>
        <v>153677</v>
      </c>
      <c r="P278" s="131">
        <v>38402</v>
      </c>
      <c r="Q278" s="134">
        <v>49</v>
      </c>
      <c r="R278" s="134">
        <v>294</v>
      </c>
      <c r="S278" s="134">
        <v>25044</v>
      </c>
      <c r="T278" s="134">
        <v>89888</v>
      </c>
      <c r="U278" s="134"/>
      <c r="V278" s="117">
        <f>U278+M278</f>
        <v>249727</v>
      </c>
      <c r="W278" s="60">
        <f>IF(ISNA(VLOOKUP(E278,'FAN EVOLUTION'!$A$46:$B$10042,2,1)),0,VLOOKUP(E278,'FAN EVOLUTION'!$A$46:$B$10042,2,1))</f>
        <v>219397</v>
      </c>
      <c r="X278" s="135">
        <v>1000</v>
      </c>
      <c r="Y278" s="136">
        <v>1.1000000000000001</v>
      </c>
      <c r="Z278" s="132">
        <v>155005</v>
      </c>
      <c r="AA278" s="136">
        <v>0.01</v>
      </c>
      <c r="AB278" s="137"/>
      <c r="AC278" s="132"/>
    </row>
    <row r="279" spans="1:29" ht="15" x14ac:dyDescent="0.2">
      <c r="A279" s="127">
        <v>1.01548703002427E+16</v>
      </c>
      <c r="B279" s="138">
        <v>2016</v>
      </c>
      <c r="C279" s="128" t="s">
        <v>252</v>
      </c>
      <c r="D279" s="129">
        <v>42704</v>
      </c>
      <c r="E279" s="130">
        <v>42681.333333333336</v>
      </c>
      <c r="F279" s="128" t="s">
        <v>12</v>
      </c>
      <c r="G279" s="128" t="s">
        <v>296</v>
      </c>
      <c r="H279" s="80">
        <f t="shared" si="17"/>
        <v>4</v>
      </c>
      <c r="I279" s="131" t="s">
        <v>403</v>
      </c>
      <c r="J279" s="131">
        <v>582469</v>
      </c>
      <c r="K279" s="132">
        <v>76798</v>
      </c>
      <c r="L279" s="132">
        <v>505671</v>
      </c>
      <c r="M279" s="131">
        <v>109113</v>
      </c>
      <c r="N279" s="133">
        <f t="shared" si="18"/>
        <v>0.18732842434532995</v>
      </c>
      <c r="O279" s="60">
        <f t="shared" si="19"/>
        <v>109429</v>
      </c>
      <c r="P279" s="131">
        <v>100044</v>
      </c>
      <c r="Q279" s="134">
        <v>37</v>
      </c>
      <c r="R279" s="134">
        <v>84</v>
      </c>
      <c r="S279" s="134">
        <v>9264</v>
      </c>
      <c r="T279" s="134" t="s">
        <v>290</v>
      </c>
      <c r="U279" s="134"/>
      <c r="V279" s="117">
        <f t="shared" si="20"/>
        <v>109113</v>
      </c>
      <c r="W279" s="60">
        <f>IF(ISNA(VLOOKUP(E279,'FAN EVOLUTION'!$A$46:$B$10042,2,1)),0,VLOOKUP(E279,'FAN EVOLUTION'!$A$46:$B$10042,2,1))</f>
        <v>219774</v>
      </c>
      <c r="X279" s="135">
        <v>1000</v>
      </c>
      <c r="Y279" s="136">
        <v>1.9</v>
      </c>
      <c r="Z279" s="132">
        <v>120052</v>
      </c>
      <c r="AA279" s="136">
        <v>0.01</v>
      </c>
      <c r="AB279" s="137"/>
      <c r="AC279" s="132"/>
    </row>
    <row r="280" spans="1:29" ht="15" x14ac:dyDescent="0.2">
      <c r="A280" s="127">
        <v>1.01548703389427E+16</v>
      </c>
      <c r="B280" s="138">
        <v>2016</v>
      </c>
      <c r="C280" s="128" t="s">
        <v>252</v>
      </c>
      <c r="D280" s="129">
        <v>42704</v>
      </c>
      <c r="E280" s="130">
        <v>42683.333333333336</v>
      </c>
      <c r="F280" s="128" t="s">
        <v>12</v>
      </c>
      <c r="G280" s="128" t="s">
        <v>79</v>
      </c>
      <c r="H280" s="80">
        <f t="shared" si="17"/>
        <v>6</v>
      </c>
      <c r="I280" s="131" t="s">
        <v>179</v>
      </c>
      <c r="J280" s="131">
        <v>489855</v>
      </c>
      <c r="K280" s="132">
        <v>74662</v>
      </c>
      <c r="L280" s="132">
        <v>415193</v>
      </c>
      <c r="M280" s="131">
        <v>95461</v>
      </c>
      <c r="N280" s="133">
        <f t="shared" si="18"/>
        <v>0.19487603474497556</v>
      </c>
      <c r="O280" s="60">
        <f t="shared" si="19"/>
        <v>96736</v>
      </c>
      <c r="P280" s="131">
        <v>91786</v>
      </c>
      <c r="Q280" s="134">
        <v>56</v>
      </c>
      <c r="R280" s="134">
        <v>79</v>
      </c>
      <c r="S280" s="134">
        <v>4815</v>
      </c>
      <c r="T280" s="134" t="s">
        <v>290</v>
      </c>
      <c r="U280" s="134"/>
      <c r="V280" s="117">
        <f t="shared" si="20"/>
        <v>95461</v>
      </c>
      <c r="W280" s="60">
        <f>IF(ISNA(VLOOKUP(E280,'FAN EVOLUTION'!$A$46:$B$10042,2,1)),0,VLOOKUP(E280,'FAN EVOLUTION'!$A$46:$B$10042,2,1))</f>
        <v>220087</v>
      </c>
      <c r="X280" s="135">
        <v>1000</v>
      </c>
      <c r="Y280" s="136">
        <v>1.64</v>
      </c>
      <c r="Z280" s="132">
        <v>140183</v>
      </c>
      <c r="AA280" s="136">
        <v>0.01</v>
      </c>
      <c r="AB280" s="137"/>
      <c r="AC280" s="132"/>
    </row>
    <row r="281" spans="1:29" ht="15" x14ac:dyDescent="0.2">
      <c r="A281" s="127">
        <v>1.01548703459927E+16</v>
      </c>
      <c r="B281" s="138">
        <v>2016</v>
      </c>
      <c r="C281" s="128" t="s">
        <v>252</v>
      </c>
      <c r="D281" s="129">
        <v>42704</v>
      </c>
      <c r="E281" s="130">
        <v>42685.333333333336</v>
      </c>
      <c r="F281" s="128" t="s">
        <v>12</v>
      </c>
      <c r="G281" s="128" t="s">
        <v>55</v>
      </c>
      <c r="H281" s="80">
        <f t="shared" si="17"/>
        <v>2</v>
      </c>
      <c r="I281" s="131" t="s">
        <v>404</v>
      </c>
      <c r="J281" s="131">
        <v>1175916</v>
      </c>
      <c r="K281" s="132">
        <v>19394</v>
      </c>
      <c r="L281" s="132">
        <v>1156522</v>
      </c>
      <c r="M281" s="131">
        <v>278336</v>
      </c>
      <c r="N281" s="133">
        <f t="shared" si="18"/>
        <v>0.23669717905020426</v>
      </c>
      <c r="O281" s="60">
        <f t="shared" si="19"/>
        <v>173444</v>
      </c>
      <c r="P281" s="131">
        <v>10954</v>
      </c>
      <c r="Q281" s="134">
        <v>81</v>
      </c>
      <c r="R281" s="134">
        <v>373</v>
      </c>
      <c r="S281" s="134">
        <v>39692</v>
      </c>
      <c r="T281" s="134">
        <v>122344</v>
      </c>
      <c r="U281" s="134"/>
      <c r="V281" s="117">
        <f t="shared" si="20"/>
        <v>278336</v>
      </c>
      <c r="W281" s="60">
        <f>IF(ISNA(VLOOKUP(E281,'FAN EVOLUTION'!$A$46:$B$10042,2,1)),0,VLOOKUP(E281,'FAN EVOLUTION'!$A$46:$B$10042,2,1))</f>
        <v>220341</v>
      </c>
      <c r="X281" s="135">
        <v>772.69</v>
      </c>
      <c r="Y281" s="136">
        <v>1.64</v>
      </c>
      <c r="Z281" s="132">
        <v>111630</v>
      </c>
      <c r="AA281" s="136">
        <v>0.01</v>
      </c>
      <c r="AB281" s="137"/>
      <c r="AC281" s="132"/>
    </row>
    <row r="282" spans="1:29" ht="15" x14ac:dyDescent="0.2">
      <c r="A282" s="127">
        <v>1.01546735276477E+16</v>
      </c>
      <c r="B282" s="138">
        <v>2016</v>
      </c>
      <c r="C282" s="128" t="s">
        <v>252</v>
      </c>
      <c r="D282" s="129">
        <v>42704</v>
      </c>
      <c r="E282" s="130">
        <v>42688.333333333336</v>
      </c>
      <c r="F282" s="128" t="s">
        <v>12</v>
      </c>
      <c r="G282" s="128" t="s">
        <v>296</v>
      </c>
      <c r="H282" s="80">
        <f t="shared" si="17"/>
        <v>4</v>
      </c>
      <c r="I282" s="131" t="s">
        <v>405</v>
      </c>
      <c r="J282" s="131">
        <v>542792</v>
      </c>
      <c r="K282" s="132">
        <v>63831</v>
      </c>
      <c r="L282" s="132">
        <v>478961</v>
      </c>
      <c r="M282" s="131">
        <v>104304</v>
      </c>
      <c r="N282" s="133">
        <f t="shared" si="18"/>
        <v>0.19216200680923817</v>
      </c>
      <c r="O282" s="60">
        <f t="shared" si="19"/>
        <v>108557</v>
      </c>
      <c r="P282" s="131">
        <v>101705</v>
      </c>
      <c r="Q282" s="134">
        <v>117</v>
      </c>
      <c r="R282" s="134">
        <v>106</v>
      </c>
      <c r="S282" s="134">
        <v>6629</v>
      </c>
      <c r="T282" s="134" t="s">
        <v>290</v>
      </c>
      <c r="U282" s="134"/>
      <c r="V282" s="117">
        <f t="shared" si="20"/>
        <v>104304</v>
      </c>
      <c r="W282" s="60">
        <f>IF(ISNA(VLOOKUP(E282,'FAN EVOLUTION'!$A$46:$B$10042,2,1)),0,VLOOKUP(E282,'FAN EVOLUTION'!$A$46:$B$10042,2,1))</f>
        <v>221242</v>
      </c>
      <c r="X282" s="135">
        <v>200</v>
      </c>
      <c r="Y282" s="136">
        <v>1.04</v>
      </c>
      <c r="Z282" s="132">
        <v>35130</v>
      </c>
      <c r="AA282" s="136">
        <v>0.01</v>
      </c>
      <c r="AB282" s="137"/>
      <c r="AC282" s="132"/>
    </row>
    <row r="283" spans="1:29" ht="15" x14ac:dyDescent="0.2">
      <c r="A283" s="127">
        <v>1.01546735296577E+16</v>
      </c>
      <c r="B283" s="138">
        <v>2016</v>
      </c>
      <c r="C283" s="128" t="s">
        <v>252</v>
      </c>
      <c r="D283" s="129">
        <v>42704</v>
      </c>
      <c r="E283" s="130">
        <v>42690.333333333336</v>
      </c>
      <c r="F283" s="128" t="s">
        <v>12</v>
      </c>
      <c r="G283" s="128" t="s">
        <v>79</v>
      </c>
      <c r="H283" s="80">
        <f t="shared" si="17"/>
        <v>6</v>
      </c>
      <c r="I283" s="131" t="s">
        <v>406</v>
      </c>
      <c r="J283" s="131">
        <v>412179</v>
      </c>
      <c r="K283" s="132">
        <v>62146</v>
      </c>
      <c r="L283" s="132">
        <v>350033</v>
      </c>
      <c r="M283" s="131">
        <v>89686</v>
      </c>
      <c r="N283" s="133">
        <f t="shared" si="18"/>
        <v>0.21758993058840939</v>
      </c>
      <c r="O283" s="60">
        <f t="shared" si="19"/>
        <v>91349</v>
      </c>
      <c r="P283" s="131">
        <v>88344</v>
      </c>
      <c r="Q283" s="134">
        <v>39</v>
      </c>
      <c r="R283" s="134">
        <v>39</v>
      </c>
      <c r="S283" s="134">
        <v>2927</v>
      </c>
      <c r="T283" s="134" t="s">
        <v>290</v>
      </c>
      <c r="U283" s="134"/>
      <c r="V283" s="117">
        <f t="shared" si="20"/>
        <v>89686</v>
      </c>
      <c r="W283" s="60">
        <f>IF(ISNA(VLOOKUP(E283,'FAN EVOLUTION'!$A$46:$B$10042,2,1)),0,VLOOKUP(E283,'FAN EVOLUTION'!$A$46:$B$10042,2,1))</f>
        <v>221824</v>
      </c>
      <c r="X283" s="135">
        <v>200</v>
      </c>
      <c r="Y283" s="136">
        <v>0.66</v>
      </c>
      <c r="Z283" s="132">
        <v>42795</v>
      </c>
      <c r="AA283" s="136">
        <v>0</v>
      </c>
      <c r="AB283" s="137"/>
      <c r="AC283" s="132"/>
    </row>
    <row r="284" spans="1:29" ht="15" x14ac:dyDescent="0.2">
      <c r="A284" s="127">
        <v>1.01547527843327E+16</v>
      </c>
      <c r="B284" s="138">
        <v>2016</v>
      </c>
      <c r="C284" s="128" t="s">
        <v>252</v>
      </c>
      <c r="D284" s="129">
        <v>42704</v>
      </c>
      <c r="E284" s="130">
        <v>42692.333333333336</v>
      </c>
      <c r="F284" s="128" t="s">
        <v>12</v>
      </c>
      <c r="G284" s="128" t="s">
        <v>147</v>
      </c>
      <c r="H284" s="80">
        <f t="shared" si="17"/>
        <v>8</v>
      </c>
      <c r="I284" s="131" t="s">
        <v>407</v>
      </c>
      <c r="J284" s="131">
        <v>500505</v>
      </c>
      <c r="K284" s="132">
        <v>56752</v>
      </c>
      <c r="L284" s="132">
        <v>443753</v>
      </c>
      <c r="M284" s="131">
        <v>94621</v>
      </c>
      <c r="N284" s="133">
        <f t="shared" si="18"/>
        <v>0.18905105843098471</v>
      </c>
      <c r="O284" s="60">
        <f t="shared" si="19"/>
        <v>95079</v>
      </c>
      <c r="P284" s="131">
        <v>89004</v>
      </c>
      <c r="Q284" s="134">
        <v>60</v>
      </c>
      <c r="R284" s="134">
        <v>64</v>
      </c>
      <c r="S284" s="134">
        <v>5951</v>
      </c>
      <c r="T284" s="134" t="s">
        <v>290</v>
      </c>
      <c r="U284" s="134"/>
      <c r="V284" s="117">
        <f t="shared" si="20"/>
        <v>94621</v>
      </c>
      <c r="W284" s="60">
        <f>IF(ISNA(VLOOKUP(E284,'FAN EVOLUTION'!$A$46:$B$10042,2,1)),0,VLOOKUP(E284,'FAN EVOLUTION'!$A$46:$B$10042,2,1))</f>
        <v>222013</v>
      </c>
      <c r="X284" s="135">
        <v>200</v>
      </c>
      <c r="Y284" s="136">
        <v>1.41</v>
      </c>
      <c r="Z284" s="132">
        <v>21582</v>
      </c>
      <c r="AA284" s="136">
        <v>0.01</v>
      </c>
      <c r="AB284" s="137"/>
      <c r="AC284" s="132"/>
    </row>
    <row r="285" spans="1:29" ht="15" x14ac:dyDescent="0.2">
      <c r="A285" s="127">
        <v>1.01546714645377E+16</v>
      </c>
      <c r="B285" s="138">
        <v>2016</v>
      </c>
      <c r="C285" s="128" t="s">
        <v>252</v>
      </c>
      <c r="D285" s="129">
        <v>42704</v>
      </c>
      <c r="E285" s="130">
        <v>42695.333333333336</v>
      </c>
      <c r="F285" s="128" t="s">
        <v>12</v>
      </c>
      <c r="G285" s="128" t="s">
        <v>79</v>
      </c>
      <c r="H285" s="80">
        <f t="shared" si="17"/>
        <v>6</v>
      </c>
      <c r="I285" s="131" t="s">
        <v>180</v>
      </c>
      <c r="J285" s="131">
        <v>728855</v>
      </c>
      <c r="K285" s="132">
        <v>48261</v>
      </c>
      <c r="L285" s="132">
        <v>680594</v>
      </c>
      <c r="M285" s="131">
        <v>106110</v>
      </c>
      <c r="N285" s="133">
        <f t="shared" si="18"/>
        <v>0.14558451269456887</v>
      </c>
      <c r="O285" s="60">
        <f t="shared" si="19"/>
        <v>106494</v>
      </c>
      <c r="P285" s="131">
        <v>92822</v>
      </c>
      <c r="Q285" s="134">
        <v>78</v>
      </c>
      <c r="R285" s="134">
        <v>214</v>
      </c>
      <c r="S285" s="134">
        <v>13380</v>
      </c>
      <c r="T285" s="134" t="s">
        <v>290</v>
      </c>
      <c r="U285" s="134"/>
      <c r="V285" s="117">
        <f t="shared" si="20"/>
        <v>106110</v>
      </c>
      <c r="W285" s="60">
        <f>IF(ISNA(VLOOKUP(E285,'FAN EVOLUTION'!$A$46:$B$10042,2,1)),0,VLOOKUP(E285,'FAN EVOLUTION'!$A$46:$B$10042,2,1))</f>
        <v>222414</v>
      </c>
      <c r="X285" s="135">
        <v>100</v>
      </c>
      <c r="Y285" s="136">
        <v>1.58</v>
      </c>
      <c r="Z285" s="132">
        <v>5116</v>
      </c>
      <c r="AA285" s="136">
        <v>0.02</v>
      </c>
      <c r="AB285" s="137"/>
      <c r="AC285" s="132"/>
    </row>
    <row r="286" spans="1:29" ht="15" x14ac:dyDescent="0.2">
      <c r="A286" s="127">
        <v>1.01546735314827E+16</v>
      </c>
      <c r="B286" s="138">
        <v>2016</v>
      </c>
      <c r="C286" s="128" t="s">
        <v>252</v>
      </c>
      <c r="D286" s="129">
        <v>42704</v>
      </c>
      <c r="E286" s="130">
        <v>42697.33489583333</v>
      </c>
      <c r="F286" s="128" t="s">
        <v>12</v>
      </c>
      <c r="G286" s="128" t="s">
        <v>122</v>
      </c>
      <c r="H286" s="80">
        <f t="shared" si="17"/>
        <v>7</v>
      </c>
      <c r="I286" s="131" t="s">
        <v>408</v>
      </c>
      <c r="J286" s="131">
        <v>452525</v>
      </c>
      <c r="K286" s="132">
        <v>64187</v>
      </c>
      <c r="L286" s="132">
        <v>388338</v>
      </c>
      <c r="M286" s="131">
        <v>94709</v>
      </c>
      <c r="N286" s="133">
        <f t="shared" si="18"/>
        <v>0.20929009446991878</v>
      </c>
      <c r="O286" s="60">
        <f t="shared" si="19"/>
        <v>95086</v>
      </c>
      <c r="P286" s="131">
        <v>91122</v>
      </c>
      <c r="Q286" s="134">
        <v>35</v>
      </c>
      <c r="R286" s="134">
        <v>34</v>
      </c>
      <c r="S286" s="134">
        <v>3895</v>
      </c>
      <c r="T286" s="134" t="s">
        <v>290</v>
      </c>
      <c r="U286" s="134"/>
      <c r="V286" s="117">
        <f t="shared" si="20"/>
        <v>94709</v>
      </c>
      <c r="W286" s="60">
        <f>IF(ISNA(VLOOKUP(E286,'FAN EVOLUTION'!$A$46:$B$10042,2,1)),0,VLOOKUP(E286,'FAN EVOLUTION'!$A$46:$B$10042,2,1))</f>
        <v>222923</v>
      </c>
      <c r="X286" s="135">
        <v>200</v>
      </c>
      <c r="Y286" s="136">
        <v>1.2</v>
      </c>
      <c r="Z286" s="132">
        <v>20125</v>
      </c>
      <c r="AA286" s="136">
        <v>0.01</v>
      </c>
      <c r="AB286" s="137"/>
      <c r="AC286" s="132"/>
    </row>
    <row r="287" spans="1:29" ht="15" x14ac:dyDescent="0.2">
      <c r="A287" s="127">
        <v>1.01546714678727E+16</v>
      </c>
      <c r="B287" s="138">
        <v>2016</v>
      </c>
      <c r="C287" s="128" t="s">
        <v>252</v>
      </c>
      <c r="D287" s="129">
        <v>42704</v>
      </c>
      <c r="E287" s="130">
        <v>42699.334085648145</v>
      </c>
      <c r="F287" s="128" t="s">
        <v>12</v>
      </c>
      <c r="G287" s="128" t="s">
        <v>79</v>
      </c>
      <c r="H287" s="80">
        <f t="shared" si="17"/>
        <v>6</v>
      </c>
      <c r="I287" s="131" t="s">
        <v>409</v>
      </c>
      <c r="J287" s="131">
        <v>494798</v>
      </c>
      <c r="K287" s="132">
        <v>68103</v>
      </c>
      <c r="L287" s="132">
        <v>426695</v>
      </c>
      <c r="M287" s="131">
        <v>103326</v>
      </c>
      <c r="N287" s="133">
        <f t="shared" si="18"/>
        <v>0.20882461125550225</v>
      </c>
      <c r="O287" s="60">
        <f t="shared" si="19"/>
        <v>107301</v>
      </c>
      <c r="P287" s="131">
        <v>100067</v>
      </c>
      <c r="Q287" s="134">
        <v>107</v>
      </c>
      <c r="R287" s="134">
        <v>99</v>
      </c>
      <c r="S287" s="134">
        <v>7028</v>
      </c>
      <c r="T287" s="134" t="s">
        <v>290</v>
      </c>
      <c r="U287" s="134"/>
      <c r="V287" s="117">
        <f t="shared" si="20"/>
        <v>103326</v>
      </c>
      <c r="W287" s="60">
        <f>IF(ISNA(VLOOKUP(E287,'FAN EVOLUTION'!$A$46:$B$10042,2,1)),0,VLOOKUP(E287,'FAN EVOLUTION'!$A$46:$B$10042,2,1))</f>
        <v>223538</v>
      </c>
      <c r="X287" s="135">
        <v>200</v>
      </c>
      <c r="Y287" s="136">
        <v>0.84</v>
      </c>
      <c r="Z287" s="132">
        <v>39870</v>
      </c>
      <c r="AA287" s="136">
        <v>0.01</v>
      </c>
      <c r="AB287" s="137"/>
      <c r="AC287" s="132"/>
    </row>
    <row r="288" spans="1:29" ht="15" x14ac:dyDescent="0.2">
      <c r="A288" s="127">
        <v>1.01546738835827E+16</v>
      </c>
      <c r="B288" s="138">
        <v>2016</v>
      </c>
      <c r="C288" s="128" t="s">
        <v>252</v>
      </c>
      <c r="D288" s="129">
        <v>42704</v>
      </c>
      <c r="E288" s="130">
        <v>42702.333333333336</v>
      </c>
      <c r="F288" s="128" t="s">
        <v>12</v>
      </c>
      <c r="G288" s="128" t="s">
        <v>79</v>
      </c>
      <c r="H288" s="80">
        <f t="shared" si="17"/>
        <v>6</v>
      </c>
      <c r="I288" s="131" t="s">
        <v>181</v>
      </c>
      <c r="J288" s="131">
        <v>526469</v>
      </c>
      <c r="K288" s="132">
        <v>71381</v>
      </c>
      <c r="L288" s="132">
        <v>455088</v>
      </c>
      <c r="M288" s="131">
        <v>99685</v>
      </c>
      <c r="N288" s="133">
        <f t="shared" si="18"/>
        <v>0.18934638126841277</v>
      </c>
      <c r="O288" s="60">
        <f t="shared" si="19"/>
        <v>102128</v>
      </c>
      <c r="P288" s="131">
        <v>96043</v>
      </c>
      <c r="Q288" s="134">
        <v>98</v>
      </c>
      <c r="R288" s="134">
        <v>104</v>
      </c>
      <c r="S288" s="134">
        <v>5883</v>
      </c>
      <c r="T288" s="134" t="s">
        <v>290</v>
      </c>
      <c r="U288" s="134"/>
      <c r="V288" s="117">
        <f t="shared" si="20"/>
        <v>99685</v>
      </c>
      <c r="W288" s="60">
        <f>IF(ISNA(VLOOKUP(E288,'FAN EVOLUTION'!$A$46:$B$10042,2,1)),0,VLOOKUP(E288,'FAN EVOLUTION'!$A$46:$B$10042,2,1))</f>
        <v>223911</v>
      </c>
      <c r="X288" s="135">
        <v>200</v>
      </c>
      <c r="Y288" s="136">
        <v>0.8</v>
      </c>
      <c r="Z288" s="132">
        <v>50463</v>
      </c>
      <c r="AA288" s="136">
        <v>0.01</v>
      </c>
      <c r="AB288" s="137"/>
      <c r="AC288" s="132"/>
    </row>
    <row r="289" spans="1:23" ht="15" x14ac:dyDescent="0.15">
      <c r="A289" s="1" t="s">
        <v>426</v>
      </c>
      <c r="B289" s="138">
        <v>2016</v>
      </c>
      <c r="C289" s="128" t="s">
        <v>252</v>
      </c>
      <c r="D289" s="129">
        <v>42735</v>
      </c>
      <c r="E289" s="130">
        <v>42705.333333333336</v>
      </c>
      <c r="F289" s="128" t="s">
        <v>12</v>
      </c>
      <c r="G289" s="66" t="s">
        <v>122</v>
      </c>
      <c r="H289" s="80">
        <f t="shared" si="17"/>
        <v>7</v>
      </c>
      <c r="I289" s="1" t="s">
        <v>440</v>
      </c>
      <c r="J289" s="2">
        <v>425260</v>
      </c>
      <c r="K289" s="2">
        <v>21527</v>
      </c>
      <c r="L289" s="2">
        <v>403733</v>
      </c>
      <c r="M289" s="2">
        <v>25789</v>
      </c>
      <c r="N289" s="133">
        <f t="shared" si="18"/>
        <v>0.21501434416592202</v>
      </c>
      <c r="O289" s="60">
        <f t="shared" si="19"/>
        <v>90979</v>
      </c>
      <c r="P289" s="2">
        <v>15323</v>
      </c>
      <c r="Q289" s="2">
        <v>16</v>
      </c>
      <c r="R289" s="2">
        <v>80</v>
      </c>
      <c r="S289" s="134">
        <v>9912</v>
      </c>
      <c r="T289" s="66">
        <v>65648</v>
      </c>
      <c r="U289" s="66">
        <v>65648</v>
      </c>
      <c r="V289" s="117">
        <f t="shared" si="20"/>
        <v>91437</v>
      </c>
      <c r="W289" s="60">
        <f>IF(ISNA(VLOOKUP(E289,'FAN EVOLUTION'!$A$46:$B$10042,2,1)),0,VLOOKUP(E289,'FAN EVOLUTION'!$A$46:$B$10042,2,1))</f>
        <v>231356</v>
      </c>
    </row>
    <row r="290" spans="1:23" ht="15" x14ac:dyDescent="0.15">
      <c r="A290" s="1" t="s">
        <v>425</v>
      </c>
      <c r="B290" s="138">
        <v>2016</v>
      </c>
      <c r="C290" s="128" t="s">
        <v>252</v>
      </c>
      <c r="D290" s="129">
        <v>42735</v>
      </c>
      <c r="E290" s="130">
        <v>42709.000011574077</v>
      </c>
      <c r="F290" s="128" t="s">
        <v>12</v>
      </c>
      <c r="G290" s="66" t="s">
        <v>63</v>
      </c>
      <c r="H290" s="80">
        <f t="shared" si="17"/>
        <v>5</v>
      </c>
      <c r="I290" s="1" t="s">
        <v>439</v>
      </c>
      <c r="J290" s="2">
        <v>4724</v>
      </c>
      <c r="K290" s="2">
        <v>4724</v>
      </c>
      <c r="L290" s="2">
        <v>0</v>
      </c>
      <c r="M290" s="2">
        <v>170</v>
      </c>
      <c r="N290" s="133">
        <f t="shared" si="18"/>
        <v>3.5986452159187131E-2</v>
      </c>
      <c r="O290" s="60">
        <f t="shared" si="19"/>
        <v>196</v>
      </c>
      <c r="P290" s="2">
        <v>105</v>
      </c>
      <c r="Q290" s="2">
        <v>3</v>
      </c>
      <c r="R290" s="2">
        <v>2</v>
      </c>
      <c r="S290" s="134">
        <v>86</v>
      </c>
      <c r="V290" s="117">
        <f t="shared" si="20"/>
        <v>170</v>
      </c>
      <c r="W290" s="60">
        <f>IF(ISNA(VLOOKUP(E290,'FAN EVOLUTION'!$A$46:$B$10042,2,1)),0,VLOOKUP(E290,'FAN EVOLUTION'!$A$46:$B$10042,2,1))</f>
        <v>355131</v>
      </c>
    </row>
    <row r="291" spans="1:23" ht="15" x14ac:dyDescent="0.15">
      <c r="A291" s="1" t="s">
        <v>424</v>
      </c>
      <c r="B291" s="138">
        <v>2016</v>
      </c>
      <c r="C291" s="128" t="s">
        <v>252</v>
      </c>
      <c r="D291" s="129">
        <v>42735</v>
      </c>
      <c r="E291" s="130">
        <v>42711.334317129629</v>
      </c>
      <c r="F291" s="128" t="s">
        <v>12</v>
      </c>
      <c r="G291" s="66" t="s">
        <v>122</v>
      </c>
      <c r="H291" s="80">
        <f t="shared" si="17"/>
        <v>7</v>
      </c>
      <c r="I291" s="1" t="s">
        <v>438</v>
      </c>
      <c r="J291" s="2">
        <v>2288</v>
      </c>
      <c r="K291" s="2">
        <v>2288</v>
      </c>
      <c r="L291" s="2">
        <v>0</v>
      </c>
      <c r="M291" s="2">
        <v>76</v>
      </c>
      <c r="N291" s="133">
        <f t="shared" si="18"/>
        <v>3.3216783216783216E-2</v>
      </c>
      <c r="O291" s="60">
        <f t="shared" si="19"/>
        <v>87</v>
      </c>
      <c r="P291" s="2">
        <v>62</v>
      </c>
      <c r="Q291" s="2">
        <v>1</v>
      </c>
      <c r="R291" s="2">
        <v>1</v>
      </c>
      <c r="S291" s="134">
        <v>23</v>
      </c>
      <c r="V291" s="117">
        <f t="shared" si="20"/>
        <v>76</v>
      </c>
      <c r="W291" s="60">
        <f>IF(ISNA(VLOOKUP(E291,'FAN EVOLUTION'!$A$46:$B$10042,2,1)),0,VLOOKUP(E291,'FAN EVOLUTION'!$A$46:$B$10042,2,1))</f>
        <v>353140</v>
      </c>
    </row>
    <row r="292" spans="1:23" ht="15" x14ac:dyDescent="0.15">
      <c r="A292" s="1" t="s">
        <v>423</v>
      </c>
      <c r="B292" s="138">
        <v>2016</v>
      </c>
      <c r="C292" s="128" t="s">
        <v>252</v>
      </c>
      <c r="D292" s="129">
        <v>42735</v>
      </c>
      <c r="E292" s="130">
        <v>42713.334618055553</v>
      </c>
      <c r="F292" s="128" t="s">
        <v>12</v>
      </c>
      <c r="G292" s="66" t="s">
        <v>79</v>
      </c>
      <c r="H292" s="80">
        <f t="shared" si="17"/>
        <v>6</v>
      </c>
      <c r="I292" s="1" t="s">
        <v>437</v>
      </c>
      <c r="J292" s="2">
        <v>2685</v>
      </c>
      <c r="K292" s="2">
        <v>2685</v>
      </c>
      <c r="L292" s="2">
        <v>0</v>
      </c>
      <c r="M292" s="2">
        <v>110</v>
      </c>
      <c r="N292" s="133">
        <f t="shared" si="18"/>
        <v>4.0968342644320296E-2</v>
      </c>
      <c r="O292" s="60">
        <f t="shared" si="19"/>
        <v>124</v>
      </c>
      <c r="P292" s="2">
        <v>64</v>
      </c>
      <c r="Q292" s="2">
        <v>1</v>
      </c>
      <c r="R292" s="2">
        <v>2</v>
      </c>
      <c r="S292" s="134">
        <v>57</v>
      </c>
      <c r="V292" s="117">
        <f t="shared" si="20"/>
        <v>110</v>
      </c>
      <c r="W292" s="60">
        <f>IF(ISNA(VLOOKUP(E292,'FAN EVOLUTION'!$A$46:$B$10042,2,1)),0,VLOOKUP(E292,'FAN EVOLUTION'!$A$46:$B$10042,2,1))</f>
        <v>347896</v>
      </c>
    </row>
    <row r="293" spans="1:23" ht="15" x14ac:dyDescent="0.15">
      <c r="A293" s="1" t="s">
        <v>422</v>
      </c>
      <c r="B293" s="138">
        <v>2016</v>
      </c>
      <c r="C293" s="128" t="s">
        <v>252</v>
      </c>
      <c r="D293" s="129">
        <v>42735</v>
      </c>
      <c r="E293" s="130">
        <v>42716.350706018522</v>
      </c>
      <c r="F293" s="128" t="s">
        <v>12</v>
      </c>
      <c r="G293" s="66" t="s">
        <v>79</v>
      </c>
      <c r="H293" s="80">
        <f t="shared" si="17"/>
        <v>6</v>
      </c>
      <c r="I293" s="1" t="s">
        <v>436</v>
      </c>
      <c r="J293" s="2">
        <v>3154</v>
      </c>
      <c r="K293" s="2">
        <v>3154</v>
      </c>
      <c r="L293" s="2">
        <v>0</v>
      </c>
      <c r="M293" s="2">
        <v>94</v>
      </c>
      <c r="N293" s="133">
        <f t="shared" si="18"/>
        <v>2.9803424223208624E-2</v>
      </c>
      <c r="O293" s="60">
        <f t="shared" si="19"/>
        <v>109</v>
      </c>
      <c r="P293" s="2">
        <v>55</v>
      </c>
      <c r="Q293" s="2">
        <v>1</v>
      </c>
      <c r="R293" s="2">
        <v>1</v>
      </c>
      <c r="S293" s="134">
        <v>52</v>
      </c>
      <c r="V293" s="117">
        <f t="shared" si="20"/>
        <v>94</v>
      </c>
      <c r="W293" s="60">
        <f>IF(ISNA(VLOOKUP(E293,'FAN EVOLUTION'!$A$46:$B$10042,2,1)),0,VLOOKUP(E293,'FAN EVOLUTION'!$A$46:$B$10042,2,1))</f>
        <v>239168</v>
      </c>
    </row>
    <row r="294" spans="1:23" ht="15" x14ac:dyDescent="0.15">
      <c r="A294" s="1" t="s">
        <v>421</v>
      </c>
      <c r="B294" s="138">
        <v>2016</v>
      </c>
      <c r="C294" s="128" t="s">
        <v>252</v>
      </c>
      <c r="D294" s="129">
        <v>42735</v>
      </c>
      <c r="E294" s="130">
        <v>42718.333379629628</v>
      </c>
      <c r="F294" s="128" t="s">
        <v>12</v>
      </c>
      <c r="G294" s="66" t="s">
        <v>79</v>
      </c>
      <c r="H294" s="80">
        <f t="shared" si="17"/>
        <v>6</v>
      </c>
      <c r="I294" s="1" t="s">
        <v>435</v>
      </c>
      <c r="J294" s="2">
        <v>2685</v>
      </c>
      <c r="K294" s="2">
        <v>2685</v>
      </c>
      <c r="L294" s="2">
        <v>0</v>
      </c>
      <c r="M294" s="2">
        <v>76</v>
      </c>
      <c r="N294" s="133">
        <f t="shared" si="18"/>
        <v>2.830540037243948E-2</v>
      </c>
      <c r="O294" s="60">
        <f t="shared" si="19"/>
        <v>91</v>
      </c>
      <c r="P294" s="2">
        <v>56</v>
      </c>
      <c r="Q294" s="2">
        <v>3</v>
      </c>
      <c r="R294" s="2">
        <v>5</v>
      </c>
      <c r="S294" s="134">
        <v>27</v>
      </c>
      <c r="V294" s="117">
        <f t="shared" si="20"/>
        <v>76</v>
      </c>
      <c r="W294" s="60">
        <f>IF(ISNA(VLOOKUP(E294,'FAN EVOLUTION'!$A$46:$B$10042,2,1)),0,VLOOKUP(E294,'FAN EVOLUTION'!$A$46:$B$10042,2,1))</f>
        <v>239307</v>
      </c>
    </row>
    <row r="295" spans="1:23" ht="15" x14ac:dyDescent="0.15">
      <c r="A295" s="1" t="s">
        <v>420</v>
      </c>
      <c r="B295" s="138">
        <v>2016</v>
      </c>
      <c r="C295" s="128" t="s">
        <v>252</v>
      </c>
      <c r="D295" s="129">
        <v>42735</v>
      </c>
      <c r="E295" s="130">
        <v>42720.041666666664</v>
      </c>
      <c r="F295" s="128" t="s">
        <v>12</v>
      </c>
      <c r="G295" s="66" t="s">
        <v>79</v>
      </c>
      <c r="H295" s="80">
        <f t="shared" si="17"/>
        <v>6</v>
      </c>
      <c r="I295" s="1" t="s">
        <v>434</v>
      </c>
      <c r="J295" s="2">
        <v>2904</v>
      </c>
      <c r="K295" s="2">
        <v>2904</v>
      </c>
      <c r="L295" s="2">
        <v>0</v>
      </c>
      <c r="M295" s="2">
        <v>95</v>
      </c>
      <c r="N295" s="133">
        <f t="shared" si="18"/>
        <v>3.2713498622589529E-2</v>
      </c>
      <c r="O295" s="60">
        <f t="shared" si="19"/>
        <v>109</v>
      </c>
      <c r="P295" s="2">
        <v>66</v>
      </c>
      <c r="Q295" s="2">
        <v>0</v>
      </c>
      <c r="R295" s="2">
        <v>1</v>
      </c>
      <c r="S295" s="134">
        <v>42</v>
      </c>
      <c r="V295" s="117">
        <f t="shared" si="20"/>
        <v>95</v>
      </c>
      <c r="W295" s="60">
        <f>IF(ISNA(VLOOKUP(E295,'FAN EVOLUTION'!$A$46:$B$10042,2,1)),0,VLOOKUP(E295,'FAN EVOLUTION'!$A$46:$B$10042,2,1))</f>
        <v>239360</v>
      </c>
    </row>
    <row r="296" spans="1:23" ht="15" x14ac:dyDescent="0.15">
      <c r="A296" s="1" t="s">
        <v>419</v>
      </c>
      <c r="B296" s="138">
        <v>2016</v>
      </c>
      <c r="C296" s="128" t="s">
        <v>252</v>
      </c>
      <c r="D296" s="129">
        <v>42735</v>
      </c>
      <c r="E296" s="130">
        <v>42723.333726851852</v>
      </c>
      <c r="F296" s="128" t="s">
        <v>12</v>
      </c>
      <c r="G296" s="66" t="s">
        <v>79</v>
      </c>
      <c r="H296" s="80">
        <f t="shared" si="17"/>
        <v>6</v>
      </c>
      <c r="I296" s="1" t="s">
        <v>433</v>
      </c>
      <c r="J296" s="2">
        <v>4090</v>
      </c>
      <c r="K296" s="2">
        <v>4090</v>
      </c>
      <c r="L296" s="2">
        <v>0</v>
      </c>
      <c r="M296" s="2">
        <v>130</v>
      </c>
      <c r="N296" s="133">
        <f t="shared" si="18"/>
        <v>3.1784841075794622E-2</v>
      </c>
      <c r="O296" s="60">
        <f t="shared" si="19"/>
        <v>145</v>
      </c>
      <c r="P296" s="2">
        <v>89</v>
      </c>
      <c r="Q296" s="2">
        <v>3</v>
      </c>
      <c r="R296" s="2">
        <v>1</v>
      </c>
      <c r="S296" s="134">
        <v>52</v>
      </c>
      <c r="V296" s="117">
        <f t="shared" si="20"/>
        <v>130</v>
      </c>
      <c r="W296" s="60">
        <f>IF(ISNA(VLOOKUP(E296,'FAN EVOLUTION'!$A$46:$B$10042,2,1)),0,VLOOKUP(E296,'FAN EVOLUTION'!$A$46:$B$10042,2,1))</f>
        <v>239695</v>
      </c>
    </row>
    <row r="297" spans="1:23" ht="15" x14ac:dyDescent="0.15">
      <c r="A297" s="1" t="s">
        <v>418</v>
      </c>
      <c r="B297" s="138">
        <v>2016</v>
      </c>
      <c r="C297" s="128" t="s">
        <v>252</v>
      </c>
      <c r="D297" s="129">
        <v>42735</v>
      </c>
      <c r="E297" s="130">
        <v>42725.041666666664</v>
      </c>
      <c r="F297" s="128" t="s">
        <v>12</v>
      </c>
      <c r="G297" s="66" t="s">
        <v>79</v>
      </c>
      <c r="H297" s="80">
        <f t="shared" si="17"/>
        <v>6</v>
      </c>
      <c r="I297" s="1" t="s">
        <v>432</v>
      </c>
      <c r="J297" s="2">
        <v>3108</v>
      </c>
      <c r="K297" s="2">
        <v>3108</v>
      </c>
      <c r="L297" s="2">
        <v>0</v>
      </c>
      <c r="M297" s="2">
        <v>71</v>
      </c>
      <c r="N297" s="133">
        <f t="shared" si="18"/>
        <v>2.2844272844272845E-2</v>
      </c>
      <c r="O297" s="60">
        <f t="shared" si="19"/>
        <v>91</v>
      </c>
      <c r="P297" s="2">
        <v>65</v>
      </c>
      <c r="Q297" s="2">
        <v>1</v>
      </c>
      <c r="R297" s="2">
        <v>2</v>
      </c>
      <c r="S297" s="134">
        <v>23</v>
      </c>
      <c r="V297" s="117">
        <f t="shared" si="20"/>
        <v>71</v>
      </c>
      <c r="W297" s="60">
        <f>IF(ISNA(VLOOKUP(E297,'FAN EVOLUTION'!$A$46:$B$10042,2,1)),0,VLOOKUP(E297,'FAN EVOLUTION'!$A$46:$B$10042,2,1))</f>
        <v>233159</v>
      </c>
    </row>
    <row r="298" spans="1:23" ht="15" x14ac:dyDescent="0.15">
      <c r="A298" s="1" t="s">
        <v>417</v>
      </c>
      <c r="B298" s="138">
        <v>2016</v>
      </c>
      <c r="C298" s="128" t="s">
        <v>252</v>
      </c>
      <c r="D298" s="129">
        <v>42735</v>
      </c>
      <c r="E298" s="130">
        <v>42727.041666666664</v>
      </c>
      <c r="F298" s="128" t="s">
        <v>12</v>
      </c>
      <c r="G298" s="66" t="s">
        <v>296</v>
      </c>
      <c r="H298" s="80">
        <f>IF(G298="AVANT YTY",0,IF(G298="Perrier iconic",1,IF(G298="Perrier Anytime",2,IF(G298="Perrier Art",3,IF(G298="Perrier Since 1863 ",4,IF(G298="Regram",5,IF(G298="Perrier x Digital Artist",6,IF(G298="Perrier 100% Natural",7,IF(G298="Perrier Magazine",8,IF(G298="Street Art by Perrier",9,FALSE))))))))))</f>
        <v>4</v>
      </c>
      <c r="I298" s="1" t="s">
        <v>431</v>
      </c>
      <c r="J298" s="2">
        <v>2521</v>
      </c>
      <c r="K298" s="2">
        <v>2521</v>
      </c>
      <c r="L298" s="2">
        <v>0</v>
      </c>
      <c r="M298" s="2">
        <v>55</v>
      </c>
      <c r="N298" s="133">
        <f t="shared" si="18"/>
        <v>2.1816739389131298E-2</v>
      </c>
      <c r="O298" s="60">
        <f t="shared" si="19"/>
        <v>62</v>
      </c>
      <c r="P298" s="2">
        <v>36</v>
      </c>
      <c r="Q298" s="2">
        <v>0</v>
      </c>
      <c r="R298" s="2">
        <v>3</v>
      </c>
      <c r="S298" s="134">
        <v>23</v>
      </c>
      <c r="V298" s="117">
        <f t="shared" si="20"/>
        <v>55</v>
      </c>
      <c r="W298" s="60">
        <f>IF(ISNA(VLOOKUP(E298,'FAN EVOLUTION'!$A$46:$B$10042,2,1)),0,VLOOKUP(E298,'FAN EVOLUTION'!$A$46:$B$10042,2,1))</f>
        <v>233196</v>
      </c>
    </row>
    <row r="299" spans="1:23" ht="15" x14ac:dyDescent="0.15">
      <c r="A299" s="1" t="s">
        <v>416</v>
      </c>
      <c r="B299" s="138">
        <v>2016</v>
      </c>
      <c r="C299" s="128" t="s">
        <v>252</v>
      </c>
      <c r="D299" s="129">
        <v>42735</v>
      </c>
      <c r="E299" s="130">
        <v>42728.334236111114</v>
      </c>
      <c r="F299" s="128" t="s">
        <v>12</v>
      </c>
      <c r="G299" s="66" t="s">
        <v>79</v>
      </c>
      <c r="H299" s="80">
        <f t="shared" si="17"/>
        <v>6</v>
      </c>
      <c r="I299" s="1" t="s">
        <v>430</v>
      </c>
      <c r="J299" s="2">
        <v>3648</v>
      </c>
      <c r="K299" s="2">
        <v>3648</v>
      </c>
      <c r="L299" s="2">
        <v>0</v>
      </c>
      <c r="M299" s="2">
        <v>119</v>
      </c>
      <c r="N299" s="133">
        <f t="shared" si="18"/>
        <v>3.2620614035087717E-2</v>
      </c>
      <c r="O299" s="60">
        <f t="shared" si="19"/>
        <v>135</v>
      </c>
      <c r="P299" s="2">
        <v>83</v>
      </c>
      <c r="Q299" s="2">
        <v>1</v>
      </c>
      <c r="R299" s="2">
        <v>6</v>
      </c>
      <c r="S299" s="134">
        <v>45</v>
      </c>
      <c r="V299" s="117">
        <f t="shared" si="20"/>
        <v>119</v>
      </c>
      <c r="W299" s="60">
        <f>IF(ISNA(VLOOKUP(E299,'FAN EVOLUTION'!$A$46:$B$10042,2,1)),0,VLOOKUP(E299,'FAN EVOLUTION'!$A$46:$B$10042,2,1))</f>
        <v>233243</v>
      </c>
    </row>
    <row r="300" spans="1:23" ht="15" x14ac:dyDescent="0.15">
      <c r="A300" s="1" t="s">
        <v>415</v>
      </c>
      <c r="B300" s="138">
        <v>2016</v>
      </c>
      <c r="C300" s="128" t="s">
        <v>252</v>
      </c>
      <c r="D300" s="129">
        <v>42735</v>
      </c>
      <c r="E300" s="130">
        <v>42731.333715277775</v>
      </c>
      <c r="F300" s="128" t="s">
        <v>12</v>
      </c>
      <c r="G300" s="66" t="s">
        <v>122</v>
      </c>
      <c r="H300" s="80">
        <f t="shared" si="17"/>
        <v>7</v>
      </c>
      <c r="I300" s="1" t="s">
        <v>429</v>
      </c>
      <c r="J300" s="2">
        <v>3696</v>
      </c>
      <c r="K300" s="2">
        <v>3696</v>
      </c>
      <c r="L300" s="2">
        <v>0</v>
      </c>
      <c r="M300" s="2">
        <v>103</v>
      </c>
      <c r="N300" s="133">
        <f t="shared" si="18"/>
        <v>2.7867965367965368E-2</v>
      </c>
      <c r="O300" s="60">
        <f t="shared" si="19"/>
        <v>118</v>
      </c>
      <c r="P300" s="2">
        <v>76</v>
      </c>
      <c r="Q300" s="2">
        <v>1</v>
      </c>
      <c r="R300" s="2">
        <v>4</v>
      </c>
      <c r="S300" s="134">
        <v>37</v>
      </c>
      <c r="V300" s="117">
        <f t="shared" si="20"/>
        <v>103</v>
      </c>
      <c r="W300" s="60">
        <f>IF(ISNA(VLOOKUP(E300,'FAN EVOLUTION'!$A$46:$B$10042,2,1)),0,VLOOKUP(E300,'FAN EVOLUTION'!$A$46:$B$10042,2,1))</f>
        <v>225096</v>
      </c>
    </row>
    <row r="301" spans="1:23" ht="15" x14ac:dyDescent="0.15">
      <c r="A301" s="1" t="s">
        <v>414</v>
      </c>
      <c r="B301" s="138">
        <v>2016</v>
      </c>
      <c r="C301" s="128" t="s">
        <v>252</v>
      </c>
      <c r="D301" s="129">
        <v>42735</v>
      </c>
      <c r="E301" s="130">
        <v>42733.333344907405</v>
      </c>
      <c r="F301" s="128" t="s">
        <v>12</v>
      </c>
      <c r="G301" s="66" t="s">
        <v>79</v>
      </c>
      <c r="H301" s="80">
        <f t="shared" si="17"/>
        <v>6</v>
      </c>
      <c r="I301" s="1" t="s">
        <v>428</v>
      </c>
      <c r="J301" s="2">
        <v>3274</v>
      </c>
      <c r="K301" s="2">
        <v>3274</v>
      </c>
      <c r="L301" s="2">
        <v>0</v>
      </c>
      <c r="M301" s="2">
        <v>110</v>
      </c>
      <c r="N301" s="133">
        <f t="shared" si="18"/>
        <v>3.3598045204642636E-2</v>
      </c>
      <c r="O301" s="60">
        <f t="shared" si="19"/>
        <v>126</v>
      </c>
      <c r="P301" s="2">
        <v>81</v>
      </c>
      <c r="Q301" s="2">
        <v>0</v>
      </c>
      <c r="R301" s="2">
        <v>3</v>
      </c>
      <c r="S301" s="134">
        <v>42</v>
      </c>
      <c r="V301" s="117">
        <f t="shared" si="20"/>
        <v>110</v>
      </c>
      <c r="W301" s="60">
        <f>IF(ISNA(VLOOKUP(E301,'FAN EVOLUTION'!$A$46:$B$10042,2,1)),0,VLOOKUP(E301,'FAN EVOLUTION'!$A$46:$B$10042,2,1))</f>
        <v>225166</v>
      </c>
    </row>
    <row r="302" spans="1:23" ht="15" x14ac:dyDescent="0.15">
      <c r="A302" s="1" t="s">
        <v>413</v>
      </c>
      <c r="B302" s="138">
        <v>2016</v>
      </c>
      <c r="C302" s="128" t="s">
        <v>252</v>
      </c>
      <c r="D302" s="129">
        <v>42735</v>
      </c>
      <c r="E302" s="130">
        <v>42735.333344907405</v>
      </c>
      <c r="F302" s="128" t="s">
        <v>12</v>
      </c>
      <c r="G302" s="66" t="s">
        <v>79</v>
      </c>
      <c r="H302" s="80">
        <f t="shared" si="17"/>
        <v>6</v>
      </c>
      <c r="I302" s="1" t="s">
        <v>427</v>
      </c>
      <c r="J302" s="2">
        <v>3982</v>
      </c>
      <c r="K302" s="2">
        <v>3982</v>
      </c>
      <c r="L302" s="2">
        <v>0</v>
      </c>
      <c r="M302" s="2">
        <v>88</v>
      </c>
      <c r="N302" s="133">
        <f t="shared" si="18"/>
        <v>2.2099447513812154E-2</v>
      </c>
      <c r="O302" s="60">
        <f t="shared" si="19"/>
        <v>99</v>
      </c>
      <c r="P302" s="2">
        <v>65</v>
      </c>
      <c r="Q302" s="2">
        <v>1</v>
      </c>
      <c r="R302" s="2">
        <v>5</v>
      </c>
      <c r="S302" s="134">
        <v>28</v>
      </c>
      <c r="V302" s="117">
        <f t="shared" si="20"/>
        <v>88</v>
      </c>
      <c r="W302" s="60">
        <f>IF(ISNA(VLOOKUP(E302,'FAN EVOLUTION'!$A$46:$B$10042,2,1)),0,VLOOKUP(E302,'FAN EVOLUTION'!$A$46:$B$10042,2,1))</f>
        <v>225260</v>
      </c>
    </row>
    <row r="303" spans="1:23" ht="15" x14ac:dyDescent="0.2">
      <c r="A303" s="1" t="s">
        <v>412</v>
      </c>
      <c r="B303" s="138">
        <v>2017</v>
      </c>
      <c r="C303" s="66" t="s">
        <v>270</v>
      </c>
      <c r="D303" s="129">
        <v>42766</v>
      </c>
      <c r="E303" s="130">
        <v>42737.333333333336</v>
      </c>
      <c r="F303" s="128" t="s">
        <v>12</v>
      </c>
      <c r="G303" s="66" t="s">
        <v>63</v>
      </c>
      <c r="H303" s="80">
        <f t="shared" si="17"/>
        <v>5</v>
      </c>
      <c r="I303" s="1" t="s">
        <v>451</v>
      </c>
      <c r="J303" s="2">
        <v>5269</v>
      </c>
      <c r="K303" s="2">
        <v>5269</v>
      </c>
      <c r="L303" s="2">
        <v>0</v>
      </c>
      <c r="M303" s="2">
        <v>192</v>
      </c>
      <c r="N303" s="133">
        <f t="shared" si="18"/>
        <v>3.6439552097172138E-2</v>
      </c>
      <c r="O303" s="60">
        <f t="shared" si="19"/>
        <v>222</v>
      </c>
      <c r="P303" s="2">
        <v>132</v>
      </c>
      <c r="Q303" s="2">
        <v>1</v>
      </c>
      <c r="R303" s="2">
        <v>6</v>
      </c>
      <c r="S303">
        <v>83</v>
      </c>
      <c r="V303" s="117">
        <f t="shared" si="20"/>
        <v>192</v>
      </c>
      <c r="W303" s="60">
        <f>IF(ISNA(VLOOKUP(E303,'FAN EVOLUTION'!$A$46:$B$10042,2,1)),0,VLOOKUP(E303,'FAN EVOLUTION'!$A$46:$B$10042,2,1))</f>
        <v>225348</v>
      </c>
    </row>
    <row r="304" spans="1:23" ht="15" x14ac:dyDescent="0.2">
      <c r="A304" s="1" t="s">
        <v>441</v>
      </c>
      <c r="B304" s="138">
        <v>2017</v>
      </c>
      <c r="C304" s="66" t="s">
        <v>270</v>
      </c>
      <c r="D304" s="129">
        <v>42766</v>
      </c>
      <c r="E304" s="130">
        <v>42739.333807870367</v>
      </c>
      <c r="F304" s="128" t="s">
        <v>12</v>
      </c>
      <c r="G304" s="66" t="s">
        <v>79</v>
      </c>
      <c r="H304" s="80">
        <f t="shared" si="17"/>
        <v>6</v>
      </c>
      <c r="I304" s="1" t="s">
        <v>452</v>
      </c>
      <c r="J304" s="2">
        <v>4127</v>
      </c>
      <c r="K304" s="2">
        <v>4127</v>
      </c>
      <c r="L304" s="2">
        <v>0</v>
      </c>
      <c r="M304" s="2">
        <v>164</v>
      </c>
      <c r="N304" s="133">
        <f t="shared" si="18"/>
        <v>0.26774897019626848</v>
      </c>
      <c r="O304" s="60">
        <f t="shared" si="19"/>
        <v>1074</v>
      </c>
      <c r="P304" s="2">
        <v>61</v>
      </c>
      <c r="Q304" s="2">
        <v>2</v>
      </c>
      <c r="R304" s="2">
        <v>3</v>
      </c>
      <c r="S304">
        <v>115</v>
      </c>
      <c r="T304" s="66">
        <v>893</v>
      </c>
      <c r="U304" s="66">
        <v>941</v>
      </c>
      <c r="V304" s="117">
        <f t="shared" si="20"/>
        <v>1105</v>
      </c>
      <c r="W304" s="60">
        <f>IF(ISNA(VLOOKUP(E304,'FAN EVOLUTION'!$A$46:$B$10042,2,1)),0,VLOOKUP(E304,'FAN EVOLUTION'!$A$46:$B$10042,2,1))</f>
        <v>225456</v>
      </c>
    </row>
    <row r="305" spans="1:23" ht="15" x14ac:dyDescent="0.2">
      <c r="A305" s="1" t="s">
        <v>442</v>
      </c>
      <c r="B305" s="138">
        <v>2017</v>
      </c>
      <c r="C305" s="66" t="s">
        <v>270</v>
      </c>
      <c r="D305" s="129">
        <v>42766</v>
      </c>
      <c r="E305" s="130">
        <v>42741.333333333336</v>
      </c>
      <c r="F305" s="128" t="s">
        <v>12</v>
      </c>
      <c r="G305" s="66" t="s">
        <v>122</v>
      </c>
      <c r="H305" s="80">
        <f t="shared" si="17"/>
        <v>7</v>
      </c>
      <c r="I305" s="1" t="s">
        <v>453</v>
      </c>
      <c r="J305" s="2">
        <v>5169</v>
      </c>
      <c r="K305" s="2">
        <v>5169</v>
      </c>
      <c r="L305" s="2">
        <v>0</v>
      </c>
      <c r="M305" s="2">
        <v>241</v>
      </c>
      <c r="N305" s="133">
        <f t="shared" si="18"/>
        <v>0.2004256142387309</v>
      </c>
      <c r="O305" s="60">
        <f t="shared" si="19"/>
        <v>1017</v>
      </c>
      <c r="P305" s="2">
        <v>119</v>
      </c>
      <c r="Q305" s="2">
        <v>3</v>
      </c>
      <c r="R305" s="2">
        <v>12</v>
      </c>
      <c r="S305">
        <v>149</v>
      </c>
      <c r="T305" s="66">
        <v>734</v>
      </c>
      <c r="U305" s="66">
        <v>795</v>
      </c>
      <c r="V305" s="117">
        <f t="shared" si="20"/>
        <v>1036</v>
      </c>
      <c r="W305" s="60">
        <f>IF(ISNA(VLOOKUP(E305,'FAN EVOLUTION'!$A$46:$B$10042,2,1)),0,VLOOKUP(E305,'FAN EVOLUTION'!$A$46:$B$10042,2,1))</f>
        <v>225527</v>
      </c>
    </row>
    <row r="306" spans="1:23" ht="15" x14ac:dyDescent="0.2">
      <c r="A306" s="1" t="s">
        <v>443</v>
      </c>
      <c r="B306" s="138">
        <v>2017</v>
      </c>
      <c r="C306" s="66" t="s">
        <v>270</v>
      </c>
      <c r="D306" s="129">
        <v>42766</v>
      </c>
      <c r="E306" s="130">
        <v>42744.334560185183</v>
      </c>
      <c r="F306" s="128" t="s">
        <v>12</v>
      </c>
      <c r="G306" s="66" t="s">
        <v>79</v>
      </c>
      <c r="H306" s="80">
        <f t="shared" si="17"/>
        <v>6</v>
      </c>
      <c r="I306" s="1" t="s">
        <v>454</v>
      </c>
      <c r="J306" s="2">
        <v>4135</v>
      </c>
      <c r="K306" s="2">
        <v>4135</v>
      </c>
      <c r="L306" s="2">
        <v>0</v>
      </c>
      <c r="M306" s="2">
        <v>101</v>
      </c>
      <c r="N306" s="133">
        <f t="shared" si="18"/>
        <v>2.4425634824667471E-2</v>
      </c>
      <c r="O306" s="60">
        <f t="shared" si="19"/>
        <v>115</v>
      </c>
      <c r="P306" s="2">
        <v>75</v>
      </c>
      <c r="Q306" s="2">
        <v>2</v>
      </c>
      <c r="R306" s="2">
        <v>2</v>
      </c>
      <c r="S306">
        <v>36</v>
      </c>
      <c r="V306" s="167">
        <f>U306+M306</f>
        <v>101</v>
      </c>
      <c r="W306" s="60">
        <f>IF(ISNA(VLOOKUP(E306,'FAN EVOLUTION'!$A$46:$B$10042,2,1)),0,VLOOKUP(E306,'FAN EVOLUTION'!$A$46:$B$10042,2,1))</f>
        <v>225777</v>
      </c>
    </row>
    <row r="307" spans="1:23" ht="15" x14ac:dyDescent="0.2">
      <c r="A307" s="1" t="s">
        <v>444</v>
      </c>
      <c r="B307" s="138">
        <v>2017</v>
      </c>
      <c r="C307" s="66" t="s">
        <v>270</v>
      </c>
      <c r="D307" s="129">
        <v>42766</v>
      </c>
      <c r="E307" s="130">
        <v>42748.333379629628</v>
      </c>
      <c r="F307" s="128" t="s">
        <v>12</v>
      </c>
      <c r="G307" s="66" t="s">
        <v>79</v>
      </c>
      <c r="H307" s="80">
        <f t="shared" si="17"/>
        <v>6</v>
      </c>
      <c r="I307" s="1" t="s">
        <v>455</v>
      </c>
      <c r="J307" s="2">
        <v>4180</v>
      </c>
      <c r="K307" s="2">
        <v>4180</v>
      </c>
      <c r="L307" s="2">
        <v>0</v>
      </c>
      <c r="M307" s="2">
        <v>161</v>
      </c>
      <c r="N307" s="133">
        <f t="shared" si="18"/>
        <v>3.8516746411483255E-2</v>
      </c>
      <c r="O307" s="60">
        <f t="shared" si="19"/>
        <v>184</v>
      </c>
      <c r="P307" s="2">
        <v>100</v>
      </c>
      <c r="Q307" s="2">
        <v>1</v>
      </c>
      <c r="R307" s="2">
        <v>6</v>
      </c>
      <c r="S307">
        <v>77</v>
      </c>
      <c r="V307" s="117">
        <f t="shared" si="20"/>
        <v>161</v>
      </c>
      <c r="W307" s="60">
        <f>IF(ISNA(VLOOKUP(E307,'FAN EVOLUTION'!$A$46:$B$10042,2,1)),0,VLOOKUP(E307,'FAN EVOLUTION'!$A$46:$B$10042,2,1))</f>
        <v>225873</v>
      </c>
    </row>
    <row r="308" spans="1:23" ht="15" x14ac:dyDescent="0.2">
      <c r="A308" s="1" t="s">
        <v>445</v>
      </c>
      <c r="B308" s="138">
        <v>2017</v>
      </c>
      <c r="C308" s="66" t="s">
        <v>270</v>
      </c>
      <c r="D308" s="129">
        <v>42766</v>
      </c>
      <c r="E308" s="130">
        <v>42751.333333333336</v>
      </c>
      <c r="F308" s="128" t="s">
        <v>12</v>
      </c>
      <c r="G308" s="66" t="s">
        <v>79</v>
      </c>
      <c r="H308" s="80">
        <f t="shared" si="17"/>
        <v>6</v>
      </c>
      <c r="I308" s="1" t="s">
        <v>456</v>
      </c>
      <c r="J308" s="2">
        <v>5770</v>
      </c>
      <c r="K308" s="2">
        <v>5770</v>
      </c>
      <c r="L308" s="2">
        <v>0</v>
      </c>
      <c r="M308" s="2">
        <v>300</v>
      </c>
      <c r="N308" s="133">
        <f t="shared" si="18"/>
        <v>5.1993067590987867E-2</v>
      </c>
      <c r="O308" s="60">
        <f t="shared" si="19"/>
        <v>390</v>
      </c>
      <c r="P308" s="2">
        <v>170</v>
      </c>
      <c r="Q308" s="2">
        <v>1</v>
      </c>
      <c r="R308" s="2">
        <v>3</v>
      </c>
      <c r="S308">
        <v>216</v>
      </c>
      <c r="V308" s="117">
        <f t="shared" si="20"/>
        <v>300</v>
      </c>
      <c r="W308" s="60">
        <f>IF(ISNA(VLOOKUP(E308,'FAN EVOLUTION'!$A$46:$B$10042,2,1)),0,VLOOKUP(E308,'FAN EVOLUTION'!$A$46:$B$10042,2,1))</f>
        <v>225990</v>
      </c>
    </row>
    <row r="309" spans="1:23" ht="15" x14ac:dyDescent="0.2">
      <c r="A309" s="1" t="s">
        <v>446</v>
      </c>
      <c r="B309" s="138">
        <v>2017</v>
      </c>
      <c r="C309" s="66" t="s">
        <v>270</v>
      </c>
      <c r="D309" s="129">
        <v>42766</v>
      </c>
      <c r="E309" s="130">
        <v>42753.333391203705</v>
      </c>
      <c r="F309" s="128" t="s">
        <v>12</v>
      </c>
      <c r="G309" s="66" t="s">
        <v>79</v>
      </c>
      <c r="H309" s="80">
        <f t="shared" si="17"/>
        <v>6</v>
      </c>
      <c r="I309" s="1" t="s">
        <v>457</v>
      </c>
      <c r="J309" s="2">
        <v>3636</v>
      </c>
      <c r="K309" s="2">
        <v>3636</v>
      </c>
      <c r="L309" s="2">
        <v>0</v>
      </c>
      <c r="M309" s="2">
        <v>130</v>
      </c>
      <c r="N309" s="133">
        <f t="shared" si="18"/>
        <v>3.5753575357535754E-2</v>
      </c>
      <c r="O309" s="60">
        <f t="shared" si="19"/>
        <v>146</v>
      </c>
      <c r="P309" s="2">
        <v>85</v>
      </c>
      <c r="Q309" s="2">
        <v>0</v>
      </c>
      <c r="R309" s="2">
        <v>3</v>
      </c>
      <c r="S309">
        <v>58</v>
      </c>
      <c r="V309" s="117">
        <f t="shared" si="20"/>
        <v>130</v>
      </c>
      <c r="W309" s="60">
        <f>IF(ISNA(VLOOKUP(E309,'FAN EVOLUTION'!$A$46:$B$10042,2,1)),0,VLOOKUP(E309,'FAN EVOLUTION'!$A$46:$B$10042,2,1))</f>
        <v>226050</v>
      </c>
    </row>
    <row r="310" spans="1:23" ht="15" x14ac:dyDescent="0.2">
      <c r="A310" s="1" t="s">
        <v>447</v>
      </c>
      <c r="B310" s="138">
        <v>2017</v>
      </c>
      <c r="C310" s="66" t="s">
        <v>270</v>
      </c>
      <c r="D310" s="129">
        <v>42766</v>
      </c>
      <c r="E310" s="130">
        <v>42755.333518518521</v>
      </c>
      <c r="F310" s="128" t="s">
        <v>12</v>
      </c>
      <c r="G310" s="66" t="s">
        <v>296</v>
      </c>
      <c r="H310" s="80">
        <f t="shared" si="17"/>
        <v>4</v>
      </c>
      <c r="I310" s="1" t="s">
        <v>458</v>
      </c>
      <c r="J310" s="2">
        <v>1608</v>
      </c>
      <c r="K310" s="2">
        <v>1608</v>
      </c>
      <c r="L310" s="2">
        <v>0</v>
      </c>
      <c r="M310" s="2">
        <v>37</v>
      </c>
      <c r="N310" s="133">
        <f t="shared" si="18"/>
        <v>2.3009950248756218E-2</v>
      </c>
      <c r="O310" s="60">
        <f t="shared" si="19"/>
        <v>44</v>
      </c>
      <c r="P310" s="2">
        <v>30</v>
      </c>
      <c r="Q310" s="2">
        <v>0</v>
      </c>
      <c r="R310" s="2">
        <v>2</v>
      </c>
      <c r="S310">
        <v>12</v>
      </c>
      <c r="V310" s="117">
        <f t="shared" si="20"/>
        <v>37</v>
      </c>
      <c r="W310" s="60">
        <f>IF(ISNA(VLOOKUP(E310,'FAN EVOLUTION'!$A$46:$B$10042,2,1)),0,VLOOKUP(E310,'FAN EVOLUTION'!$A$46:$B$10042,2,1))</f>
        <v>226127</v>
      </c>
    </row>
    <row r="311" spans="1:23" ht="15" x14ac:dyDescent="0.2">
      <c r="A311" s="1" t="s">
        <v>448</v>
      </c>
      <c r="B311" s="138">
        <v>2017</v>
      </c>
      <c r="C311" s="66" t="s">
        <v>270</v>
      </c>
      <c r="D311" s="129">
        <v>42766</v>
      </c>
      <c r="E311" s="130">
        <v>42758.333333333336</v>
      </c>
      <c r="F311" s="128" t="s">
        <v>12</v>
      </c>
      <c r="G311" s="66" t="s">
        <v>63</v>
      </c>
      <c r="H311" s="80">
        <f t="shared" si="17"/>
        <v>5</v>
      </c>
      <c r="I311" s="1" t="s">
        <v>459</v>
      </c>
      <c r="J311" s="2">
        <v>3140</v>
      </c>
      <c r="K311" s="2">
        <v>3140</v>
      </c>
      <c r="L311" s="2">
        <v>0</v>
      </c>
      <c r="M311" s="2">
        <v>139</v>
      </c>
      <c r="N311" s="133">
        <f t="shared" si="18"/>
        <v>0.20732484076433122</v>
      </c>
      <c r="O311" s="60">
        <f t="shared" si="19"/>
        <v>623</v>
      </c>
      <c r="P311" s="2">
        <v>51</v>
      </c>
      <c r="Q311" s="2">
        <v>1</v>
      </c>
      <c r="R311" s="2">
        <v>3</v>
      </c>
      <c r="S311">
        <v>97</v>
      </c>
      <c r="T311" s="66">
        <v>471</v>
      </c>
      <c r="U311" s="66">
        <v>512</v>
      </c>
      <c r="V311" s="117">
        <f t="shared" si="20"/>
        <v>651</v>
      </c>
      <c r="W311" s="60">
        <f>IF(ISNA(VLOOKUP(E311,'FAN EVOLUTION'!$A$46:$B$10042,2,1)),0,VLOOKUP(E311,'FAN EVOLUTION'!$A$46:$B$10042,2,1))</f>
        <v>227354</v>
      </c>
    </row>
    <row r="312" spans="1:23" ht="15" x14ac:dyDescent="0.2">
      <c r="A312" s="1" t="s">
        <v>449</v>
      </c>
      <c r="B312" s="138">
        <v>2017</v>
      </c>
      <c r="C312" s="66" t="s">
        <v>270</v>
      </c>
      <c r="D312" s="129">
        <v>42766</v>
      </c>
      <c r="E312" s="130">
        <v>42762.333333333336</v>
      </c>
      <c r="F312" s="128" t="s">
        <v>12</v>
      </c>
      <c r="G312" s="66" t="s">
        <v>79</v>
      </c>
      <c r="H312" s="80">
        <f t="shared" si="17"/>
        <v>6</v>
      </c>
      <c r="I312" s="1" t="s">
        <v>460</v>
      </c>
      <c r="J312" s="2">
        <v>3827</v>
      </c>
      <c r="K312" s="2">
        <v>3827</v>
      </c>
      <c r="L312" s="2">
        <v>0</v>
      </c>
      <c r="M312" s="2">
        <v>131</v>
      </c>
      <c r="N312" s="133">
        <f t="shared" si="18"/>
        <v>3.423046772929187E-2</v>
      </c>
      <c r="O312" s="60">
        <f t="shared" si="19"/>
        <v>150</v>
      </c>
      <c r="P312" s="2">
        <v>94</v>
      </c>
      <c r="Q312" s="2">
        <v>1</v>
      </c>
      <c r="R312" s="2">
        <v>5</v>
      </c>
      <c r="S312">
        <v>50</v>
      </c>
      <c r="V312" s="117">
        <f t="shared" si="20"/>
        <v>131</v>
      </c>
      <c r="W312" s="60">
        <f>IF(ISNA(VLOOKUP(E312,'FAN EVOLUTION'!$A$46:$B$10042,2,1)),0,VLOOKUP(E312,'FAN EVOLUTION'!$A$46:$B$10042,2,1))</f>
        <v>227425</v>
      </c>
    </row>
    <row r="313" spans="1:23" ht="15" x14ac:dyDescent="0.2">
      <c r="A313" s="1" t="s">
        <v>450</v>
      </c>
      <c r="B313" s="138">
        <v>2017</v>
      </c>
      <c r="C313" s="66" t="s">
        <v>270</v>
      </c>
      <c r="D313" s="129">
        <v>42766</v>
      </c>
      <c r="E313" s="130">
        <v>42765.333333333336</v>
      </c>
      <c r="F313" s="128" t="s">
        <v>12</v>
      </c>
      <c r="G313" s="66" t="s">
        <v>122</v>
      </c>
      <c r="H313" s="80">
        <f t="shared" si="17"/>
        <v>7</v>
      </c>
      <c r="I313" s="1" t="s">
        <v>461</v>
      </c>
      <c r="J313" s="2">
        <v>3612</v>
      </c>
      <c r="K313" s="2">
        <v>3612</v>
      </c>
      <c r="L313" s="2">
        <v>0</v>
      </c>
      <c r="M313" s="2">
        <v>78</v>
      </c>
      <c r="N313" s="133">
        <f>V313/J313</f>
        <v>2.1594684385382059E-2</v>
      </c>
      <c r="O313" s="167">
        <f>SUM(P313:T313)</f>
        <v>88</v>
      </c>
      <c r="P313" s="2">
        <v>54</v>
      </c>
      <c r="Q313" s="2">
        <v>1</v>
      </c>
      <c r="R313" s="2">
        <v>3</v>
      </c>
      <c r="S313">
        <v>30</v>
      </c>
      <c r="V313" s="167">
        <f>U313+M313</f>
        <v>78</v>
      </c>
      <c r="W313" s="60">
        <f>IF(ISNA(VLOOKUP(E313,'FAN EVOLUTION'!$A$46:$B$10042,2,1)),0,VLOOKUP(E313,'FAN EVOLUTION'!$A$46:$B$10042,2,1))</f>
        <v>227472</v>
      </c>
    </row>
  </sheetData>
  <autoFilter ref="A8:AC8"/>
  <sortState ref="A9:AC288">
    <sortCondition ref="E9:E288"/>
  </sortState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LISTES!$C$1:$C$24</xm:f>
          </x14:formula1>
          <xm:sqref>C303:C1000</xm:sqref>
        </x14:dataValidation>
        <x14:dataValidation type="list" allowBlank="1" showInputMessage="1" showErrorMessage="1">
          <x14:formula1>
            <xm:f>LISTES!$A$1:$A$72</xm:f>
          </x14:formula1>
          <xm:sqref>D314:D1000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rgb="FF92D050"/>
  </sheetPr>
  <dimension ref="A1:U9"/>
  <sheetViews>
    <sheetView showGridLines="0" zoomScale="90" zoomScaleNormal="90" zoomScalePageLayoutView="90" workbookViewId="0">
      <selection activeCell="C8" sqref="C8"/>
    </sheetView>
  </sheetViews>
  <sheetFormatPr baseColWidth="10" defaultColWidth="10.83203125" defaultRowHeight="15" x14ac:dyDescent="0.2"/>
  <cols>
    <col min="1" max="1" width="31.5" style="56" customWidth="1"/>
    <col min="2" max="3" width="14.5" style="56" bestFit="1" customWidth="1"/>
    <col min="4" max="4" width="31.6640625" style="56" customWidth="1"/>
    <col min="5" max="5" width="12.1640625" style="56" bestFit="1" customWidth="1"/>
    <col min="6" max="6" width="6.83203125" style="56" bestFit="1" customWidth="1"/>
    <col min="7" max="7" width="31.5" style="56" customWidth="1"/>
    <col min="8" max="8" width="12.83203125" style="56" bestFit="1" customWidth="1"/>
    <col min="9" max="16384" width="10.83203125" style="56"/>
  </cols>
  <sheetData>
    <row r="1" spans="1:21" s="141" customFormat="1" ht="30" customHeight="1" x14ac:dyDescent="0.2">
      <c r="A1" s="139" t="s">
        <v>267</v>
      </c>
      <c r="B1" s="140"/>
      <c r="D1" s="142"/>
      <c r="E1" s="143"/>
      <c r="G1" s="143"/>
      <c r="I1" s="144"/>
      <c r="L1" s="144"/>
      <c r="M1" s="145"/>
      <c r="N1" s="146"/>
      <c r="O1" s="147"/>
      <c r="Q1" s="148"/>
      <c r="U1" s="143"/>
    </row>
    <row r="2" spans="1:21" x14ac:dyDescent="0.2">
      <c r="A2" s="51"/>
    </row>
    <row r="3" spans="1:21" x14ac:dyDescent="0.2">
      <c r="A3" s="51"/>
    </row>
    <row r="4" spans="1:21" ht="16" x14ac:dyDescent="0.2">
      <c r="A4" s="149" t="s">
        <v>189</v>
      </c>
      <c r="B4" s="150">
        <v>42704</v>
      </c>
      <c r="C4" s="58"/>
      <c r="D4" s="57"/>
      <c r="E4" s="57"/>
      <c r="F4" s="57"/>
      <c r="G4" s="57"/>
      <c r="H4" s="57"/>
      <c r="I4" s="57"/>
    </row>
    <row r="5" spans="1:21" ht="16" x14ac:dyDescent="0.2">
      <c r="A5" s="57"/>
      <c r="B5" s="57"/>
      <c r="C5" s="57"/>
      <c r="D5" s="57"/>
      <c r="E5" s="57"/>
      <c r="F5" s="57"/>
      <c r="G5" s="57"/>
      <c r="H5" s="57"/>
      <c r="I5" s="57"/>
    </row>
    <row r="6" spans="1:21" ht="24" customHeight="1" x14ac:dyDescent="0.2">
      <c r="A6" s="181" t="s">
        <v>256</v>
      </c>
      <c r="B6" s="181"/>
      <c r="C6" s="181"/>
      <c r="D6" s="181" t="s">
        <v>257</v>
      </c>
      <c r="E6" s="181"/>
      <c r="F6" s="181"/>
      <c r="G6" s="182" t="s">
        <v>263</v>
      </c>
      <c r="H6" s="183"/>
      <c r="I6" s="183"/>
    </row>
    <row r="7" spans="1:21" ht="24" customHeight="1" x14ac:dyDescent="0.2">
      <c r="A7" s="160" t="s">
        <v>259</v>
      </c>
      <c r="B7" s="161">
        <f>VLOOKUP(B4,'FAN EVOLUTION'!$A$98:$B$10000,2)</f>
        <v>225196</v>
      </c>
      <c r="C7" s="168">
        <f>B7/VLOOKUP(EDATE(B4,-1),'FAN EVOLUTION'!$A$98:$B$10000,2)-1</f>
        <v>3.528394959567116E-2</v>
      </c>
      <c r="D7" s="163" t="s">
        <v>258</v>
      </c>
      <c r="E7" s="164">
        <f>VLOOKUP(B4,'MONTHLY ANALYSIS'!$A$6:$T$100,16)</f>
        <v>13</v>
      </c>
      <c r="F7" s="169">
        <f>E7-VLOOKUP(EDATE(B4,-1),'MONTHLY ANALYSIS'!$A$6:$T$100,16)</f>
        <v>1</v>
      </c>
      <c r="G7" s="156" t="s">
        <v>264</v>
      </c>
      <c r="H7" s="152">
        <f>VLOOKUP(B4,'MONTHLY ANALYSIS'!$A$6:$T$100,14)</f>
        <v>1456154</v>
      </c>
      <c r="I7" s="162">
        <f>H7/VLOOKUP(EDATE(B4,-1),'MONTHLY ANALYSIS'!$A$6:$T$100,14)-1</f>
        <v>2.8176079028710306</v>
      </c>
    </row>
    <row r="8" spans="1:21" ht="24" customHeight="1" x14ac:dyDescent="0.2">
      <c r="A8" s="151" t="s">
        <v>260</v>
      </c>
      <c r="B8" s="152">
        <f>VLOOKUP(B4,'MONTHLY ANALYSIS'!$A$6:$T$100,2)</f>
        <v>8100216</v>
      </c>
      <c r="C8" s="162">
        <f>B8/VLOOKUP(EDATE(B4,-1),'MONTHLY ANALYSIS'!$A$6:$T$100,2)-1</f>
        <v>2.8842188396853001</v>
      </c>
      <c r="D8" s="157" t="s">
        <v>261</v>
      </c>
      <c r="E8" s="165">
        <f>VLOOKUP(B4,'MONTHLY ANALYSIS'!$A$6:$T$100,15)</f>
        <v>0.2011819190994413</v>
      </c>
      <c r="F8" s="162">
        <f>E8/VLOOKUP(EDATE(B4,-1),'MONTHLY ANALYSIS'!$A$6:$T$100,15)-1</f>
        <v>0.15154196725714608</v>
      </c>
      <c r="G8" s="156" t="s">
        <v>265</v>
      </c>
      <c r="H8" s="152">
        <f>VLOOKUP(B4,'MONTHLY ANALYSIS'!$A$6:$T$100,8)</f>
        <v>125355.15384615384</v>
      </c>
      <c r="I8" s="153">
        <f>H8/VLOOKUP(EDATE(B4,-1),'MONTHLY ANALYSIS'!$A$6:$T$100,8)-1</f>
        <v>3.1287763113001352</v>
      </c>
    </row>
    <row r="9" spans="1:21" ht="24" customHeight="1" x14ac:dyDescent="0.2">
      <c r="A9" s="151" t="s">
        <v>262</v>
      </c>
      <c r="B9" s="170">
        <f>VLOOKUP(B4,'MONTHLY ANALYSIS'!$A$6:$T$100,6)</f>
        <v>623093.5384615385</v>
      </c>
      <c r="C9" s="171">
        <f>B9/VLOOKUP(EDATE(B4,-1),'MONTHLY ANALYSIS'!$A$6:$T$100,6)-1</f>
        <v>2.5854327750941235</v>
      </c>
      <c r="D9" s="158"/>
      <c r="E9" s="154"/>
      <c r="F9" s="159"/>
      <c r="G9" s="154"/>
      <c r="H9" s="154"/>
      <c r="I9" s="155"/>
    </row>
  </sheetData>
  <dataConsolidate>
    <dataRefs count="1">
      <dataRef ref="D9:D10000" sheet="ALL DATAS"/>
    </dataRefs>
  </dataConsolidate>
  <mergeCells count="3">
    <mergeCell ref="A6:C6"/>
    <mergeCell ref="D6:F6"/>
    <mergeCell ref="G6:I6"/>
  </mergeCells>
  <conditionalFormatting sqref="C7">
    <cfRule type="cellIs" dxfId="34" priority="17" operator="lessThan">
      <formula>0</formula>
    </cfRule>
    <cfRule type="cellIs" dxfId="33" priority="18" operator="greaterThan">
      <formula>0</formula>
    </cfRule>
  </conditionalFormatting>
  <conditionalFormatting sqref="F7">
    <cfRule type="cellIs" dxfId="32" priority="13" operator="lessThan">
      <formula>0</formula>
    </cfRule>
    <cfRule type="cellIs" dxfId="31" priority="14" operator="greaterThan">
      <formula>0</formula>
    </cfRule>
  </conditionalFormatting>
  <conditionalFormatting sqref="I8">
    <cfRule type="cellIs" dxfId="30" priority="11" operator="lessThan">
      <formula>0</formula>
    </cfRule>
    <cfRule type="cellIs" dxfId="29" priority="12" operator="greaterThan">
      <formula>0</formula>
    </cfRule>
  </conditionalFormatting>
  <conditionalFormatting sqref="C8">
    <cfRule type="cellIs" dxfId="28" priority="7" operator="lessThan">
      <formula>0</formula>
    </cfRule>
    <cfRule type="cellIs" dxfId="27" priority="8" operator="greaterThan">
      <formula>0</formula>
    </cfRule>
  </conditionalFormatting>
  <conditionalFormatting sqref="C9">
    <cfRule type="cellIs" dxfId="26" priority="5" operator="lessThan">
      <formula>0</formula>
    </cfRule>
    <cfRule type="cellIs" dxfId="25" priority="6" operator="greaterThan">
      <formula>0</formula>
    </cfRule>
  </conditionalFormatting>
  <conditionalFormatting sqref="F8">
    <cfRule type="cellIs" dxfId="24" priority="3" operator="lessThan">
      <formula>0</formula>
    </cfRule>
    <cfRule type="cellIs" dxfId="23" priority="4" operator="greaterThan">
      <formula>0</formula>
    </cfRule>
  </conditionalFormatting>
  <conditionalFormatting sqref="I7">
    <cfRule type="cellIs" dxfId="22" priority="1" operator="lessThan">
      <formula>0</formula>
    </cfRule>
    <cfRule type="cellIs" dxfId="21" priority="2" operator="greaterThan">
      <formula>0</formula>
    </cfRule>
  </conditionalFormatting>
  <dataValidations count="1">
    <dataValidation type="list" allowBlank="1" showInputMessage="1" showErrorMessage="1" sqref="B4">
      <formula1>Months</formula1>
    </dataValidation>
  </dataValidations>
  <pageMargins left="0.7" right="0.7" top="0.75" bottom="0.75" header="0.3" footer="0.3"/>
  <pageSetup paperSize="9" orientation="portrait" horizontalDpi="0" verticalDpi="0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8" tint="0.39997558519241921"/>
  </sheetPr>
  <dimension ref="A1:AG144"/>
  <sheetViews>
    <sheetView showGridLines="0" tabSelected="1" topLeftCell="H1" zoomScale="120" zoomScaleNormal="120" zoomScalePageLayoutView="120" workbookViewId="0">
      <selection activeCell="O18" sqref="O18"/>
    </sheetView>
  </sheetViews>
  <sheetFormatPr baseColWidth="10" defaultColWidth="10.83203125" defaultRowHeight="15" x14ac:dyDescent="0.2"/>
  <cols>
    <col min="1" max="1" width="12.33203125" style="30" customWidth="1"/>
    <col min="2" max="2" width="11.83203125" style="30" customWidth="1"/>
    <col min="3" max="3" width="19.1640625" style="30" customWidth="1"/>
    <col min="4" max="4" width="15.6640625" style="26" customWidth="1"/>
    <col min="5" max="5" width="15.6640625" style="21" customWidth="1"/>
    <col min="6" max="6" width="18.33203125" style="30" customWidth="1"/>
    <col min="7" max="7" width="19.33203125" style="21" customWidth="1"/>
    <col min="8" max="8" width="21.6640625" style="30" customWidth="1"/>
    <col min="9" max="9" width="12" style="19" customWidth="1"/>
    <col min="10" max="10" width="13.5" style="30" customWidth="1"/>
    <col min="11" max="11" width="16.83203125" style="30" customWidth="1"/>
    <col min="12" max="12" width="12.6640625" style="19" customWidth="1"/>
    <col min="13" max="13" width="12.5" style="18" customWidth="1"/>
    <col min="14" max="14" width="19.5" style="20" customWidth="1"/>
    <col min="15" max="15" width="20.83203125" style="24" customWidth="1"/>
    <col min="16" max="16" width="9.6640625" style="30" customWidth="1"/>
    <col min="17" max="17" width="14" style="23" customWidth="1"/>
    <col min="18" max="18" width="12.33203125" style="30" customWidth="1"/>
    <col min="19" max="19" width="11.6640625" style="30" customWidth="1"/>
    <col min="20" max="20" width="28.33203125" style="30" customWidth="1"/>
    <col min="21" max="21" width="28.33203125" style="21" customWidth="1"/>
    <col min="22" max="22" width="28.33203125" style="30" customWidth="1"/>
    <col min="23" max="31" width="10.6640625" style="30" customWidth="1"/>
    <col min="32" max="33" width="10.6640625" style="30" bestFit="1" customWidth="1"/>
    <col min="34" max="16384" width="10.83203125" style="30"/>
  </cols>
  <sheetData>
    <row r="1" spans="1:33" s="33" customFormat="1" ht="30" customHeight="1" x14ac:dyDescent="0.2">
      <c r="A1" s="31" t="s">
        <v>236</v>
      </c>
      <c r="B1" s="32"/>
      <c r="D1" s="34"/>
      <c r="E1" s="35"/>
      <c r="G1" s="35"/>
      <c r="I1" s="36"/>
      <c r="L1" s="36"/>
      <c r="M1" s="37"/>
      <c r="N1" s="38"/>
      <c r="O1" s="39"/>
      <c r="Q1" s="40"/>
      <c r="U1" s="35"/>
    </row>
    <row r="2" spans="1:33" s="48" customFormat="1" x14ac:dyDescent="0.2">
      <c r="D2" s="49"/>
      <c r="E2" s="50"/>
      <c r="G2" s="50"/>
      <c r="I2" s="54"/>
    </row>
    <row r="3" spans="1:33" s="53" customFormat="1" ht="15" customHeight="1" x14ac:dyDescent="0.2">
      <c r="A3" s="61" t="s">
        <v>237</v>
      </c>
      <c r="B3" s="52"/>
      <c r="C3" s="52"/>
      <c r="D3" s="52"/>
      <c r="E3" s="52"/>
      <c r="F3" s="52"/>
      <c r="G3" s="52"/>
      <c r="H3" s="52"/>
      <c r="I3" s="55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</row>
    <row r="4" spans="1:33" s="53" customFormat="1" x14ac:dyDescent="0.2">
      <c r="A4" s="61" t="s">
        <v>286</v>
      </c>
      <c r="B4" s="52"/>
      <c r="C4" s="52"/>
      <c r="D4" s="52"/>
      <c r="E4" s="52"/>
      <c r="F4" s="52"/>
      <c r="G4" s="52"/>
      <c r="H4" s="52"/>
      <c r="I4" s="55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</row>
    <row r="5" spans="1:33" s="48" customFormat="1" x14ac:dyDescent="0.2">
      <c r="D5" s="49"/>
      <c r="E5" s="50"/>
      <c r="G5" s="50"/>
      <c r="I5" s="54"/>
    </row>
    <row r="6" spans="1:33" s="7" customFormat="1" x14ac:dyDescent="0.2">
      <c r="A6" s="166" t="s">
        <v>268</v>
      </c>
      <c r="B6" s="30" t="s">
        <v>3</v>
      </c>
      <c r="C6" s="30" t="s">
        <v>238</v>
      </c>
      <c r="D6" s="30" t="s">
        <v>220</v>
      </c>
      <c r="E6" s="30" t="s">
        <v>5</v>
      </c>
      <c r="F6" s="30" t="s">
        <v>226</v>
      </c>
      <c r="G6" s="30" t="s">
        <v>6</v>
      </c>
      <c r="H6" s="30" t="s">
        <v>0</v>
      </c>
      <c r="I6" s="27" t="s">
        <v>239</v>
      </c>
      <c r="J6" s="27" t="s">
        <v>240</v>
      </c>
      <c r="K6" s="27" t="s">
        <v>241</v>
      </c>
      <c r="L6" s="27" t="s">
        <v>242</v>
      </c>
      <c r="M6" s="27" t="s">
        <v>243</v>
      </c>
      <c r="N6" s="27" t="s">
        <v>4</v>
      </c>
      <c r="O6" s="26" t="s">
        <v>269</v>
      </c>
      <c r="P6" s="27" t="s">
        <v>244</v>
      </c>
      <c r="Q6" s="62" t="s">
        <v>224</v>
      </c>
      <c r="R6" s="18" t="s">
        <v>245</v>
      </c>
      <c r="S6" s="18" t="s">
        <v>246</v>
      </c>
      <c r="T6" s="18" t="s">
        <v>247</v>
      </c>
      <c r="U6"/>
      <c r="V6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s="7" customFormat="1" x14ac:dyDescent="0.2">
      <c r="A7" s="59">
        <v>42582</v>
      </c>
      <c r="B7" s="27">
        <v>1551674</v>
      </c>
      <c r="C7" s="27">
        <v>152052</v>
      </c>
      <c r="D7" s="26">
        <v>9.7992232904592066E-2</v>
      </c>
      <c r="E7" s="27">
        <v>1399622</v>
      </c>
      <c r="F7" s="27">
        <v>129306.16666666667</v>
      </c>
      <c r="G7" s="27">
        <v>326015</v>
      </c>
      <c r="H7" s="27">
        <v>27167.916666666668</v>
      </c>
      <c r="I7" s="27">
        <v>297970</v>
      </c>
      <c r="J7" s="27">
        <v>402</v>
      </c>
      <c r="K7" s="27">
        <v>344</v>
      </c>
      <c r="L7" s="27">
        <v>42477</v>
      </c>
      <c r="M7" s="27">
        <v>0</v>
      </c>
      <c r="N7" s="27">
        <v>341193</v>
      </c>
      <c r="O7" s="26">
        <v>0.21010534429268005</v>
      </c>
      <c r="P7" s="27">
        <v>12</v>
      </c>
      <c r="Q7" s="62">
        <v>2090.88</v>
      </c>
      <c r="R7" s="18" t="e">
        <v>#DIV/0!</v>
      </c>
      <c r="S7" s="18">
        <v>6.5036563782104127E-3</v>
      </c>
      <c r="T7" s="18">
        <v>0</v>
      </c>
      <c r="U7"/>
      <c r="V7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</row>
    <row r="8" spans="1:33" s="7" customFormat="1" x14ac:dyDescent="0.2">
      <c r="A8" s="59">
        <v>42613</v>
      </c>
      <c r="B8" s="27">
        <v>2142408</v>
      </c>
      <c r="C8" s="27">
        <v>303318</v>
      </c>
      <c r="D8" s="26">
        <v>0.14157807476447062</v>
      </c>
      <c r="E8" s="27">
        <v>1839090</v>
      </c>
      <c r="F8" s="27">
        <v>153029.14285714287</v>
      </c>
      <c r="G8" s="27">
        <v>424996</v>
      </c>
      <c r="H8" s="27">
        <v>30356.857142857141</v>
      </c>
      <c r="I8" s="27">
        <v>401342</v>
      </c>
      <c r="J8" s="27">
        <v>694</v>
      </c>
      <c r="K8" s="27">
        <v>307</v>
      </c>
      <c r="L8" s="27">
        <v>44481</v>
      </c>
      <c r="M8" s="27">
        <v>0</v>
      </c>
      <c r="N8" s="27">
        <v>446824</v>
      </c>
      <c r="O8" s="26">
        <v>0.1983730456570364</v>
      </c>
      <c r="P8" s="27">
        <v>14</v>
      </c>
      <c r="Q8" s="62">
        <v>2800</v>
      </c>
      <c r="R8" s="18" t="e">
        <v>#DIV/0!</v>
      </c>
      <c r="S8" s="18">
        <v>6.7057837384744343E-3</v>
      </c>
      <c r="T8" s="18">
        <v>0</v>
      </c>
      <c r="U8"/>
      <c r="V8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</row>
    <row r="9" spans="1:33" s="7" customFormat="1" x14ac:dyDescent="0.2">
      <c r="A9" s="59">
        <v>42643</v>
      </c>
      <c r="B9" s="27">
        <v>2085417</v>
      </c>
      <c r="C9" s="27">
        <v>315834</v>
      </c>
      <c r="D9" s="26">
        <v>0.15144884692126323</v>
      </c>
      <c r="E9" s="27">
        <v>1769583</v>
      </c>
      <c r="F9" s="27">
        <v>173784.75</v>
      </c>
      <c r="G9" s="27">
        <v>364336</v>
      </c>
      <c r="H9" s="27">
        <v>30361.333333333332</v>
      </c>
      <c r="I9" s="27">
        <v>336727</v>
      </c>
      <c r="J9" s="27">
        <v>412</v>
      </c>
      <c r="K9" s="27">
        <v>281</v>
      </c>
      <c r="L9" s="27">
        <v>44011</v>
      </c>
      <c r="M9" s="27">
        <v>0</v>
      </c>
      <c r="N9" s="27">
        <v>381431</v>
      </c>
      <c r="O9" s="26">
        <v>0.17470654550145126</v>
      </c>
      <c r="P9" s="27">
        <v>12</v>
      </c>
      <c r="Q9" s="62">
        <v>7432.65</v>
      </c>
      <c r="R9" s="18" t="e">
        <v>#DIV/0!</v>
      </c>
      <c r="S9" s="18">
        <v>3.7574654896461355E-3</v>
      </c>
      <c r="T9" s="18">
        <v>0</v>
      </c>
      <c r="U9"/>
      <c r="V9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</row>
    <row r="10" spans="1:33" s="7" customFormat="1" x14ac:dyDescent="0.2">
      <c r="A10" s="59">
        <v>42674</v>
      </c>
      <c r="B10" s="27">
        <v>10852642</v>
      </c>
      <c r="C10" s="27">
        <v>767727</v>
      </c>
      <c r="D10" s="26">
        <v>7.074102324576817E-2</v>
      </c>
      <c r="E10" s="27">
        <v>10084915</v>
      </c>
      <c r="F10" s="27">
        <v>834818.61538461538</v>
      </c>
      <c r="G10" s="27">
        <v>1967790</v>
      </c>
      <c r="H10" s="27">
        <v>151368.46153846153</v>
      </c>
      <c r="I10" s="27">
        <v>677602</v>
      </c>
      <c r="J10" s="27">
        <v>2504</v>
      </c>
      <c r="K10" s="27">
        <v>853</v>
      </c>
      <c r="L10" s="27">
        <v>226397</v>
      </c>
      <c r="M10" s="27">
        <v>813969</v>
      </c>
      <c r="N10" s="27">
        <v>1721325</v>
      </c>
      <c r="O10" s="26">
        <v>0.18131898205063798</v>
      </c>
      <c r="P10" s="27">
        <v>12</v>
      </c>
      <c r="Q10" s="62">
        <v>10998.31</v>
      </c>
      <c r="R10" s="18" t="e">
        <v>#DIV/0!</v>
      </c>
      <c r="S10" s="18">
        <v>1.5077174092447696E-3</v>
      </c>
      <c r="T10" s="18">
        <v>0</v>
      </c>
      <c r="U10"/>
      <c r="V1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</row>
    <row r="11" spans="1:33" s="7" customFormat="1" x14ac:dyDescent="0.2">
      <c r="A11" s="59">
        <v>42704</v>
      </c>
      <c r="B11" s="27">
        <v>8100216</v>
      </c>
      <c r="C11" s="27">
        <v>786479</v>
      </c>
      <c r="D11" s="26">
        <v>9.7093583677274775E-2</v>
      </c>
      <c r="E11" s="27">
        <v>7313737</v>
      </c>
      <c r="F11" s="27">
        <v>623093.5384615385</v>
      </c>
      <c r="G11" s="27">
        <v>1629617</v>
      </c>
      <c r="H11" s="27">
        <v>125355.15384615384</v>
      </c>
      <c r="I11" s="27">
        <v>1103396</v>
      </c>
      <c r="J11" s="27">
        <v>1654</v>
      </c>
      <c r="K11" s="27">
        <v>879</v>
      </c>
      <c r="L11" s="27">
        <v>137993</v>
      </c>
      <c r="M11" s="27">
        <v>212232</v>
      </c>
      <c r="N11" s="27">
        <v>1456154</v>
      </c>
      <c r="O11" s="26">
        <v>0.2011819190994413</v>
      </c>
      <c r="P11" s="27">
        <v>13</v>
      </c>
      <c r="Q11" s="62">
        <v>7072.6900000000005</v>
      </c>
      <c r="R11" s="18" t="e">
        <v>#DIV/0!</v>
      </c>
      <c r="S11" s="18">
        <v>7.2116145425476386E-3</v>
      </c>
      <c r="T11" s="18">
        <v>0</v>
      </c>
      <c r="U11"/>
      <c r="V11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</row>
    <row r="12" spans="1:33" s="7" customFormat="1" x14ac:dyDescent="0.2">
      <c r="A12" s="59">
        <v>42735</v>
      </c>
      <c r="B12" s="27">
        <v>468019</v>
      </c>
      <c r="C12" s="27">
        <v>64286</v>
      </c>
      <c r="D12" s="26">
        <v>0.13735767137658941</v>
      </c>
      <c r="E12" s="27">
        <v>403733</v>
      </c>
      <c r="F12" s="27">
        <v>33429.928571428572</v>
      </c>
      <c r="G12" s="27">
        <v>92734</v>
      </c>
      <c r="H12" s="27">
        <v>6623.8571428571431</v>
      </c>
      <c r="I12" s="27">
        <v>16226</v>
      </c>
      <c r="J12" s="27">
        <v>116</v>
      </c>
      <c r="K12" s="27">
        <v>32</v>
      </c>
      <c r="L12" s="27">
        <v>10449</v>
      </c>
      <c r="M12" s="27">
        <v>65648</v>
      </c>
      <c r="N12" s="27">
        <v>92471</v>
      </c>
      <c r="O12" s="26">
        <v>0.19814152844222135</v>
      </c>
      <c r="P12" s="27">
        <v>14</v>
      </c>
      <c r="Q12" s="62">
        <v>0</v>
      </c>
      <c r="R12" s="18" t="e">
        <v>#DIV/0!</v>
      </c>
      <c r="S12" s="18" t="e">
        <v>#DIV/0!</v>
      </c>
      <c r="T12" s="18">
        <v>0</v>
      </c>
      <c r="U12"/>
      <c r="V12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</row>
    <row r="13" spans="1:33" s="7" customFormat="1" x14ac:dyDescent="0.2">
      <c r="A13" s="59">
        <v>42766</v>
      </c>
      <c r="B13" s="27">
        <v>44473</v>
      </c>
      <c r="C13" s="27">
        <v>44473</v>
      </c>
      <c r="D13" s="26">
        <v>1</v>
      </c>
      <c r="E13" s="27">
        <v>0</v>
      </c>
      <c r="F13" s="27">
        <v>4043</v>
      </c>
      <c r="G13" s="27">
        <v>3922</v>
      </c>
      <c r="H13" s="27">
        <v>356.54545454545456</v>
      </c>
      <c r="I13" s="27">
        <v>971</v>
      </c>
      <c r="J13" s="27">
        <v>48</v>
      </c>
      <c r="K13" s="27">
        <v>13</v>
      </c>
      <c r="L13" s="27">
        <v>923</v>
      </c>
      <c r="M13" s="27">
        <v>2098</v>
      </c>
      <c r="N13" s="27">
        <v>4053</v>
      </c>
      <c r="O13" s="26">
        <v>8.818833899219751E-2</v>
      </c>
      <c r="P13" s="27">
        <v>11</v>
      </c>
      <c r="Q13" s="62">
        <v>0</v>
      </c>
      <c r="R13" s="18" t="e">
        <v>#DIV/0!</v>
      </c>
      <c r="S13" s="18" t="e">
        <v>#DIV/0!</v>
      </c>
      <c r="T13" s="18">
        <v>0</v>
      </c>
      <c r="U13"/>
      <c r="V13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</row>
    <row r="14" spans="1:33" s="174" customFormat="1" x14ac:dyDescent="0.2">
      <c r="A14" s="5" t="s">
        <v>462</v>
      </c>
      <c r="B14" s="172">
        <f>B11/B10-1</f>
        <v>-0.25361805908644186</v>
      </c>
      <c r="C14" s="172"/>
      <c r="D14" s="172"/>
      <c r="E14" s="172"/>
      <c r="F14" s="172">
        <f>F11/F10-1</f>
        <v>-0.25361805908644175</v>
      </c>
      <c r="G14" s="172"/>
      <c r="H14" s="172">
        <f>H11/H10-1</f>
        <v>-0.17185421208563922</v>
      </c>
      <c r="I14" s="172"/>
      <c r="J14" s="172"/>
      <c r="K14" s="172"/>
      <c r="L14" s="172"/>
      <c r="M14" s="172"/>
      <c r="N14" s="172">
        <f t="shared" ref="N14:P14" si="0">N11/N10-1</f>
        <v>-0.15405051341263276</v>
      </c>
      <c r="O14" s="172">
        <f t="shared" si="0"/>
        <v>0.10954692566747415</v>
      </c>
      <c r="P14" s="184">
        <f>P11-P10</f>
        <v>1</v>
      </c>
      <c r="Q14" s="172"/>
      <c r="R14" s="172"/>
      <c r="S14" s="172"/>
      <c r="T14" s="172"/>
      <c r="U14" s="5"/>
      <c r="V14" s="5"/>
      <c r="W14" s="173"/>
      <c r="X14" s="173"/>
      <c r="Y14" s="173"/>
      <c r="Z14" s="173"/>
      <c r="AA14" s="173"/>
      <c r="AB14" s="173"/>
      <c r="AC14" s="173"/>
      <c r="AD14" s="173"/>
      <c r="AE14" s="173"/>
      <c r="AF14" s="173"/>
      <c r="AG14" s="173"/>
    </row>
    <row r="15" spans="1:33" s="7" customFormat="1" x14ac:dyDescent="0.2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</row>
    <row r="16" spans="1:33" s="7" customFormat="1" x14ac:dyDescent="0.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</row>
    <row r="17" spans="1:33" s="7" customFormat="1" x14ac:dyDescent="0.2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</row>
    <row r="18" spans="1:33" s="7" customFormat="1" x14ac:dyDescent="0.2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</row>
    <row r="19" spans="1:33" x14ac:dyDescent="0.2">
      <c r="A19"/>
      <c r="B19" s="4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</row>
    <row r="20" spans="1:33" x14ac:dyDescent="0.2">
      <c r="A20"/>
      <c r="B20" s="6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</row>
    <row r="21" spans="1:33" x14ac:dyDescent="0.2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</row>
    <row r="22" spans="1:33" x14ac:dyDescent="0.2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</row>
    <row r="23" spans="1:33" x14ac:dyDescent="0.2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</row>
    <row r="24" spans="1:33" x14ac:dyDescent="0.2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</row>
    <row r="25" spans="1:33" x14ac:dyDescent="0.2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</row>
    <row r="26" spans="1:33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</row>
    <row r="27" spans="1:33" x14ac:dyDescent="0.2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</row>
    <row r="28" spans="1:33" x14ac:dyDescent="0.2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</row>
    <row r="29" spans="1:33" x14ac:dyDescent="0.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</row>
    <row r="30" spans="1:33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</row>
    <row r="31" spans="1:33" x14ac:dyDescent="0.2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</row>
    <row r="32" spans="1:33" x14ac:dyDescent="0.2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</row>
    <row r="33" spans="1:22" x14ac:dyDescent="0.2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</row>
    <row r="34" spans="1:22" x14ac:dyDescent="0.2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</row>
    <row r="35" spans="1:22" x14ac:dyDescent="0.2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</row>
    <row r="36" spans="1:22" x14ac:dyDescent="0.2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</row>
    <row r="37" spans="1:22" x14ac:dyDescent="0.2">
      <c r="D37" s="64"/>
      <c r="N37" s="18"/>
    </row>
    <row r="38" spans="1:22" x14ac:dyDescent="0.2">
      <c r="B38" s="19"/>
      <c r="N38" s="18"/>
    </row>
    <row r="39" spans="1:22" x14ac:dyDescent="0.2">
      <c r="N39" s="18"/>
    </row>
    <row r="40" spans="1:22" x14ac:dyDescent="0.2">
      <c r="N40" s="18"/>
    </row>
    <row r="41" spans="1:22" x14ac:dyDescent="0.2">
      <c r="N41" s="18"/>
    </row>
    <row r="42" spans="1:22" x14ac:dyDescent="0.2">
      <c r="N42" s="18"/>
    </row>
    <row r="43" spans="1:22" x14ac:dyDescent="0.2">
      <c r="N43" s="18"/>
    </row>
    <row r="44" spans="1:22" x14ac:dyDescent="0.2">
      <c r="A44"/>
      <c r="B44"/>
      <c r="N44" s="18"/>
    </row>
    <row r="45" spans="1:22" x14ac:dyDescent="0.2">
      <c r="A45"/>
      <c r="B45"/>
      <c r="N45" s="18"/>
    </row>
    <row r="46" spans="1:22" x14ac:dyDescent="0.2">
      <c r="A46"/>
      <c r="B46"/>
      <c r="N46" s="18"/>
    </row>
    <row r="47" spans="1:22" x14ac:dyDescent="0.2">
      <c r="A47"/>
      <c r="B47"/>
      <c r="N47" s="18"/>
    </row>
    <row r="48" spans="1:22" x14ac:dyDescent="0.2">
      <c r="A48"/>
      <c r="B48"/>
      <c r="N48" s="18"/>
    </row>
    <row r="49" spans="1:14" x14ac:dyDescent="0.2">
      <c r="A49"/>
      <c r="B49"/>
      <c r="N49" s="18"/>
    </row>
    <row r="50" spans="1:14" x14ac:dyDescent="0.2">
      <c r="A50"/>
      <c r="B50"/>
      <c r="N50" s="18"/>
    </row>
    <row r="51" spans="1:14" x14ac:dyDescent="0.2">
      <c r="A51"/>
      <c r="B51"/>
      <c r="N51" s="18"/>
    </row>
    <row r="52" spans="1:14" x14ac:dyDescent="0.2">
      <c r="A52"/>
      <c r="B52"/>
      <c r="N52" s="18"/>
    </row>
    <row r="53" spans="1:14" x14ac:dyDescent="0.2">
      <c r="A53"/>
      <c r="B53"/>
      <c r="N53" s="18"/>
    </row>
    <row r="54" spans="1:14" x14ac:dyDescent="0.2">
      <c r="A54"/>
      <c r="B54"/>
      <c r="N54" s="18"/>
    </row>
    <row r="55" spans="1:14" x14ac:dyDescent="0.2">
      <c r="A55"/>
      <c r="B55"/>
      <c r="N55" s="18"/>
    </row>
    <row r="56" spans="1:14" x14ac:dyDescent="0.2">
      <c r="A56"/>
      <c r="B56"/>
      <c r="N56" s="18"/>
    </row>
    <row r="57" spans="1:14" x14ac:dyDescent="0.2">
      <c r="A57"/>
      <c r="B57"/>
      <c r="N57" s="18"/>
    </row>
    <row r="58" spans="1:14" x14ac:dyDescent="0.2">
      <c r="A58"/>
      <c r="B58"/>
      <c r="N58" s="18"/>
    </row>
    <row r="59" spans="1:14" x14ac:dyDescent="0.2">
      <c r="A59"/>
      <c r="B59"/>
      <c r="N59" s="18"/>
    </row>
    <row r="60" spans="1:14" x14ac:dyDescent="0.2">
      <c r="A60"/>
      <c r="B60"/>
      <c r="N60" s="18"/>
    </row>
    <row r="61" spans="1:14" x14ac:dyDescent="0.2">
      <c r="A61"/>
      <c r="B61"/>
      <c r="N61" s="18"/>
    </row>
    <row r="62" spans="1:14" x14ac:dyDescent="0.2">
      <c r="A62"/>
      <c r="B62"/>
      <c r="N62" s="18"/>
    </row>
    <row r="63" spans="1:14" x14ac:dyDescent="0.2">
      <c r="A63"/>
      <c r="B63"/>
      <c r="N63" s="18"/>
    </row>
    <row r="64" spans="1:14" x14ac:dyDescent="0.2">
      <c r="A64"/>
      <c r="B64"/>
      <c r="N64" s="18"/>
    </row>
    <row r="65" spans="1:14" x14ac:dyDescent="0.2">
      <c r="A65"/>
      <c r="B65"/>
      <c r="N65" s="18"/>
    </row>
    <row r="66" spans="1:14" x14ac:dyDescent="0.2">
      <c r="A66"/>
      <c r="B66"/>
      <c r="N66" s="18"/>
    </row>
    <row r="67" spans="1:14" x14ac:dyDescent="0.2">
      <c r="A67"/>
      <c r="B67"/>
      <c r="N67" s="18"/>
    </row>
    <row r="68" spans="1:14" x14ac:dyDescent="0.2">
      <c r="A68"/>
      <c r="B68"/>
      <c r="N68" s="18"/>
    </row>
    <row r="69" spans="1:14" x14ac:dyDescent="0.2">
      <c r="A69"/>
      <c r="B69"/>
      <c r="N69" s="18"/>
    </row>
    <row r="70" spans="1:14" x14ac:dyDescent="0.2">
      <c r="A70"/>
      <c r="B70"/>
      <c r="N70" s="18"/>
    </row>
    <row r="71" spans="1:14" x14ac:dyDescent="0.2">
      <c r="A71"/>
      <c r="B71"/>
      <c r="N71" s="18"/>
    </row>
    <row r="72" spans="1:14" x14ac:dyDescent="0.2">
      <c r="A72"/>
      <c r="B72"/>
      <c r="N72" s="18"/>
    </row>
    <row r="73" spans="1:14" x14ac:dyDescent="0.2">
      <c r="A73"/>
      <c r="B73"/>
      <c r="N73" s="18"/>
    </row>
    <row r="74" spans="1:14" x14ac:dyDescent="0.2">
      <c r="A74"/>
      <c r="B74"/>
      <c r="N74" s="18"/>
    </row>
    <row r="75" spans="1:14" x14ac:dyDescent="0.2">
      <c r="A75"/>
      <c r="B75"/>
      <c r="N75" s="18"/>
    </row>
    <row r="76" spans="1:14" x14ac:dyDescent="0.2">
      <c r="A76"/>
      <c r="B76"/>
      <c r="N76" s="18"/>
    </row>
    <row r="77" spans="1:14" x14ac:dyDescent="0.2">
      <c r="A77"/>
      <c r="B77"/>
      <c r="N77" s="18"/>
    </row>
    <row r="78" spans="1:14" x14ac:dyDescent="0.2">
      <c r="A78"/>
      <c r="B78"/>
      <c r="N78" s="18"/>
    </row>
    <row r="79" spans="1:14" x14ac:dyDescent="0.2">
      <c r="A79"/>
      <c r="B79"/>
      <c r="N79" s="18"/>
    </row>
    <row r="80" spans="1:14" x14ac:dyDescent="0.2">
      <c r="A80"/>
      <c r="B80"/>
      <c r="N80" s="18"/>
    </row>
    <row r="81" spans="1:14" x14ac:dyDescent="0.2">
      <c r="A81"/>
      <c r="B81"/>
      <c r="N81" s="18"/>
    </row>
    <row r="82" spans="1:14" x14ac:dyDescent="0.2">
      <c r="A82"/>
      <c r="B82"/>
      <c r="N82" s="18"/>
    </row>
    <row r="83" spans="1:14" x14ac:dyDescent="0.2">
      <c r="A83"/>
      <c r="B83"/>
      <c r="N83" s="18"/>
    </row>
    <row r="84" spans="1:14" x14ac:dyDescent="0.2">
      <c r="A84"/>
      <c r="B84"/>
      <c r="N84" s="18"/>
    </row>
    <row r="85" spans="1:14" x14ac:dyDescent="0.2">
      <c r="A85"/>
      <c r="B85"/>
      <c r="N85" s="18"/>
    </row>
    <row r="86" spans="1:14" x14ac:dyDescent="0.2">
      <c r="A86"/>
      <c r="B86"/>
      <c r="N86" s="18"/>
    </row>
    <row r="87" spans="1:14" x14ac:dyDescent="0.2">
      <c r="A87"/>
      <c r="B87"/>
      <c r="N87" s="18"/>
    </row>
    <row r="88" spans="1:14" x14ac:dyDescent="0.2">
      <c r="A88"/>
      <c r="B88"/>
      <c r="N88" s="18"/>
    </row>
    <row r="89" spans="1:14" x14ac:dyDescent="0.2">
      <c r="A89"/>
      <c r="B89"/>
      <c r="N89" s="18"/>
    </row>
    <row r="90" spans="1:14" x14ac:dyDescent="0.2">
      <c r="A90"/>
      <c r="B90"/>
      <c r="N90" s="18"/>
    </row>
    <row r="91" spans="1:14" x14ac:dyDescent="0.2">
      <c r="A91"/>
      <c r="B91"/>
      <c r="N91" s="18"/>
    </row>
    <row r="92" spans="1:14" x14ac:dyDescent="0.2">
      <c r="A92"/>
      <c r="B92"/>
      <c r="N92" s="18"/>
    </row>
    <row r="93" spans="1:14" x14ac:dyDescent="0.2">
      <c r="A93"/>
      <c r="B93"/>
      <c r="N93" s="18"/>
    </row>
    <row r="94" spans="1:14" x14ac:dyDescent="0.2">
      <c r="A94"/>
      <c r="B94"/>
      <c r="N94" s="18"/>
    </row>
    <row r="95" spans="1:14" x14ac:dyDescent="0.2">
      <c r="A95"/>
      <c r="B95"/>
      <c r="N95" s="18"/>
    </row>
    <row r="96" spans="1:14" x14ac:dyDescent="0.2">
      <c r="A96"/>
      <c r="B96"/>
      <c r="N96" s="18"/>
    </row>
    <row r="97" spans="1:14" x14ac:dyDescent="0.2">
      <c r="A97"/>
      <c r="B97"/>
      <c r="N97" s="18"/>
    </row>
    <row r="98" spans="1:14" x14ac:dyDescent="0.2">
      <c r="A98"/>
      <c r="B98"/>
      <c r="N98" s="18"/>
    </row>
    <row r="99" spans="1:14" x14ac:dyDescent="0.2">
      <c r="A99"/>
      <c r="B99"/>
      <c r="N99" s="18"/>
    </row>
    <row r="100" spans="1:14" x14ac:dyDescent="0.2">
      <c r="A100"/>
      <c r="B100"/>
      <c r="N100" s="18"/>
    </row>
    <row r="101" spans="1:14" x14ac:dyDescent="0.2">
      <c r="A101"/>
      <c r="B101"/>
      <c r="N101" s="18"/>
    </row>
    <row r="102" spans="1:14" x14ac:dyDescent="0.2">
      <c r="A102"/>
      <c r="B102"/>
      <c r="N102" s="18"/>
    </row>
    <row r="103" spans="1:14" x14ac:dyDescent="0.2">
      <c r="A103"/>
      <c r="B103"/>
      <c r="N103" s="18"/>
    </row>
    <row r="104" spans="1:14" x14ac:dyDescent="0.2">
      <c r="A104"/>
      <c r="B104"/>
      <c r="N104" s="18"/>
    </row>
    <row r="105" spans="1:14" x14ac:dyDescent="0.2">
      <c r="A105"/>
      <c r="B105"/>
      <c r="N105" s="18"/>
    </row>
    <row r="106" spans="1:14" x14ac:dyDescent="0.2">
      <c r="A106"/>
      <c r="B106"/>
      <c r="N106" s="18"/>
    </row>
    <row r="107" spans="1:14" x14ac:dyDescent="0.2">
      <c r="A107"/>
      <c r="B107"/>
      <c r="N107" s="18"/>
    </row>
    <row r="108" spans="1:14" x14ac:dyDescent="0.2">
      <c r="A108"/>
      <c r="B108"/>
      <c r="N108" s="18"/>
    </row>
    <row r="109" spans="1:14" x14ac:dyDescent="0.2">
      <c r="A109"/>
      <c r="B109"/>
      <c r="N109" s="18"/>
    </row>
    <row r="110" spans="1:14" x14ac:dyDescent="0.2">
      <c r="A110"/>
      <c r="B110"/>
      <c r="N110" s="18"/>
    </row>
    <row r="111" spans="1:14" x14ac:dyDescent="0.2">
      <c r="A111"/>
      <c r="B111"/>
      <c r="N111" s="18"/>
    </row>
    <row r="112" spans="1:14" x14ac:dyDescent="0.2">
      <c r="A112"/>
      <c r="B112"/>
      <c r="N112" s="18"/>
    </row>
    <row r="113" spans="1:14" x14ac:dyDescent="0.2">
      <c r="A113"/>
      <c r="B113"/>
      <c r="N113" s="18"/>
    </row>
    <row r="114" spans="1:14" x14ac:dyDescent="0.2">
      <c r="A114"/>
      <c r="B114"/>
      <c r="N114" s="18"/>
    </row>
    <row r="115" spans="1:14" x14ac:dyDescent="0.2">
      <c r="A115"/>
      <c r="B115"/>
      <c r="N115" s="18"/>
    </row>
    <row r="116" spans="1:14" x14ac:dyDescent="0.2">
      <c r="A116"/>
      <c r="B116"/>
      <c r="N116" s="18"/>
    </row>
    <row r="117" spans="1:14" x14ac:dyDescent="0.2">
      <c r="A117"/>
      <c r="B117"/>
      <c r="N117" s="18"/>
    </row>
    <row r="118" spans="1:14" x14ac:dyDescent="0.2">
      <c r="A118"/>
      <c r="B118"/>
      <c r="N118" s="18"/>
    </row>
    <row r="119" spans="1:14" x14ac:dyDescent="0.2">
      <c r="A119"/>
      <c r="B119"/>
      <c r="N119" s="18"/>
    </row>
    <row r="120" spans="1:14" x14ac:dyDescent="0.2">
      <c r="A120"/>
      <c r="B120"/>
      <c r="N120" s="18"/>
    </row>
    <row r="121" spans="1:14" x14ac:dyDescent="0.2">
      <c r="A121"/>
      <c r="B121"/>
      <c r="N121" s="18"/>
    </row>
    <row r="122" spans="1:14" x14ac:dyDescent="0.2">
      <c r="A122"/>
      <c r="B122"/>
      <c r="N122" s="18"/>
    </row>
    <row r="123" spans="1:14" x14ac:dyDescent="0.2">
      <c r="A123"/>
      <c r="B123"/>
      <c r="N123" s="18"/>
    </row>
    <row r="124" spans="1:14" x14ac:dyDescent="0.2">
      <c r="A124"/>
      <c r="B124"/>
      <c r="N124" s="18"/>
    </row>
    <row r="125" spans="1:14" x14ac:dyDescent="0.2">
      <c r="A125"/>
      <c r="B125"/>
      <c r="N125" s="18"/>
    </row>
    <row r="126" spans="1:14" x14ac:dyDescent="0.2">
      <c r="A126"/>
      <c r="B126"/>
      <c r="N126" s="18"/>
    </row>
    <row r="127" spans="1:14" x14ac:dyDescent="0.2">
      <c r="A127"/>
      <c r="B127"/>
      <c r="N127" s="18"/>
    </row>
    <row r="128" spans="1:14" x14ac:dyDescent="0.2">
      <c r="A128"/>
      <c r="B128"/>
      <c r="N128" s="18"/>
    </row>
    <row r="129" spans="1:14" x14ac:dyDescent="0.2">
      <c r="A129"/>
      <c r="B129"/>
      <c r="N129" s="18"/>
    </row>
    <row r="130" spans="1:14" x14ac:dyDescent="0.2">
      <c r="N130" s="18"/>
    </row>
    <row r="131" spans="1:14" x14ac:dyDescent="0.2">
      <c r="N131" s="18"/>
    </row>
    <row r="132" spans="1:14" x14ac:dyDescent="0.2">
      <c r="N132" s="18"/>
    </row>
    <row r="133" spans="1:14" x14ac:dyDescent="0.2">
      <c r="N133" s="18"/>
    </row>
    <row r="134" spans="1:14" x14ac:dyDescent="0.2">
      <c r="N134" s="18"/>
    </row>
    <row r="135" spans="1:14" x14ac:dyDescent="0.2">
      <c r="N135" s="18"/>
    </row>
    <row r="136" spans="1:14" x14ac:dyDescent="0.2">
      <c r="N136" s="18"/>
    </row>
    <row r="137" spans="1:14" x14ac:dyDescent="0.2">
      <c r="N137" s="18"/>
    </row>
    <row r="138" spans="1:14" x14ac:dyDescent="0.2">
      <c r="N138" s="18"/>
    </row>
    <row r="139" spans="1:14" x14ac:dyDescent="0.2">
      <c r="N139" s="18"/>
    </row>
    <row r="140" spans="1:14" x14ac:dyDescent="0.2">
      <c r="N140" s="18"/>
    </row>
    <row r="141" spans="1:14" x14ac:dyDescent="0.2">
      <c r="N141" s="18"/>
    </row>
    <row r="142" spans="1:14" x14ac:dyDescent="0.2">
      <c r="N142" s="18"/>
    </row>
    <row r="143" spans="1:14" x14ac:dyDescent="0.2">
      <c r="N143" s="18"/>
    </row>
    <row r="144" spans="1:14" x14ac:dyDescent="0.2">
      <c r="N144" s="18"/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LISTES</vt:lpstr>
      <vt:lpstr>FAN EVOLUTION</vt:lpstr>
      <vt:lpstr>ALL DATAS</vt:lpstr>
      <vt:lpstr>KPI MONTHLY</vt:lpstr>
      <vt:lpstr>MONTHLY ANALYSIS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Dell-de-Nael</dc:creator>
  <cp:lastModifiedBy>Utilisateur de Microsoft Office</cp:lastModifiedBy>
  <dcterms:created xsi:type="dcterms:W3CDTF">2013-02-08T14:43:21Z</dcterms:created>
  <dcterms:modified xsi:type="dcterms:W3CDTF">2017-02-23T21:35:36Z</dcterms:modified>
</cp:coreProperties>
</file>