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/>
  <workbookPr showInkAnnotation="0" codeName="ThisWorkbook" hidePivotFieldList="1" autoCompressPictures="0"/>
  <bookViews>
    <workbookView xWindow="1640" yWindow="3040" windowWidth="28800" windowHeight="12220" tabRatio="500" activeTab="1"/>
  </bookViews>
  <sheets>
    <sheet name="Budget" sheetId="4" r:id="rId1"/>
    <sheet name="MEDIA" sheetId="1" r:id="rId2"/>
    <sheet name="MEDIA REINDEXATION" sheetId="8" r:id="rId3"/>
    <sheet name="RESULTAT FINAL" sheetId="7" r:id="rId4"/>
  </sheets>
  <definedNames>
    <definedName name="_xlnm.Print_Titles" localSheetId="0">Budget!$1:$4</definedName>
    <definedName name="_xlnm.Print_Titles" localSheetId="3">'RESULTAT FINAL'!$1:$4</definedName>
    <definedName name="VAL" localSheetId="3">#REF!</definedName>
    <definedName name="VAL">#REF!</definedName>
    <definedName name="_xlnm.Print_Area" localSheetId="0">Budget!$A$1:$L$446</definedName>
    <definedName name="_xlnm.Print_Area" localSheetId="3">'RESULTAT FINAL'!$B$1:$M$455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0" i="7" l="1"/>
  <c r="I13" i="7"/>
  <c r="I14" i="7"/>
  <c r="I15" i="7"/>
  <c r="I17" i="7"/>
  <c r="I20" i="7"/>
  <c r="I21" i="7"/>
  <c r="I23" i="7"/>
  <c r="I24" i="7"/>
  <c r="I25" i="7"/>
  <c r="I26" i="7"/>
  <c r="I28" i="7"/>
  <c r="I34" i="7"/>
  <c r="I35" i="7"/>
  <c r="I36" i="7"/>
  <c r="I37" i="7"/>
  <c r="K27" i="7"/>
  <c r="I39" i="7"/>
  <c r="I40" i="7"/>
  <c r="I41" i="7"/>
  <c r="I42" i="7"/>
  <c r="K38" i="7"/>
  <c r="I49" i="7"/>
  <c r="I50" i="7"/>
  <c r="I51" i="7"/>
  <c r="Y53" i="7"/>
  <c r="P53" i="7"/>
  <c r="H53" i="7"/>
  <c r="I53" i="7"/>
  <c r="H54" i="7"/>
  <c r="I54" i="7"/>
  <c r="M54" i="7"/>
  <c r="H55" i="7"/>
  <c r="I55" i="7"/>
  <c r="H56" i="7"/>
  <c r="I56" i="7"/>
  <c r="M56" i="7"/>
  <c r="H57" i="7"/>
  <c r="I57" i="7"/>
  <c r="M57" i="7"/>
  <c r="H58" i="7"/>
  <c r="I58" i="7"/>
  <c r="H59" i="7"/>
  <c r="I59" i="7"/>
  <c r="H60" i="7"/>
  <c r="I60" i="7"/>
  <c r="H61" i="7"/>
  <c r="I61" i="7"/>
  <c r="H62" i="7"/>
  <c r="I62" i="7"/>
  <c r="M62" i="7"/>
  <c r="H64" i="7"/>
  <c r="I64" i="7"/>
  <c r="H65" i="7"/>
  <c r="I65" i="7"/>
  <c r="H66" i="7"/>
  <c r="I66" i="7"/>
  <c r="H67" i="7"/>
  <c r="I67" i="7"/>
  <c r="H68" i="7"/>
  <c r="I68" i="7"/>
  <c r="H69" i="7"/>
  <c r="I69" i="7"/>
  <c r="H70" i="7"/>
  <c r="I70" i="7"/>
  <c r="H71" i="7"/>
  <c r="I71" i="7"/>
  <c r="M71" i="7"/>
  <c r="H72" i="7"/>
  <c r="I72" i="7"/>
  <c r="H73" i="7"/>
  <c r="I73" i="7"/>
  <c r="H74" i="7"/>
  <c r="I74" i="7"/>
  <c r="H75" i="7"/>
  <c r="I75" i="7"/>
  <c r="H76" i="7"/>
  <c r="I76" i="7"/>
  <c r="H77" i="7"/>
  <c r="I77" i="7"/>
  <c r="H78" i="7"/>
  <c r="I78" i="7"/>
  <c r="H79" i="7"/>
  <c r="I79" i="7"/>
  <c r="M79" i="7"/>
  <c r="H80" i="7"/>
  <c r="I80" i="7"/>
  <c r="H81" i="7"/>
  <c r="I81" i="7"/>
  <c r="H82" i="7"/>
  <c r="I82" i="7"/>
  <c r="H83" i="7"/>
  <c r="I83" i="7"/>
  <c r="H84" i="7"/>
  <c r="I84" i="7"/>
  <c r="H85" i="7"/>
  <c r="I85" i="7"/>
  <c r="M85" i="7"/>
  <c r="H86" i="7"/>
  <c r="I86" i="7"/>
  <c r="H87" i="7"/>
  <c r="I87" i="7"/>
  <c r="M87" i="7"/>
  <c r="H88" i="7"/>
  <c r="I88" i="7"/>
  <c r="H89" i="7"/>
  <c r="I89" i="7"/>
  <c r="I91" i="7"/>
  <c r="H92" i="7"/>
  <c r="I92" i="7"/>
  <c r="K90" i="7"/>
  <c r="H93" i="7"/>
  <c r="I93" i="7"/>
  <c r="H94" i="7"/>
  <c r="I94" i="7"/>
  <c r="M94" i="7"/>
  <c r="H95" i="7"/>
  <c r="I95" i="7"/>
  <c r="H96" i="7"/>
  <c r="I96" i="7"/>
  <c r="H97" i="7"/>
  <c r="I97" i="7"/>
  <c r="M97" i="7"/>
  <c r="H98" i="7"/>
  <c r="I98" i="7"/>
  <c r="M98" i="7"/>
  <c r="H101" i="7"/>
  <c r="I101" i="7"/>
  <c r="H102" i="7"/>
  <c r="I102" i="7"/>
  <c r="H103" i="7"/>
  <c r="I103" i="7"/>
  <c r="H104" i="7"/>
  <c r="I104" i="7"/>
  <c r="H105" i="7"/>
  <c r="I105" i="7"/>
  <c r="H106" i="7"/>
  <c r="I106" i="7"/>
  <c r="H107" i="7"/>
  <c r="I107" i="7"/>
  <c r="H108" i="7"/>
  <c r="I108" i="7"/>
  <c r="H109" i="7"/>
  <c r="I109" i="7"/>
  <c r="H110" i="7"/>
  <c r="I110" i="7"/>
  <c r="H111" i="7"/>
  <c r="I111" i="7"/>
  <c r="H112" i="7"/>
  <c r="I112" i="7"/>
  <c r="H113" i="7"/>
  <c r="I113" i="7"/>
  <c r="H114" i="7"/>
  <c r="I114" i="7"/>
  <c r="H116" i="7"/>
  <c r="I116" i="7"/>
  <c r="H117" i="7"/>
  <c r="I117" i="7"/>
  <c r="H118" i="7"/>
  <c r="I118" i="7"/>
  <c r="H119" i="7"/>
  <c r="I119" i="7"/>
  <c r="M119" i="7"/>
  <c r="H120" i="7"/>
  <c r="I120" i="7"/>
  <c r="H121" i="7"/>
  <c r="I121" i="7"/>
  <c r="H122" i="7"/>
  <c r="I122" i="7"/>
  <c r="M122" i="7"/>
  <c r="H123" i="7"/>
  <c r="I123" i="7"/>
  <c r="M123" i="7"/>
  <c r="H125" i="7"/>
  <c r="I125" i="7"/>
  <c r="H126" i="7"/>
  <c r="I126" i="7"/>
  <c r="H127" i="7"/>
  <c r="I127" i="7"/>
  <c r="H128" i="7"/>
  <c r="I128" i="7"/>
  <c r="H129" i="7"/>
  <c r="I129" i="7"/>
  <c r="H130" i="7"/>
  <c r="I130" i="7"/>
  <c r="H131" i="7"/>
  <c r="I131" i="7"/>
  <c r="H132" i="7"/>
  <c r="I132" i="7"/>
  <c r="H133" i="7"/>
  <c r="I133" i="7"/>
  <c r="H135" i="7"/>
  <c r="I135" i="7"/>
  <c r="M135" i="7"/>
  <c r="H136" i="7"/>
  <c r="I136" i="7"/>
  <c r="H137" i="7"/>
  <c r="I137" i="7"/>
  <c r="H138" i="7"/>
  <c r="I138" i="7"/>
  <c r="H139" i="7"/>
  <c r="I139" i="7"/>
  <c r="M139" i="7"/>
  <c r="H140" i="7"/>
  <c r="I140" i="7"/>
  <c r="H141" i="7"/>
  <c r="I141" i="7"/>
  <c r="H142" i="7"/>
  <c r="I142" i="7"/>
  <c r="J134" i="7"/>
  <c r="H144" i="7"/>
  <c r="I144" i="7"/>
  <c r="H145" i="7"/>
  <c r="I145" i="7"/>
  <c r="H146" i="7"/>
  <c r="I146" i="7"/>
  <c r="H147" i="7"/>
  <c r="I147" i="7"/>
  <c r="M147" i="7"/>
  <c r="H148" i="7"/>
  <c r="I148" i="7"/>
  <c r="H150" i="7"/>
  <c r="I150" i="7"/>
  <c r="H151" i="7"/>
  <c r="I151" i="7"/>
  <c r="M151" i="7"/>
  <c r="H152" i="7"/>
  <c r="I152" i="7"/>
  <c r="H153" i="7"/>
  <c r="I153" i="7"/>
  <c r="H154" i="7"/>
  <c r="I154" i="7"/>
  <c r="H155" i="7"/>
  <c r="I155" i="7"/>
  <c r="M155" i="7"/>
  <c r="H156" i="7"/>
  <c r="I156" i="7"/>
  <c r="H157" i="7"/>
  <c r="I157" i="7"/>
  <c r="H158" i="7"/>
  <c r="I158" i="7"/>
  <c r="H160" i="7"/>
  <c r="I160" i="7"/>
  <c r="H161" i="7"/>
  <c r="I161" i="7"/>
  <c r="H162" i="7"/>
  <c r="I162" i="7"/>
  <c r="H163" i="7"/>
  <c r="I163" i="7"/>
  <c r="H164" i="7"/>
  <c r="I164" i="7"/>
  <c r="H166" i="7"/>
  <c r="I166" i="7"/>
  <c r="H167" i="7"/>
  <c r="I167" i="7"/>
  <c r="H168" i="7"/>
  <c r="I168" i="7"/>
  <c r="M168" i="7"/>
  <c r="H169" i="7"/>
  <c r="I169" i="7"/>
  <c r="H170" i="7"/>
  <c r="I170" i="7"/>
  <c r="H171" i="7"/>
  <c r="I171" i="7"/>
  <c r="M171" i="7"/>
  <c r="H172" i="7"/>
  <c r="I172" i="7"/>
  <c r="H175" i="7"/>
  <c r="I175" i="7"/>
  <c r="H176" i="7"/>
  <c r="I176" i="7"/>
  <c r="H177" i="7"/>
  <c r="I177" i="7"/>
  <c r="M177" i="7"/>
  <c r="H178" i="7"/>
  <c r="I178" i="7"/>
  <c r="H180" i="7"/>
  <c r="I180" i="7"/>
  <c r="H181" i="7"/>
  <c r="I181" i="7"/>
  <c r="H182" i="7"/>
  <c r="I182" i="7"/>
  <c r="M182" i="7"/>
  <c r="H183" i="7"/>
  <c r="I183" i="7"/>
  <c r="H185" i="7"/>
  <c r="I185" i="7"/>
  <c r="H186" i="7"/>
  <c r="I186" i="7"/>
  <c r="H187" i="7"/>
  <c r="I187" i="7"/>
  <c r="M187" i="7"/>
  <c r="H189" i="7"/>
  <c r="I189" i="7"/>
  <c r="H190" i="7"/>
  <c r="I190" i="7"/>
  <c r="H191" i="7"/>
  <c r="I191" i="7"/>
  <c r="I194" i="7"/>
  <c r="I195" i="7"/>
  <c r="I196" i="7"/>
  <c r="I197" i="7"/>
  <c r="I198" i="7"/>
  <c r="I199" i="7"/>
  <c r="M199" i="7"/>
  <c r="I200" i="7"/>
  <c r="I201" i="7"/>
  <c r="I203" i="7"/>
  <c r="I204" i="7"/>
  <c r="I206" i="7"/>
  <c r="I207" i="7"/>
  <c r="I208" i="7"/>
  <c r="I209" i="7"/>
  <c r="I210" i="7"/>
  <c r="I212" i="7"/>
  <c r="I213" i="7"/>
  <c r="K211" i="7"/>
  <c r="I220" i="7"/>
  <c r="I221" i="7"/>
  <c r="I222" i="7"/>
  <c r="K219" i="7"/>
  <c r="I224" i="7"/>
  <c r="I225" i="7"/>
  <c r="I226" i="7"/>
  <c r="I227" i="7"/>
  <c r="I228" i="7"/>
  <c r="I231" i="7"/>
  <c r="I232" i="7"/>
  <c r="I233" i="7"/>
  <c r="I234" i="7"/>
  <c r="I235" i="7"/>
  <c r="I236" i="7"/>
  <c r="I238" i="7"/>
  <c r="I239" i="7"/>
  <c r="I240" i="7"/>
  <c r="I241" i="7"/>
  <c r="I242" i="7"/>
  <c r="I243" i="7"/>
  <c r="M243" i="7"/>
  <c r="I244" i="7"/>
  <c r="I245" i="7"/>
  <c r="I253" i="7"/>
  <c r="I255" i="7"/>
  <c r="I264" i="7"/>
  <c r="I265" i="7"/>
  <c r="I266" i="7"/>
  <c r="I267" i="7"/>
  <c r="I269" i="7"/>
  <c r="I270" i="7"/>
  <c r="M270" i="7"/>
  <c r="I271" i="7"/>
  <c r="I272" i="7"/>
  <c r="I273" i="7"/>
  <c r="M273" i="7"/>
  <c r="I274" i="7"/>
  <c r="M274" i="7"/>
  <c r="I275" i="7"/>
  <c r="I277" i="7"/>
  <c r="I278" i="7"/>
  <c r="I279" i="7"/>
  <c r="I280" i="7"/>
  <c r="I281" i="7"/>
  <c r="M281" i="7"/>
  <c r="I282" i="7"/>
  <c r="M282" i="7"/>
  <c r="I283" i="7"/>
  <c r="I286" i="7"/>
  <c r="I287" i="7"/>
  <c r="M287" i="7"/>
  <c r="I289" i="7"/>
  <c r="I290" i="7"/>
  <c r="I291" i="7"/>
  <c r="M291" i="7"/>
  <c r="I293" i="7"/>
  <c r="I294" i="7"/>
  <c r="I295" i="7"/>
  <c r="I297" i="7"/>
  <c r="I298" i="7"/>
  <c r="M298" i="7"/>
  <c r="I299" i="7"/>
  <c r="I301" i="7"/>
  <c r="K300" i="7"/>
  <c r="I309" i="7"/>
  <c r="I310" i="7"/>
  <c r="M310" i="7"/>
  <c r="J308" i="7"/>
  <c r="I313" i="7"/>
  <c r="I314" i="7"/>
  <c r="I315" i="7"/>
  <c r="M315" i="7"/>
  <c r="I316" i="7"/>
  <c r="I318" i="7"/>
  <c r="I319" i="7"/>
  <c r="M319" i="7"/>
  <c r="I321" i="7"/>
  <c r="I322" i="7"/>
  <c r="I324" i="7"/>
  <c r="I325" i="7"/>
  <c r="I326" i="7"/>
  <c r="M326" i="7"/>
  <c r="I327" i="7"/>
  <c r="I328" i="7"/>
  <c r="I329" i="7"/>
  <c r="M329" i="7"/>
  <c r="I330" i="7"/>
  <c r="M330" i="7"/>
  <c r="I332" i="7"/>
  <c r="I333" i="7"/>
  <c r="M333" i="7"/>
  <c r="I334" i="7"/>
  <c r="I335" i="7"/>
  <c r="M335" i="7"/>
  <c r="I336" i="7"/>
  <c r="I344" i="7"/>
  <c r="I345" i="7"/>
  <c r="J343" i="7"/>
  <c r="I347" i="7"/>
  <c r="M347" i="7"/>
  <c r="I348" i="7"/>
  <c r="I349" i="7"/>
  <c r="I350" i="7"/>
  <c r="M350" i="7"/>
  <c r="I351" i="7"/>
  <c r="M351" i="7"/>
  <c r="I352" i="7"/>
  <c r="I353" i="7"/>
  <c r="J346" i="7"/>
  <c r="I355" i="7"/>
  <c r="I356" i="7"/>
  <c r="I357" i="7"/>
  <c r="I358" i="7"/>
  <c r="I360" i="7"/>
  <c r="I361" i="7"/>
  <c r="I362" i="7"/>
  <c r="I363" i="7"/>
  <c r="I365" i="7"/>
  <c r="I366" i="7"/>
  <c r="M366" i="7"/>
  <c r="I368" i="7"/>
  <c r="I369" i="7"/>
  <c r="M369" i="7"/>
  <c r="I370" i="7"/>
  <c r="M370" i="7"/>
  <c r="I371" i="7"/>
  <c r="M371" i="7"/>
  <c r="I372" i="7"/>
  <c r="I373" i="7"/>
  <c r="K367" i="7"/>
  <c r="I375" i="7"/>
  <c r="K374" i="7"/>
  <c r="I377" i="7"/>
  <c r="M377" i="7"/>
  <c r="I378" i="7"/>
  <c r="I379" i="7"/>
  <c r="M379" i="7"/>
  <c r="I380" i="7"/>
  <c r="I387" i="7"/>
  <c r="I388" i="7"/>
  <c r="I390" i="7"/>
  <c r="I391" i="7"/>
  <c r="I393" i="7"/>
  <c r="M393" i="7"/>
  <c r="I394" i="7"/>
  <c r="K392" i="7"/>
  <c r="I396" i="7"/>
  <c r="I397" i="7"/>
  <c r="I398" i="7"/>
  <c r="M398" i="7"/>
  <c r="I399" i="7"/>
  <c r="I400" i="7"/>
  <c r="I407" i="7"/>
  <c r="M407" i="7"/>
  <c r="I408" i="7"/>
  <c r="I409" i="7"/>
  <c r="I410" i="7"/>
  <c r="K406" i="7"/>
  <c r="I412" i="7"/>
  <c r="I413" i="7"/>
  <c r="M413" i="7"/>
  <c r="I416" i="7"/>
  <c r="I417" i="7"/>
  <c r="I418" i="7"/>
  <c r="I419" i="7"/>
  <c r="M419" i="7"/>
  <c r="I420" i="7"/>
  <c r="M420" i="7"/>
  <c r="I421" i="7"/>
  <c r="I422" i="7"/>
  <c r="I423" i="7"/>
  <c r="M423" i="7"/>
  <c r="I424" i="7"/>
  <c r="I425" i="7"/>
  <c r="I427" i="7"/>
  <c r="I428" i="7"/>
  <c r="M428" i="7"/>
  <c r="I429" i="7"/>
  <c r="I430" i="7"/>
  <c r="I431" i="7"/>
  <c r="I433" i="7"/>
  <c r="I434" i="7"/>
  <c r="I435" i="7"/>
  <c r="I436" i="7"/>
  <c r="M436" i="7"/>
  <c r="M435" i="7"/>
  <c r="M434" i="7"/>
  <c r="M433" i="7"/>
  <c r="M431" i="7"/>
  <c r="M430" i="7"/>
  <c r="M429" i="7"/>
  <c r="M427" i="7"/>
  <c r="M425" i="7"/>
  <c r="M424" i="7"/>
  <c r="M422" i="7"/>
  <c r="M421" i="7"/>
  <c r="M418" i="7"/>
  <c r="M417" i="7"/>
  <c r="M412" i="7"/>
  <c r="M410" i="7"/>
  <c r="M409" i="7"/>
  <c r="M408" i="7"/>
  <c r="M400" i="7"/>
  <c r="M397" i="7"/>
  <c r="M396" i="7"/>
  <c r="M394" i="7"/>
  <c r="M391" i="7"/>
  <c r="M388" i="7"/>
  <c r="M380" i="7"/>
  <c r="M373" i="7"/>
  <c r="M372" i="7"/>
  <c r="M368" i="7"/>
  <c r="M363" i="7"/>
  <c r="M362" i="7"/>
  <c r="M360" i="7"/>
  <c r="M358" i="7"/>
  <c r="M356" i="7"/>
  <c r="M355" i="7"/>
  <c r="M353" i="7"/>
  <c r="M352" i="7"/>
  <c r="M349" i="7"/>
  <c r="M348" i="7"/>
  <c r="M345" i="7"/>
  <c r="M344" i="7"/>
  <c r="M336" i="7"/>
  <c r="M334" i="7"/>
  <c r="M332" i="7"/>
  <c r="M328" i="7"/>
  <c r="M327" i="7"/>
  <c r="M324" i="7"/>
  <c r="M322" i="7"/>
  <c r="M318" i="7"/>
  <c r="M316" i="7"/>
  <c r="M314" i="7"/>
  <c r="M313" i="7"/>
  <c r="M311" i="7"/>
  <c r="M309" i="7"/>
  <c r="M299" i="7"/>
  <c r="M295" i="7"/>
  <c r="M294" i="7"/>
  <c r="M290" i="7"/>
  <c r="M289" i="7"/>
  <c r="M283" i="7"/>
  <c r="M280" i="7"/>
  <c r="M279" i="7"/>
  <c r="M278" i="7"/>
  <c r="M275" i="7"/>
  <c r="M272" i="7"/>
  <c r="M271" i="7"/>
  <c r="M267" i="7"/>
  <c r="M266" i="7"/>
  <c r="M264" i="7"/>
  <c r="M245" i="7"/>
  <c r="M244" i="7"/>
  <c r="M242" i="7"/>
  <c r="M241" i="7"/>
  <c r="M240" i="7"/>
  <c r="M238" i="7"/>
  <c r="M236" i="7"/>
  <c r="M235" i="7"/>
  <c r="M234" i="7"/>
  <c r="M233" i="7"/>
  <c r="M232" i="7"/>
  <c r="M231" i="7"/>
  <c r="M228" i="7"/>
  <c r="M227" i="7"/>
  <c r="M226" i="7"/>
  <c r="M225" i="7"/>
  <c r="M224" i="7"/>
  <c r="M222" i="7"/>
  <c r="M221" i="7"/>
  <c r="M220" i="7"/>
  <c r="M213" i="7"/>
  <c r="M212" i="7"/>
  <c r="M210" i="7"/>
  <c r="M209" i="7"/>
  <c r="M208" i="7"/>
  <c r="M207" i="7"/>
  <c r="M206" i="7"/>
  <c r="M204" i="7"/>
  <c r="M201" i="7"/>
  <c r="M200" i="7"/>
  <c r="M198" i="7"/>
  <c r="M197" i="7"/>
  <c r="M196" i="7"/>
  <c r="M194" i="7"/>
  <c r="Y191" i="7"/>
  <c r="M191" i="7"/>
  <c r="Y190" i="7"/>
  <c r="AC190" i="7"/>
  <c r="AB190" i="7"/>
  <c r="AA190" i="7"/>
  <c r="Z190" i="7"/>
  <c r="M190" i="7"/>
  <c r="Y189" i="7"/>
  <c r="AC189" i="7"/>
  <c r="Z189" i="7"/>
  <c r="M189" i="7"/>
  <c r="Y187" i="7"/>
  <c r="AC187" i="7"/>
  <c r="AB187" i="7"/>
  <c r="AA187" i="7"/>
  <c r="Z187" i="7"/>
  <c r="Y186" i="7"/>
  <c r="AC186" i="7"/>
  <c r="Z186" i="7"/>
  <c r="M186" i="7"/>
  <c r="Y185" i="7"/>
  <c r="AC185" i="7"/>
  <c r="AB185" i="7"/>
  <c r="AA185" i="7"/>
  <c r="Z185" i="7"/>
  <c r="M185" i="7"/>
  <c r="M183" i="7"/>
  <c r="Y182" i="7"/>
  <c r="AA182" i="7"/>
  <c r="Y181" i="7"/>
  <c r="AC181" i="7"/>
  <c r="AB181" i="7"/>
  <c r="AA181" i="7"/>
  <c r="Z181" i="7"/>
  <c r="M181" i="7"/>
  <c r="Y180" i="7"/>
  <c r="Y178" i="7"/>
  <c r="AC178" i="7"/>
  <c r="AB178" i="7"/>
  <c r="AA178" i="7"/>
  <c r="Z178" i="7"/>
  <c r="M178" i="7"/>
  <c r="Y177" i="7"/>
  <c r="AA177" i="7"/>
  <c r="Z177" i="7"/>
  <c r="Y176" i="7"/>
  <c r="AC176" i="7"/>
  <c r="AB176" i="7"/>
  <c r="AA176" i="7"/>
  <c r="Z176" i="7"/>
  <c r="M176" i="7"/>
  <c r="Y175" i="7"/>
  <c r="AA175" i="7"/>
  <c r="Z175" i="7"/>
  <c r="M175" i="7"/>
  <c r="Y172" i="7"/>
  <c r="AC172" i="7"/>
  <c r="AB172" i="7"/>
  <c r="AA172" i="7"/>
  <c r="Z172" i="7"/>
  <c r="M172" i="7"/>
  <c r="Y171" i="7"/>
  <c r="Y170" i="7"/>
  <c r="AC170" i="7"/>
  <c r="AB170" i="7"/>
  <c r="AA170" i="7"/>
  <c r="Z170" i="7"/>
  <c r="M170" i="7"/>
  <c r="Y169" i="7"/>
  <c r="AA169" i="7"/>
  <c r="Z169" i="7"/>
  <c r="M169" i="7"/>
  <c r="Y168" i="7"/>
  <c r="AC168" i="7"/>
  <c r="AB168" i="7"/>
  <c r="AA168" i="7"/>
  <c r="Z168" i="7"/>
  <c r="Y167" i="7"/>
  <c r="AA167" i="7"/>
  <c r="Y166" i="7"/>
  <c r="AC166" i="7"/>
  <c r="AB166" i="7"/>
  <c r="AA166" i="7"/>
  <c r="Z166" i="7"/>
  <c r="M166" i="7"/>
  <c r="Y164" i="7"/>
  <c r="M164" i="7"/>
  <c r="Y163" i="7"/>
  <c r="AC163" i="7"/>
  <c r="AB163" i="7"/>
  <c r="AA163" i="7"/>
  <c r="Z163" i="7"/>
  <c r="M163" i="7"/>
  <c r="Y162" i="7"/>
  <c r="AA162" i="7"/>
  <c r="Z162" i="7"/>
  <c r="M162" i="7"/>
  <c r="Y161" i="7"/>
  <c r="AC161" i="7"/>
  <c r="AB161" i="7"/>
  <c r="AA161" i="7"/>
  <c r="Z161" i="7"/>
  <c r="M161" i="7"/>
  <c r="Y160" i="7"/>
  <c r="M160" i="7"/>
  <c r="Y158" i="7"/>
  <c r="AC158" i="7"/>
  <c r="AB158" i="7"/>
  <c r="AA158" i="7"/>
  <c r="Z158" i="7"/>
  <c r="M158" i="7"/>
  <c r="Y157" i="7"/>
  <c r="AB157" i="7"/>
  <c r="AC157" i="7"/>
  <c r="AA157" i="7"/>
  <c r="M157" i="7"/>
  <c r="Y156" i="7"/>
  <c r="AC156" i="7"/>
  <c r="AB156" i="7"/>
  <c r="AA156" i="7"/>
  <c r="Z156" i="7"/>
  <c r="M156" i="7"/>
  <c r="Y155" i="7"/>
  <c r="AB155" i="7"/>
  <c r="AC155" i="7"/>
  <c r="AA155" i="7"/>
  <c r="Z155" i="7"/>
  <c r="Y154" i="7"/>
  <c r="AC154" i="7"/>
  <c r="AB154" i="7"/>
  <c r="AA154" i="7"/>
  <c r="Z154" i="7"/>
  <c r="M154" i="7"/>
  <c r="Y153" i="7"/>
  <c r="Z153" i="7"/>
  <c r="M153" i="7"/>
  <c r="Y152" i="7"/>
  <c r="AC152" i="7"/>
  <c r="AB152" i="7"/>
  <c r="AA152" i="7"/>
  <c r="Z152" i="7"/>
  <c r="M152" i="7"/>
  <c r="Y151" i="7"/>
  <c r="Y150" i="7"/>
  <c r="AC150" i="7"/>
  <c r="AB150" i="7"/>
  <c r="AA150" i="7"/>
  <c r="Z150" i="7"/>
  <c r="M150" i="7"/>
  <c r="Y148" i="7"/>
  <c r="AB148" i="7"/>
  <c r="AC148" i="7"/>
  <c r="AA148" i="7"/>
  <c r="M148" i="7"/>
  <c r="Y147" i="7"/>
  <c r="AC147" i="7"/>
  <c r="AB147" i="7"/>
  <c r="AA147" i="7"/>
  <c r="Z147" i="7"/>
  <c r="Y146" i="7"/>
  <c r="AB146" i="7"/>
  <c r="AC146" i="7"/>
  <c r="AA146" i="7"/>
  <c r="Z146" i="7"/>
  <c r="M146" i="7"/>
  <c r="Y145" i="7"/>
  <c r="AC145" i="7"/>
  <c r="AB145" i="7"/>
  <c r="AA145" i="7"/>
  <c r="Z145" i="7"/>
  <c r="Y144" i="7"/>
  <c r="Z144" i="7"/>
  <c r="M144" i="7"/>
  <c r="Y142" i="7"/>
  <c r="AC142" i="7"/>
  <c r="AB142" i="7"/>
  <c r="AA142" i="7"/>
  <c r="Z142" i="7"/>
  <c r="M142" i="7"/>
  <c r="Y141" i="7"/>
  <c r="AC141" i="7"/>
  <c r="M141" i="7"/>
  <c r="Y140" i="7"/>
  <c r="AC140" i="7"/>
  <c r="AB140" i="7"/>
  <c r="AA140" i="7"/>
  <c r="Z140" i="7"/>
  <c r="M140" i="7"/>
  <c r="Y139" i="7"/>
  <c r="AB139" i="7"/>
  <c r="AC139" i="7"/>
  <c r="AA139" i="7"/>
  <c r="Y138" i="7"/>
  <c r="AC138" i="7"/>
  <c r="AB138" i="7"/>
  <c r="AA138" i="7"/>
  <c r="Z138" i="7"/>
  <c r="M138" i="7"/>
  <c r="Y137" i="7"/>
  <c r="AB137" i="7"/>
  <c r="AC137" i="7"/>
  <c r="AA137" i="7"/>
  <c r="Z137" i="7"/>
  <c r="M137" i="7"/>
  <c r="Y136" i="7"/>
  <c r="AC136" i="7"/>
  <c r="AB136" i="7"/>
  <c r="AA136" i="7"/>
  <c r="Z136" i="7"/>
  <c r="M136" i="7"/>
  <c r="Y135" i="7"/>
  <c r="Y133" i="7"/>
  <c r="AC133" i="7"/>
  <c r="AB133" i="7"/>
  <c r="AA133" i="7"/>
  <c r="Z133" i="7"/>
  <c r="M133" i="7"/>
  <c r="Y132" i="7"/>
  <c r="AC132" i="7"/>
  <c r="M132" i="7"/>
  <c r="Y131" i="7"/>
  <c r="AC131" i="7"/>
  <c r="AB131" i="7"/>
  <c r="AA131" i="7"/>
  <c r="Z131" i="7"/>
  <c r="M131" i="7"/>
  <c r="Y130" i="7"/>
  <c r="AB130" i="7"/>
  <c r="AC130" i="7"/>
  <c r="AA130" i="7"/>
  <c r="M130" i="7"/>
  <c r="Y129" i="7"/>
  <c r="AC129" i="7"/>
  <c r="AB129" i="7"/>
  <c r="AA129" i="7"/>
  <c r="Z129" i="7"/>
  <c r="M129" i="7"/>
  <c r="Y128" i="7"/>
  <c r="AB128" i="7"/>
  <c r="AC128" i="7"/>
  <c r="AA128" i="7"/>
  <c r="Z128" i="7"/>
  <c r="M128" i="7"/>
  <c r="Y127" i="7"/>
  <c r="AC127" i="7"/>
  <c r="AB127" i="7"/>
  <c r="AA127" i="7"/>
  <c r="Z127" i="7"/>
  <c r="M127" i="7"/>
  <c r="Y126" i="7"/>
  <c r="Z126" i="7"/>
  <c r="M126" i="7"/>
  <c r="Y125" i="7"/>
  <c r="AC125" i="7"/>
  <c r="AB125" i="7"/>
  <c r="AA125" i="7"/>
  <c r="Z125" i="7"/>
  <c r="M125" i="7"/>
  <c r="Y123" i="7"/>
  <c r="Y122" i="7"/>
  <c r="AC122" i="7"/>
  <c r="AB122" i="7"/>
  <c r="AA122" i="7"/>
  <c r="Z122" i="7"/>
  <c r="Y121" i="7"/>
  <c r="AB121" i="7"/>
  <c r="AC121" i="7"/>
  <c r="AA121" i="7"/>
  <c r="M121" i="7"/>
  <c r="Y120" i="7"/>
  <c r="AC120" i="7"/>
  <c r="AB120" i="7"/>
  <c r="AA120" i="7"/>
  <c r="Z120" i="7"/>
  <c r="M120" i="7"/>
  <c r="Y119" i="7"/>
  <c r="AB119" i="7"/>
  <c r="AC119" i="7"/>
  <c r="AA119" i="7"/>
  <c r="Z119" i="7"/>
  <c r="Y118" i="7"/>
  <c r="AC118" i="7"/>
  <c r="AB118" i="7"/>
  <c r="AA118" i="7"/>
  <c r="Z118" i="7"/>
  <c r="M118" i="7"/>
  <c r="Y117" i="7"/>
  <c r="M117" i="7"/>
  <c r="Y116" i="7"/>
  <c r="AC116" i="7"/>
  <c r="AB116" i="7"/>
  <c r="AA116" i="7"/>
  <c r="Z116" i="7"/>
  <c r="M116" i="7"/>
  <c r="M114" i="7"/>
  <c r="Y113" i="7"/>
  <c r="Z113" i="7"/>
  <c r="M113" i="7"/>
  <c r="Y112" i="7"/>
  <c r="AA112" i="7"/>
  <c r="AC112" i="7"/>
  <c r="AB112" i="7"/>
  <c r="Z112" i="7"/>
  <c r="M112" i="7"/>
  <c r="Y111" i="7"/>
  <c r="AC111" i="7"/>
  <c r="AB111" i="7"/>
  <c r="AA111" i="7"/>
  <c r="M111" i="7"/>
  <c r="Y110" i="7"/>
  <c r="AC110" i="7"/>
  <c r="M110" i="7"/>
  <c r="Y109" i="7"/>
  <c r="Z109" i="7"/>
  <c r="M109" i="7"/>
  <c r="Y108" i="7"/>
  <c r="AA108" i="7"/>
  <c r="AC108" i="7"/>
  <c r="AB108" i="7"/>
  <c r="Z108" i="7"/>
  <c r="M108" i="7"/>
  <c r="Y107" i="7"/>
  <c r="AC107" i="7"/>
  <c r="AB107" i="7"/>
  <c r="AA107" i="7"/>
  <c r="M107" i="7"/>
  <c r="Y106" i="7"/>
  <c r="AC106" i="7"/>
  <c r="M106" i="7"/>
  <c r="Y105" i="7"/>
  <c r="M105" i="7"/>
  <c r="Y104" i="7"/>
  <c r="AA104" i="7"/>
  <c r="AC104" i="7"/>
  <c r="AB104" i="7"/>
  <c r="Z104" i="7"/>
  <c r="M104" i="7"/>
  <c r="Y103" i="7"/>
  <c r="AC103" i="7"/>
  <c r="AB103" i="7"/>
  <c r="AA103" i="7"/>
  <c r="M103" i="7"/>
  <c r="Y102" i="7"/>
  <c r="M102" i="7"/>
  <c r="Y101" i="7"/>
  <c r="Z101" i="7"/>
  <c r="M101" i="7"/>
  <c r="Y98" i="7"/>
  <c r="AA98" i="7"/>
  <c r="AC98" i="7"/>
  <c r="AB98" i="7"/>
  <c r="Z98" i="7"/>
  <c r="Y97" i="7"/>
  <c r="AC97" i="7"/>
  <c r="AB97" i="7"/>
  <c r="AA97" i="7"/>
  <c r="Y96" i="7"/>
  <c r="AC96" i="7"/>
  <c r="Z96" i="7"/>
  <c r="M96" i="7"/>
  <c r="Y95" i="7"/>
  <c r="AC95" i="7"/>
  <c r="AB95" i="7"/>
  <c r="AA95" i="7"/>
  <c r="Z95" i="7"/>
  <c r="M95" i="7"/>
  <c r="Y94" i="7"/>
  <c r="AC94" i="7"/>
  <c r="Y93" i="7"/>
  <c r="AC93" i="7"/>
  <c r="AB93" i="7"/>
  <c r="AA93" i="7"/>
  <c r="Z93" i="7"/>
  <c r="M93" i="7"/>
  <c r="Y92" i="7"/>
  <c r="AC92" i="7"/>
  <c r="Z92" i="7"/>
  <c r="M92" i="7"/>
  <c r="M91" i="7"/>
  <c r="M89" i="7"/>
  <c r="Y88" i="7"/>
  <c r="AC88" i="7"/>
  <c r="M88" i="7"/>
  <c r="Y86" i="7"/>
  <c r="AA86" i="7"/>
  <c r="AC86" i="7"/>
  <c r="AB86" i="7"/>
  <c r="Z86" i="7"/>
  <c r="M86" i="7"/>
  <c r="Y85" i="7"/>
  <c r="Y84" i="7"/>
  <c r="AA84" i="7"/>
  <c r="AC84" i="7"/>
  <c r="AB84" i="7"/>
  <c r="Z84" i="7"/>
  <c r="M84" i="7"/>
  <c r="Y83" i="7"/>
  <c r="M83" i="7"/>
  <c r="Y82" i="7"/>
  <c r="AA82" i="7"/>
  <c r="AC82" i="7"/>
  <c r="AB82" i="7"/>
  <c r="Z82" i="7"/>
  <c r="M82" i="7"/>
  <c r="Y81" i="7"/>
  <c r="AA81" i="7"/>
  <c r="Z81" i="7"/>
  <c r="M81" i="7"/>
  <c r="Y80" i="7"/>
  <c r="AA80" i="7"/>
  <c r="AC80" i="7"/>
  <c r="AB80" i="7"/>
  <c r="Z80" i="7"/>
  <c r="M80" i="7"/>
  <c r="Y78" i="7"/>
  <c r="AC78" i="7"/>
  <c r="AB78" i="7"/>
  <c r="AA78" i="7"/>
  <c r="Z78" i="7"/>
  <c r="M78" i="7"/>
  <c r="Y77" i="7"/>
  <c r="AC77" i="7"/>
  <c r="Z77" i="7"/>
  <c r="M77" i="7"/>
  <c r="Y76" i="7"/>
  <c r="AC76" i="7"/>
  <c r="AB76" i="7"/>
  <c r="AA76" i="7"/>
  <c r="Z76" i="7"/>
  <c r="M76" i="7"/>
  <c r="M75" i="7"/>
  <c r="M74" i="7"/>
  <c r="Y73" i="7"/>
  <c r="AC73" i="7"/>
  <c r="AB73" i="7"/>
  <c r="AA73" i="7"/>
  <c r="Z73" i="7"/>
  <c r="M73" i="7"/>
  <c r="Y72" i="7"/>
  <c r="AC72" i="7"/>
  <c r="M72" i="7"/>
  <c r="M70" i="7"/>
  <c r="M69" i="7"/>
  <c r="Y68" i="7"/>
  <c r="AA68" i="7"/>
  <c r="Z68" i="7"/>
  <c r="M68" i="7"/>
  <c r="Y67" i="7"/>
  <c r="AA67" i="7"/>
  <c r="AC67" i="7"/>
  <c r="AB67" i="7"/>
  <c r="Z67" i="7"/>
  <c r="M67" i="7"/>
  <c r="Y66" i="7"/>
  <c r="AA66" i="7"/>
  <c r="Z66" i="7"/>
  <c r="M66" i="7"/>
  <c r="Y65" i="7"/>
  <c r="AA65" i="7"/>
  <c r="AC65" i="7"/>
  <c r="AB65" i="7"/>
  <c r="Z65" i="7"/>
  <c r="M65" i="7"/>
  <c r="Y64" i="7"/>
  <c r="AA64" i="7"/>
  <c r="M64" i="7"/>
  <c r="M61" i="7"/>
  <c r="Y60" i="7"/>
  <c r="M60" i="7"/>
  <c r="Y59" i="7"/>
  <c r="AA59" i="7"/>
  <c r="AC59" i="7"/>
  <c r="AB59" i="7"/>
  <c r="Z59" i="7"/>
  <c r="M59" i="7"/>
  <c r="Y58" i="7"/>
  <c r="AA58" i="7"/>
  <c r="Z58" i="7"/>
  <c r="M58" i="7"/>
  <c r="Y57" i="7"/>
  <c r="AA57" i="7"/>
  <c r="AC57" i="7"/>
  <c r="AB57" i="7"/>
  <c r="Z57" i="7"/>
  <c r="Y56" i="7"/>
  <c r="AA56" i="7"/>
  <c r="Z56" i="7"/>
  <c r="Y55" i="7"/>
  <c r="AA55" i="7"/>
  <c r="AC55" i="7"/>
  <c r="AB55" i="7"/>
  <c r="Z55" i="7"/>
  <c r="M55" i="7"/>
  <c r="Y54" i="7"/>
  <c r="AA54" i="7"/>
  <c r="Z54" i="7"/>
  <c r="AC53" i="7"/>
  <c r="AB53" i="7"/>
  <c r="AA53" i="7"/>
  <c r="Z53" i="7"/>
  <c r="M53" i="7"/>
  <c r="M51" i="7"/>
  <c r="M50" i="7"/>
  <c r="M49" i="7"/>
  <c r="M42" i="7"/>
  <c r="M41" i="7"/>
  <c r="M40" i="7"/>
  <c r="M39" i="7"/>
  <c r="M37" i="7"/>
  <c r="M36" i="7"/>
  <c r="M35" i="7"/>
  <c r="M34" i="7"/>
  <c r="M28" i="7"/>
  <c r="M26" i="7"/>
  <c r="M25" i="7"/>
  <c r="M24" i="7"/>
  <c r="M23" i="7"/>
  <c r="M21" i="7"/>
  <c r="M20" i="7"/>
  <c r="M17" i="7"/>
  <c r="M14" i="7"/>
  <c r="M13" i="7"/>
  <c r="M10" i="7"/>
  <c r="H10" i="4"/>
  <c r="H242" i="4"/>
  <c r="H11" i="4"/>
  <c r="H12" i="4"/>
  <c r="H13" i="4"/>
  <c r="H15" i="4"/>
  <c r="H16" i="4"/>
  <c r="H17" i="4"/>
  <c r="J14" i="4"/>
  <c r="H19" i="4"/>
  <c r="H20" i="4"/>
  <c r="H21" i="4"/>
  <c r="H22" i="4"/>
  <c r="H24" i="4"/>
  <c r="H25" i="4"/>
  <c r="H26" i="4"/>
  <c r="J23" i="4"/>
  <c r="H27" i="4"/>
  <c r="H28" i="4"/>
  <c r="H30" i="4"/>
  <c r="H31" i="4"/>
  <c r="H32" i="4"/>
  <c r="H33" i="4"/>
  <c r="J29" i="4"/>
  <c r="H40" i="4"/>
  <c r="J39" i="4"/>
  <c r="H41" i="4"/>
  <c r="H42" i="4"/>
  <c r="X44" i="4"/>
  <c r="O44" i="4"/>
  <c r="G44" i="4"/>
  <c r="H44" i="4"/>
  <c r="G45" i="4"/>
  <c r="H45" i="4"/>
  <c r="G46" i="4"/>
  <c r="H46" i="4"/>
  <c r="G47" i="4"/>
  <c r="H47" i="4"/>
  <c r="G48" i="4"/>
  <c r="H48" i="4"/>
  <c r="G49" i="4"/>
  <c r="H49" i="4"/>
  <c r="G50" i="4"/>
  <c r="H50" i="4"/>
  <c r="G51" i="4"/>
  <c r="H51" i="4"/>
  <c r="L51" i="4"/>
  <c r="G52" i="4"/>
  <c r="H52" i="4"/>
  <c r="G53" i="4"/>
  <c r="H53" i="4"/>
  <c r="G55" i="4"/>
  <c r="H55" i="4"/>
  <c r="G56" i="4"/>
  <c r="H56" i="4"/>
  <c r="G57" i="4"/>
  <c r="H57" i="4"/>
  <c r="G58" i="4"/>
  <c r="H58" i="4"/>
  <c r="G59" i="4"/>
  <c r="H59" i="4"/>
  <c r="G60" i="4"/>
  <c r="H60" i="4"/>
  <c r="H245" i="4"/>
  <c r="G61" i="4"/>
  <c r="H61" i="4"/>
  <c r="G62" i="4"/>
  <c r="H62" i="4"/>
  <c r="L62" i="4"/>
  <c r="G63" i="4"/>
  <c r="H63" i="4"/>
  <c r="G64" i="4"/>
  <c r="H64" i="4"/>
  <c r="L64" i="4"/>
  <c r="G65" i="4"/>
  <c r="H65" i="4"/>
  <c r="G66" i="4"/>
  <c r="H66" i="4"/>
  <c r="G67" i="4"/>
  <c r="H67" i="4"/>
  <c r="G68" i="4"/>
  <c r="H68" i="4"/>
  <c r="L68" i="4"/>
  <c r="G69" i="4"/>
  <c r="H69" i="4"/>
  <c r="G70" i="4"/>
  <c r="H70" i="4"/>
  <c r="L70" i="4"/>
  <c r="G71" i="4"/>
  <c r="H71" i="4"/>
  <c r="G72" i="4"/>
  <c r="H72" i="4"/>
  <c r="L72" i="4"/>
  <c r="G73" i="4"/>
  <c r="H73" i="4"/>
  <c r="G74" i="4"/>
  <c r="H74" i="4"/>
  <c r="L74" i="4"/>
  <c r="G75" i="4"/>
  <c r="H75" i="4"/>
  <c r="G76" i="4"/>
  <c r="H76" i="4"/>
  <c r="L76" i="4"/>
  <c r="G77" i="4"/>
  <c r="H77" i="4"/>
  <c r="G78" i="4"/>
  <c r="H78" i="4"/>
  <c r="L78" i="4"/>
  <c r="G79" i="4"/>
  <c r="H79" i="4"/>
  <c r="G80" i="4"/>
  <c r="H80" i="4"/>
  <c r="L80" i="4"/>
  <c r="H82" i="4"/>
  <c r="G83" i="4"/>
  <c r="H83" i="4"/>
  <c r="G84" i="4"/>
  <c r="H84" i="4"/>
  <c r="G85" i="4"/>
  <c r="H85" i="4"/>
  <c r="G86" i="4"/>
  <c r="H86" i="4"/>
  <c r="G87" i="4"/>
  <c r="H87" i="4"/>
  <c r="G88" i="4"/>
  <c r="H88" i="4"/>
  <c r="G89" i="4"/>
  <c r="H89" i="4"/>
  <c r="G92" i="4"/>
  <c r="H92" i="4"/>
  <c r="G93" i="4"/>
  <c r="H93" i="4"/>
  <c r="G94" i="4"/>
  <c r="H94" i="4"/>
  <c r="L94" i="4"/>
  <c r="G95" i="4"/>
  <c r="H95" i="4"/>
  <c r="G96" i="4"/>
  <c r="H96" i="4"/>
  <c r="G97" i="4"/>
  <c r="H97" i="4"/>
  <c r="L97" i="4"/>
  <c r="G98" i="4"/>
  <c r="H98" i="4"/>
  <c r="G99" i="4"/>
  <c r="H99" i="4"/>
  <c r="G100" i="4"/>
  <c r="H100" i="4"/>
  <c r="G101" i="4"/>
  <c r="H101" i="4"/>
  <c r="G102" i="4"/>
  <c r="H102" i="4"/>
  <c r="L102" i="4"/>
  <c r="G103" i="4"/>
  <c r="H103" i="4"/>
  <c r="G104" i="4"/>
  <c r="H104" i="4"/>
  <c r="G105" i="4"/>
  <c r="H105" i="4"/>
  <c r="L105" i="4"/>
  <c r="G107" i="4"/>
  <c r="H107" i="4"/>
  <c r="I106" i="4"/>
  <c r="G108" i="4"/>
  <c r="H108" i="4"/>
  <c r="G109" i="4"/>
  <c r="H109" i="4"/>
  <c r="G110" i="4"/>
  <c r="H110" i="4"/>
  <c r="G111" i="4"/>
  <c r="H111" i="4"/>
  <c r="G112" i="4"/>
  <c r="H112" i="4"/>
  <c r="G113" i="4"/>
  <c r="H113" i="4"/>
  <c r="G114" i="4"/>
  <c r="H114" i="4"/>
  <c r="G116" i="4"/>
  <c r="H116" i="4"/>
  <c r="G117" i="4"/>
  <c r="H117" i="4"/>
  <c r="L117" i="4"/>
  <c r="G118" i="4"/>
  <c r="H118" i="4"/>
  <c r="G119" i="4"/>
  <c r="H119" i="4"/>
  <c r="G120" i="4"/>
  <c r="H120" i="4"/>
  <c r="G121" i="4"/>
  <c r="H121" i="4"/>
  <c r="G122" i="4"/>
  <c r="H122" i="4"/>
  <c r="G123" i="4"/>
  <c r="H123" i="4"/>
  <c r="G124" i="4"/>
  <c r="H124" i="4"/>
  <c r="G126" i="4"/>
  <c r="H126" i="4"/>
  <c r="L126" i="4"/>
  <c r="G127" i="4"/>
  <c r="H127" i="4"/>
  <c r="G128" i="4"/>
  <c r="H128" i="4"/>
  <c r="L128" i="4"/>
  <c r="G129" i="4"/>
  <c r="H129" i="4"/>
  <c r="G130" i="4"/>
  <c r="H130" i="4"/>
  <c r="L130" i="4"/>
  <c r="G131" i="4"/>
  <c r="H131" i="4"/>
  <c r="G132" i="4"/>
  <c r="H132" i="4"/>
  <c r="L132" i="4"/>
  <c r="G133" i="4"/>
  <c r="H133" i="4"/>
  <c r="G135" i="4"/>
  <c r="H135" i="4"/>
  <c r="I134" i="4"/>
  <c r="G136" i="4"/>
  <c r="H136" i="4"/>
  <c r="G137" i="4"/>
  <c r="H137" i="4"/>
  <c r="G138" i="4"/>
  <c r="H138" i="4"/>
  <c r="G139" i="4"/>
  <c r="H139" i="4"/>
  <c r="G141" i="4"/>
  <c r="H141" i="4"/>
  <c r="G142" i="4"/>
  <c r="H142" i="4"/>
  <c r="G143" i="4"/>
  <c r="H143" i="4"/>
  <c r="G144" i="4"/>
  <c r="H144" i="4"/>
  <c r="G145" i="4"/>
  <c r="H145" i="4"/>
  <c r="G146" i="4"/>
  <c r="H146" i="4"/>
  <c r="G147" i="4"/>
  <c r="H147" i="4"/>
  <c r="G148" i="4"/>
  <c r="H148" i="4"/>
  <c r="G149" i="4"/>
  <c r="H149" i="4"/>
  <c r="G151" i="4"/>
  <c r="H151" i="4"/>
  <c r="I150" i="4"/>
  <c r="G152" i="4"/>
  <c r="H152" i="4"/>
  <c r="G153" i="4"/>
  <c r="H153" i="4"/>
  <c r="G154" i="4"/>
  <c r="H154" i="4"/>
  <c r="G155" i="4"/>
  <c r="H155" i="4"/>
  <c r="L155" i="4"/>
  <c r="G157" i="4"/>
  <c r="H157" i="4"/>
  <c r="G158" i="4"/>
  <c r="H158" i="4"/>
  <c r="G159" i="4"/>
  <c r="H159" i="4"/>
  <c r="G160" i="4"/>
  <c r="H160" i="4"/>
  <c r="L160" i="4"/>
  <c r="G161" i="4"/>
  <c r="H161" i="4"/>
  <c r="G162" i="4"/>
  <c r="H162" i="4"/>
  <c r="L162" i="4"/>
  <c r="G163" i="4"/>
  <c r="H163" i="4"/>
  <c r="G166" i="4"/>
  <c r="H166" i="4"/>
  <c r="G167" i="4"/>
  <c r="H167" i="4"/>
  <c r="L167" i="4"/>
  <c r="G168" i="4"/>
  <c r="H168" i="4"/>
  <c r="G169" i="4"/>
  <c r="H169" i="4"/>
  <c r="L169" i="4"/>
  <c r="G171" i="4"/>
  <c r="H171" i="4"/>
  <c r="G172" i="4"/>
  <c r="H172" i="4"/>
  <c r="G173" i="4"/>
  <c r="H173" i="4"/>
  <c r="G174" i="4"/>
  <c r="H174" i="4"/>
  <c r="G176" i="4"/>
  <c r="H176" i="4"/>
  <c r="G177" i="4"/>
  <c r="H177" i="4"/>
  <c r="G178" i="4"/>
  <c r="H178" i="4"/>
  <c r="L178" i="4"/>
  <c r="G180" i="4"/>
  <c r="H180" i="4"/>
  <c r="G181" i="4"/>
  <c r="H181" i="4"/>
  <c r="I179" i="4"/>
  <c r="G182" i="4"/>
  <c r="H182" i="4"/>
  <c r="H185" i="4"/>
  <c r="H186" i="4"/>
  <c r="H187" i="4"/>
  <c r="H188" i="4"/>
  <c r="H189" i="4"/>
  <c r="H190" i="4"/>
  <c r="L190" i="4"/>
  <c r="H191" i="4"/>
  <c r="H192" i="4"/>
  <c r="H194" i="4"/>
  <c r="I193" i="4"/>
  <c r="H195" i="4"/>
  <c r="L195" i="4"/>
  <c r="H197" i="4"/>
  <c r="H198" i="4"/>
  <c r="L198" i="4"/>
  <c r="H199" i="4"/>
  <c r="H200" i="4"/>
  <c r="H201" i="4"/>
  <c r="J196" i="4"/>
  <c r="H203" i="4"/>
  <c r="H204" i="4"/>
  <c r="J202" i="4"/>
  <c r="H211" i="4"/>
  <c r="H212" i="4"/>
  <c r="H213" i="4"/>
  <c r="J210" i="4"/>
  <c r="H215" i="4"/>
  <c r="H216" i="4"/>
  <c r="H217" i="4"/>
  <c r="H218" i="4"/>
  <c r="L218" i="4"/>
  <c r="H219" i="4"/>
  <c r="H222" i="4"/>
  <c r="H223" i="4"/>
  <c r="H224" i="4"/>
  <c r="H225" i="4"/>
  <c r="H226" i="4"/>
  <c r="L226" i="4"/>
  <c r="H227" i="4"/>
  <c r="H229" i="4"/>
  <c r="H230" i="4"/>
  <c r="I228" i="4"/>
  <c r="H231" i="4"/>
  <c r="L231" i="4"/>
  <c r="H232" i="4"/>
  <c r="H233" i="4"/>
  <c r="H234" i="4"/>
  <c r="H235" i="4"/>
  <c r="L235" i="4"/>
  <c r="H236" i="4"/>
  <c r="H246" i="4"/>
  <c r="H255" i="4"/>
  <c r="H256" i="4"/>
  <c r="H257" i="4"/>
  <c r="L257" i="4"/>
  <c r="H258" i="4"/>
  <c r="H260" i="4"/>
  <c r="H261" i="4"/>
  <c r="I259" i="4"/>
  <c r="H262" i="4"/>
  <c r="L262" i="4"/>
  <c r="H263" i="4"/>
  <c r="H264" i="4"/>
  <c r="H265" i="4"/>
  <c r="H266" i="4"/>
  <c r="L266" i="4"/>
  <c r="H268" i="4"/>
  <c r="H269" i="4"/>
  <c r="L269" i="4"/>
  <c r="H270" i="4"/>
  <c r="H271" i="4"/>
  <c r="H272" i="4"/>
  <c r="H273" i="4"/>
  <c r="L273" i="4"/>
  <c r="H274" i="4"/>
  <c r="H277" i="4"/>
  <c r="L277" i="4"/>
  <c r="H278" i="4"/>
  <c r="I276" i="4"/>
  <c r="H280" i="4"/>
  <c r="H281" i="4"/>
  <c r="H282" i="4"/>
  <c r="L282" i="4"/>
  <c r="I279" i="4"/>
  <c r="H284" i="4"/>
  <c r="H285" i="4"/>
  <c r="H286" i="4"/>
  <c r="I283" i="4"/>
  <c r="H288" i="4"/>
  <c r="H289" i="4"/>
  <c r="H290" i="4"/>
  <c r="H292" i="4"/>
  <c r="J291" i="4"/>
  <c r="H300" i="4"/>
  <c r="H301" i="4"/>
  <c r="L301" i="4"/>
  <c r="I299" i="4"/>
  <c r="H304" i="4"/>
  <c r="H305" i="4"/>
  <c r="H306" i="4"/>
  <c r="I303" i="4"/>
  <c r="H307" i="4"/>
  <c r="H309" i="4"/>
  <c r="H310" i="4"/>
  <c r="L310" i="4"/>
  <c r="J308" i="4"/>
  <c r="H312" i="4"/>
  <c r="H313" i="4"/>
  <c r="J311" i="4"/>
  <c r="H315" i="4"/>
  <c r="J314" i="4"/>
  <c r="H316" i="4"/>
  <c r="H317" i="4"/>
  <c r="H318" i="4"/>
  <c r="L318" i="4"/>
  <c r="H319" i="4"/>
  <c r="H320" i="4"/>
  <c r="H321" i="4"/>
  <c r="H323" i="4"/>
  <c r="J322" i="4"/>
  <c r="H324" i="4"/>
  <c r="H325" i="4"/>
  <c r="L325" i="4"/>
  <c r="H326" i="4"/>
  <c r="H327" i="4"/>
  <c r="L327" i="4"/>
  <c r="H335" i="4"/>
  <c r="H336" i="4"/>
  <c r="L336" i="4"/>
  <c r="H338" i="4"/>
  <c r="I337" i="4"/>
  <c r="H339" i="4"/>
  <c r="H340" i="4"/>
  <c r="H341" i="4"/>
  <c r="H342" i="4"/>
  <c r="H343" i="4"/>
  <c r="H344" i="4"/>
  <c r="H346" i="4"/>
  <c r="L346" i="4"/>
  <c r="H347" i="4"/>
  <c r="H348" i="4"/>
  <c r="H349" i="4"/>
  <c r="J345" i="4"/>
  <c r="H351" i="4"/>
  <c r="L351" i="4"/>
  <c r="H352" i="4"/>
  <c r="H353" i="4"/>
  <c r="J350" i="4"/>
  <c r="H354" i="4"/>
  <c r="H356" i="4"/>
  <c r="H357" i="4"/>
  <c r="L357" i="4"/>
  <c r="J355" i="4"/>
  <c r="H359" i="4"/>
  <c r="H360" i="4"/>
  <c r="H361" i="4"/>
  <c r="L361" i="4"/>
  <c r="H362" i="4"/>
  <c r="J358" i="4"/>
  <c r="H363" i="4"/>
  <c r="L363" i="4"/>
  <c r="H364" i="4"/>
  <c r="H366" i="4"/>
  <c r="L366" i="4"/>
  <c r="H368" i="4"/>
  <c r="H369" i="4"/>
  <c r="H370" i="4"/>
  <c r="L370" i="4"/>
  <c r="H371" i="4"/>
  <c r="L371" i="4"/>
  <c r="H378" i="4"/>
  <c r="H379" i="4"/>
  <c r="H381" i="4"/>
  <c r="H382" i="4"/>
  <c r="L382" i="4"/>
  <c r="J380" i="4"/>
  <c r="H384" i="4"/>
  <c r="H385" i="4"/>
  <c r="J383" i="4"/>
  <c r="H387" i="4"/>
  <c r="H388" i="4"/>
  <c r="H389" i="4"/>
  <c r="L389" i="4"/>
  <c r="H390" i="4"/>
  <c r="H391" i="4"/>
  <c r="H398" i="4"/>
  <c r="L398" i="4"/>
  <c r="H399" i="4"/>
  <c r="H400" i="4"/>
  <c r="H401" i="4"/>
  <c r="J397" i="4"/>
  <c r="H403" i="4"/>
  <c r="L403" i="4"/>
  <c r="H404" i="4"/>
  <c r="J402" i="4"/>
  <c r="H407" i="4"/>
  <c r="H408" i="4"/>
  <c r="H409" i="4"/>
  <c r="H410" i="4"/>
  <c r="H411" i="4"/>
  <c r="H412" i="4"/>
  <c r="H413" i="4"/>
  <c r="H414" i="4"/>
  <c r="H415" i="4"/>
  <c r="H416" i="4"/>
  <c r="H418" i="4"/>
  <c r="L418" i="4"/>
  <c r="H419" i="4"/>
  <c r="L419" i="4"/>
  <c r="H420" i="4"/>
  <c r="H421" i="4"/>
  <c r="H422" i="4"/>
  <c r="L422" i="4"/>
  <c r="I417" i="4"/>
  <c r="H424" i="4"/>
  <c r="L424" i="4"/>
  <c r="H425" i="4"/>
  <c r="H426" i="4"/>
  <c r="I423" i="4"/>
  <c r="H427" i="4"/>
  <c r="L427" i="4"/>
  <c r="L426" i="4"/>
  <c r="L425" i="4"/>
  <c r="L421" i="4"/>
  <c r="L420" i="4"/>
  <c r="L416" i="4"/>
  <c r="L415" i="4"/>
  <c r="L414" i="4"/>
  <c r="L413" i="4"/>
  <c r="L412" i="4"/>
  <c r="L411" i="4"/>
  <c r="L410" i="4"/>
  <c r="L409" i="4"/>
  <c r="L408" i="4"/>
  <c r="L407" i="4"/>
  <c r="L404" i="4"/>
  <c r="L400" i="4"/>
  <c r="L399" i="4"/>
  <c r="L391" i="4"/>
  <c r="L390" i="4"/>
  <c r="L388" i="4"/>
  <c r="L387" i="4"/>
  <c r="L385" i="4"/>
  <c r="L384" i="4"/>
  <c r="L381" i="4"/>
  <c r="L379" i="4"/>
  <c r="L369" i="4"/>
  <c r="L368" i="4"/>
  <c r="L364" i="4"/>
  <c r="L360" i="4"/>
  <c r="L359" i="4"/>
  <c r="L356" i="4"/>
  <c r="L354" i="4"/>
  <c r="L352" i="4"/>
  <c r="L349" i="4"/>
  <c r="L348" i="4"/>
  <c r="L347" i="4"/>
  <c r="L344" i="4"/>
  <c r="L343" i="4"/>
  <c r="L342" i="4"/>
  <c r="L341" i="4"/>
  <c r="L340" i="4"/>
  <c r="L339" i="4"/>
  <c r="L338" i="4"/>
  <c r="L335" i="4"/>
  <c r="L326" i="4"/>
  <c r="L324" i="4"/>
  <c r="L321" i="4"/>
  <c r="L320" i="4"/>
  <c r="L319" i="4"/>
  <c r="L317" i="4"/>
  <c r="L316" i="4"/>
  <c r="L315" i="4"/>
  <c r="L313" i="4"/>
  <c r="L312" i="4"/>
  <c r="L309" i="4"/>
  <c r="L307" i="4"/>
  <c r="L305" i="4"/>
  <c r="L304" i="4"/>
  <c r="L302" i="4"/>
  <c r="L300" i="4"/>
  <c r="L292" i="4"/>
  <c r="L290" i="4"/>
  <c r="L289" i="4"/>
  <c r="L286" i="4"/>
  <c r="L285" i="4"/>
  <c r="L284" i="4"/>
  <c r="L281" i="4"/>
  <c r="L280" i="4"/>
  <c r="L278" i="4"/>
  <c r="L274" i="4"/>
  <c r="L272" i="4"/>
  <c r="L271" i="4"/>
  <c r="L270" i="4"/>
  <c r="L268" i="4"/>
  <c r="L265" i="4"/>
  <c r="L264" i="4"/>
  <c r="L263" i="4"/>
  <c r="L260" i="4"/>
  <c r="L258" i="4"/>
  <c r="L256" i="4"/>
  <c r="L255" i="4"/>
  <c r="L236" i="4"/>
  <c r="L234" i="4"/>
  <c r="L233" i="4"/>
  <c r="L232" i="4"/>
  <c r="L229" i="4"/>
  <c r="L227" i="4"/>
  <c r="L225" i="4"/>
  <c r="L224" i="4"/>
  <c r="L223" i="4"/>
  <c r="L219" i="4"/>
  <c r="L217" i="4"/>
  <c r="L216" i="4"/>
  <c r="L215" i="4"/>
  <c r="L213" i="4"/>
  <c r="L212" i="4"/>
  <c r="L211" i="4"/>
  <c r="L204" i="4"/>
  <c r="L203" i="4"/>
  <c r="L201" i="4"/>
  <c r="L200" i="4"/>
  <c r="L199" i="4"/>
  <c r="L197" i="4"/>
  <c r="L194" i="4"/>
  <c r="L192" i="4"/>
  <c r="L191" i="4"/>
  <c r="L189" i="4"/>
  <c r="L188" i="4"/>
  <c r="L187" i="4"/>
  <c r="L186" i="4"/>
  <c r="L185" i="4"/>
  <c r="X182" i="4"/>
  <c r="AB182" i="4"/>
  <c r="Y182" i="4"/>
  <c r="L182" i="4"/>
  <c r="X181" i="4"/>
  <c r="AB181" i="4"/>
  <c r="AA181" i="4"/>
  <c r="Z181" i="4"/>
  <c r="Y181" i="4"/>
  <c r="X180" i="4"/>
  <c r="AB180" i="4"/>
  <c r="L180" i="4"/>
  <c r="X178" i="4"/>
  <c r="AB178" i="4"/>
  <c r="AA178" i="4"/>
  <c r="Z178" i="4"/>
  <c r="Y178" i="4"/>
  <c r="X177" i="4"/>
  <c r="AB177" i="4"/>
  <c r="L177" i="4"/>
  <c r="X176" i="4"/>
  <c r="AB176" i="4"/>
  <c r="AA176" i="4"/>
  <c r="Z176" i="4"/>
  <c r="Y176" i="4"/>
  <c r="L174" i="4"/>
  <c r="X173" i="4"/>
  <c r="AB173" i="4"/>
  <c r="AA173" i="4"/>
  <c r="Z173" i="4"/>
  <c r="Y173" i="4"/>
  <c r="L173" i="4"/>
  <c r="X172" i="4"/>
  <c r="AA172" i="4"/>
  <c r="AB172" i="4"/>
  <c r="Y172" i="4"/>
  <c r="L172" i="4"/>
  <c r="X171" i="4"/>
  <c r="AB171" i="4"/>
  <c r="AA171" i="4"/>
  <c r="Z171" i="4"/>
  <c r="Y171" i="4"/>
  <c r="L171" i="4"/>
  <c r="X169" i="4"/>
  <c r="AA169" i="4"/>
  <c r="AB169" i="4"/>
  <c r="Y169" i="4"/>
  <c r="X168" i="4"/>
  <c r="AB168" i="4"/>
  <c r="AA168" i="4"/>
  <c r="Z168" i="4"/>
  <c r="Y168" i="4"/>
  <c r="L168" i="4"/>
  <c r="X167" i="4"/>
  <c r="AA167" i="4"/>
  <c r="AB167" i="4"/>
  <c r="Y167" i="4"/>
  <c r="X166" i="4"/>
  <c r="AB166" i="4"/>
  <c r="AA166" i="4"/>
  <c r="Z166" i="4"/>
  <c r="Y166" i="4"/>
  <c r="L166" i="4"/>
  <c r="X163" i="4"/>
  <c r="AA163" i="4"/>
  <c r="AB163" i="4"/>
  <c r="Y163" i="4"/>
  <c r="L163" i="4"/>
  <c r="X162" i="4"/>
  <c r="AB162" i="4"/>
  <c r="AA162" i="4"/>
  <c r="Z162" i="4"/>
  <c r="Y162" i="4"/>
  <c r="X161" i="4"/>
  <c r="AA161" i="4"/>
  <c r="AB161" i="4"/>
  <c r="Y161" i="4"/>
  <c r="L161" i="4"/>
  <c r="X160" i="4"/>
  <c r="AB160" i="4"/>
  <c r="AA160" i="4"/>
  <c r="Z160" i="4"/>
  <c r="Y160" i="4"/>
  <c r="X159" i="4"/>
  <c r="AA159" i="4"/>
  <c r="AB159" i="4"/>
  <c r="Y159" i="4"/>
  <c r="L159" i="4"/>
  <c r="X158" i="4"/>
  <c r="AB158" i="4"/>
  <c r="AA158" i="4"/>
  <c r="Z158" i="4"/>
  <c r="Y158" i="4"/>
  <c r="X157" i="4"/>
  <c r="AA157" i="4"/>
  <c r="AB157" i="4"/>
  <c r="Y157" i="4"/>
  <c r="L157" i="4"/>
  <c r="X155" i="4"/>
  <c r="AB155" i="4"/>
  <c r="AA155" i="4"/>
  <c r="Z155" i="4"/>
  <c r="Y155" i="4"/>
  <c r="X154" i="4"/>
  <c r="AA154" i="4"/>
  <c r="AB154" i="4"/>
  <c r="Y154" i="4"/>
  <c r="L154" i="4"/>
  <c r="X153" i="4"/>
  <c r="AB153" i="4"/>
  <c r="AA153" i="4"/>
  <c r="Z153" i="4"/>
  <c r="Y153" i="4"/>
  <c r="L153" i="4"/>
  <c r="X152" i="4"/>
  <c r="AA152" i="4"/>
  <c r="AB152" i="4"/>
  <c r="Y152" i="4"/>
  <c r="L152" i="4"/>
  <c r="X151" i="4"/>
  <c r="AB151" i="4"/>
  <c r="AA151" i="4"/>
  <c r="Z151" i="4"/>
  <c r="Y151" i="4"/>
  <c r="L151" i="4"/>
  <c r="X149" i="4"/>
  <c r="AA149" i="4"/>
  <c r="AB149" i="4"/>
  <c r="Y149" i="4"/>
  <c r="L149" i="4"/>
  <c r="X148" i="4"/>
  <c r="AB148" i="4"/>
  <c r="AA148" i="4"/>
  <c r="Z148" i="4"/>
  <c r="Y148" i="4"/>
  <c r="L148" i="4"/>
  <c r="X147" i="4"/>
  <c r="AA147" i="4"/>
  <c r="AB147" i="4"/>
  <c r="Y147" i="4"/>
  <c r="L147" i="4"/>
  <c r="X146" i="4"/>
  <c r="AB146" i="4"/>
  <c r="AA146" i="4"/>
  <c r="Z146" i="4"/>
  <c r="Y146" i="4"/>
  <c r="L146" i="4"/>
  <c r="X145" i="4"/>
  <c r="AA145" i="4"/>
  <c r="AB145" i="4"/>
  <c r="Y145" i="4"/>
  <c r="L145" i="4"/>
  <c r="X144" i="4"/>
  <c r="AB144" i="4"/>
  <c r="AA144" i="4"/>
  <c r="Z144" i="4"/>
  <c r="Y144" i="4"/>
  <c r="L144" i="4"/>
  <c r="X143" i="4"/>
  <c r="AA143" i="4"/>
  <c r="AB143" i="4"/>
  <c r="Y143" i="4"/>
  <c r="L143" i="4"/>
  <c r="X142" i="4"/>
  <c r="AB142" i="4"/>
  <c r="AA142" i="4"/>
  <c r="Z142" i="4"/>
  <c r="Y142" i="4"/>
  <c r="L142" i="4"/>
  <c r="X141" i="4"/>
  <c r="AA141" i="4"/>
  <c r="AB141" i="4"/>
  <c r="Y141" i="4"/>
  <c r="L141" i="4"/>
  <c r="X139" i="4"/>
  <c r="AB139" i="4"/>
  <c r="AA139" i="4"/>
  <c r="Z139" i="4"/>
  <c r="Y139" i="4"/>
  <c r="L139" i="4"/>
  <c r="X138" i="4"/>
  <c r="AA138" i="4"/>
  <c r="AB138" i="4"/>
  <c r="Y138" i="4"/>
  <c r="L138" i="4"/>
  <c r="X137" i="4"/>
  <c r="AB137" i="4"/>
  <c r="AA137" i="4"/>
  <c r="Z137" i="4"/>
  <c r="Y137" i="4"/>
  <c r="L137" i="4"/>
  <c r="X136" i="4"/>
  <c r="AA136" i="4"/>
  <c r="AB136" i="4"/>
  <c r="Y136" i="4"/>
  <c r="L136" i="4"/>
  <c r="X135" i="4"/>
  <c r="AB135" i="4"/>
  <c r="AA135" i="4"/>
  <c r="Z135" i="4"/>
  <c r="Y135" i="4"/>
  <c r="X133" i="4"/>
  <c r="AA133" i="4"/>
  <c r="AB133" i="4"/>
  <c r="Y133" i="4"/>
  <c r="L133" i="4"/>
  <c r="X132" i="4"/>
  <c r="AB132" i="4"/>
  <c r="AA132" i="4"/>
  <c r="Z132" i="4"/>
  <c r="Y132" i="4"/>
  <c r="X131" i="4"/>
  <c r="AA131" i="4"/>
  <c r="AB131" i="4"/>
  <c r="Y131" i="4"/>
  <c r="L131" i="4"/>
  <c r="X130" i="4"/>
  <c r="AB130" i="4"/>
  <c r="AA130" i="4"/>
  <c r="Z130" i="4"/>
  <c r="Y130" i="4"/>
  <c r="X129" i="4"/>
  <c r="AA129" i="4"/>
  <c r="AB129" i="4"/>
  <c r="L129" i="4"/>
  <c r="X128" i="4"/>
  <c r="AB128" i="4"/>
  <c r="AA128" i="4"/>
  <c r="Z128" i="4"/>
  <c r="Y128" i="4"/>
  <c r="X127" i="4"/>
  <c r="AA127" i="4"/>
  <c r="AB127" i="4"/>
  <c r="Y127" i="4"/>
  <c r="L127" i="4"/>
  <c r="X126" i="4"/>
  <c r="AB126" i="4"/>
  <c r="AA126" i="4"/>
  <c r="Z126" i="4"/>
  <c r="Y126" i="4"/>
  <c r="X124" i="4"/>
  <c r="AA124" i="4"/>
  <c r="AB124" i="4"/>
  <c r="L124" i="4"/>
  <c r="X123" i="4"/>
  <c r="AB123" i="4"/>
  <c r="AA123" i="4"/>
  <c r="Z123" i="4"/>
  <c r="Y123" i="4"/>
  <c r="L123" i="4"/>
  <c r="X122" i="4"/>
  <c r="AA122" i="4"/>
  <c r="AB122" i="4"/>
  <c r="Y122" i="4"/>
  <c r="L122" i="4"/>
  <c r="X121" i="4"/>
  <c r="AB121" i="4"/>
  <c r="AA121" i="4"/>
  <c r="Z121" i="4"/>
  <c r="Y121" i="4"/>
  <c r="L121" i="4"/>
  <c r="X120" i="4"/>
  <c r="AA120" i="4"/>
  <c r="AB120" i="4"/>
  <c r="Y120" i="4"/>
  <c r="L120" i="4"/>
  <c r="X119" i="4"/>
  <c r="AB119" i="4"/>
  <c r="AA119" i="4"/>
  <c r="Z119" i="4"/>
  <c r="Y119" i="4"/>
  <c r="L119" i="4"/>
  <c r="X118" i="4"/>
  <c r="AA118" i="4"/>
  <c r="AB118" i="4"/>
  <c r="Y118" i="4"/>
  <c r="L118" i="4"/>
  <c r="X117" i="4"/>
  <c r="AB117" i="4"/>
  <c r="AA117" i="4"/>
  <c r="Z117" i="4"/>
  <c r="Y117" i="4"/>
  <c r="X116" i="4"/>
  <c r="AA116" i="4"/>
  <c r="AB116" i="4"/>
  <c r="L116" i="4"/>
  <c r="X114" i="4"/>
  <c r="AB114" i="4"/>
  <c r="AA114" i="4"/>
  <c r="Z114" i="4"/>
  <c r="Y114" i="4"/>
  <c r="L114" i="4"/>
  <c r="X113" i="4"/>
  <c r="AA113" i="4"/>
  <c r="AB113" i="4"/>
  <c r="Y113" i="4"/>
  <c r="L113" i="4"/>
  <c r="X112" i="4"/>
  <c r="AB112" i="4"/>
  <c r="AA112" i="4"/>
  <c r="Z112" i="4"/>
  <c r="Y112" i="4"/>
  <c r="L112" i="4"/>
  <c r="X111" i="4"/>
  <c r="AA111" i="4"/>
  <c r="AB111" i="4"/>
  <c r="Y111" i="4"/>
  <c r="L111" i="4"/>
  <c r="X110" i="4"/>
  <c r="AB110" i="4"/>
  <c r="AA110" i="4"/>
  <c r="Z110" i="4"/>
  <c r="Y110" i="4"/>
  <c r="L110" i="4"/>
  <c r="X109" i="4"/>
  <c r="AA109" i="4"/>
  <c r="AB109" i="4"/>
  <c r="L109" i="4"/>
  <c r="X108" i="4"/>
  <c r="AB108" i="4"/>
  <c r="AA108" i="4"/>
  <c r="Z108" i="4"/>
  <c r="Y108" i="4"/>
  <c r="L108" i="4"/>
  <c r="X107" i="4"/>
  <c r="AA107" i="4"/>
  <c r="AB107" i="4"/>
  <c r="Y107" i="4"/>
  <c r="L107" i="4"/>
  <c r="X104" i="4"/>
  <c r="Z104" i="4"/>
  <c r="AB104" i="4"/>
  <c r="AA104" i="4"/>
  <c r="Y104" i="4"/>
  <c r="L104" i="4"/>
  <c r="X103" i="4"/>
  <c r="AB103" i="4"/>
  <c r="Y103" i="4"/>
  <c r="L103" i="4"/>
  <c r="X102" i="4"/>
  <c r="Z102" i="4"/>
  <c r="AB102" i="4"/>
  <c r="AA102" i="4"/>
  <c r="Y102" i="4"/>
  <c r="X101" i="4"/>
  <c r="AB101" i="4"/>
  <c r="Y101" i="4"/>
  <c r="L101" i="4"/>
  <c r="X100" i="4"/>
  <c r="Z100" i="4"/>
  <c r="AB100" i="4"/>
  <c r="AA100" i="4"/>
  <c r="Y100" i="4"/>
  <c r="L100" i="4"/>
  <c r="X99" i="4"/>
  <c r="AB99" i="4"/>
  <c r="Y99" i="4"/>
  <c r="L99" i="4"/>
  <c r="X98" i="4"/>
  <c r="Z98" i="4"/>
  <c r="AB98" i="4"/>
  <c r="AA98" i="4"/>
  <c r="Y98" i="4"/>
  <c r="L98" i="4"/>
  <c r="X97" i="4"/>
  <c r="AB97" i="4"/>
  <c r="Y97" i="4"/>
  <c r="X96" i="4"/>
  <c r="Z96" i="4"/>
  <c r="AB96" i="4"/>
  <c r="AA96" i="4"/>
  <c r="Y96" i="4"/>
  <c r="L96" i="4"/>
  <c r="X95" i="4"/>
  <c r="AB95" i="4"/>
  <c r="Y95" i="4"/>
  <c r="L95" i="4"/>
  <c r="X94" i="4"/>
  <c r="Z94" i="4"/>
  <c r="AB94" i="4"/>
  <c r="AA94" i="4"/>
  <c r="Y94" i="4"/>
  <c r="X93" i="4"/>
  <c r="AB93" i="4"/>
  <c r="Y93" i="4"/>
  <c r="L93" i="4"/>
  <c r="X92" i="4"/>
  <c r="Z92" i="4"/>
  <c r="AB92" i="4"/>
  <c r="AA92" i="4"/>
  <c r="Y92" i="4"/>
  <c r="L92" i="4"/>
  <c r="X89" i="4"/>
  <c r="AB89" i="4"/>
  <c r="L89" i="4"/>
  <c r="X88" i="4"/>
  <c r="Z88" i="4"/>
  <c r="AB88" i="4"/>
  <c r="AA88" i="4"/>
  <c r="Y88" i="4"/>
  <c r="L88" i="4"/>
  <c r="X87" i="4"/>
  <c r="AB87" i="4"/>
  <c r="Y87" i="4"/>
  <c r="L87" i="4"/>
  <c r="X86" i="4"/>
  <c r="Z86" i="4"/>
  <c r="AB86" i="4"/>
  <c r="AA86" i="4"/>
  <c r="Y86" i="4"/>
  <c r="L86" i="4"/>
  <c r="X85" i="4"/>
  <c r="AB85" i="4"/>
  <c r="Y85" i="4"/>
  <c r="L85" i="4"/>
  <c r="X84" i="4"/>
  <c r="Z84" i="4"/>
  <c r="AB84" i="4"/>
  <c r="AA84" i="4"/>
  <c r="Y84" i="4"/>
  <c r="L84" i="4"/>
  <c r="X83" i="4"/>
  <c r="AB83" i="4"/>
  <c r="Y83" i="4"/>
  <c r="L83" i="4"/>
  <c r="L82" i="4"/>
  <c r="X79" i="4"/>
  <c r="AB79" i="4"/>
  <c r="L79" i="4"/>
  <c r="X77" i="4"/>
  <c r="AA77" i="4"/>
  <c r="AB77" i="4"/>
  <c r="Y77" i="4"/>
  <c r="L77" i="4"/>
  <c r="X76" i="4"/>
  <c r="AB76" i="4"/>
  <c r="AA76" i="4"/>
  <c r="Z76" i="4"/>
  <c r="Y76" i="4"/>
  <c r="X75" i="4"/>
  <c r="AA75" i="4"/>
  <c r="AB75" i="4"/>
  <c r="Y75" i="4"/>
  <c r="L75" i="4"/>
  <c r="X74" i="4"/>
  <c r="AB74" i="4"/>
  <c r="AA74" i="4"/>
  <c r="Z74" i="4"/>
  <c r="Y74" i="4"/>
  <c r="X73" i="4"/>
  <c r="AA73" i="4"/>
  <c r="AB73" i="4"/>
  <c r="Y73" i="4"/>
  <c r="L73" i="4"/>
  <c r="X72" i="4"/>
  <c r="AB72" i="4"/>
  <c r="AA72" i="4"/>
  <c r="Z72" i="4"/>
  <c r="Y72" i="4"/>
  <c r="X71" i="4"/>
  <c r="AA71" i="4"/>
  <c r="AB71" i="4"/>
  <c r="Y71" i="4"/>
  <c r="L71" i="4"/>
  <c r="X69" i="4"/>
  <c r="AB69" i="4"/>
  <c r="AA69" i="4"/>
  <c r="Z69" i="4"/>
  <c r="Y69" i="4"/>
  <c r="L69" i="4"/>
  <c r="X68" i="4"/>
  <c r="AB68" i="4"/>
  <c r="X67" i="4"/>
  <c r="AB67" i="4"/>
  <c r="AA67" i="4"/>
  <c r="Z67" i="4"/>
  <c r="Y67" i="4"/>
  <c r="L67" i="4"/>
  <c r="L66" i="4"/>
  <c r="L65" i="4"/>
  <c r="X64" i="4"/>
  <c r="AB64" i="4"/>
  <c r="AA64" i="4"/>
  <c r="Z64" i="4"/>
  <c r="Y64" i="4"/>
  <c r="X63" i="4"/>
  <c r="AB63" i="4"/>
  <c r="Y63" i="4"/>
  <c r="L63" i="4"/>
  <c r="L61" i="4"/>
  <c r="L60" i="4"/>
  <c r="X59" i="4"/>
  <c r="AB59" i="4"/>
  <c r="AA59" i="4"/>
  <c r="Z59" i="4"/>
  <c r="Y59" i="4"/>
  <c r="L59" i="4"/>
  <c r="X58" i="4"/>
  <c r="AA58" i="4"/>
  <c r="AB58" i="4"/>
  <c r="L58" i="4"/>
  <c r="X57" i="4"/>
  <c r="AB57" i="4"/>
  <c r="AA57" i="4"/>
  <c r="Z57" i="4"/>
  <c r="Y57" i="4"/>
  <c r="L57" i="4"/>
  <c r="X56" i="4"/>
  <c r="AA56" i="4"/>
  <c r="AB56" i="4"/>
  <c r="Y56" i="4"/>
  <c r="L56" i="4"/>
  <c r="X55" i="4"/>
  <c r="AB55" i="4"/>
  <c r="AA55" i="4"/>
  <c r="Z55" i="4"/>
  <c r="Y55" i="4"/>
  <c r="L55" i="4"/>
  <c r="L53" i="4"/>
  <c r="L52" i="4"/>
  <c r="X51" i="4"/>
  <c r="AB51" i="4"/>
  <c r="AA51" i="4"/>
  <c r="Z51" i="4"/>
  <c r="Y51" i="4"/>
  <c r="X50" i="4"/>
  <c r="AA50" i="4"/>
  <c r="AB50" i="4"/>
  <c r="Y50" i="4"/>
  <c r="L50" i="4"/>
  <c r="X49" i="4"/>
  <c r="AB49" i="4"/>
  <c r="AA49" i="4"/>
  <c r="Z49" i="4"/>
  <c r="Y49" i="4"/>
  <c r="L49" i="4"/>
  <c r="X48" i="4"/>
  <c r="AA48" i="4"/>
  <c r="AB48" i="4"/>
  <c r="L48" i="4"/>
  <c r="X47" i="4"/>
  <c r="AB47" i="4"/>
  <c r="AA47" i="4"/>
  <c r="Z47" i="4"/>
  <c r="Y47" i="4"/>
  <c r="L47" i="4"/>
  <c r="X46" i="4"/>
  <c r="AA46" i="4"/>
  <c r="AB46" i="4"/>
  <c r="Y46" i="4"/>
  <c r="L46" i="4"/>
  <c r="X45" i="4"/>
  <c r="AB45" i="4"/>
  <c r="AA45" i="4"/>
  <c r="Z45" i="4"/>
  <c r="Y45" i="4"/>
  <c r="L45" i="4"/>
  <c r="AB44" i="4"/>
  <c r="AA44" i="4"/>
  <c r="Z44" i="4"/>
  <c r="Y44" i="4"/>
  <c r="L42" i="4"/>
  <c r="L41" i="4"/>
  <c r="L40" i="4"/>
  <c r="L33" i="4"/>
  <c r="L32" i="4"/>
  <c r="L31" i="4"/>
  <c r="L30" i="4"/>
  <c r="L28" i="4"/>
  <c r="L27" i="4"/>
  <c r="L26" i="4"/>
  <c r="L25" i="4"/>
  <c r="L24" i="4"/>
  <c r="L22" i="4"/>
  <c r="L21" i="4"/>
  <c r="L20" i="4"/>
  <c r="L19" i="4"/>
  <c r="L17" i="4"/>
  <c r="L16" i="4"/>
  <c r="L15" i="4"/>
  <c r="L13" i="4"/>
  <c r="L12" i="4"/>
  <c r="L11" i="4"/>
  <c r="I175" i="4"/>
  <c r="L176" i="4"/>
  <c r="L44" i="4"/>
  <c r="J43" i="4"/>
  <c r="I156" i="4"/>
  <c r="L158" i="4"/>
  <c r="Y79" i="4"/>
  <c r="Y180" i="4"/>
  <c r="AC60" i="7"/>
  <c r="AB60" i="7"/>
  <c r="AC83" i="7"/>
  <c r="AB83" i="7"/>
  <c r="AC85" i="7"/>
  <c r="AB85" i="7"/>
  <c r="AB117" i="7"/>
  <c r="AC117" i="7"/>
  <c r="AA117" i="7"/>
  <c r="AB123" i="7"/>
  <c r="AA123" i="7"/>
  <c r="Z123" i="7"/>
  <c r="AB135" i="7"/>
  <c r="AC135" i="7"/>
  <c r="AA135" i="7"/>
  <c r="J426" i="7"/>
  <c r="K331" i="7"/>
  <c r="I251" i="7"/>
  <c r="M15" i="7"/>
  <c r="Y58" i="4"/>
  <c r="Z79" i="4"/>
  <c r="Z83" i="4"/>
  <c r="Z89" i="4"/>
  <c r="Z93" i="4"/>
  <c r="Z95" i="4"/>
  <c r="Z97" i="4"/>
  <c r="Y109" i="4"/>
  <c r="Y129" i="4"/>
  <c r="Z177" i="4"/>
  <c r="Z180" i="4"/>
  <c r="L181" i="4"/>
  <c r="Z182" i="4"/>
  <c r="L230" i="4"/>
  <c r="L362" i="4"/>
  <c r="J386" i="4"/>
  <c r="J377" i="4"/>
  <c r="J367" i="4"/>
  <c r="J275" i="4"/>
  <c r="J35" i="4"/>
  <c r="I170" i="4"/>
  <c r="I165" i="4"/>
  <c r="J164" i="4"/>
  <c r="I125" i="4"/>
  <c r="AC64" i="7"/>
  <c r="AB64" i="7"/>
  <c r="AB72" i="7"/>
  <c r="AA72" i="7"/>
  <c r="AB88" i="7"/>
  <c r="AA88" i="7"/>
  <c r="AB94" i="7"/>
  <c r="AA94" i="7"/>
  <c r="AC101" i="7"/>
  <c r="AB101" i="7"/>
  <c r="AA101" i="7"/>
  <c r="AB126" i="7"/>
  <c r="AC126" i="7"/>
  <c r="AA126" i="7"/>
  <c r="AB141" i="7"/>
  <c r="AA141" i="7"/>
  <c r="Z141" i="7"/>
  <c r="AB153" i="7"/>
  <c r="AC153" i="7"/>
  <c r="AA153" i="7"/>
  <c r="AC160" i="7"/>
  <c r="AB160" i="7"/>
  <c r="AA160" i="7"/>
  <c r="Z160" i="7"/>
  <c r="AC180" i="7"/>
  <c r="AB180" i="7"/>
  <c r="AA180" i="7"/>
  <c r="Z180" i="7"/>
  <c r="AC182" i="7"/>
  <c r="AB182" i="7"/>
  <c r="Z182" i="7"/>
  <c r="J268" i="7"/>
  <c r="M269" i="7"/>
  <c r="J143" i="7"/>
  <c r="J115" i="7"/>
  <c r="K63" i="7"/>
  <c r="I252" i="7"/>
  <c r="K9" i="7"/>
  <c r="Y68" i="4"/>
  <c r="K364" i="7"/>
  <c r="M365" i="7"/>
  <c r="Z63" i="4"/>
  <c r="Z68" i="4"/>
  <c r="Z85" i="4"/>
  <c r="Z99" i="4"/>
  <c r="Z103" i="4"/>
  <c r="Z46" i="4"/>
  <c r="Z48" i="4"/>
  <c r="Z50" i="4"/>
  <c r="Z56" i="4"/>
  <c r="Z58" i="4"/>
  <c r="AA63" i="4"/>
  <c r="AA68" i="4"/>
  <c r="Z71" i="4"/>
  <c r="Z73" i="4"/>
  <c r="Z75" i="4"/>
  <c r="Z77" i="4"/>
  <c r="AA79" i="4"/>
  <c r="AA83" i="4"/>
  <c r="AA85" i="4"/>
  <c r="AA87" i="4"/>
  <c r="AA89" i="4"/>
  <c r="AA93" i="4"/>
  <c r="AA95" i="4"/>
  <c r="AA97" i="4"/>
  <c r="AA99" i="4"/>
  <c r="AA101" i="4"/>
  <c r="AA103" i="4"/>
  <c r="Z107" i="4"/>
  <c r="Z109" i="4"/>
  <c r="Z111" i="4"/>
  <c r="Z113" i="4"/>
  <c r="Z116" i="4"/>
  <c r="Z118" i="4"/>
  <c r="Z120" i="4"/>
  <c r="Z122" i="4"/>
  <c r="Z124" i="4"/>
  <c r="Z127" i="4"/>
  <c r="Z129" i="4"/>
  <c r="Z131" i="4"/>
  <c r="Z133" i="4"/>
  <c r="L135" i="4"/>
  <c r="Z136" i="4"/>
  <c r="Z138" i="4"/>
  <c r="Z141" i="4"/>
  <c r="Z143" i="4"/>
  <c r="Z145" i="4"/>
  <c r="Z147" i="4"/>
  <c r="Z149" i="4"/>
  <c r="Z152" i="4"/>
  <c r="Z154" i="4"/>
  <c r="Z157" i="4"/>
  <c r="Z159" i="4"/>
  <c r="Z161" i="4"/>
  <c r="Z163" i="4"/>
  <c r="Z167" i="4"/>
  <c r="Z169" i="4"/>
  <c r="Z172" i="4"/>
  <c r="AA177" i="4"/>
  <c r="AA180" i="4"/>
  <c r="AA182" i="4"/>
  <c r="L261" i="4"/>
  <c r="I334" i="4"/>
  <c r="J333" i="4"/>
  <c r="J267" i="4"/>
  <c r="J214" i="4"/>
  <c r="H247" i="4"/>
  <c r="I115" i="4"/>
  <c r="J54" i="4"/>
  <c r="J18" i="4"/>
  <c r="AC54" i="7"/>
  <c r="AB54" i="7"/>
  <c r="AC56" i="7"/>
  <c r="AB56" i="7"/>
  <c r="Z60" i="7"/>
  <c r="AC66" i="7"/>
  <c r="AB66" i="7"/>
  <c r="Z83" i="7"/>
  <c r="Z85" i="7"/>
  <c r="AA110" i="7"/>
  <c r="AB110" i="7"/>
  <c r="Z110" i="7"/>
  <c r="AC113" i="7"/>
  <c r="AB113" i="7"/>
  <c r="AA113" i="7"/>
  <c r="AB144" i="7"/>
  <c r="AC144" i="7"/>
  <c r="AA144" i="7"/>
  <c r="AB191" i="7"/>
  <c r="AA191" i="7"/>
  <c r="AC191" i="7"/>
  <c r="Z191" i="7"/>
  <c r="M301" i="7"/>
  <c r="J292" i="7"/>
  <c r="M293" i="7"/>
  <c r="K276" i="7"/>
  <c r="M277" i="7"/>
  <c r="Y89" i="4"/>
  <c r="Y177" i="4"/>
  <c r="J298" i="4"/>
  <c r="J287" i="4"/>
  <c r="L288" i="4"/>
  <c r="I140" i="4"/>
  <c r="J9" i="4"/>
  <c r="AA102" i="7"/>
  <c r="AB102" i="7"/>
  <c r="Z102" i="7"/>
  <c r="AC105" i="7"/>
  <c r="AB105" i="7"/>
  <c r="AA105" i="7"/>
  <c r="AB151" i="7"/>
  <c r="AA151" i="7"/>
  <c r="Z151" i="7"/>
  <c r="K395" i="7"/>
  <c r="M399" i="7"/>
  <c r="K389" i="7"/>
  <c r="M390" i="7"/>
  <c r="Y48" i="4"/>
  <c r="Z87" i="4"/>
  <c r="Z101" i="4"/>
  <c r="Y116" i="4"/>
  <c r="Y124" i="4"/>
  <c r="L10" i="4"/>
  <c r="L306" i="4"/>
  <c r="L323" i="4"/>
  <c r="L353" i="4"/>
  <c r="L378" i="4"/>
  <c r="L401" i="4"/>
  <c r="I406" i="4"/>
  <c r="J405" i="4"/>
  <c r="J365" i="4"/>
  <c r="I254" i="4"/>
  <c r="J253" i="4"/>
  <c r="H244" i="4"/>
  <c r="I221" i="4"/>
  <c r="J220" i="4"/>
  <c r="L222" i="4"/>
  <c r="I184" i="4"/>
  <c r="J183" i="4"/>
  <c r="I91" i="4"/>
  <c r="J90" i="4"/>
  <c r="J81" i="4"/>
  <c r="H243" i="4"/>
  <c r="J238" i="4"/>
  <c r="AC58" i="7"/>
  <c r="AB58" i="7"/>
  <c r="AA60" i="7"/>
  <c r="Z64" i="7"/>
  <c r="AC68" i="7"/>
  <c r="AB68" i="7"/>
  <c r="Z72" i="7"/>
  <c r="AB77" i="7"/>
  <c r="AA77" i="7"/>
  <c r="AC81" i="7"/>
  <c r="AB81" i="7"/>
  <c r="AA83" i="7"/>
  <c r="AA85" i="7"/>
  <c r="Z88" i="7"/>
  <c r="AB92" i="7"/>
  <c r="AA92" i="7"/>
  <c r="Z94" i="7"/>
  <c r="AB96" i="7"/>
  <c r="AA96" i="7"/>
  <c r="AC102" i="7"/>
  <c r="Z105" i="7"/>
  <c r="AA106" i="7"/>
  <c r="AB106" i="7"/>
  <c r="Z106" i="7"/>
  <c r="AC109" i="7"/>
  <c r="AB109" i="7"/>
  <c r="AA109" i="7"/>
  <c r="Z117" i="7"/>
  <c r="AC123" i="7"/>
  <c r="AB132" i="7"/>
  <c r="AA132" i="7"/>
  <c r="Z132" i="7"/>
  <c r="Z135" i="7"/>
  <c r="M145" i="7"/>
  <c r="AC151" i="7"/>
  <c r="AC164" i="7"/>
  <c r="AB164" i="7"/>
  <c r="AA164" i="7"/>
  <c r="Z164" i="7"/>
  <c r="AC167" i="7"/>
  <c r="AB167" i="7"/>
  <c r="Z167" i="7"/>
  <c r="AC171" i="7"/>
  <c r="AB171" i="7"/>
  <c r="AA171" i="7"/>
  <c r="Z171" i="7"/>
  <c r="K359" i="7"/>
  <c r="M361" i="7"/>
  <c r="K323" i="7"/>
  <c r="M325" i="7"/>
  <c r="M297" i="7"/>
  <c r="K296" i="7"/>
  <c r="AC162" i="7"/>
  <c r="AB162" i="7"/>
  <c r="AC175" i="7"/>
  <c r="AB175" i="7"/>
  <c r="M387" i="7"/>
  <c r="K386" i="7"/>
  <c r="M378" i="7"/>
  <c r="K376" i="7"/>
  <c r="K342" i="7"/>
  <c r="J285" i="7"/>
  <c r="K284" i="7"/>
  <c r="M286" i="7"/>
  <c r="J237" i="7"/>
  <c r="M239" i="7"/>
  <c r="J193" i="7"/>
  <c r="K192" i="7"/>
  <c r="M195" i="7"/>
  <c r="J165" i="7"/>
  <c r="M167" i="7"/>
  <c r="J149" i="7"/>
  <c r="Z97" i="7"/>
  <c r="Z103" i="7"/>
  <c r="Z107" i="7"/>
  <c r="Z111" i="7"/>
  <c r="Z121" i="7"/>
  <c r="Z130" i="7"/>
  <c r="Z139" i="7"/>
  <c r="Z148" i="7"/>
  <c r="Z157" i="7"/>
  <c r="AC169" i="7"/>
  <c r="AB169" i="7"/>
  <c r="AC177" i="7"/>
  <c r="AB177" i="7"/>
  <c r="AB186" i="7"/>
  <c r="AA186" i="7"/>
  <c r="AB189" i="7"/>
  <c r="AA189" i="7"/>
  <c r="J415" i="7"/>
  <c r="M416" i="7"/>
  <c r="M357" i="7"/>
  <c r="K354" i="7"/>
  <c r="M321" i="7"/>
  <c r="K320" i="7"/>
  <c r="J263" i="7"/>
  <c r="K262" i="7"/>
  <c r="K258" i="7"/>
  <c r="M265" i="7"/>
  <c r="J202" i="7"/>
  <c r="M203" i="7"/>
  <c r="J179" i="7"/>
  <c r="M180" i="7"/>
  <c r="M375" i="7"/>
  <c r="K411" i="7"/>
  <c r="K317" i="7"/>
  <c r="J312" i="7"/>
  <c r="K307" i="7"/>
  <c r="K303" i="7"/>
  <c r="K223" i="7"/>
  <c r="K215" i="7"/>
  <c r="I256" i="7"/>
  <c r="J188" i="7"/>
  <c r="J184" i="7"/>
  <c r="J174" i="7"/>
  <c r="K173" i="7"/>
  <c r="J100" i="7"/>
  <c r="K52" i="7"/>
  <c r="K48" i="7"/>
  <c r="K16" i="7"/>
  <c r="J432" i="7"/>
  <c r="J288" i="7"/>
  <c r="J230" i="7"/>
  <c r="K229" i="7"/>
  <c r="K205" i="7"/>
  <c r="J159" i="7"/>
  <c r="J124" i="7"/>
  <c r="I254" i="7"/>
  <c r="K22" i="7"/>
  <c r="J206" i="4"/>
  <c r="K382" i="7"/>
  <c r="K247" i="7"/>
  <c r="K99" i="7"/>
  <c r="K44" i="7"/>
  <c r="K414" i="7"/>
  <c r="K402" i="7"/>
  <c r="K338" i="7"/>
  <c r="J5" i="4"/>
  <c r="J294" i="4"/>
  <c r="J329" i="4"/>
  <c r="J249" i="4"/>
  <c r="K5" i="7"/>
  <c r="J373" i="4"/>
  <c r="J393" i="4"/>
  <c r="K440" i="7"/>
  <c r="J431" i="4"/>
  <c r="K442" i="7"/>
  <c r="I440" i="7"/>
  <c r="K444" i="7"/>
  <c r="K450" i="7"/>
  <c r="K446" i="7"/>
  <c r="J435" i="4"/>
  <c r="J437" i="4"/>
  <c r="J433" i="4"/>
  <c r="J441" i="4"/>
  <c r="H431" i="4"/>
</calcChain>
</file>

<file path=xl/sharedStrings.xml><?xml version="1.0" encoding="utf-8"?>
<sst xmlns="http://schemas.openxmlformats.org/spreadsheetml/2006/main" count="3071" uniqueCount="519">
  <si>
    <t>Type</t>
  </si>
  <si>
    <t>Section</t>
  </si>
  <si>
    <t>Emission</t>
  </si>
  <si>
    <t>Poste budgétaire</t>
  </si>
  <si>
    <t>Date</t>
  </si>
  <si>
    <t>N°</t>
  </si>
  <si>
    <t>Nom</t>
  </si>
  <si>
    <t>Montant</t>
  </si>
  <si>
    <t>Montant
facturé/réel</t>
  </si>
  <si>
    <t>Ecart</t>
  </si>
  <si>
    <t>Arch.</t>
  </si>
  <si>
    <t>Validation</t>
  </si>
  <si>
    <t>Pièce</t>
  </si>
  <si>
    <t>Emploi</t>
  </si>
  <si>
    <t>Nb Jour(s)</t>
  </si>
  <si>
    <t>WDossier</t>
  </si>
  <si>
    <t>Contrat</t>
  </si>
  <si>
    <t>NBCKZ0010</t>
  </si>
  <si>
    <t>EL CHAPO</t>
  </si>
  <si>
    <t>BARDOS SEBASTIEN</t>
  </si>
  <si>
    <t>AUTEUR</t>
  </si>
  <si>
    <t>\\172.20.10.8\xotis\Media\DONNEES\3E OEIL\15 16</t>
  </si>
  <si>
    <t>TELLENNE MARC</t>
  </si>
  <si>
    <t>CHAPO</t>
  </si>
  <si>
    <t>Note de frais</t>
  </si>
  <si>
    <t>NF2390</t>
  </si>
  <si>
    <t>AMEX PIERRE</t>
  </si>
  <si>
    <t>OK LV</t>
  </si>
  <si>
    <t>Commande</t>
  </si>
  <si>
    <t>AP ARCHIVE</t>
  </si>
  <si>
    <t>OK/SD</t>
  </si>
  <si>
    <t>SIPA PRESS</t>
  </si>
  <si>
    <t>ok FE</t>
  </si>
  <si>
    <t>16/1621</t>
  </si>
  <si>
    <t>EL ECONOMISTA</t>
  </si>
  <si>
    <t>A64</t>
  </si>
  <si>
    <t>NF1853</t>
  </si>
  <si>
    <t>CB MATTHYS</t>
  </si>
  <si>
    <t>NF1972</t>
  </si>
  <si>
    <t>231D</t>
  </si>
  <si>
    <t>DE LAPLACE GUILLAUME</t>
  </si>
  <si>
    <t>COLLABORATEUR ARTISTIQUE</t>
  </si>
  <si>
    <t>REALISATEUR</t>
  </si>
  <si>
    <t>DEVESVRE YANN</t>
  </si>
  <si>
    <t>CHEF MONTEUR</t>
  </si>
  <si>
    <t>BILLARD CLAIRE</t>
  </si>
  <si>
    <t>ASSISTANTE MONTEUSE ADJOINTE</t>
  </si>
  <si>
    <t>MENARD JEREMY</t>
  </si>
  <si>
    <t>ASSISTANT MONTEUR ADJOINT</t>
  </si>
  <si>
    <t>CREPON ROBIN</t>
  </si>
  <si>
    <t>ASSISTANT SON</t>
  </si>
  <si>
    <t>SULTAN RAFAEL</t>
  </si>
  <si>
    <t>ETALONNEUR</t>
  </si>
  <si>
    <t>MEXICO SHOOTS</t>
  </si>
  <si>
    <t>OK BS</t>
  </si>
  <si>
    <t>JUAN CALDERON</t>
  </si>
  <si>
    <t>LA SOCIETE SECRETE</t>
  </si>
  <si>
    <t>NF1759</t>
  </si>
  <si>
    <t>NF1864</t>
  </si>
  <si>
    <t>NF1976</t>
  </si>
  <si>
    <t>NF2087</t>
  </si>
  <si>
    <t>NF2038</t>
  </si>
  <si>
    <t>BARDOS</t>
  </si>
  <si>
    <t>TAXIS G7</t>
  </si>
  <si>
    <t>NF2014</t>
  </si>
  <si>
    <t>NF2384</t>
  </si>
  <si>
    <t>ENARD</t>
  </si>
  <si>
    <t>NF2320</t>
  </si>
  <si>
    <t>CB CLERC</t>
  </si>
  <si>
    <t>NF1980</t>
  </si>
  <si>
    <t>CB  MARMIESSE</t>
  </si>
  <si>
    <t>ARKANE MEDIA</t>
  </si>
  <si>
    <t>NF1977</t>
  </si>
  <si>
    <t>ELIOTE</t>
  </si>
  <si>
    <t>931B</t>
  </si>
  <si>
    <t>DOC</t>
  </si>
  <si>
    <t>C212</t>
  </si>
  <si>
    <t>ENARD FANNY</t>
  </si>
  <si>
    <t>CHARGEE DE PRODUCTION</t>
  </si>
  <si>
    <t>C411</t>
  </si>
  <si>
    <t>CORIDON-PEYRAT ALBA</t>
  </si>
  <si>
    <t>COLLABORATRICE ARTISTIQUE</t>
  </si>
  <si>
    <t>Libellé</t>
  </si>
  <si>
    <t>DROITS ARTISTIQUES</t>
  </si>
  <si>
    <t>ECRITURE</t>
  </si>
  <si>
    <t>DA AUTEUR EMISSION</t>
  </si>
  <si>
    <t>DA AUTEUR PRESENTATEUR</t>
  </si>
  <si>
    <t>REALISATION</t>
  </si>
  <si>
    <t>MUSIQUE</t>
  </si>
  <si>
    <t>AUTRES DROITS MUSICAUX</t>
  </si>
  <si>
    <t>REDACTION</t>
  </si>
  <si>
    <t>DOCUMENTALISTE</t>
  </si>
  <si>
    <t>REALISATEUR TECHNICIEN</t>
  </si>
  <si>
    <t>MONTAGE</t>
  </si>
  <si>
    <t>ASSISTANT MONTEUR</t>
  </si>
  <si>
    <t>FINITIONS</t>
  </si>
  <si>
    <t>MIXEUR</t>
  </si>
  <si>
    <t>PRESTATIONS PERSONNEL</t>
  </si>
  <si>
    <t>PRESTATIONS PERSONNEL TOURNAGE</t>
  </si>
  <si>
    <t>CONSEILS A LA REALISATION</t>
  </si>
  <si>
    <t>DIVERS PRESTATIONS / CONSEILS</t>
  </si>
  <si>
    <t>PRESTATION ANIMATION</t>
  </si>
  <si>
    <t>BILLETS AVION / TRAIN / AUTRE</t>
  </si>
  <si>
    <t>AVIONS</t>
  </si>
  <si>
    <t>VISA SEJOUR</t>
  </si>
  <si>
    <t>TRANSPORT</t>
  </si>
  <si>
    <t>LOCATION VEHICULE DE TOURISME</t>
  </si>
  <si>
    <t>TAXIS/VTC/MIMOUN/TAXI MOTOS</t>
  </si>
  <si>
    <t>HOTELS</t>
  </si>
  <si>
    <t>AUTRE HEBERGEMENT</t>
  </si>
  <si>
    <t>REPAS</t>
  </si>
  <si>
    <t>DIVERS REGIE</t>
  </si>
  <si>
    <t>PEAGES ET PARKING</t>
  </si>
  <si>
    <t>TRANSITAIRE ET DOUANES</t>
  </si>
  <si>
    <t>AUTRES FRAIS REGIE</t>
  </si>
  <si>
    <t>MOYENS TECHNIQUES</t>
  </si>
  <si>
    <t>UNITES VIDEO</t>
  </si>
  <si>
    <t>DIVERS TOURNAGE</t>
  </si>
  <si>
    <t>DIVERS CONSOMMABLES TOURNAGE</t>
  </si>
  <si>
    <t>POST PRODUCTION</t>
  </si>
  <si>
    <t>SONORISATION</t>
  </si>
  <si>
    <t>AUDITORIUM DE MIXAGE</t>
  </si>
  <si>
    <t>BACK UP LTO</t>
  </si>
  <si>
    <t>ASSURANCES ET DIVERS</t>
  </si>
  <si>
    <t>ASSURANCE DE PRODUCTION</t>
  </si>
  <si>
    <t>BUREAUX ET AFFERENTS</t>
  </si>
  <si>
    <t>TOTAL HT</t>
  </si>
  <si>
    <r>
      <t xml:space="preserve">TITRE : </t>
    </r>
    <r>
      <rPr>
        <b/>
        <sz val="18"/>
        <rFont val="Calibri"/>
      </rPr>
      <t>Les Potagers</t>
    </r>
  </si>
  <si>
    <t>SAISON : 2015-2016</t>
  </si>
  <si>
    <t>NOMBRE EPISODE : 11</t>
  </si>
  <si>
    <t>I</t>
  </si>
  <si>
    <t>Nb</t>
  </si>
  <si>
    <t>U</t>
  </si>
  <si>
    <t>Tarif Un</t>
  </si>
  <si>
    <t>Total HT</t>
  </si>
  <si>
    <t>Coût de poste</t>
  </si>
  <si>
    <t>FORFAIT</t>
  </si>
  <si>
    <t>DA</t>
  </si>
  <si>
    <t>DA AUTEUR SUJET</t>
  </si>
  <si>
    <t>AUTRES DROITS D'AUTEURS</t>
  </si>
  <si>
    <t>DA REAL EMISSION</t>
  </si>
  <si>
    <t>JOUR</t>
  </si>
  <si>
    <t>DA REAL SUJETS</t>
  </si>
  <si>
    <t>AUTRE DA REAL</t>
  </si>
  <si>
    <t>ŒUVRE PREEXISTANTE</t>
  </si>
  <si>
    <t>FACT</t>
  </si>
  <si>
    <t>ŒUVRE ORIGINALE EN DA</t>
  </si>
  <si>
    <t>ŒUVRE ORIGINALE EN FACTURE</t>
  </si>
  <si>
    <t>ARCHIVE</t>
  </si>
  <si>
    <t>IMAGE D'ARCHIVE</t>
  </si>
  <si>
    <t>PHOTOGRAPHIE ET ŒUVRE D'ART</t>
  </si>
  <si>
    <t>DOCUMENTATION</t>
  </si>
  <si>
    <t>ABONNEMENTS</t>
  </si>
  <si>
    <t>DIVERS ARCHIVE</t>
  </si>
  <si>
    <t>DROITS DIVERS</t>
  </si>
  <si>
    <t>ACHAT DE FORMAT</t>
  </si>
  <si>
    <t>CESSION SUR GENERIQUE / HABILLAGE</t>
  </si>
  <si>
    <t>ACHAT SUJET/ MAGNETO</t>
  </si>
  <si>
    <t>AUTRE CESSION DE DROIT</t>
  </si>
  <si>
    <t>II</t>
  </si>
  <si>
    <t>PERSONNELS</t>
  </si>
  <si>
    <t>Minima jour inférieur à 4 jours</t>
  </si>
  <si>
    <t>Minima hebdo inférieur à 3 mois</t>
  </si>
  <si>
    <t>Minima mensuel sup. à 3 mois</t>
  </si>
  <si>
    <t>Calcul des heures supplémentaires</t>
  </si>
  <si>
    <t>Statut</t>
  </si>
  <si>
    <t>Contrat            7 heures</t>
  </si>
  <si>
    <t>Contrat                8 heures</t>
  </si>
  <si>
    <t>Contrat 35 heures</t>
  </si>
  <si>
    <t>Contrat 39 heures</t>
  </si>
  <si>
    <t>Tarif horaire sur 8 heures</t>
  </si>
  <si>
    <t>8 hres + 1 hre supp à 25 %</t>
  </si>
  <si>
    <t>8 hres + 2 hres supp à 25 %</t>
  </si>
  <si>
    <t>8 hres + 3 hres supp à 25 %</t>
  </si>
  <si>
    <t>8 hres + 3 à 25 % + 1 à 50%</t>
  </si>
  <si>
    <t>PRODUCTEURS</t>
  </si>
  <si>
    <t>PRODUCTEUR DELEGUE</t>
  </si>
  <si>
    <t>CDDU</t>
  </si>
  <si>
    <t>PRODUCTEUR EXECUTIF</t>
  </si>
  <si>
    <t>PRODUCTEUR ASSOCIE</t>
  </si>
  <si>
    <t>EQUIPE DE PRODUCTION</t>
  </si>
  <si>
    <t>DIRECTEUR DE PRODUCTION</t>
  </si>
  <si>
    <t>MOIS</t>
  </si>
  <si>
    <t>CADRE</t>
  </si>
  <si>
    <t>CHARGE DE PRODUCTION</t>
  </si>
  <si>
    <t>ADMINISTRATEUR DE PRODUCTION</t>
  </si>
  <si>
    <t>COMPTABLE DE PRODUCTION</t>
  </si>
  <si>
    <t>NON CADRE</t>
  </si>
  <si>
    <t>COORDINATEUR DE PRODUCTION</t>
  </si>
  <si>
    <t>ASSISTANT DE PRODUCTION</t>
  </si>
  <si>
    <t>SECRETAIRE DE PRODUCTION</t>
  </si>
  <si>
    <t>ASSISTANT DE PRODUCTION ADJOINT</t>
  </si>
  <si>
    <t>STAGIAIRE DE PROD</t>
  </si>
  <si>
    <t>STAGE</t>
  </si>
  <si>
    <t>221A</t>
  </si>
  <si>
    <t>CHARGE DE PARTENARIAT</t>
  </si>
  <si>
    <t>DIRECTEUR DE JEUX</t>
  </si>
  <si>
    <t>DIRECTEUR DE SELECTION (RESP. CASTING)</t>
  </si>
  <si>
    <t>DIRECTEUR ARTISTIQUE</t>
  </si>
  <si>
    <t>DIRECTEUR DE COLLECTION / PROGRAMMATION</t>
  </si>
  <si>
    <t>PRODUCTEUR ARTISTIQUE</t>
  </si>
  <si>
    <t>REDACTEUR EN CHEF (RG)</t>
  </si>
  <si>
    <t>CDD</t>
  </si>
  <si>
    <t>EDITORIALISTE (RG)</t>
  </si>
  <si>
    <t>REDACTEUR EN CHEF ADJOINT (RG)</t>
  </si>
  <si>
    <t>COORDINATEUR D'ECRITURE</t>
  </si>
  <si>
    <t>231A</t>
  </si>
  <si>
    <t>RESP. D'ENQUETE / DE RECHERCHE</t>
  </si>
  <si>
    <t>231B</t>
  </si>
  <si>
    <t>REDACTEUR REPORTER / CAMERAMAN (RG)</t>
  </si>
  <si>
    <t>231C</t>
  </si>
  <si>
    <t>JOURNALISTE REPORTER D'IMAGE (JRI) (RG)</t>
  </si>
  <si>
    <t>231E</t>
  </si>
  <si>
    <t>CHARGE DE SELECTION (CASTING)</t>
  </si>
  <si>
    <t>231F</t>
  </si>
  <si>
    <t>CONSEILLER ARTISTIQUE D'EMISSION</t>
  </si>
  <si>
    <t>231G</t>
  </si>
  <si>
    <t>CHEF D'EDITION (RI ou RG)</t>
  </si>
  <si>
    <t>231H</t>
  </si>
  <si>
    <t>CHARGE D'ENQUÊTE / DE RECHERCHE</t>
  </si>
  <si>
    <t>231I</t>
  </si>
  <si>
    <t>RESPONSABLE DE QUESTIONS (FICHISTE)</t>
  </si>
  <si>
    <r>
      <t>ENQUETEUR / RECHERCHISTE</t>
    </r>
    <r>
      <rPr>
        <sz val="11"/>
        <color rgb="FFFF0000"/>
        <rFont val="Helvetica"/>
      </rPr>
      <t/>
    </r>
  </si>
  <si>
    <t>PROGRAMMATEUR ARTISTIQUE</t>
  </si>
  <si>
    <t>PREPARATEUR DE QUESTIONS (FICHISTE)</t>
  </si>
  <si>
    <t>COLLABORATEUR DE SELECTION (CASTING)</t>
  </si>
  <si>
    <t>WEBMESTRE (RG)</t>
  </si>
  <si>
    <t xml:space="preserve">ASSISTANT D'EMISSION </t>
  </si>
  <si>
    <t>STAGIAIRE REDACTION</t>
  </si>
  <si>
    <t>CONSEILLER TECHNIQUE REALISATION</t>
  </si>
  <si>
    <r>
      <t>1</t>
    </r>
    <r>
      <rPr>
        <vertAlign val="superscript"/>
        <sz val="12"/>
        <rFont val="Calibri"/>
      </rPr>
      <t>er</t>
    </r>
    <r>
      <rPr>
        <sz val="12"/>
        <rFont val="Calibri"/>
      </rPr>
      <t xml:space="preserve"> ASSISTANT REALISATEUR</t>
    </r>
  </si>
  <si>
    <r>
      <t>2</t>
    </r>
    <r>
      <rPr>
        <vertAlign val="superscript"/>
        <sz val="12"/>
        <rFont val="Calibri"/>
      </rPr>
      <t>nd</t>
    </r>
    <r>
      <rPr>
        <sz val="12"/>
        <rFont val="Calibri"/>
      </rPr>
      <t xml:space="preserve"> ASSISTANT REALISATEUR</t>
    </r>
  </si>
  <si>
    <t>ASSISTANT REALISATEUR ADJOINT</t>
  </si>
  <si>
    <t>SCRIPTE</t>
  </si>
  <si>
    <t>ASSISTANT SCRIPTE ADJOINT</t>
  </si>
  <si>
    <t>CHAUFFEUR DE SALLE</t>
  </si>
  <si>
    <t>PERSONNELS TECHNIQUES</t>
  </si>
  <si>
    <t>IMAGE</t>
  </si>
  <si>
    <t>DIRECTEUR PHOTO</t>
  </si>
  <si>
    <t>CHEF OPV</t>
  </si>
  <si>
    <t>CADREUR SPECIALISE (TRAVELING - GRUE)</t>
  </si>
  <si>
    <t>OPERATEUR SPECIAL (STEADICAMER)</t>
  </si>
  <si>
    <t>CADREUR / OPV</t>
  </si>
  <si>
    <r>
      <t>1</t>
    </r>
    <r>
      <rPr>
        <vertAlign val="superscript"/>
        <sz val="12"/>
        <rFont val="Calibri"/>
      </rPr>
      <t>er</t>
    </r>
    <r>
      <rPr>
        <sz val="12"/>
        <rFont val="Calibri"/>
      </rPr>
      <t xml:space="preserve"> ASSISTANT OPV / POINTEUR</t>
    </r>
  </si>
  <si>
    <t>SUPERVISEUR D'EFFETS SPECIAUX</t>
  </si>
  <si>
    <t>OPERATEUR D'EFFETS EN TEMPS REEL</t>
  </si>
  <si>
    <t>TECHNICIEN VIDEO</t>
  </si>
  <si>
    <t>PHOTOGRAPHE DE PLATEAU</t>
  </si>
  <si>
    <t>ASSISTANT LUMIERE</t>
  </si>
  <si>
    <r>
      <t>2</t>
    </r>
    <r>
      <rPr>
        <vertAlign val="superscript"/>
        <sz val="12"/>
        <rFont val="Calibri"/>
      </rPr>
      <t>ème</t>
    </r>
    <r>
      <rPr>
        <sz val="12"/>
        <rFont val="Calibri"/>
      </rPr>
      <t xml:space="preserve"> ASSISTANT OPV</t>
    </r>
  </si>
  <si>
    <t>ASSISTANT OPV ADJOINT</t>
  </si>
  <si>
    <t>ASSISTANT OP STAGIAIRE</t>
  </si>
  <si>
    <t>SON</t>
  </si>
  <si>
    <t>CHEF OPS / ING. DU SON</t>
  </si>
  <si>
    <t>MIXEUR (Direct)</t>
  </si>
  <si>
    <t>OPS</t>
  </si>
  <si>
    <t>TECHNICIEN INSTRUMENTS (BACKLINER)</t>
  </si>
  <si>
    <t>PERCHISTE / 1er ASSISTANT SON</t>
  </si>
  <si>
    <t xml:space="preserve">ASSISTANT SON </t>
  </si>
  <si>
    <t>OPERATEUR PLAYBACK</t>
  </si>
  <si>
    <t>ASSISTANT SON ADJOINT</t>
  </si>
  <si>
    <t>#REF</t>
  </si>
  <si>
    <t>TECHNIQUES DU DIRECT</t>
  </si>
  <si>
    <t>INGENIEUR DE LA VISION</t>
  </si>
  <si>
    <t>PUPITREUR LUMIERE</t>
  </si>
  <si>
    <t>INGENIEUR DE LA VISION ADJOINT</t>
  </si>
  <si>
    <t>ETALONNEUR / OPERATEUR DE VOIES</t>
  </si>
  <si>
    <t>TECHNICIEN TRUQUISTE</t>
  </si>
  <si>
    <t>OPERATEUR REGIE-VIDEO</t>
  </si>
  <si>
    <t>OPERATEUR MAG. / LSM / SERVEUR</t>
  </si>
  <si>
    <t>OPERATEUR SYNTHETISEUR</t>
  </si>
  <si>
    <t>OPERATEUR PROMPTEUR</t>
  </si>
  <si>
    <t>PAS DE MINIMA</t>
  </si>
  <si>
    <t>MACHINISTES ET ELECTRICIENS</t>
  </si>
  <si>
    <t>CHEF ELECTRICIEN / ECLAIRAGISTE</t>
  </si>
  <si>
    <t>CHEF MACHINISTE</t>
  </si>
  <si>
    <t>CONDUCTEUR DE GROUPE</t>
  </si>
  <si>
    <t>BLOCKER / RIGGER (ACCROCHES)</t>
  </si>
  <si>
    <t>ELECTRICIEN / ECLAIRAGISTE</t>
  </si>
  <si>
    <t>MACHINISTE</t>
  </si>
  <si>
    <t>TECHNICIEN AUTOMATIQUE</t>
  </si>
  <si>
    <t>ROAD LUMIERE</t>
  </si>
  <si>
    <t>COSTUMES MAQUILLAGE ET COIFFURE</t>
  </si>
  <si>
    <t>COIFFEUR SPECIALISE</t>
  </si>
  <si>
    <t>CHEF MAQUILLEUR</t>
  </si>
  <si>
    <t>STYLISTE</t>
  </si>
  <si>
    <t>MAQUILLEUR</t>
  </si>
  <si>
    <t>COIFFEUR</t>
  </si>
  <si>
    <t>REGIE</t>
  </si>
  <si>
    <t>REGISSEUR GENERAL</t>
  </si>
  <si>
    <t>REGISSEUR / RESP. DES REPERAGES</t>
  </si>
  <si>
    <t>REGISSEUR ADJOINT</t>
  </si>
  <si>
    <t>REGISSEUR PLATEAU / CHEF DE PLATEAU</t>
  </si>
  <si>
    <t>AIDE PLATEAU (ROAD REGIE)</t>
  </si>
  <si>
    <t>CHAUFFEUR (DE VEHICULE)</t>
  </si>
  <si>
    <t>ASSISTANT REGISSEUR ADJOINT</t>
  </si>
  <si>
    <t>REGULATEUR DE STATIONNEMENT</t>
  </si>
  <si>
    <t>COMMIS CUISINE</t>
  </si>
  <si>
    <t>DECORATION</t>
  </si>
  <si>
    <t>CHEF DECORATEUR</t>
  </si>
  <si>
    <t>DECORATEUR</t>
  </si>
  <si>
    <r>
      <t>1</t>
    </r>
    <r>
      <rPr>
        <vertAlign val="superscript"/>
        <sz val="12"/>
        <rFont val="Calibri"/>
      </rPr>
      <t>er</t>
    </r>
    <r>
      <rPr>
        <sz val="12"/>
        <rFont val="Calibri"/>
      </rPr>
      <t xml:space="preserve"> ASSISTANT DECORATEUR</t>
    </r>
  </si>
  <si>
    <r>
      <t>2</t>
    </r>
    <r>
      <rPr>
        <vertAlign val="superscript"/>
        <sz val="12"/>
        <rFont val="Calibri"/>
      </rPr>
      <t>ème</t>
    </r>
    <r>
      <rPr>
        <sz val="12"/>
        <rFont val="Calibri"/>
      </rPr>
      <t xml:space="preserve"> ASSISTANT DECORATEUR</t>
    </r>
  </si>
  <si>
    <t>ASSISTANT DECORATEUR ADJOINT</t>
  </si>
  <si>
    <t xml:space="preserve">MAINS D'OEUVRES DECORS </t>
  </si>
  <si>
    <t>CHEF CONSTRUCTEUR</t>
  </si>
  <si>
    <t>ENSEMBLIER - DECORATEUR</t>
  </si>
  <si>
    <t>CHEF D'EQUIPE</t>
  </si>
  <si>
    <t>CONSTRUCTEUR</t>
  </si>
  <si>
    <t>REGISSEUR D'EXTERIEURS</t>
  </si>
  <si>
    <t>ACCESSOIRISTE</t>
  </si>
  <si>
    <t>RIPPEUR (ROAD DECO)</t>
  </si>
  <si>
    <t>MONTAGE ET FINITIONS POST-PRODUCTION</t>
  </si>
  <si>
    <t>MONTEUR</t>
  </si>
  <si>
    <t>ASS. MONTEUR ADJOINT</t>
  </si>
  <si>
    <t>POST-PRODUCTION</t>
  </si>
  <si>
    <t>DIRECTEUR DE POST-PRODUCTION</t>
  </si>
  <si>
    <t>CHARGE DE POST-PRODUCTION</t>
  </si>
  <si>
    <t>ASSISTANT DE POST-PRODUCTION</t>
  </si>
  <si>
    <t>STAGIARE POST-PRODUCTION</t>
  </si>
  <si>
    <t>CONFORMATEUR</t>
  </si>
  <si>
    <t>GRAPHISME ET EFFETS SPECIAUX</t>
  </si>
  <si>
    <t>SUPERVISEUR EFFETS SPECIAUX</t>
  </si>
  <si>
    <t>VIDEOGRAPHISTE</t>
  </si>
  <si>
    <t>TRUQUISTE</t>
  </si>
  <si>
    <t>CONCEPTION LUMIERES</t>
  </si>
  <si>
    <t>CONSEILS A LA PROGRAMMATION</t>
  </si>
  <si>
    <t>PRESTATION DE CASTING (PUBLIC EMISSION)</t>
  </si>
  <si>
    <t>HONORAIRES DE TRADUCTION</t>
  </si>
  <si>
    <t>PRESTATION DE SECURITE - GARDIENNAGE</t>
  </si>
  <si>
    <t>PRESTATION DE VENTOUSAGE</t>
  </si>
  <si>
    <t>PRESTATIONS PERSONNEL DECORS</t>
  </si>
  <si>
    <t>CONCEPTION DE DECORS</t>
  </si>
  <si>
    <t>HONORAIRES D'ARCHITECTE</t>
  </si>
  <si>
    <t>DIVERS</t>
  </si>
  <si>
    <t>ATTACHES DE PRESSE</t>
  </si>
  <si>
    <t>MEDECINS</t>
  </si>
  <si>
    <t>INFIRMIER</t>
  </si>
  <si>
    <t>VETERINAIRES</t>
  </si>
  <si>
    <t>PERSONNELS DIVERS</t>
  </si>
  <si>
    <t>REMUNERATION AGENT</t>
  </si>
  <si>
    <t>AGENT ANIMATION ET ARTISTE INTERPRETES</t>
  </si>
  <si>
    <t>AGENT PERSONNELS TECHN.  ARTISTIQUES</t>
  </si>
  <si>
    <t>III</t>
  </si>
  <si>
    <t>ANIMATION ET ARTISTES INTERPRETES</t>
  </si>
  <si>
    <t>ANIMATEUR D'EMISSION</t>
  </si>
  <si>
    <t>SALAIRE ANIMATEUR</t>
  </si>
  <si>
    <t>ANIM</t>
  </si>
  <si>
    <t>AUTRE PRESTATION</t>
  </si>
  <si>
    <t>INTERVENANTS (Chroniqueurs)</t>
  </si>
  <si>
    <t>INTERVENANT SPECIALISE CUISINE</t>
  </si>
  <si>
    <t>INTERV</t>
  </si>
  <si>
    <t>INTERVENANT SPECIALISE ACTUALITES</t>
  </si>
  <si>
    <t>INTERVENANT SPECIALISE MEDIAS</t>
  </si>
  <si>
    <t>AUTRE INTERVENANT SPECIALISE</t>
  </si>
  <si>
    <t>PRESTATION INTERVENANT</t>
  </si>
  <si>
    <t>ARTISTE - INTERPRETE</t>
  </si>
  <si>
    <t>COMEDIENS</t>
  </si>
  <si>
    <t>RÔLES PRINCIPAUX</t>
  </si>
  <si>
    <t>CACHET</t>
  </si>
  <si>
    <t>RÔLES SECONDAIRES</t>
  </si>
  <si>
    <t>PETITS RÔLES</t>
  </si>
  <si>
    <t>VOIX OFF</t>
  </si>
  <si>
    <t>DOUBLURE LUMIERE</t>
  </si>
  <si>
    <t xml:space="preserve">FIGURANTS </t>
  </si>
  <si>
    <t>PERSONNEL MUSIQUE</t>
  </si>
  <si>
    <t>ARRANGEURS / REORCHESTRATEUR</t>
  </si>
  <si>
    <t>COPISTE</t>
  </si>
  <si>
    <t>CHEF D'ORCHESTRE / CHEF DE CŒUR</t>
  </si>
  <si>
    <t>REGISSEUR D'ORCHESTRE</t>
  </si>
  <si>
    <t>MUSICIENS / SOLISTES</t>
  </si>
  <si>
    <t>CHANTEURS SOLISTES / CHORISTES</t>
  </si>
  <si>
    <t>AUTRE PERSONNEL MUSIQUE</t>
  </si>
  <si>
    <t>IV</t>
  </si>
  <si>
    <t xml:space="preserve">CHARGES SOCIALES ET FISCALES </t>
  </si>
  <si>
    <t>Total Charges</t>
  </si>
  <si>
    <t>Total Brut</t>
  </si>
  <si>
    <t>DA - 1,10%</t>
  </si>
  <si>
    <t>INTERMITTENT - 68%</t>
  </si>
  <si>
    <t>ARTISTES - 45%</t>
  </si>
  <si>
    <t>REGIME GENERALE - 51%</t>
  </si>
  <si>
    <t>ANIMATION - 58%</t>
  </si>
  <si>
    <t>INTERVENANTS - 68%</t>
  </si>
  <si>
    <t>V</t>
  </si>
  <si>
    <t>DECOR</t>
  </si>
  <si>
    <t>LIEU DE TOURNAGE</t>
  </si>
  <si>
    <t>LIEUX</t>
  </si>
  <si>
    <t>LOCATION LIEU DE TOURNAGE</t>
  </si>
  <si>
    <t>LOCAUX ET EMPLACEMENTS ANNEXES</t>
  </si>
  <si>
    <t>LOGES &amp; CHAUFFEURS LOGES</t>
  </si>
  <si>
    <t>RESERVATION D'EMPLACEMENT</t>
  </si>
  <si>
    <t>CONSOMMATIONS ET DIVERS LIEUX</t>
  </si>
  <si>
    <t>ELECTRICITE</t>
  </si>
  <si>
    <t>DIVERS FLUIDES (EAU ; GAZ)</t>
  </si>
  <si>
    <t>DESTRUCTIONS (BENNES, INCINERATEUR)</t>
  </si>
  <si>
    <t>NETTOYAGE, GARDIENNAGE, SECURITE</t>
  </si>
  <si>
    <t>PLAN DE PREVENTION, CONFORMITE</t>
  </si>
  <si>
    <t>DIVERS PERSONNELS</t>
  </si>
  <si>
    <t>DIVERS (ELEVAGE, TRANSPORT DES MATERIAUX)</t>
  </si>
  <si>
    <t>CONSTRUCTION ET AMENAGEMENT</t>
  </si>
  <si>
    <t>CONSTRUCTION</t>
  </si>
  <si>
    <t>MONTAGE / DEMONTAGE</t>
  </si>
  <si>
    <t>LOCATION</t>
  </si>
  <si>
    <t>TRANSPORTS</t>
  </si>
  <si>
    <t>STOCKAGE</t>
  </si>
  <si>
    <t>ACHATS MEUBLES ET ACCESSOIRES</t>
  </si>
  <si>
    <t>LOCATION MEUBLES ET ACCESSOIRES</t>
  </si>
  <si>
    <t>VEHICULE DE JEU</t>
  </si>
  <si>
    <t>ACHATS VEHICULE DE JEU</t>
  </si>
  <si>
    <t>AUTOMOBILES - CYCLES</t>
  </si>
  <si>
    <t>LOCATION VEHICULE DE JEU</t>
  </si>
  <si>
    <t>BATEAUX - AERONEFS</t>
  </si>
  <si>
    <t>DIVERS FRAIS VEHICULE DE JEU</t>
  </si>
  <si>
    <t>TRANSPORT VEHICULE DE JEU</t>
  </si>
  <si>
    <t>REPARATION VEHICULE DE JEU</t>
  </si>
  <si>
    <t>DIVERS VEHICULE DE JEU</t>
  </si>
  <si>
    <t>DIVERS ELEMENTS DE DECOR</t>
  </si>
  <si>
    <t>COSTUMES</t>
  </si>
  <si>
    <t>POSTICHES ET MAQUILLAGE</t>
  </si>
  <si>
    <t>EFFETS SPECIAUX</t>
  </si>
  <si>
    <t>FABRICATION HABILLAGE / GENERIQUE</t>
  </si>
  <si>
    <t>VI</t>
  </si>
  <si>
    <t>TRANSPORTS - DEFRAIEMENTS - REGIE</t>
  </si>
  <si>
    <t>VOYAGES - TRANSPORTS</t>
  </si>
  <si>
    <t>TRAINS / RATP</t>
  </si>
  <si>
    <t>LOCATION VEHICULE UTILITAIRE</t>
  </si>
  <si>
    <t>AUTRES FRAIS DE VOYAGE VOITURE</t>
  </si>
  <si>
    <t>HEBERGEMENTS</t>
  </si>
  <si>
    <t>PRESTATION DE CATERING</t>
  </si>
  <si>
    <t xml:space="preserve">ESSENCE </t>
  </si>
  <si>
    <t>AMENDE</t>
  </si>
  <si>
    <t>NOURRITURE POUR SEQUENCE</t>
  </si>
  <si>
    <t>PRESSING</t>
  </si>
  <si>
    <t>FRAIS DE MISSION RECEPTION</t>
  </si>
  <si>
    <t>FRAIS DE RP</t>
  </si>
  <si>
    <t>HEBERGEMENT/VOYAGE</t>
  </si>
  <si>
    <t>CADEAUX</t>
  </si>
  <si>
    <t>RECEPTION INVITATION</t>
  </si>
  <si>
    <t>GRATIFICATION</t>
  </si>
  <si>
    <t>VII</t>
  </si>
  <si>
    <t>PLATEAU ET REGIE TECHNIQUE</t>
  </si>
  <si>
    <t>PLATEAU ET MOYENS TECHNIQUES</t>
  </si>
  <si>
    <t>STUDIO / PLATEAU</t>
  </si>
  <si>
    <t>REGIE MOBILE / REGIE FLY</t>
  </si>
  <si>
    <t>CONSOMMATION ET DIVERS PALTEAU</t>
  </si>
  <si>
    <t>EAU ET GAZ</t>
  </si>
  <si>
    <t>PRISES DE VUES</t>
  </si>
  <si>
    <t>DIVERS VIDEO (OBJ., BATT., PIEDS, ETC.)</t>
  </si>
  <si>
    <t>REPARATION ENTRETIEN MATOS VIDES</t>
  </si>
  <si>
    <t>MAINTENANCE</t>
  </si>
  <si>
    <t>MACHINERIE</t>
  </si>
  <si>
    <t>TRAVELLING</t>
  </si>
  <si>
    <t>GRUES ET NACELLES</t>
  </si>
  <si>
    <t>AUTRES MOYENS</t>
  </si>
  <si>
    <t>DIVERS LEASING</t>
  </si>
  <si>
    <t>ECLAIRAGE</t>
  </si>
  <si>
    <t>LOCATION LUMIERES</t>
  </si>
  <si>
    <t>ACHATS FOURNITURES ET LAMPES</t>
  </si>
  <si>
    <t>UNITES AUDIO</t>
  </si>
  <si>
    <t>DIVERS AUDIO (MICRO, BATT., PERCHE, ETC.)</t>
  </si>
  <si>
    <t>CAPTATION AUDIO</t>
  </si>
  <si>
    <t>TALKIE-WALKIE / MEGAPHONE</t>
  </si>
  <si>
    <t>LOCATION D'INSTRUMENTS</t>
  </si>
  <si>
    <t>ECRANS</t>
  </si>
  <si>
    <t>MODULES VIDEO / PROJECTION VIDEO</t>
  </si>
  <si>
    <t>STRUCTURE D'ACCROCHES ET GRADINNAGE</t>
  </si>
  <si>
    <t>GROUPE ELECTROGENE / CARBURANT</t>
  </si>
  <si>
    <t>TRANSMISSIONS (SAT., FIBRES)</t>
  </si>
  <si>
    <t>VIII</t>
  </si>
  <si>
    <t>SALLES DE MONTAGE</t>
  </si>
  <si>
    <t>SALLE DE DIGITALISATION</t>
  </si>
  <si>
    <t>ENCODAGE DOLBY E</t>
  </si>
  <si>
    <t>FINITIONS IMAGES</t>
  </si>
  <si>
    <t>STATION D'ETALONNAGE</t>
  </si>
  <si>
    <t>STATION GRAPHIQUE</t>
  </si>
  <si>
    <t>POST-PRODUCTION (EXPORT-SORTIE-PAD</t>
  </si>
  <si>
    <t>SORTIE PAD</t>
  </si>
  <si>
    <t>ENCODAGE / EXPORTS / TRANSFERTS</t>
  </si>
  <si>
    <t>SOUS TITRAGE</t>
  </si>
  <si>
    <t>DIVERS CONSOMMABLES POST-PRODUCTION</t>
  </si>
  <si>
    <t>IX</t>
  </si>
  <si>
    <t>ASSURANCES</t>
  </si>
  <si>
    <t>RESPONSABILITE CIVILE</t>
  </si>
  <si>
    <t>ASSURANCE VOITURE</t>
  </si>
  <si>
    <t>DIVERS ASSURANCES</t>
  </si>
  <si>
    <t>FRAIS D'ACTES ET CONTENTIEUX</t>
  </si>
  <si>
    <t>FRAIS D'AVOCATS</t>
  </si>
  <si>
    <t>FRAIS DE CONTENTIEUX</t>
  </si>
  <si>
    <t>LOYER</t>
  </si>
  <si>
    <t>CHARGES DU LOYER</t>
  </si>
  <si>
    <t>LOCATION IMPRIMANTE</t>
  </si>
  <si>
    <t>MATERIEL BUREAUTIQUE</t>
  </si>
  <si>
    <t>FOURNITURES ADMNINISTRATIVES</t>
  </si>
  <si>
    <t>AFFRANCHISSEMENT COURRIERS</t>
  </si>
  <si>
    <t>FRAIS DE MAINTENANCE</t>
  </si>
  <si>
    <t>ENTRETIEN / MENAGE</t>
  </si>
  <si>
    <t>SECURITE / ALARME</t>
  </si>
  <si>
    <t>931A</t>
  </si>
  <si>
    <t>ACHAT PETIT MATERIEL EQUIPEMENT</t>
  </si>
  <si>
    <t>DIVERS CHARGES</t>
  </si>
  <si>
    <t>TAXE FONCIERE / HABITATION</t>
  </si>
  <si>
    <t>AUTRES IMPÔTS</t>
  </si>
  <si>
    <t>ASSURANCES LOCAUX</t>
  </si>
  <si>
    <t>ABONNEMENT GAZ ELECTRICITE</t>
  </si>
  <si>
    <t>CONSOMMATION GAZ ELECTRICITE</t>
  </si>
  <si>
    <t>COMMUNICATION</t>
  </si>
  <si>
    <t>ABONNEMENTS / DOCUMENTATION</t>
  </si>
  <si>
    <t>COURSIERS</t>
  </si>
  <si>
    <t>ABONNEMENT TELEPHONIQUE</t>
  </si>
  <si>
    <t>ABONNEMENT INTERNET</t>
  </si>
  <si>
    <t>SOUS-TOTAL</t>
  </si>
  <si>
    <t xml:space="preserve">Ecart budget : </t>
  </si>
  <si>
    <t>FRAIS GENERAUX</t>
  </si>
  <si>
    <t>FRAIS FINANCIERS</t>
  </si>
  <si>
    <t>IMPREVUS</t>
  </si>
  <si>
    <t>REMUNERATION DE PRODUCTION</t>
  </si>
  <si>
    <t xml:space="preserve"> MARC</t>
  </si>
  <si>
    <t>MARC</t>
  </si>
  <si>
    <t xml:space="preserve">LA SOCIETE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</si>
</sst>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_€_-;\-* #,##0.00\ _€_-;_-* &quot;-&quot;??\ _€_-;_-@_-"/>
    <numFmt numFmtId="165" formatCode="#########0"/>
    <numFmt numFmtId="166" formatCode="_-* #,##0\ _€_-;\-* #,##0\ _€_-;_-* &quot;-&quot;??\ _€_-;_-@_-"/>
    <numFmt numFmtId="167" formatCode="#,##0.00\ [$€-1];\-#,##0.00\ [$€-1]"/>
    <numFmt numFmtId="168" formatCode="_-* #,##0.00\ [$€-1]_-;\-* #,##0.00\ [$€-1]_-;_-* &quot;-&quot;??\ [$€-1]_-;_-@_-"/>
    <numFmt numFmtId="169" formatCode="#,##0.00\ &quot;€&quot;;[Red]#,##0.00\ &quot;€&quot;"/>
    <numFmt numFmtId="170" formatCode="#,##0.00\ &quot;€&quot;"/>
  </numFmts>
  <fonts count="2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charset val="1"/>
    </font>
    <font>
      <sz val="18"/>
      <name val="Calibri"/>
    </font>
    <font>
      <b/>
      <sz val="18"/>
      <name val="Calibri"/>
    </font>
    <font>
      <sz val="12"/>
      <color theme="1"/>
      <name val="Calibri"/>
    </font>
    <font>
      <b/>
      <sz val="12"/>
      <color theme="1"/>
      <name val="Calibri"/>
    </font>
    <font>
      <sz val="18"/>
      <color theme="1"/>
      <name val="Calibri"/>
    </font>
    <font>
      <b/>
      <sz val="18"/>
      <color theme="1"/>
      <name val="Calibri"/>
    </font>
    <font>
      <b/>
      <sz val="12"/>
      <name val="Calibri"/>
    </font>
    <font>
      <i/>
      <u/>
      <sz val="10"/>
      <name val="Calibri"/>
    </font>
    <font>
      <b/>
      <sz val="14"/>
      <color theme="0"/>
      <name val="Calibri"/>
    </font>
    <font>
      <sz val="12"/>
      <name val="Calibri"/>
    </font>
    <font>
      <i/>
      <sz val="10"/>
      <name val="Calibri"/>
    </font>
    <font>
      <b/>
      <sz val="12"/>
      <color theme="0"/>
      <name val="Calibri"/>
    </font>
    <font>
      <sz val="12"/>
      <color theme="0"/>
      <name val="Calibri"/>
    </font>
    <font>
      <sz val="11"/>
      <color rgb="FFFF0000"/>
      <name val="Helvetica"/>
    </font>
    <font>
      <vertAlign val="superscript"/>
      <sz val="12"/>
      <name val="Calibri"/>
    </font>
    <font>
      <sz val="12"/>
      <color rgb="FF000000"/>
      <name val="Calibri"/>
      <family val="2"/>
      <scheme val="minor"/>
    </font>
    <font>
      <i/>
      <sz val="9"/>
      <name val="Calibri"/>
    </font>
    <font>
      <sz val="9"/>
      <name val="Calibri"/>
    </font>
    <font>
      <b/>
      <i/>
      <sz val="12"/>
      <name val="Calibri"/>
    </font>
    <font>
      <sz val="12"/>
      <color indexed="8"/>
      <name val="Century Gothic"/>
      <family val="2"/>
    </font>
    <font>
      <sz val="12"/>
      <color theme="1"/>
      <name val="Century Gothic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rgb="FFFF0000"/>
      </left>
      <right/>
      <top style="thin">
        <color auto="1"/>
      </top>
      <bottom style="medium">
        <color rgb="FFFF0000"/>
      </bottom>
      <diagonal/>
    </border>
    <border>
      <left/>
      <right/>
      <top style="thin">
        <color auto="1"/>
      </top>
      <bottom style="medium">
        <color rgb="FFFF0000"/>
      </bottom>
      <diagonal/>
    </border>
    <border>
      <left/>
      <right style="thin">
        <color auto="1"/>
      </right>
      <top style="thin">
        <color auto="1"/>
      </top>
      <bottom style="medium">
        <color rgb="FFFF0000"/>
      </bottom>
      <diagonal/>
    </border>
  </borders>
  <cellStyleXfs count="88">
    <xf numFmtId="0" fontId="0" fillId="0" borderId="0"/>
    <xf numFmtId="164" fontId="1" fillId="0" borderId="0" applyFont="0" applyFill="0" applyBorder="0" applyAlignment="0" applyProtection="0"/>
    <xf numFmtId="0" fontId="22" fillId="0" borderId="0"/>
    <xf numFmtId="0" fontId="23" fillId="0" borderId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135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center" vertical="center"/>
    </xf>
    <xf numFmtId="4" fontId="2" fillId="0" borderId="0" xfId="0" applyNumberFormat="1" applyFont="1" applyAlignment="1">
      <alignment horizontal="right" vertical="center"/>
    </xf>
    <xf numFmtId="165" fontId="2" fillId="0" borderId="0" xfId="0" applyNumberFormat="1" applyFont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0" fontId="5" fillId="0" borderId="7" xfId="0" applyFont="1" applyBorder="1"/>
    <xf numFmtId="0" fontId="5" fillId="0" borderId="0" xfId="0" applyFont="1" applyAlignment="1">
      <alignment horizontal="left"/>
    </xf>
    <xf numFmtId="0" fontId="5" fillId="0" borderId="0" xfId="0" applyFont="1"/>
    <xf numFmtId="166" fontId="5" fillId="0" borderId="0" xfId="1" applyNumberFormat="1" applyFont="1"/>
    <xf numFmtId="0" fontId="6" fillId="0" borderId="0" xfId="0" applyFont="1"/>
    <xf numFmtId="0" fontId="5" fillId="0" borderId="0" xfId="0" applyFont="1" applyAlignment="1">
      <alignment horizontal="center"/>
    </xf>
    <xf numFmtId="0" fontId="4" fillId="0" borderId="8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vertical="center"/>
    </xf>
    <xf numFmtId="0" fontId="4" fillId="0" borderId="9" xfId="0" applyFont="1" applyFill="1" applyBorder="1" applyAlignment="1">
      <alignment horizontal="left" vertical="center"/>
    </xf>
    <xf numFmtId="167" fontId="4" fillId="0" borderId="0" xfId="0" applyNumberFormat="1" applyFont="1" applyFill="1" applyBorder="1" applyAlignment="1">
      <alignment horizontal="right" vertical="center"/>
    </xf>
    <xf numFmtId="0" fontId="7" fillId="0" borderId="0" xfId="0" applyFont="1" applyAlignment="1"/>
    <xf numFmtId="0" fontId="8" fillId="0" borderId="0" xfId="0" applyFont="1" applyAlignment="1"/>
    <xf numFmtId="0" fontId="7" fillId="0" borderId="0" xfId="0" applyFont="1" applyAlignment="1">
      <alignment horizont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left"/>
    </xf>
    <xf numFmtId="0" fontId="9" fillId="0" borderId="0" xfId="0" applyFont="1" applyFill="1" applyBorder="1" applyAlignment="1"/>
    <xf numFmtId="168" fontId="9" fillId="0" borderId="0" xfId="0" applyNumberFormat="1" applyFont="1" applyFill="1" applyBorder="1" applyAlignment="1"/>
    <xf numFmtId="0" fontId="5" fillId="0" borderId="0" xfId="0" applyFont="1" applyAlignment="1"/>
    <xf numFmtId="0" fontId="6" fillId="0" borderId="0" xfId="0" applyFont="1" applyAlignment="1"/>
    <xf numFmtId="0" fontId="9" fillId="2" borderId="6" xfId="0" applyFont="1" applyFill="1" applyBorder="1" applyAlignment="1">
      <alignment vertical="center"/>
    </xf>
    <xf numFmtId="0" fontId="9" fillId="2" borderId="11" xfId="0" applyFont="1" applyFill="1" applyBorder="1" applyAlignment="1">
      <alignment vertical="center"/>
    </xf>
    <xf numFmtId="0" fontId="9" fillId="2" borderId="11" xfId="0" applyFont="1" applyFill="1" applyBorder="1" applyAlignment="1">
      <alignment horizontal="left" vertical="center"/>
    </xf>
    <xf numFmtId="0" fontId="9" fillId="2" borderId="11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left" vertical="center"/>
    </xf>
    <xf numFmtId="0" fontId="11" fillId="3" borderId="11" xfId="0" applyFont="1" applyFill="1" applyBorder="1" applyAlignment="1">
      <alignment vertical="center"/>
    </xf>
    <xf numFmtId="0" fontId="11" fillId="3" borderId="11" xfId="0" applyFont="1" applyFill="1" applyBorder="1" applyAlignment="1">
      <alignment horizontal="left" vertical="center"/>
    </xf>
    <xf numFmtId="0" fontId="11" fillId="3" borderId="11" xfId="0" applyFont="1" applyFill="1" applyBorder="1" applyAlignment="1">
      <alignment horizontal="center" vertical="center"/>
    </xf>
    <xf numFmtId="49" fontId="11" fillId="3" borderId="11" xfId="0" applyNumberFormat="1" applyFont="1" applyFill="1" applyBorder="1" applyAlignment="1">
      <alignment horizontal="center" vertical="center"/>
    </xf>
    <xf numFmtId="169" fontId="11" fillId="3" borderId="7" xfId="1" applyNumberFormat="1" applyFont="1" applyFill="1" applyBorder="1" applyAlignment="1">
      <alignment vertical="center"/>
    </xf>
    <xf numFmtId="0" fontId="1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12" fillId="0" borderId="6" xfId="0" applyFont="1" applyFill="1" applyBorder="1" applyAlignment="1">
      <alignment horizontal="left" vertical="center"/>
    </xf>
    <xf numFmtId="0" fontId="12" fillId="0" borderId="11" xfId="0" applyFont="1" applyFill="1" applyBorder="1" applyAlignment="1">
      <alignment vertical="center"/>
    </xf>
    <xf numFmtId="0" fontId="12" fillId="0" borderId="11" xfId="0" applyFont="1" applyBorder="1" applyAlignment="1">
      <alignment horizontal="left" vertical="center"/>
    </xf>
    <xf numFmtId="0" fontId="12" fillId="0" borderId="1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68" fontId="12" fillId="0" borderId="11" xfId="0" applyNumberFormat="1" applyFont="1" applyFill="1" applyBorder="1" applyAlignment="1">
      <alignment vertical="center"/>
    </xf>
    <xf numFmtId="168" fontId="9" fillId="0" borderId="7" xfId="1" applyNumberFormat="1" applyFont="1" applyBorder="1" applyAlignment="1">
      <alignment horizontal="center" vertical="center"/>
    </xf>
    <xf numFmtId="168" fontId="12" fillId="0" borderId="0" xfId="1" applyNumberFormat="1" applyFont="1" applyBorder="1" applyAlignment="1">
      <alignment horizontal="center" vertical="center"/>
    </xf>
    <xf numFmtId="168" fontId="13" fillId="0" borderId="0" xfId="1" applyNumberFormat="1" applyFont="1" applyFill="1" applyBorder="1" applyAlignment="1">
      <alignment horizontal="center" vertical="center"/>
    </xf>
    <xf numFmtId="0" fontId="9" fillId="0" borderId="0" xfId="0" applyFont="1"/>
    <xf numFmtId="168" fontId="9" fillId="0" borderId="0" xfId="1" applyNumberFormat="1" applyFont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vertical="center"/>
    </xf>
    <xf numFmtId="0" fontId="12" fillId="0" borderId="0" xfId="0" applyFont="1" applyBorder="1" applyAlignment="1">
      <alignment horizontal="left" vertical="center"/>
    </xf>
    <xf numFmtId="0" fontId="12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68" fontId="12" fillId="0" borderId="0" xfId="0" applyNumberFormat="1" applyFont="1" applyFill="1" applyBorder="1" applyAlignment="1">
      <alignment vertical="center"/>
    </xf>
    <xf numFmtId="0" fontId="9" fillId="0" borderId="14" xfId="0" applyFont="1" applyBorder="1" applyAlignment="1">
      <alignment horizontal="center"/>
    </xf>
    <xf numFmtId="0" fontId="12" fillId="0" borderId="14" xfId="0" applyFont="1" applyBorder="1" applyAlignment="1">
      <alignment horizontal="center"/>
    </xf>
    <xf numFmtId="0" fontId="9" fillId="4" borderId="17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20" xfId="0" applyFont="1" applyFill="1" applyBorder="1" applyAlignment="1">
      <alignment horizontal="center"/>
    </xf>
    <xf numFmtId="0" fontId="6" fillId="0" borderId="21" xfId="0" applyFont="1" applyFill="1" applyBorder="1" applyAlignment="1"/>
    <xf numFmtId="0" fontId="6" fillId="0" borderId="22" xfId="0" applyFont="1" applyFill="1" applyBorder="1" applyAlignment="1"/>
    <xf numFmtId="0" fontId="5" fillId="0" borderId="0" xfId="0" applyFont="1" applyFill="1" applyBorder="1" applyAlignment="1"/>
    <xf numFmtId="0" fontId="12" fillId="0" borderId="22" xfId="0" applyFont="1" applyFill="1" applyBorder="1"/>
    <xf numFmtId="0" fontId="5" fillId="0" borderId="0" xfId="0" applyFont="1" applyFill="1" applyBorder="1" applyAlignment="1">
      <alignment vertical="center"/>
    </xf>
    <xf numFmtId="170" fontId="6" fillId="0" borderId="21" xfId="0" applyNumberFormat="1" applyFont="1" applyFill="1" applyBorder="1" applyAlignment="1"/>
    <xf numFmtId="170" fontId="6" fillId="0" borderId="22" xfId="0" applyNumberFormat="1" applyFont="1" applyFill="1" applyBorder="1" applyAlignment="1"/>
    <xf numFmtId="170" fontId="5" fillId="0" borderId="22" xfId="0" applyNumberFormat="1" applyFont="1" applyFill="1" applyBorder="1" applyAlignment="1"/>
    <xf numFmtId="170" fontId="6" fillId="5" borderId="24" xfId="0" applyNumberFormat="1" applyFont="1" applyFill="1" applyBorder="1" applyAlignment="1"/>
    <xf numFmtId="170" fontId="6" fillId="5" borderId="4" xfId="0" applyNumberFormat="1" applyFont="1" applyFill="1" applyBorder="1" applyAlignment="1"/>
    <xf numFmtId="0" fontId="5" fillId="0" borderId="0" xfId="0" applyFont="1" applyBorder="1" applyAlignment="1"/>
    <xf numFmtId="170" fontId="5" fillId="5" borderId="4" xfId="0" applyNumberFormat="1" applyFont="1" applyFill="1" applyBorder="1" applyAlignment="1"/>
    <xf numFmtId="170" fontId="5" fillId="5" borderId="5" xfId="0" applyNumberFormat="1" applyFont="1" applyFill="1" applyBorder="1" applyAlignment="1">
      <alignment horizontal="center"/>
    </xf>
    <xf numFmtId="170" fontId="14" fillId="3" borderId="3" xfId="0" applyNumberFormat="1" applyFont="1" applyFill="1" applyBorder="1" applyAlignment="1"/>
    <xf numFmtId="170" fontId="14" fillId="3" borderId="23" xfId="0" applyNumberFormat="1" applyFont="1" applyFill="1" applyBorder="1" applyAlignment="1"/>
    <xf numFmtId="0" fontId="15" fillId="0" borderId="0" xfId="0" applyFont="1" applyBorder="1" applyAlignment="1"/>
    <xf numFmtId="170" fontId="15" fillId="3" borderId="23" xfId="0" applyNumberFormat="1" applyFont="1" applyFill="1" applyBorder="1" applyAlignment="1"/>
    <xf numFmtId="170" fontId="15" fillId="3" borderId="2" xfId="0" applyNumberFormat="1" applyFont="1" applyFill="1" applyBorder="1" applyAlignment="1">
      <alignment horizontal="center"/>
    </xf>
    <xf numFmtId="0" fontId="9" fillId="4" borderId="6" xfId="0" applyFont="1" applyFill="1" applyBorder="1" applyAlignment="1">
      <alignment horizontal="left"/>
    </xf>
    <xf numFmtId="0" fontId="9" fillId="4" borderId="11" xfId="0" applyFont="1" applyFill="1" applyBorder="1"/>
    <xf numFmtId="0" fontId="9" fillId="4" borderId="11" xfId="0" applyFont="1" applyFill="1" applyBorder="1" applyAlignment="1">
      <alignment horizontal="left" vertical="center"/>
    </xf>
    <xf numFmtId="0" fontId="9" fillId="4" borderId="11" xfId="0" applyFont="1" applyFill="1" applyBorder="1" applyAlignment="1">
      <alignment horizontal="center" vertical="center"/>
    </xf>
    <xf numFmtId="168" fontId="9" fillId="4" borderId="7" xfId="1" applyNumberFormat="1" applyFont="1" applyFill="1" applyBorder="1" applyAlignment="1">
      <alignment horizontal="center" vertical="center"/>
    </xf>
    <xf numFmtId="0" fontId="12" fillId="0" borderId="0" xfId="0" applyFont="1"/>
    <xf numFmtId="170" fontId="6" fillId="5" borderId="25" xfId="0" applyNumberFormat="1" applyFont="1" applyFill="1" applyBorder="1" applyAlignment="1"/>
    <xf numFmtId="170" fontId="6" fillId="5" borderId="26" xfId="0" applyNumberFormat="1" applyFont="1" applyFill="1" applyBorder="1" applyAlignment="1"/>
    <xf numFmtId="0" fontId="5" fillId="0" borderId="1" xfId="0" applyFont="1" applyBorder="1" applyAlignment="1"/>
    <xf numFmtId="170" fontId="5" fillId="5" borderId="26" xfId="0" applyNumberFormat="1" applyFont="1" applyFill="1" applyBorder="1" applyAlignment="1"/>
    <xf numFmtId="170" fontId="5" fillId="5" borderId="27" xfId="0" applyNumberFormat="1" applyFont="1" applyFill="1" applyBorder="1" applyAlignment="1">
      <alignment horizontal="center"/>
    </xf>
    <xf numFmtId="0" fontId="18" fillId="0" borderId="0" xfId="0" applyFont="1"/>
    <xf numFmtId="10" fontId="12" fillId="6" borderId="11" xfId="0" applyNumberFormat="1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left" vertical="center"/>
    </xf>
    <xf numFmtId="0" fontId="19" fillId="0" borderId="9" xfId="0" applyFont="1" applyFill="1" applyBorder="1" applyAlignment="1">
      <alignment horizontal="center" vertical="center"/>
    </xf>
    <xf numFmtId="167" fontId="20" fillId="0" borderId="9" xfId="0" applyNumberFormat="1" applyFont="1" applyFill="1" applyBorder="1" applyAlignment="1">
      <alignment vertical="center"/>
    </xf>
    <xf numFmtId="0" fontId="12" fillId="0" borderId="0" xfId="0" applyFont="1" applyFill="1" applyBorder="1"/>
    <xf numFmtId="166" fontId="9" fillId="0" borderId="0" xfId="1" applyNumberFormat="1" applyFont="1" applyFill="1" applyBorder="1"/>
    <xf numFmtId="10" fontId="3" fillId="0" borderId="9" xfId="0" applyNumberFormat="1" applyFont="1" applyFill="1" applyBorder="1" applyAlignment="1">
      <alignment horizontal="center" vertical="center"/>
    </xf>
    <xf numFmtId="166" fontId="9" fillId="0" borderId="0" xfId="1" applyNumberFormat="1" applyFont="1" applyFill="1" applyBorder="1" applyAlignment="1">
      <alignment horizontal="right"/>
    </xf>
    <xf numFmtId="166" fontId="9" fillId="0" borderId="0" xfId="1" applyNumberFormat="1" applyFont="1" applyFill="1" applyBorder="1" applyAlignment="1">
      <alignment vertical="center"/>
    </xf>
    <xf numFmtId="0" fontId="4" fillId="0" borderId="28" xfId="0" applyFont="1" applyFill="1" applyBorder="1" applyAlignment="1">
      <alignment horizontal="left" vertical="center"/>
    </xf>
    <xf numFmtId="0" fontId="4" fillId="0" borderId="29" xfId="0" applyFont="1" applyFill="1" applyBorder="1" applyAlignment="1">
      <alignment horizontal="left" vertical="center"/>
    </xf>
    <xf numFmtId="0" fontId="4" fillId="0" borderId="29" xfId="0" applyFont="1" applyFill="1" applyBorder="1" applyAlignment="1">
      <alignment vertical="center"/>
    </xf>
    <xf numFmtId="0" fontId="19" fillId="0" borderId="29" xfId="0" applyFont="1" applyFill="1" applyBorder="1" applyAlignment="1">
      <alignment horizontal="center" vertical="center"/>
    </xf>
    <xf numFmtId="167" fontId="20" fillId="0" borderId="29" xfId="0" applyNumberFormat="1" applyFont="1" applyFill="1" applyBorder="1" applyAlignment="1">
      <alignment vertical="center"/>
    </xf>
    <xf numFmtId="0" fontId="6" fillId="0" borderId="0" xfId="0" applyFont="1" applyFill="1" applyBorder="1" applyAlignment="1"/>
    <xf numFmtId="0" fontId="5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12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166" fontId="21" fillId="0" borderId="0" xfId="1" applyNumberFormat="1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/>
    </xf>
    <xf numFmtId="166" fontId="12" fillId="0" borderId="0" xfId="1" applyNumberFormat="1" applyFont="1" applyFill="1" applyBorder="1" applyAlignment="1"/>
    <xf numFmtId="0" fontId="9" fillId="4" borderId="15" xfId="0" applyFont="1" applyFill="1" applyBorder="1" applyAlignment="1">
      <alignment horizontal="center" vertical="center"/>
    </xf>
    <xf numFmtId="0" fontId="9" fillId="4" borderId="16" xfId="0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167" fontId="4" fillId="0" borderId="9" xfId="0" applyNumberFormat="1" applyFont="1" applyFill="1" applyBorder="1" applyAlignment="1">
      <alignment horizontal="right" vertical="center"/>
    </xf>
    <xf numFmtId="167" fontId="4" fillId="0" borderId="10" xfId="0" applyNumberFormat="1" applyFont="1" applyFill="1" applyBorder="1" applyAlignment="1">
      <alignment horizontal="right" vertical="center"/>
    </xf>
    <xf numFmtId="49" fontId="9" fillId="4" borderId="12" xfId="0" applyNumberFormat="1" applyFont="1" applyFill="1" applyBorder="1" applyAlignment="1">
      <alignment horizontal="center" vertical="center"/>
    </xf>
    <xf numFmtId="49" fontId="9" fillId="4" borderId="13" xfId="0" applyNumberFormat="1" applyFont="1" applyFill="1" applyBorder="1" applyAlignment="1">
      <alignment horizontal="center" vertical="center"/>
    </xf>
    <xf numFmtId="49" fontId="9" fillId="4" borderId="15" xfId="0" applyNumberFormat="1" applyFont="1" applyFill="1" applyBorder="1" applyAlignment="1">
      <alignment horizontal="center" vertical="center"/>
    </xf>
    <xf numFmtId="0" fontId="9" fillId="4" borderId="18" xfId="0" applyFont="1" applyFill="1" applyBorder="1" applyAlignment="1">
      <alignment horizontal="center" vertical="center" wrapText="1"/>
    </xf>
    <xf numFmtId="0" fontId="9" fillId="4" borderId="21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167" fontId="4" fillId="0" borderId="29" xfId="0" applyNumberFormat="1" applyFont="1" applyFill="1" applyBorder="1" applyAlignment="1">
      <alignment horizontal="right" vertical="center"/>
    </xf>
    <xf numFmtId="167" fontId="4" fillId="0" borderId="30" xfId="0" applyNumberFormat="1" applyFont="1" applyFill="1" applyBorder="1" applyAlignment="1">
      <alignment horizontal="right" vertical="center"/>
    </xf>
  </cellXfs>
  <cellStyles count="88"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Milliers 2" xfId="1"/>
    <cellStyle name="Normal" xfId="0" builtinId="0"/>
    <cellStyle name="Normal 2" xfId="2"/>
    <cellStyle name="Normal 3" xfId="3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theme="0"/>
  </sheetPr>
  <dimension ref="A1:AG511"/>
  <sheetViews>
    <sheetView topLeftCell="A113" workbookViewId="0">
      <selection activeCell="B242" sqref="B242:D247"/>
    </sheetView>
  </sheetViews>
  <sheetFormatPr baseColWidth="10" defaultColWidth="10.83203125" defaultRowHeight="15" x14ac:dyDescent="0"/>
  <cols>
    <col min="1" max="1" width="6" style="10" customWidth="1"/>
    <col min="2" max="2" width="50" style="10" bestFit="1" customWidth="1"/>
    <col min="3" max="3" width="64" style="9" customWidth="1"/>
    <col min="4" max="4" width="6.83203125" style="10" customWidth="1"/>
    <col min="5" max="5" width="13.83203125" style="10" customWidth="1"/>
    <col min="6" max="6" width="8.33203125" style="10" customWidth="1"/>
    <col min="7" max="7" width="15.5" style="10" bestFit="1" customWidth="1"/>
    <col min="8" max="8" width="15.1640625" style="10" bestFit="1" customWidth="1"/>
    <col min="9" max="9" width="13" style="10" bestFit="1" customWidth="1"/>
    <col min="10" max="10" width="16.33203125" style="11" bestFit="1" customWidth="1"/>
    <col min="11" max="11" width="6.1640625" style="11" customWidth="1"/>
    <col min="12" max="12" width="13.33203125" style="11" customWidth="1"/>
    <col min="13" max="13" width="7.83203125" style="10" customWidth="1"/>
    <col min="14" max="14" width="15.6640625" style="10" customWidth="1"/>
    <col min="15" max="15" width="12.6640625" style="12" customWidth="1"/>
    <col min="16" max="16" width="13.83203125" style="12" customWidth="1"/>
    <col min="17" max="17" width="1.6640625" style="10" customWidth="1"/>
    <col min="18" max="19" width="13.83203125" style="12" customWidth="1"/>
    <col min="20" max="20" width="1.6640625" style="10" customWidth="1"/>
    <col min="21" max="22" width="13.83203125" style="12" customWidth="1"/>
    <col min="23" max="23" width="1.6640625" style="10" customWidth="1"/>
    <col min="24" max="28" width="13.83203125" style="10" customWidth="1"/>
    <col min="29" max="29" width="1.6640625" style="10" customWidth="1"/>
    <col min="30" max="30" width="13.83203125" style="13" customWidth="1"/>
    <col min="31" max="31" width="10.83203125" style="10"/>
    <col min="32" max="32" width="3.1640625" style="12" customWidth="1"/>
    <col min="33" max="34" width="10.83203125" style="10"/>
    <col min="35" max="35" width="3.1640625" style="10" customWidth="1"/>
    <col min="36" max="16384" width="10.83203125" style="10"/>
  </cols>
  <sheetData>
    <row r="1" spans="1:33" ht="23">
      <c r="A1" s="7" t="s">
        <v>127</v>
      </c>
      <c r="B1" s="8"/>
    </row>
    <row r="2" spans="1:33" ht="23">
      <c r="A2" s="7" t="s">
        <v>128</v>
      </c>
      <c r="B2" s="8"/>
    </row>
    <row r="3" spans="1:33" ht="23">
      <c r="A3" s="7" t="s">
        <v>129</v>
      </c>
      <c r="B3" s="8"/>
    </row>
    <row r="4" spans="1:33" ht="35" customHeight="1"/>
    <row r="5" spans="1:33" s="18" customFormat="1" ht="28" customHeight="1" thickBot="1">
      <c r="A5" s="14" t="s">
        <v>130</v>
      </c>
      <c r="B5" s="15" t="s">
        <v>83</v>
      </c>
      <c r="C5" s="16"/>
      <c r="D5" s="15"/>
      <c r="E5" s="15"/>
      <c r="F5" s="15"/>
      <c r="G5" s="15"/>
      <c r="H5" s="15"/>
      <c r="I5" s="15"/>
      <c r="J5" s="125">
        <f>SUM(J6:J34)</f>
        <v>0</v>
      </c>
      <c r="K5" s="126"/>
      <c r="L5" s="17"/>
      <c r="O5" s="19"/>
      <c r="P5" s="19"/>
      <c r="R5" s="19"/>
      <c r="S5" s="19"/>
      <c r="U5" s="19"/>
      <c r="V5" s="19"/>
      <c r="AD5" s="20"/>
      <c r="AF5" s="19"/>
    </row>
    <row r="6" spans="1:33" s="26" customFormat="1" ht="9" customHeight="1">
      <c r="A6" s="21"/>
      <c r="B6" s="22"/>
      <c r="C6" s="23"/>
      <c r="D6" s="24"/>
      <c r="E6" s="24"/>
      <c r="F6" s="24"/>
      <c r="G6" s="24"/>
      <c r="H6" s="24"/>
      <c r="I6" s="24"/>
      <c r="J6" s="25"/>
      <c r="K6" s="25"/>
      <c r="L6" s="25"/>
      <c r="O6" s="27"/>
      <c r="P6" s="27"/>
      <c r="R6" s="27"/>
      <c r="S6" s="27"/>
      <c r="U6" s="27"/>
      <c r="V6" s="27"/>
      <c r="AD6" s="13"/>
      <c r="AF6" s="27"/>
    </row>
    <row r="7" spans="1:33" s="26" customFormat="1" ht="14" customHeight="1">
      <c r="A7" s="28" t="s">
        <v>5</v>
      </c>
      <c r="B7" s="29"/>
      <c r="C7" s="30" t="s">
        <v>82</v>
      </c>
      <c r="D7" s="31" t="s">
        <v>131</v>
      </c>
      <c r="E7" s="31" t="s">
        <v>132</v>
      </c>
      <c r="F7" s="31" t="s">
        <v>0</v>
      </c>
      <c r="G7" s="31" t="s">
        <v>133</v>
      </c>
      <c r="H7" s="32" t="s">
        <v>134</v>
      </c>
      <c r="I7" s="25"/>
      <c r="J7" s="25"/>
      <c r="K7" s="25"/>
      <c r="L7" s="33" t="s">
        <v>135</v>
      </c>
      <c r="O7" s="27"/>
      <c r="P7" s="27"/>
      <c r="R7" s="27"/>
      <c r="S7" s="27"/>
      <c r="U7" s="27"/>
      <c r="V7" s="27"/>
      <c r="AD7" s="13"/>
      <c r="AF7" s="27"/>
    </row>
    <row r="8" spans="1:33" s="26" customFormat="1" ht="9" customHeight="1">
      <c r="A8" s="21"/>
      <c r="B8" s="22"/>
      <c r="C8" s="23"/>
      <c r="D8" s="24"/>
      <c r="E8" s="24"/>
      <c r="F8" s="24"/>
      <c r="G8" s="24"/>
      <c r="H8" s="24"/>
      <c r="I8" s="24"/>
      <c r="J8" s="25"/>
      <c r="K8" s="25"/>
      <c r="L8" s="25"/>
      <c r="O8" s="27"/>
      <c r="P8" s="27"/>
      <c r="R8" s="27"/>
      <c r="S8" s="27"/>
      <c r="U8" s="27"/>
      <c r="V8" s="27"/>
      <c r="AD8" s="13"/>
      <c r="AF8" s="27"/>
    </row>
    <row r="9" spans="1:33" s="40" customFormat="1" ht="18">
      <c r="A9" s="34">
        <v>11</v>
      </c>
      <c r="B9" s="35" t="s">
        <v>84</v>
      </c>
      <c r="C9" s="36"/>
      <c r="D9" s="37"/>
      <c r="E9" s="38"/>
      <c r="F9" s="38"/>
      <c r="G9" s="38"/>
      <c r="H9" s="38"/>
      <c r="I9" s="38"/>
      <c r="J9" s="39">
        <f>SUM(H10:H13)</f>
        <v>0</v>
      </c>
      <c r="K9" s="26"/>
      <c r="L9" s="26"/>
      <c r="N9" s="26"/>
      <c r="O9" s="27"/>
      <c r="P9" s="27"/>
      <c r="Q9" s="26"/>
      <c r="R9" s="27"/>
      <c r="S9" s="27"/>
      <c r="T9" s="26"/>
      <c r="U9" s="27"/>
      <c r="V9" s="27"/>
      <c r="W9" s="26"/>
      <c r="X9" s="26"/>
      <c r="Y9" s="26"/>
      <c r="Z9" s="26"/>
      <c r="AA9" s="26"/>
      <c r="AB9" s="26"/>
      <c r="AC9" s="26"/>
      <c r="AD9" s="41"/>
      <c r="AE9" s="42"/>
      <c r="AF9" s="41"/>
      <c r="AG9" s="43"/>
    </row>
    <row r="10" spans="1:33" s="26" customFormat="1" ht="19" customHeight="1">
      <c r="A10" s="44">
        <v>1111</v>
      </c>
      <c r="B10" s="45" t="s">
        <v>85</v>
      </c>
      <c r="C10" s="46"/>
      <c r="D10" s="47">
        <v>0</v>
      </c>
      <c r="E10" s="48" t="s">
        <v>136</v>
      </c>
      <c r="F10" s="48" t="s">
        <v>137</v>
      </c>
      <c r="G10" s="49">
        <v>0</v>
      </c>
      <c r="H10" s="50">
        <f>D10*G10</f>
        <v>0</v>
      </c>
      <c r="I10" s="51"/>
      <c r="L10" s="52">
        <f>H10+(H10*(SUMIF($F$242:$F$248,F10,$D$242:$D$248)))</f>
        <v>0</v>
      </c>
      <c r="O10" s="27"/>
      <c r="P10" s="27"/>
      <c r="R10" s="27"/>
      <c r="S10" s="27"/>
      <c r="U10" s="27"/>
      <c r="V10" s="27"/>
      <c r="AE10" s="13"/>
      <c r="AG10" s="53"/>
    </row>
    <row r="11" spans="1:33" s="26" customFormat="1" ht="19" customHeight="1">
      <c r="A11" s="44">
        <v>1112</v>
      </c>
      <c r="B11" s="45" t="s">
        <v>138</v>
      </c>
      <c r="C11" s="46"/>
      <c r="D11" s="47">
        <v>0</v>
      </c>
      <c r="E11" s="48" t="s">
        <v>136</v>
      </c>
      <c r="F11" s="48" t="s">
        <v>137</v>
      </c>
      <c r="G11" s="49">
        <v>0</v>
      </c>
      <c r="H11" s="50">
        <f>D11*G11</f>
        <v>0</v>
      </c>
      <c r="I11" s="54"/>
      <c r="L11" s="52">
        <f>H11+(H11*(SUMIF($F$242:$F$248,F11,$D$242:$D$248)))</f>
        <v>0</v>
      </c>
      <c r="O11" s="27"/>
      <c r="P11" s="27"/>
      <c r="R11" s="27"/>
      <c r="S11" s="27"/>
      <c r="U11" s="27"/>
      <c r="V11" s="27"/>
      <c r="AD11" s="13"/>
      <c r="AF11" s="53"/>
    </row>
    <row r="12" spans="1:33" s="26" customFormat="1" ht="19" customHeight="1">
      <c r="A12" s="44">
        <v>1113</v>
      </c>
      <c r="B12" s="45" t="s">
        <v>86</v>
      </c>
      <c r="C12" s="46"/>
      <c r="D12" s="47">
        <v>0</v>
      </c>
      <c r="E12" s="48" t="s">
        <v>136</v>
      </c>
      <c r="F12" s="48" t="s">
        <v>137</v>
      </c>
      <c r="G12" s="49">
        <v>0</v>
      </c>
      <c r="H12" s="50">
        <f>D12*G12</f>
        <v>0</v>
      </c>
      <c r="I12" s="54"/>
      <c r="L12" s="52">
        <f>H12+(H12*(SUMIF($F$242:$F$248,F12,$D$242:$D$248)))</f>
        <v>0</v>
      </c>
      <c r="O12" s="27"/>
      <c r="P12" s="27"/>
      <c r="R12" s="27"/>
      <c r="S12" s="27"/>
      <c r="U12" s="27"/>
      <c r="V12" s="27"/>
      <c r="AD12" s="13"/>
      <c r="AF12" s="53"/>
    </row>
    <row r="13" spans="1:33" s="26" customFormat="1" ht="19" customHeight="1">
      <c r="A13" s="44">
        <v>1114</v>
      </c>
      <c r="B13" s="45" t="s">
        <v>139</v>
      </c>
      <c r="C13" s="46"/>
      <c r="D13" s="47">
        <v>0</v>
      </c>
      <c r="E13" s="48" t="s">
        <v>136</v>
      </c>
      <c r="F13" s="48" t="s">
        <v>137</v>
      </c>
      <c r="G13" s="49">
        <v>0</v>
      </c>
      <c r="H13" s="50">
        <f>D13*G13</f>
        <v>0</v>
      </c>
      <c r="I13" s="54"/>
      <c r="L13" s="52">
        <f>H13+(H13*(SUMIF($F$242:$F$248,F13,$D$242:$D$248)))</f>
        <v>0</v>
      </c>
      <c r="O13" s="27"/>
      <c r="P13" s="27"/>
      <c r="R13" s="27"/>
      <c r="S13" s="27"/>
      <c r="U13" s="27"/>
      <c r="V13" s="27"/>
      <c r="AD13" s="13"/>
      <c r="AF13" s="53"/>
    </row>
    <row r="14" spans="1:33" s="40" customFormat="1" ht="18">
      <c r="A14" s="34">
        <v>12</v>
      </c>
      <c r="B14" s="35" t="s">
        <v>87</v>
      </c>
      <c r="C14" s="36"/>
      <c r="D14" s="37"/>
      <c r="E14" s="38"/>
      <c r="F14" s="38"/>
      <c r="G14" s="38"/>
      <c r="H14" s="38"/>
      <c r="I14" s="38"/>
      <c r="J14" s="39">
        <f>SUM(H15:H17)</f>
        <v>0</v>
      </c>
      <c r="K14" s="26"/>
      <c r="L14" s="26"/>
      <c r="N14" s="26"/>
      <c r="O14" s="27"/>
      <c r="P14" s="27"/>
      <c r="Q14" s="26"/>
      <c r="R14" s="27"/>
      <c r="S14" s="27"/>
      <c r="T14" s="26"/>
      <c r="U14" s="27"/>
      <c r="V14" s="27"/>
      <c r="W14" s="26"/>
      <c r="X14" s="26"/>
      <c r="Y14" s="26"/>
      <c r="Z14" s="26"/>
      <c r="AA14" s="26"/>
      <c r="AB14" s="26"/>
      <c r="AC14" s="26"/>
      <c r="AD14" s="41"/>
      <c r="AE14" s="42"/>
      <c r="AF14" s="41"/>
      <c r="AG14" s="43"/>
    </row>
    <row r="15" spans="1:33" s="26" customFormat="1" ht="19" customHeight="1">
      <c r="A15" s="44">
        <v>1211</v>
      </c>
      <c r="B15" s="45" t="s">
        <v>140</v>
      </c>
      <c r="C15" s="46"/>
      <c r="D15" s="47">
        <v>0</v>
      </c>
      <c r="E15" s="48" t="s">
        <v>141</v>
      </c>
      <c r="F15" s="48" t="s">
        <v>137</v>
      </c>
      <c r="G15" s="49">
        <v>0</v>
      </c>
      <c r="H15" s="50">
        <f>D15*G15</f>
        <v>0</v>
      </c>
      <c r="I15" s="51"/>
      <c r="L15" s="52">
        <f>H15+(H15*(SUMIF($F$242:$F$248,F15,$D$242:$D$248)))</f>
        <v>0</v>
      </c>
      <c r="O15" s="27"/>
      <c r="P15" s="27"/>
      <c r="R15" s="27"/>
      <c r="S15" s="27"/>
      <c r="U15" s="27"/>
      <c r="V15" s="27"/>
      <c r="AD15" s="13"/>
      <c r="AF15" s="53"/>
    </row>
    <row r="16" spans="1:33" s="26" customFormat="1" ht="19" customHeight="1">
      <c r="A16" s="44">
        <v>1212</v>
      </c>
      <c r="B16" s="45" t="s">
        <v>142</v>
      </c>
      <c r="C16" s="46"/>
      <c r="D16" s="47">
        <v>0</v>
      </c>
      <c r="E16" s="48" t="s">
        <v>136</v>
      </c>
      <c r="F16" s="48" t="s">
        <v>137</v>
      </c>
      <c r="G16" s="49">
        <v>0</v>
      </c>
      <c r="H16" s="50">
        <f>D16*G16</f>
        <v>0</v>
      </c>
      <c r="I16" s="54"/>
      <c r="L16" s="52">
        <f>H16+(H16*(SUMIF($F$242:$F$248,F16,$D$242:$D$248)))</f>
        <v>0</v>
      </c>
      <c r="O16" s="27"/>
      <c r="P16" s="27"/>
      <c r="R16" s="27"/>
      <c r="S16" s="27"/>
      <c r="U16" s="27"/>
      <c r="V16" s="27"/>
      <c r="AD16" s="13"/>
      <c r="AF16" s="27"/>
    </row>
    <row r="17" spans="1:33" s="26" customFormat="1" ht="19" customHeight="1">
      <c r="A17" s="44">
        <v>1213</v>
      </c>
      <c r="B17" s="45" t="s">
        <v>143</v>
      </c>
      <c r="C17" s="46"/>
      <c r="D17" s="47">
        <v>0</v>
      </c>
      <c r="E17" s="48" t="s">
        <v>136</v>
      </c>
      <c r="F17" s="48" t="s">
        <v>137</v>
      </c>
      <c r="G17" s="49">
        <v>0</v>
      </c>
      <c r="H17" s="50">
        <f>D17*G17</f>
        <v>0</v>
      </c>
      <c r="I17" s="54"/>
      <c r="L17" s="52">
        <f>H17+(H17*(SUMIF($F$242:$F$248,F17,$D$242:$D$248)))</f>
        <v>0</v>
      </c>
      <c r="O17" s="27"/>
      <c r="P17" s="27"/>
      <c r="R17" s="27"/>
      <c r="S17" s="27"/>
      <c r="U17" s="27"/>
      <c r="V17" s="27"/>
      <c r="AD17" s="13"/>
      <c r="AF17" s="27"/>
    </row>
    <row r="18" spans="1:33" s="40" customFormat="1" ht="18">
      <c r="A18" s="34">
        <v>13</v>
      </c>
      <c r="B18" s="35" t="s">
        <v>88</v>
      </c>
      <c r="C18" s="36"/>
      <c r="D18" s="37"/>
      <c r="E18" s="38"/>
      <c r="F18" s="38"/>
      <c r="G18" s="38"/>
      <c r="H18" s="38"/>
      <c r="I18" s="38"/>
      <c r="J18" s="39">
        <f>SUM(H19:H22)</f>
        <v>0</v>
      </c>
      <c r="K18" s="26"/>
      <c r="L18" s="26"/>
      <c r="N18" s="26"/>
      <c r="O18" s="27"/>
      <c r="P18" s="27"/>
      <c r="Q18" s="26"/>
      <c r="R18" s="27"/>
      <c r="S18" s="27"/>
      <c r="T18" s="26"/>
      <c r="U18" s="27"/>
      <c r="V18" s="27"/>
      <c r="W18" s="26"/>
      <c r="X18" s="26"/>
      <c r="Y18" s="26"/>
      <c r="Z18" s="26"/>
      <c r="AA18" s="26"/>
      <c r="AB18" s="26"/>
      <c r="AC18" s="26"/>
      <c r="AD18" s="41"/>
      <c r="AE18" s="42"/>
      <c r="AF18" s="41"/>
      <c r="AG18" s="43"/>
    </row>
    <row r="19" spans="1:33" s="26" customFormat="1" ht="19" customHeight="1">
      <c r="A19" s="44">
        <v>1311</v>
      </c>
      <c r="B19" s="45" t="s">
        <v>144</v>
      </c>
      <c r="C19" s="46"/>
      <c r="D19" s="47">
        <v>0</v>
      </c>
      <c r="E19" s="48" t="s">
        <v>136</v>
      </c>
      <c r="F19" s="48" t="s">
        <v>145</v>
      </c>
      <c r="G19" s="49">
        <v>0</v>
      </c>
      <c r="H19" s="50">
        <f>D19*G19</f>
        <v>0</v>
      </c>
      <c r="I19" s="54"/>
      <c r="L19" s="52">
        <f>H19+(H19*(SUMIF($F$242:$F$248,F19,$D$242:$D$248)))</f>
        <v>0</v>
      </c>
      <c r="O19" s="27"/>
      <c r="P19" s="27"/>
      <c r="R19" s="27"/>
      <c r="S19" s="27"/>
      <c r="U19" s="27"/>
      <c r="V19" s="27"/>
      <c r="AE19" s="13"/>
      <c r="AG19" s="53"/>
    </row>
    <row r="20" spans="1:33" s="26" customFormat="1" ht="19" customHeight="1">
      <c r="A20" s="44">
        <v>1312</v>
      </c>
      <c r="B20" s="45" t="s">
        <v>146</v>
      </c>
      <c r="C20" s="46"/>
      <c r="D20" s="47">
        <v>0</v>
      </c>
      <c r="E20" s="48" t="s">
        <v>136</v>
      </c>
      <c r="F20" s="48" t="s">
        <v>145</v>
      </c>
      <c r="G20" s="49">
        <v>0</v>
      </c>
      <c r="H20" s="50">
        <f>D20*G20</f>
        <v>0</v>
      </c>
      <c r="I20" s="54"/>
      <c r="L20" s="52">
        <f>H20+(H20*(SUMIF($F$242:$F$248,F20,$D$242:$D$248)))</f>
        <v>0</v>
      </c>
      <c r="O20" s="27"/>
      <c r="P20" s="27"/>
      <c r="R20" s="27"/>
      <c r="S20" s="27"/>
      <c r="U20" s="27"/>
      <c r="V20" s="27"/>
      <c r="AD20" s="13"/>
      <c r="AF20" s="53"/>
    </row>
    <row r="21" spans="1:33" s="26" customFormat="1" ht="19" customHeight="1">
      <c r="A21" s="44">
        <v>1313</v>
      </c>
      <c r="B21" s="45" t="s">
        <v>147</v>
      </c>
      <c r="C21" s="46"/>
      <c r="D21" s="47">
        <v>0</v>
      </c>
      <c r="E21" s="48" t="s">
        <v>136</v>
      </c>
      <c r="F21" s="48" t="s">
        <v>145</v>
      </c>
      <c r="G21" s="49">
        <v>0</v>
      </c>
      <c r="H21" s="50">
        <f>D21*G21</f>
        <v>0</v>
      </c>
      <c r="I21" s="54"/>
      <c r="L21" s="52">
        <f>H21+(H21*(SUMIF($F$242:$F$248,F21,$D$242:$D$248)))</f>
        <v>0</v>
      </c>
      <c r="O21" s="27"/>
      <c r="P21" s="27"/>
      <c r="R21" s="27"/>
      <c r="S21" s="27"/>
      <c r="U21" s="27"/>
      <c r="V21" s="27"/>
      <c r="AD21" s="13"/>
      <c r="AF21" s="53"/>
    </row>
    <row r="22" spans="1:33" s="26" customFormat="1" ht="19" customHeight="1">
      <c r="A22" s="44">
        <v>1314</v>
      </c>
      <c r="B22" s="45" t="s">
        <v>89</v>
      </c>
      <c r="C22" s="46"/>
      <c r="D22" s="47">
        <v>0</v>
      </c>
      <c r="E22" s="48" t="s">
        <v>136</v>
      </c>
      <c r="F22" s="48" t="s">
        <v>145</v>
      </c>
      <c r="G22" s="49">
        <v>0</v>
      </c>
      <c r="H22" s="50">
        <f>D22*G22</f>
        <v>0</v>
      </c>
      <c r="I22" s="54"/>
      <c r="L22" s="52">
        <f>H22+(H22*(SUMIF($F$242:$F$248,F22,$D$242:$D$248)))</f>
        <v>0</v>
      </c>
      <c r="O22" s="27"/>
      <c r="P22" s="27"/>
      <c r="R22" s="27"/>
      <c r="S22" s="27"/>
      <c r="U22" s="27"/>
      <c r="V22" s="27"/>
      <c r="AD22" s="13"/>
      <c r="AF22" s="53"/>
    </row>
    <row r="23" spans="1:33" s="40" customFormat="1" ht="18">
      <c r="A23" s="34">
        <v>14</v>
      </c>
      <c r="B23" s="35" t="s">
        <v>148</v>
      </c>
      <c r="C23" s="36"/>
      <c r="D23" s="37"/>
      <c r="E23" s="38"/>
      <c r="F23" s="38"/>
      <c r="G23" s="38"/>
      <c r="H23" s="38"/>
      <c r="I23" s="38"/>
      <c r="J23" s="39">
        <f>SUM(H24:H28)</f>
        <v>0</v>
      </c>
      <c r="K23" s="26"/>
      <c r="L23" s="26"/>
      <c r="N23" s="26"/>
      <c r="O23" s="27"/>
      <c r="P23" s="27"/>
      <c r="Q23" s="26"/>
      <c r="R23" s="27"/>
      <c r="S23" s="27"/>
      <c r="T23" s="26"/>
      <c r="U23" s="27"/>
      <c r="V23" s="27"/>
      <c r="W23" s="26"/>
      <c r="X23" s="26"/>
      <c r="Y23" s="26"/>
      <c r="Z23" s="26"/>
      <c r="AA23" s="26"/>
      <c r="AB23" s="26"/>
      <c r="AC23" s="26"/>
      <c r="AD23" s="41"/>
      <c r="AE23" s="42"/>
      <c r="AF23" s="41"/>
      <c r="AG23" s="43"/>
    </row>
    <row r="24" spans="1:33" s="26" customFormat="1" ht="19" customHeight="1">
      <c r="A24" s="44">
        <v>1411</v>
      </c>
      <c r="B24" s="45" t="s">
        <v>149</v>
      </c>
      <c r="C24" s="46"/>
      <c r="D24" s="47">
        <v>0</v>
      </c>
      <c r="E24" s="48" t="s">
        <v>136</v>
      </c>
      <c r="F24" s="48" t="s">
        <v>145</v>
      </c>
      <c r="G24" s="49">
        <v>0</v>
      </c>
      <c r="H24" s="50">
        <f>D24*G24</f>
        <v>0</v>
      </c>
      <c r="I24" s="54"/>
      <c r="L24" s="52">
        <f>H24+(H24*(SUMIF($F$242:$F$248,F24,$D$242:$D$248)))</f>
        <v>0</v>
      </c>
      <c r="O24" s="27"/>
      <c r="P24" s="27"/>
      <c r="R24" s="27"/>
      <c r="S24" s="27"/>
      <c r="U24" s="27"/>
      <c r="V24" s="27"/>
      <c r="AE24" s="13"/>
      <c r="AG24" s="53"/>
    </row>
    <row r="25" spans="1:33" s="26" customFormat="1" ht="19" customHeight="1">
      <c r="A25" s="44">
        <v>1412</v>
      </c>
      <c r="B25" s="45" t="s">
        <v>150</v>
      </c>
      <c r="C25" s="46"/>
      <c r="D25" s="47">
        <v>0</v>
      </c>
      <c r="E25" s="48" t="s">
        <v>136</v>
      </c>
      <c r="F25" s="48" t="s">
        <v>145</v>
      </c>
      <c r="G25" s="49">
        <v>0</v>
      </c>
      <c r="H25" s="50">
        <f>D25*G25</f>
        <v>0</v>
      </c>
      <c r="I25" s="54"/>
      <c r="L25" s="52">
        <f>H25+(H25*(SUMIF($F$242:$F$248,F25,$D$242:$D$248)))</f>
        <v>0</v>
      </c>
      <c r="O25" s="27"/>
      <c r="P25" s="27"/>
      <c r="R25" s="27"/>
      <c r="S25" s="27"/>
      <c r="U25" s="27"/>
      <c r="V25" s="27"/>
      <c r="AD25" s="13"/>
      <c r="AF25" s="53"/>
    </row>
    <row r="26" spans="1:33" s="26" customFormat="1" ht="19" customHeight="1">
      <c r="A26" s="44">
        <v>1413</v>
      </c>
      <c r="B26" s="45" t="s">
        <v>151</v>
      </c>
      <c r="C26" s="46"/>
      <c r="D26" s="47">
        <v>0</v>
      </c>
      <c r="E26" s="48" t="s">
        <v>136</v>
      </c>
      <c r="F26" s="48" t="s">
        <v>145</v>
      </c>
      <c r="G26" s="49">
        <v>0</v>
      </c>
      <c r="H26" s="50">
        <f>D26*G26</f>
        <v>0</v>
      </c>
      <c r="I26" s="54"/>
      <c r="L26" s="52">
        <f>H26+(H26*(SUMIF($F$242:$F$248,F26,$D$242:$D$248)))</f>
        <v>0</v>
      </c>
      <c r="O26" s="27"/>
      <c r="P26" s="27"/>
      <c r="R26" s="27"/>
      <c r="S26" s="27"/>
      <c r="U26" s="27"/>
      <c r="V26" s="27"/>
      <c r="AD26" s="13"/>
      <c r="AF26" s="53"/>
    </row>
    <row r="27" spans="1:33" s="26" customFormat="1" ht="19" customHeight="1">
      <c r="A27" s="44">
        <v>1414</v>
      </c>
      <c r="B27" s="45" t="s">
        <v>152</v>
      </c>
      <c r="C27" s="46"/>
      <c r="D27" s="47">
        <v>0</v>
      </c>
      <c r="E27" s="48" t="s">
        <v>136</v>
      </c>
      <c r="F27" s="48" t="s">
        <v>145</v>
      </c>
      <c r="G27" s="49">
        <v>0</v>
      </c>
      <c r="H27" s="50">
        <f>D27*G27</f>
        <v>0</v>
      </c>
      <c r="I27" s="54"/>
      <c r="L27" s="52">
        <f>H27+(H27*(SUMIF($F$242:$F$248,F27,$D$242:$D$248)))</f>
        <v>0</v>
      </c>
      <c r="O27" s="27"/>
      <c r="P27" s="27"/>
      <c r="R27" s="27"/>
      <c r="S27" s="27"/>
      <c r="U27" s="27"/>
      <c r="V27" s="27"/>
      <c r="AD27" s="13"/>
      <c r="AF27" s="53"/>
    </row>
    <row r="28" spans="1:33" s="26" customFormat="1" ht="19" customHeight="1">
      <c r="A28" s="44">
        <v>1415</v>
      </c>
      <c r="B28" s="45" t="s">
        <v>153</v>
      </c>
      <c r="C28" s="46"/>
      <c r="D28" s="47">
        <v>0</v>
      </c>
      <c r="E28" s="48" t="s">
        <v>136</v>
      </c>
      <c r="F28" s="48" t="s">
        <v>145</v>
      </c>
      <c r="G28" s="49">
        <v>0</v>
      </c>
      <c r="H28" s="50">
        <f>D28*G28</f>
        <v>0</v>
      </c>
      <c r="I28" s="54"/>
      <c r="L28" s="52">
        <f>H28+(H28*(SUMIF($F$242:$F$248,F28,$D$242:$D$248)))</f>
        <v>0</v>
      </c>
      <c r="O28" s="27"/>
      <c r="P28" s="27"/>
      <c r="R28" s="27"/>
      <c r="S28" s="27"/>
      <c r="U28" s="27"/>
      <c r="V28" s="27"/>
      <c r="AD28" s="13"/>
      <c r="AF28" s="53"/>
    </row>
    <row r="29" spans="1:33" s="40" customFormat="1" ht="18">
      <c r="A29" s="34">
        <v>15</v>
      </c>
      <c r="B29" s="35" t="s">
        <v>154</v>
      </c>
      <c r="C29" s="36"/>
      <c r="D29" s="37"/>
      <c r="E29" s="38"/>
      <c r="F29" s="38"/>
      <c r="G29" s="38"/>
      <c r="H29" s="38"/>
      <c r="I29" s="38"/>
      <c r="J29" s="39">
        <f>SUM(H30:H33)</f>
        <v>0</v>
      </c>
      <c r="K29" s="26"/>
      <c r="L29" s="26"/>
      <c r="N29" s="26"/>
      <c r="O29" s="27"/>
      <c r="P29" s="27"/>
      <c r="Q29" s="26"/>
      <c r="R29" s="27"/>
      <c r="S29" s="27"/>
      <c r="T29" s="26"/>
      <c r="U29" s="27"/>
      <c r="V29" s="27"/>
      <c r="W29" s="26"/>
      <c r="X29" s="26"/>
      <c r="Y29" s="26"/>
      <c r="Z29" s="26"/>
      <c r="AA29" s="26"/>
      <c r="AB29" s="26"/>
      <c r="AC29" s="26"/>
      <c r="AD29" s="41"/>
      <c r="AE29" s="42"/>
      <c r="AF29" s="41"/>
      <c r="AG29" s="43"/>
    </row>
    <row r="30" spans="1:33" s="26" customFormat="1" ht="19" customHeight="1">
      <c r="A30" s="44">
        <v>1511</v>
      </c>
      <c r="B30" s="45" t="s">
        <v>155</v>
      </c>
      <c r="C30" s="46"/>
      <c r="D30" s="47">
        <v>0</v>
      </c>
      <c r="E30" s="48" t="s">
        <v>136</v>
      </c>
      <c r="F30" s="48" t="s">
        <v>145</v>
      </c>
      <c r="G30" s="49">
        <v>0</v>
      </c>
      <c r="H30" s="50">
        <f>D30*G30</f>
        <v>0</v>
      </c>
      <c r="I30" s="54"/>
      <c r="L30" s="52">
        <f>H30+(H30*(SUMIF($F$242:$F$248,F30,$D$242:$D$248)))</f>
        <v>0</v>
      </c>
      <c r="O30" s="27"/>
      <c r="P30" s="27"/>
      <c r="R30" s="27"/>
      <c r="S30" s="27"/>
      <c r="U30" s="27"/>
      <c r="V30" s="27"/>
      <c r="AE30" s="13"/>
      <c r="AG30" s="53"/>
    </row>
    <row r="31" spans="1:33" s="26" customFormat="1" ht="19" customHeight="1">
      <c r="A31" s="44">
        <v>1512</v>
      </c>
      <c r="B31" s="45" t="s">
        <v>156</v>
      </c>
      <c r="C31" s="46"/>
      <c r="D31" s="47">
        <v>0</v>
      </c>
      <c r="E31" s="48" t="s">
        <v>136</v>
      </c>
      <c r="F31" s="48" t="s">
        <v>145</v>
      </c>
      <c r="G31" s="49">
        <v>0</v>
      </c>
      <c r="H31" s="50">
        <f>D31*G31</f>
        <v>0</v>
      </c>
      <c r="I31" s="54"/>
      <c r="L31" s="52">
        <f>H31+(H31*(SUMIF($F$242:$F$248,F31,$D$242:$D$248)))</f>
        <v>0</v>
      </c>
      <c r="O31" s="27"/>
      <c r="P31" s="27"/>
      <c r="R31" s="27"/>
      <c r="S31" s="27"/>
      <c r="U31" s="27"/>
      <c r="V31" s="27"/>
      <c r="AD31" s="13"/>
      <c r="AF31" s="53"/>
    </row>
    <row r="32" spans="1:33" s="26" customFormat="1" ht="19" customHeight="1">
      <c r="A32" s="44">
        <v>1513</v>
      </c>
      <c r="B32" s="45" t="s">
        <v>157</v>
      </c>
      <c r="C32" s="46"/>
      <c r="D32" s="47">
        <v>0</v>
      </c>
      <c r="E32" s="48" t="s">
        <v>136</v>
      </c>
      <c r="F32" s="48" t="s">
        <v>145</v>
      </c>
      <c r="G32" s="49">
        <v>0</v>
      </c>
      <c r="H32" s="50">
        <f>D32*G32</f>
        <v>0</v>
      </c>
      <c r="I32" s="54"/>
      <c r="L32" s="52">
        <f>H32+(H32*(SUMIF($F$242:$F$248,F32,$D$242:$D$248)))</f>
        <v>0</v>
      </c>
      <c r="O32" s="27"/>
      <c r="P32" s="27"/>
      <c r="R32" s="27"/>
      <c r="S32" s="27"/>
      <c r="U32" s="27"/>
      <c r="V32" s="27"/>
      <c r="AD32" s="13"/>
      <c r="AF32" s="53"/>
    </row>
    <row r="33" spans="1:33" s="26" customFormat="1" ht="19" customHeight="1">
      <c r="A33" s="44">
        <v>1514</v>
      </c>
      <c r="B33" s="45" t="s">
        <v>158</v>
      </c>
      <c r="C33" s="46"/>
      <c r="D33" s="47">
        <v>0</v>
      </c>
      <c r="E33" s="48" t="s">
        <v>136</v>
      </c>
      <c r="F33" s="48" t="s">
        <v>145</v>
      </c>
      <c r="G33" s="49">
        <v>0</v>
      </c>
      <c r="H33" s="50">
        <f>D33*G33</f>
        <v>0</v>
      </c>
      <c r="I33" s="54"/>
      <c r="L33" s="52">
        <f>H33+(H33*(SUMIF($F$242:$F$248,F33,$D$242:$D$248)))</f>
        <v>0</v>
      </c>
      <c r="O33" s="27"/>
      <c r="P33" s="27"/>
      <c r="R33" s="27"/>
      <c r="S33" s="27"/>
      <c r="U33" s="27"/>
      <c r="V33" s="27"/>
      <c r="AD33" s="13"/>
      <c r="AF33" s="53"/>
    </row>
    <row r="34" spans="1:33" s="26" customFormat="1" ht="19" customHeight="1" thickBot="1">
      <c r="A34" s="55"/>
      <c r="B34" s="56"/>
      <c r="C34" s="57"/>
      <c r="D34" s="58"/>
      <c r="E34" s="59"/>
      <c r="F34" s="59"/>
      <c r="G34" s="60"/>
      <c r="H34" s="54"/>
      <c r="I34" s="54"/>
      <c r="O34" s="27"/>
      <c r="P34" s="27"/>
      <c r="R34" s="27"/>
      <c r="S34" s="27"/>
      <c r="U34" s="27"/>
      <c r="V34" s="27"/>
      <c r="AD34" s="13"/>
      <c r="AF34" s="27"/>
    </row>
    <row r="35" spans="1:33" s="26" customFormat="1" ht="28" customHeight="1" thickBot="1">
      <c r="A35" s="14" t="s">
        <v>159</v>
      </c>
      <c r="B35" s="15" t="s">
        <v>160</v>
      </c>
      <c r="C35" s="16"/>
      <c r="D35" s="15"/>
      <c r="E35" s="15"/>
      <c r="F35" s="15"/>
      <c r="G35" s="15"/>
      <c r="H35" s="15"/>
      <c r="I35" s="15"/>
      <c r="J35" s="125">
        <f>SUM(J36:J205)</f>
        <v>0</v>
      </c>
      <c r="K35" s="126"/>
      <c r="L35" s="17"/>
      <c r="O35" s="127" t="s">
        <v>161</v>
      </c>
      <c r="P35" s="128"/>
      <c r="Q35" s="61"/>
      <c r="R35" s="129" t="s">
        <v>162</v>
      </c>
      <c r="S35" s="128"/>
      <c r="T35" s="61"/>
      <c r="U35" s="129" t="s">
        <v>163</v>
      </c>
      <c r="V35" s="128"/>
      <c r="W35" s="61"/>
      <c r="X35" s="119" t="s">
        <v>164</v>
      </c>
      <c r="Y35" s="120"/>
      <c r="Z35" s="120"/>
      <c r="AA35" s="120"/>
      <c r="AB35" s="121"/>
      <c r="AC35" s="62"/>
      <c r="AD35" s="63" t="s">
        <v>165</v>
      </c>
      <c r="AF35" s="27"/>
    </row>
    <row r="36" spans="1:33" s="26" customFormat="1" ht="9" customHeight="1">
      <c r="A36" s="21"/>
      <c r="B36" s="22"/>
      <c r="C36" s="23"/>
      <c r="D36" s="24"/>
      <c r="E36" s="24"/>
      <c r="F36" s="24"/>
      <c r="G36" s="24"/>
      <c r="H36" s="24"/>
      <c r="I36" s="24"/>
      <c r="J36" s="25"/>
      <c r="K36" s="25"/>
      <c r="L36" s="25"/>
      <c r="O36" s="130" t="s">
        <v>166</v>
      </c>
      <c r="P36" s="122" t="s">
        <v>167</v>
      </c>
      <c r="Q36" s="64"/>
      <c r="R36" s="122" t="s">
        <v>168</v>
      </c>
      <c r="S36" s="122" t="s">
        <v>169</v>
      </c>
      <c r="T36" s="64"/>
      <c r="U36" s="122" t="s">
        <v>168</v>
      </c>
      <c r="V36" s="122" t="s">
        <v>169</v>
      </c>
      <c r="W36" s="64"/>
      <c r="X36" s="122" t="s">
        <v>170</v>
      </c>
      <c r="Y36" s="122" t="s">
        <v>171</v>
      </c>
      <c r="Z36" s="122" t="s">
        <v>172</v>
      </c>
      <c r="AA36" s="122" t="s">
        <v>173</v>
      </c>
      <c r="AB36" s="122" t="s">
        <v>174</v>
      </c>
      <c r="AC36" s="65"/>
      <c r="AD36" s="66"/>
      <c r="AF36" s="27"/>
    </row>
    <row r="37" spans="1:33" s="26" customFormat="1" ht="14" customHeight="1">
      <c r="A37" s="28" t="s">
        <v>5</v>
      </c>
      <c r="B37" s="29"/>
      <c r="C37" s="30" t="s">
        <v>82</v>
      </c>
      <c r="D37" s="31" t="s">
        <v>131</v>
      </c>
      <c r="E37" s="31" t="s">
        <v>132</v>
      </c>
      <c r="F37" s="31" t="s">
        <v>0</v>
      </c>
      <c r="G37" s="31" t="s">
        <v>133</v>
      </c>
      <c r="H37" s="32" t="s">
        <v>134</v>
      </c>
      <c r="I37" s="25"/>
      <c r="J37" s="25"/>
      <c r="K37" s="25"/>
      <c r="L37" s="33" t="s">
        <v>135</v>
      </c>
      <c r="O37" s="131"/>
      <c r="P37" s="123"/>
      <c r="Q37" s="64"/>
      <c r="R37" s="123"/>
      <c r="S37" s="123"/>
      <c r="T37" s="64"/>
      <c r="U37" s="123"/>
      <c r="V37" s="123"/>
      <c r="W37" s="64"/>
      <c r="X37" s="123"/>
      <c r="Y37" s="123"/>
      <c r="Z37" s="123"/>
      <c r="AA37" s="123"/>
      <c r="AB37" s="123"/>
      <c r="AC37" s="65"/>
      <c r="AD37" s="66"/>
      <c r="AF37" s="27"/>
    </row>
    <row r="38" spans="1:33" s="26" customFormat="1" ht="9" customHeight="1">
      <c r="A38" s="21"/>
      <c r="B38" s="22"/>
      <c r="C38" s="23"/>
      <c r="D38" s="24"/>
      <c r="E38" s="24"/>
      <c r="F38" s="24"/>
      <c r="G38" s="24"/>
      <c r="H38" s="24"/>
      <c r="I38" s="24"/>
      <c r="J38" s="25"/>
      <c r="K38" s="25"/>
      <c r="L38" s="25"/>
      <c r="O38" s="132"/>
      <c r="P38" s="124"/>
      <c r="Q38" s="64"/>
      <c r="R38" s="124"/>
      <c r="S38" s="124"/>
      <c r="T38" s="64"/>
      <c r="U38" s="124"/>
      <c r="V38" s="124"/>
      <c r="W38" s="64"/>
      <c r="X38" s="124"/>
      <c r="Y38" s="124"/>
      <c r="Z38" s="124"/>
      <c r="AA38" s="124"/>
      <c r="AB38" s="124"/>
      <c r="AC38" s="65"/>
      <c r="AD38" s="66"/>
      <c r="AF38" s="27"/>
    </row>
    <row r="39" spans="1:33" s="40" customFormat="1" ht="18">
      <c r="A39" s="34">
        <v>21</v>
      </c>
      <c r="B39" s="35" t="s">
        <v>175</v>
      </c>
      <c r="C39" s="36"/>
      <c r="D39" s="37"/>
      <c r="E39" s="38"/>
      <c r="F39" s="38"/>
      <c r="G39" s="38"/>
      <c r="H39" s="38"/>
      <c r="I39" s="38"/>
      <c r="J39" s="39">
        <f>SUM(H40:H42)</f>
        <v>0</v>
      </c>
      <c r="K39" s="25"/>
      <c r="L39" s="25"/>
      <c r="N39" s="26"/>
      <c r="O39" s="67"/>
      <c r="P39" s="68"/>
      <c r="Q39" s="69"/>
      <c r="R39" s="68"/>
      <c r="S39" s="68"/>
      <c r="T39" s="69"/>
      <c r="U39" s="68"/>
      <c r="V39" s="68"/>
      <c r="W39" s="69"/>
      <c r="X39" s="70"/>
      <c r="Y39" s="70"/>
      <c r="Z39" s="70"/>
      <c r="AA39" s="70"/>
      <c r="AB39" s="70"/>
      <c r="AC39" s="71"/>
      <c r="AD39" s="66"/>
      <c r="AE39" s="42"/>
      <c r="AF39" s="41"/>
      <c r="AG39" s="43"/>
    </row>
    <row r="40" spans="1:33" s="26" customFormat="1" ht="19" customHeight="1">
      <c r="A40" s="44">
        <v>2111</v>
      </c>
      <c r="B40" s="45" t="s">
        <v>176</v>
      </c>
      <c r="C40" s="46"/>
      <c r="D40" s="47">
        <v>0</v>
      </c>
      <c r="E40" s="48" t="s">
        <v>136</v>
      </c>
      <c r="F40" s="48" t="s">
        <v>177</v>
      </c>
      <c r="G40" s="49">
        <v>100</v>
      </c>
      <c r="H40" s="50">
        <f>D40*G40</f>
        <v>0</v>
      </c>
      <c r="I40" s="54"/>
      <c r="L40" s="52">
        <f>H40+(H40*(SUMIF($F$242:$F$248,F40,$D$242:$D$248)))</f>
        <v>0</v>
      </c>
      <c r="O40" s="72"/>
      <c r="P40" s="73"/>
      <c r="Q40" s="69"/>
      <c r="R40" s="73"/>
      <c r="S40" s="73"/>
      <c r="T40" s="69"/>
      <c r="U40" s="73"/>
      <c r="V40" s="73"/>
      <c r="W40" s="69"/>
      <c r="X40" s="74"/>
      <c r="Y40" s="74"/>
      <c r="Z40" s="74"/>
      <c r="AA40" s="74"/>
      <c r="AB40" s="74"/>
      <c r="AC40" s="69"/>
      <c r="AD40" s="66"/>
      <c r="AF40" s="27"/>
    </row>
    <row r="41" spans="1:33" s="26" customFormat="1" ht="19" customHeight="1">
      <c r="A41" s="44">
        <v>2112</v>
      </c>
      <c r="B41" s="45" t="s">
        <v>178</v>
      </c>
      <c r="C41" s="46"/>
      <c r="D41" s="47">
        <v>0</v>
      </c>
      <c r="E41" s="48" t="s">
        <v>136</v>
      </c>
      <c r="F41" s="48" t="s">
        <v>177</v>
      </c>
      <c r="G41" s="49">
        <v>100</v>
      </c>
      <c r="H41" s="50">
        <f>D41*G41</f>
        <v>0</v>
      </c>
      <c r="I41" s="54"/>
      <c r="L41" s="52">
        <f>H41+(H41*(SUMIF($F$242:$F$248,F41,$D$242:$D$248)))</f>
        <v>0</v>
      </c>
      <c r="O41" s="72"/>
      <c r="P41" s="73"/>
      <c r="Q41" s="69"/>
      <c r="R41" s="73"/>
      <c r="S41" s="73"/>
      <c r="T41" s="69"/>
      <c r="U41" s="73"/>
      <c r="V41" s="73"/>
      <c r="W41" s="69"/>
      <c r="X41" s="74"/>
      <c r="Y41" s="74"/>
      <c r="Z41" s="74"/>
      <c r="AA41" s="74"/>
      <c r="AB41" s="74"/>
      <c r="AC41" s="69"/>
      <c r="AD41" s="66"/>
      <c r="AF41" s="27"/>
    </row>
    <row r="42" spans="1:33" s="26" customFormat="1" ht="19" customHeight="1">
      <c r="A42" s="44">
        <v>2113</v>
      </c>
      <c r="B42" s="45" t="s">
        <v>179</v>
      </c>
      <c r="C42" s="46"/>
      <c r="D42" s="47">
        <v>0</v>
      </c>
      <c r="E42" s="48" t="s">
        <v>136</v>
      </c>
      <c r="F42" s="48" t="s">
        <v>177</v>
      </c>
      <c r="G42" s="49">
        <v>100</v>
      </c>
      <c r="H42" s="50">
        <f>D42*G42</f>
        <v>0</v>
      </c>
      <c r="I42" s="54"/>
      <c r="L42" s="52">
        <f>H42+(H42*(SUMIF($F$242:$F$248,F42,$D$242:$D$248)))</f>
        <v>0</v>
      </c>
      <c r="O42" s="72"/>
      <c r="P42" s="73"/>
      <c r="Q42" s="69"/>
      <c r="R42" s="73"/>
      <c r="S42" s="73"/>
      <c r="T42" s="69"/>
      <c r="U42" s="73"/>
      <c r="V42" s="73"/>
      <c r="W42" s="69"/>
      <c r="X42" s="74"/>
      <c r="Y42" s="74"/>
      <c r="Z42" s="74"/>
      <c r="AA42" s="74"/>
      <c r="AB42" s="74"/>
      <c r="AC42" s="69"/>
      <c r="AD42" s="66"/>
      <c r="AF42" s="27"/>
    </row>
    <row r="43" spans="1:33" s="40" customFormat="1" ht="18">
      <c r="A43" s="34">
        <v>22</v>
      </c>
      <c r="B43" s="35" t="s">
        <v>180</v>
      </c>
      <c r="C43" s="36"/>
      <c r="D43" s="37"/>
      <c r="E43" s="38"/>
      <c r="F43" s="38"/>
      <c r="G43" s="38"/>
      <c r="H43" s="38"/>
      <c r="I43" s="38"/>
      <c r="J43" s="39">
        <f>SUM(H44:H53)</f>
        <v>0</v>
      </c>
      <c r="K43" s="26"/>
      <c r="L43" s="26"/>
      <c r="N43" s="26"/>
      <c r="O43" s="67"/>
      <c r="P43" s="68"/>
      <c r="Q43" s="69"/>
      <c r="R43" s="68"/>
      <c r="S43" s="68"/>
      <c r="T43" s="69"/>
      <c r="U43" s="68"/>
      <c r="V43" s="68"/>
      <c r="W43" s="69"/>
      <c r="X43" s="70"/>
      <c r="Y43" s="70"/>
      <c r="Z43" s="70"/>
      <c r="AA43" s="70"/>
      <c r="AB43" s="70"/>
      <c r="AC43" s="71"/>
      <c r="AD43" s="66"/>
      <c r="AE43" s="42"/>
      <c r="AF43" s="41"/>
      <c r="AG43" s="43"/>
    </row>
    <row r="44" spans="1:33" s="26" customFormat="1" ht="19" customHeight="1">
      <c r="A44" s="44">
        <v>2211</v>
      </c>
      <c r="B44" s="45" t="s">
        <v>181</v>
      </c>
      <c r="C44" s="46"/>
      <c r="D44" s="47">
        <v>0</v>
      </c>
      <c r="E44" s="48" t="s">
        <v>182</v>
      </c>
      <c r="F44" s="48" t="s">
        <v>177</v>
      </c>
      <c r="G44" s="49">
        <f>O44</f>
        <v>314.54500000000002</v>
      </c>
      <c r="H44" s="50">
        <f t="shared" ref="H44:H53" si="0">D44*G44</f>
        <v>0</v>
      </c>
      <c r="I44" s="54"/>
      <c r="L44" s="52">
        <f t="shared" ref="L44:L53" si="1">H44+(H44*(SUMIF($F$242:$F$248,F44,$D$242:$D$248)))</f>
        <v>0</v>
      </c>
      <c r="O44" s="75">
        <f>P44-X44</f>
        <v>314.54500000000002</v>
      </c>
      <c r="P44" s="76">
        <v>359.48</v>
      </c>
      <c r="Q44" s="77"/>
      <c r="R44" s="76">
        <v>1415.46</v>
      </c>
      <c r="S44" s="76">
        <v>1617.67</v>
      </c>
      <c r="T44" s="77"/>
      <c r="U44" s="76">
        <v>5378.77</v>
      </c>
      <c r="V44" s="76">
        <v>6147.16</v>
      </c>
      <c r="W44" s="77"/>
      <c r="X44" s="78">
        <f t="shared" ref="X44:X51" si="2">P44/8</f>
        <v>44.935000000000002</v>
      </c>
      <c r="Y44" s="78">
        <f t="shared" ref="Y44:Y51" si="3">P44+((X44*1)*1.25)</f>
        <v>415.64875000000001</v>
      </c>
      <c r="Z44" s="78">
        <f t="shared" ref="Z44:Z51" si="4">P44+((X44*2)*1.25)</f>
        <v>471.8175</v>
      </c>
      <c r="AA44" s="78">
        <f t="shared" ref="AA44:AA51" si="5">(P44+(((X44*2)*1.25)+((X44*1)*1.25)))</f>
        <v>527.98625000000004</v>
      </c>
      <c r="AB44" s="78">
        <f t="shared" ref="AB44:AB51" si="6">(P44+(((X44*2)*1.25)+((X44*2)*1.5)))</f>
        <v>606.62250000000006</v>
      </c>
      <c r="AC44" s="77"/>
      <c r="AD44" s="79" t="s">
        <v>183</v>
      </c>
      <c r="AF44" s="27"/>
    </row>
    <row r="45" spans="1:33" s="26" customFormat="1" ht="19" customHeight="1">
      <c r="A45" s="44">
        <v>2212</v>
      </c>
      <c r="B45" s="45" t="s">
        <v>184</v>
      </c>
      <c r="C45" s="46"/>
      <c r="D45" s="47">
        <v>0</v>
      </c>
      <c r="E45" s="48" t="s">
        <v>182</v>
      </c>
      <c r="F45" s="48" t="s">
        <v>177</v>
      </c>
      <c r="G45" s="49">
        <f t="shared" ref="G45:G53" si="7">O45</f>
        <v>190.06</v>
      </c>
      <c r="H45" s="50">
        <f t="shared" si="0"/>
        <v>0</v>
      </c>
      <c r="I45" s="54"/>
      <c r="L45" s="52">
        <f t="shared" si="1"/>
        <v>0</v>
      </c>
      <c r="O45" s="80">
        <v>190.06</v>
      </c>
      <c r="P45" s="81">
        <v>217.21</v>
      </c>
      <c r="Q45" s="82"/>
      <c r="R45" s="81">
        <v>855.28</v>
      </c>
      <c r="S45" s="81">
        <v>977.46</v>
      </c>
      <c r="T45" s="82"/>
      <c r="U45" s="81">
        <v>3250.06</v>
      </c>
      <c r="V45" s="81">
        <v>3714.35</v>
      </c>
      <c r="W45" s="82"/>
      <c r="X45" s="83">
        <f t="shared" si="2"/>
        <v>27.151250000000001</v>
      </c>
      <c r="Y45" s="83">
        <f t="shared" si="3"/>
        <v>251.14906250000001</v>
      </c>
      <c r="Z45" s="83">
        <f t="shared" si="4"/>
        <v>285.08812499999999</v>
      </c>
      <c r="AA45" s="83">
        <f t="shared" si="5"/>
        <v>319.02718749999997</v>
      </c>
      <c r="AB45" s="83">
        <f t="shared" si="6"/>
        <v>366.541875</v>
      </c>
      <c r="AC45" s="82"/>
      <c r="AD45" s="84" t="s">
        <v>183</v>
      </c>
      <c r="AF45" s="27"/>
    </row>
    <row r="46" spans="1:33" s="26" customFormat="1" ht="19" customHeight="1">
      <c r="A46" s="44">
        <v>2213</v>
      </c>
      <c r="B46" s="45" t="s">
        <v>185</v>
      </c>
      <c r="C46" s="46"/>
      <c r="D46" s="47">
        <v>0</v>
      </c>
      <c r="E46" s="48" t="s">
        <v>182</v>
      </c>
      <c r="F46" s="48" t="s">
        <v>177</v>
      </c>
      <c r="G46" s="49">
        <f t="shared" si="7"/>
        <v>173.27</v>
      </c>
      <c r="H46" s="50">
        <f t="shared" si="0"/>
        <v>0</v>
      </c>
      <c r="I46" s="54"/>
      <c r="L46" s="52">
        <f t="shared" si="1"/>
        <v>0</v>
      </c>
      <c r="O46" s="75">
        <v>173.27</v>
      </c>
      <c r="P46" s="76">
        <v>198.02</v>
      </c>
      <c r="Q46" s="77"/>
      <c r="R46" s="76">
        <v>779.7</v>
      </c>
      <c r="S46" s="76">
        <v>891.09</v>
      </c>
      <c r="T46" s="77"/>
      <c r="U46" s="76">
        <v>2962.86</v>
      </c>
      <c r="V46" s="76">
        <v>3386.12</v>
      </c>
      <c r="W46" s="77"/>
      <c r="X46" s="78">
        <f t="shared" si="2"/>
        <v>24.752500000000001</v>
      </c>
      <c r="Y46" s="78">
        <f t="shared" si="3"/>
        <v>228.96062500000002</v>
      </c>
      <c r="Z46" s="78">
        <f t="shared" si="4"/>
        <v>259.90125</v>
      </c>
      <c r="AA46" s="78">
        <f t="shared" si="5"/>
        <v>290.84187500000002</v>
      </c>
      <c r="AB46" s="78">
        <f t="shared" si="6"/>
        <v>334.15875000000005</v>
      </c>
      <c r="AC46" s="77"/>
      <c r="AD46" s="79" t="s">
        <v>183</v>
      </c>
      <c r="AF46" s="27"/>
    </row>
    <row r="47" spans="1:33" s="26" customFormat="1" ht="19" customHeight="1">
      <c r="A47" s="44">
        <v>2214</v>
      </c>
      <c r="B47" s="45" t="s">
        <v>186</v>
      </c>
      <c r="C47" s="46"/>
      <c r="D47" s="47">
        <v>0</v>
      </c>
      <c r="E47" s="48" t="s">
        <v>182</v>
      </c>
      <c r="F47" s="48" t="s">
        <v>177</v>
      </c>
      <c r="G47" s="49">
        <f t="shared" si="7"/>
        <v>148.26</v>
      </c>
      <c r="H47" s="50">
        <f t="shared" si="0"/>
        <v>0</v>
      </c>
      <c r="I47" s="54"/>
      <c r="L47" s="52">
        <f t="shared" si="1"/>
        <v>0</v>
      </c>
      <c r="O47" s="80">
        <v>148.26</v>
      </c>
      <c r="P47" s="81">
        <v>169.44</v>
      </c>
      <c r="Q47" s="82"/>
      <c r="R47" s="81">
        <v>667.15</v>
      </c>
      <c r="S47" s="81">
        <v>762.46</v>
      </c>
      <c r="T47" s="82"/>
      <c r="U47" s="81">
        <v>2535.1799999999998</v>
      </c>
      <c r="V47" s="81">
        <v>2897.34</v>
      </c>
      <c r="W47" s="82"/>
      <c r="X47" s="83">
        <f t="shared" si="2"/>
        <v>21.18</v>
      </c>
      <c r="Y47" s="83">
        <f t="shared" si="3"/>
        <v>195.91499999999999</v>
      </c>
      <c r="Z47" s="83">
        <f t="shared" si="4"/>
        <v>222.39</v>
      </c>
      <c r="AA47" s="83">
        <f t="shared" si="5"/>
        <v>248.86500000000001</v>
      </c>
      <c r="AB47" s="83">
        <f t="shared" si="6"/>
        <v>285.93</v>
      </c>
      <c r="AC47" s="82"/>
      <c r="AD47" s="84" t="s">
        <v>187</v>
      </c>
      <c r="AF47" s="27"/>
    </row>
    <row r="48" spans="1:33" s="26" customFormat="1" ht="19" customHeight="1">
      <c r="A48" s="44">
        <v>2215</v>
      </c>
      <c r="B48" s="45" t="s">
        <v>188</v>
      </c>
      <c r="C48" s="46"/>
      <c r="D48" s="47">
        <v>0</v>
      </c>
      <c r="E48" s="48" t="s">
        <v>182</v>
      </c>
      <c r="F48" s="48" t="s">
        <v>177</v>
      </c>
      <c r="G48" s="49">
        <f t="shared" si="7"/>
        <v>147.33000000000001</v>
      </c>
      <c r="H48" s="50">
        <f t="shared" si="0"/>
        <v>0</v>
      </c>
      <c r="I48" s="54"/>
      <c r="L48" s="52">
        <f t="shared" si="1"/>
        <v>0</v>
      </c>
      <c r="O48" s="75">
        <v>147.33000000000001</v>
      </c>
      <c r="P48" s="76">
        <v>168.37</v>
      </c>
      <c r="Q48" s="77"/>
      <c r="R48" s="76">
        <v>662.97</v>
      </c>
      <c r="S48" s="76">
        <v>757.68</v>
      </c>
      <c r="T48" s="77"/>
      <c r="U48" s="76">
        <v>2519.2800000000002</v>
      </c>
      <c r="V48" s="76">
        <v>2879.18</v>
      </c>
      <c r="W48" s="77"/>
      <c r="X48" s="78">
        <f t="shared" si="2"/>
        <v>21.046250000000001</v>
      </c>
      <c r="Y48" s="78">
        <f t="shared" si="3"/>
        <v>194.67781250000002</v>
      </c>
      <c r="Z48" s="78">
        <f t="shared" si="4"/>
        <v>220.985625</v>
      </c>
      <c r="AA48" s="78">
        <f t="shared" si="5"/>
        <v>247.29343750000001</v>
      </c>
      <c r="AB48" s="78">
        <f t="shared" si="6"/>
        <v>284.12437499999999</v>
      </c>
      <c r="AC48" s="77"/>
      <c r="AD48" s="79" t="s">
        <v>187</v>
      </c>
      <c r="AF48" s="27"/>
    </row>
    <row r="49" spans="1:33" s="26" customFormat="1" ht="19" customHeight="1">
      <c r="A49" s="44">
        <v>2216</v>
      </c>
      <c r="B49" s="45" t="s">
        <v>189</v>
      </c>
      <c r="C49" s="46"/>
      <c r="D49" s="47">
        <v>0</v>
      </c>
      <c r="E49" s="48" t="s">
        <v>182</v>
      </c>
      <c r="F49" s="48" t="s">
        <v>177</v>
      </c>
      <c r="G49" s="49">
        <f t="shared" si="7"/>
        <v>141.05000000000001</v>
      </c>
      <c r="H49" s="50">
        <f t="shared" si="0"/>
        <v>0</v>
      </c>
      <c r="I49" s="54"/>
      <c r="L49" s="52">
        <f t="shared" si="1"/>
        <v>0</v>
      </c>
      <c r="O49" s="80">
        <v>141.05000000000001</v>
      </c>
      <c r="P49" s="81">
        <v>161.21</v>
      </c>
      <c r="Q49" s="82"/>
      <c r="R49" s="81">
        <v>634.75</v>
      </c>
      <c r="S49" s="81">
        <v>725.42</v>
      </c>
      <c r="T49" s="82"/>
      <c r="U49" s="81">
        <v>2412.0300000000002</v>
      </c>
      <c r="V49" s="81">
        <v>2756.61</v>
      </c>
      <c r="W49" s="82"/>
      <c r="X49" s="83">
        <f t="shared" si="2"/>
        <v>20.151250000000001</v>
      </c>
      <c r="Y49" s="83">
        <f t="shared" si="3"/>
        <v>186.39906250000001</v>
      </c>
      <c r="Z49" s="83">
        <f t="shared" si="4"/>
        <v>211.58812500000002</v>
      </c>
      <c r="AA49" s="83">
        <f t="shared" si="5"/>
        <v>236.77718750000003</v>
      </c>
      <c r="AB49" s="83">
        <f t="shared" si="6"/>
        <v>272.041875</v>
      </c>
      <c r="AC49" s="82"/>
      <c r="AD49" s="84" t="s">
        <v>187</v>
      </c>
      <c r="AF49" s="27"/>
    </row>
    <row r="50" spans="1:33" s="26" customFormat="1" ht="19" customHeight="1">
      <c r="A50" s="44">
        <v>2217</v>
      </c>
      <c r="B50" s="45" t="s">
        <v>190</v>
      </c>
      <c r="C50" s="46"/>
      <c r="D50" s="47">
        <v>0</v>
      </c>
      <c r="E50" s="48" t="s">
        <v>182</v>
      </c>
      <c r="F50" s="48" t="s">
        <v>177</v>
      </c>
      <c r="G50" s="49">
        <f t="shared" si="7"/>
        <v>123.62</v>
      </c>
      <c r="H50" s="50">
        <f t="shared" si="0"/>
        <v>0</v>
      </c>
      <c r="I50" s="54"/>
      <c r="L50" s="52">
        <f t="shared" si="1"/>
        <v>0</v>
      </c>
      <c r="O50" s="75">
        <v>123.62</v>
      </c>
      <c r="P50" s="76">
        <v>141.28</v>
      </c>
      <c r="Q50" s="77"/>
      <c r="R50" s="76">
        <v>556.30999999999995</v>
      </c>
      <c r="S50" s="76">
        <v>635.78</v>
      </c>
      <c r="T50" s="77"/>
      <c r="U50" s="76">
        <v>2113.9699999999998</v>
      </c>
      <c r="V50" s="76">
        <v>2415.9699999999998</v>
      </c>
      <c r="W50" s="77"/>
      <c r="X50" s="78">
        <f t="shared" si="2"/>
        <v>17.66</v>
      </c>
      <c r="Y50" s="78">
        <f t="shared" si="3"/>
        <v>163.35499999999999</v>
      </c>
      <c r="Z50" s="78">
        <f t="shared" si="4"/>
        <v>185.43</v>
      </c>
      <c r="AA50" s="78">
        <f t="shared" si="5"/>
        <v>207.505</v>
      </c>
      <c r="AB50" s="78">
        <f t="shared" si="6"/>
        <v>238.41</v>
      </c>
      <c r="AC50" s="77"/>
      <c r="AD50" s="79" t="s">
        <v>187</v>
      </c>
      <c r="AF50" s="27"/>
    </row>
    <row r="51" spans="1:33" s="26" customFormat="1" ht="19" customHeight="1">
      <c r="A51" s="44">
        <v>2218</v>
      </c>
      <c r="B51" s="45" t="s">
        <v>191</v>
      </c>
      <c r="C51" s="46"/>
      <c r="D51" s="47">
        <v>0</v>
      </c>
      <c r="E51" s="48" t="s">
        <v>182</v>
      </c>
      <c r="F51" s="48" t="s">
        <v>177</v>
      </c>
      <c r="G51" s="49">
        <f t="shared" si="7"/>
        <v>88.3</v>
      </c>
      <c r="H51" s="50">
        <f t="shared" si="0"/>
        <v>0</v>
      </c>
      <c r="I51" s="54"/>
      <c r="L51" s="52">
        <f t="shared" si="1"/>
        <v>0</v>
      </c>
      <c r="O51" s="80">
        <v>88.3</v>
      </c>
      <c r="P51" s="81">
        <v>100.92</v>
      </c>
      <c r="Q51" s="82"/>
      <c r="R51" s="81">
        <v>397.37</v>
      </c>
      <c r="S51" s="81">
        <v>454.14</v>
      </c>
      <c r="T51" s="82"/>
      <c r="U51" s="81">
        <v>1894.78</v>
      </c>
      <c r="V51" s="81"/>
      <c r="W51" s="82"/>
      <c r="X51" s="83">
        <f t="shared" si="2"/>
        <v>12.615</v>
      </c>
      <c r="Y51" s="83">
        <f t="shared" si="3"/>
        <v>116.68875</v>
      </c>
      <c r="Z51" s="83">
        <f t="shared" si="4"/>
        <v>132.45750000000001</v>
      </c>
      <c r="AA51" s="83">
        <f t="shared" si="5"/>
        <v>148.22624999999999</v>
      </c>
      <c r="AB51" s="83">
        <f t="shared" si="6"/>
        <v>170.30250000000001</v>
      </c>
      <c r="AC51" s="82"/>
      <c r="AD51" s="84" t="s">
        <v>187</v>
      </c>
      <c r="AF51" s="27"/>
    </row>
    <row r="52" spans="1:33" s="26" customFormat="1" ht="19" customHeight="1">
      <c r="A52" s="44">
        <v>2219</v>
      </c>
      <c r="B52" s="45" t="s">
        <v>192</v>
      </c>
      <c r="C52" s="46"/>
      <c r="D52" s="47">
        <v>0</v>
      </c>
      <c r="E52" s="48" t="s">
        <v>182</v>
      </c>
      <c r="F52" s="48" t="s">
        <v>193</v>
      </c>
      <c r="G52" s="49">
        <f t="shared" si="7"/>
        <v>0</v>
      </c>
      <c r="H52" s="50">
        <f t="shared" si="0"/>
        <v>0</v>
      </c>
      <c r="I52" s="54"/>
      <c r="L52" s="52">
        <f t="shared" si="1"/>
        <v>0</v>
      </c>
      <c r="O52" s="75"/>
      <c r="P52" s="76"/>
      <c r="Q52" s="77"/>
      <c r="R52" s="76"/>
      <c r="S52" s="76"/>
      <c r="T52" s="77"/>
      <c r="U52" s="76">
        <v>508.2</v>
      </c>
      <c r="V52" s="76"/>
      <c r="W52" s="77"/>
      <c r="X52" s="78"/>
      <c r="Y52" s="78"/>
      <c r="Z52" s="78"/>
      <c r="AA52" s="78"/>
      <c r="AB52" s="78"/>
      <c r="AC52" s="77"/>
      <c r="AD52" s="79">
        <v>508.2</v>
      </c>
      <c r="AF52" s="27"/>
    </row>
    <row r="53" spans="1:33" s="26" customFormat="1" ht="19" customHeight="1">
      <c r="A53" s="44" t="s">
        <v>194</v>
      </c>
      <c r="B53" s="45" t="s">
        <v>195</v>
      </c>
      <c r="C53" s="46"/>
      <c r="D53" s="47">
        <v>0</v>
      </c>
      <c r="E53" s="48" t="s">
        <v>182</v>
      </c>
      <c r="F53" s="48" t="s">
        <v>177</v>
      </c>
      <c r="G53" s="49">
        <f t="shared" si="7"/>
        <v>0</v>
      </c>
      <c r="H53" s="50">
        <f t="shared" si="0"/>
        <v>0</v>
      </c>
      <c r="I53" s="54"/>
      <c r="L53" s="52">
        <f t="shared" si="1"/>
        <v>0</v>
      </c>
      <c r="O53" s="72"/>
      <c r="P53" s="73"/>
      <c r="Q53" s="69"/>
      <c r="R53" s="73"/>
      <c r="S53" s="73"/>
      <c r="T53" s="69"/>
      <c r="U53" s="73"/>
      <c r="V53" s="73"/>
      <c r="W53" s="69"/>
      <c r="X53" s="74"/>
      <c r="Y53" s="74"/>
      <c r="Z53" s="74"/>
      <c r="AA53" s="74"/>
      <c r="AB53" s="74"/>
      <c r="AC53" s="69"/>
      <c r="AD53" s="66"/>
      <c r="AF53" s="27"/>
    </row>
    <row r="54" spans="1:33" s="40" customFormat="1" ht="18">
      <c r="A54" s="34">
        <v>23</v>
      </c>
      <c r="B54" s="35" t="s">
        <v>90</v>
      </c>
      <c r="C54" s="36"/>
      <c r="D54" s="37"/>
      <c r="E54" s="38"/>
      <c r="F54" s="38"/>
      <c r="G54" s="38"/>
      <c r="H54" s="38"/>
      <c r="I54" s="38"/>
      <c r="J54" s="39">
        <f>SUM(H55:H80)</f>
        <v>0</v>
      </c>
      <c r="K54" s="26"/>
      <c r="L54" s="26"/>
      <c r="N54" s="26"/>
      <c r="O54" s="67"/>
      <c r="P54" s="68"/>
      <c r="Q54" s="69"/>
      <c r="R54" s="68"/>
      <c r="S54" s="68"/>
      <c r="T54" s="69"/>
      <c r="U54" s="68"/>
      <c r="V54" s="68"/>
      <c r="W54" s="69"/>
      <c r="X54" s="70"/>
      <c r="Y54" s="70"/>
      <c r="Z54" s="70"/>
      <c r="AA54" s="70"/>
      <c r="AB54" s="70"/>
      <c r="AC54" s="71"/>
      <c r="AD54" s="66"/>
      <c r="AE54" s="42"/>
      <c r="AF54" s="41"/>
      <c r="AG54" s="43"/>
    </row>
    <row r="55" spans="1:33" s="26" customFormat="1" ht="19" customHeight="1">
      <c r="A55" s="44">
        <v>2311</v>
      </c>
      <c r="B55" s="45" t="s">
        <v>196</v>
      </c>
      <c r="C55" s="46"/>
      <c r="D55" s="47">
        <v>0</v>
      </c>
      <c r="E55" s="48" t="s">
        <v>182</v>
      </c>
      <c r="F55" s="48" t="s">
        <v>177</v>
      </c>
      <c r="G55" s="49">
        <f t="shared" ref="G55:G80" si="8">O55</f>
        <v>224.81</v>
      </c>
      <c r="H55" s="50">
        <f t="shared" ref="H55:H80" si="9">D55*G55</f>
        <v>0</v>
      </c>
      <c r="I55" s="54"/>
      <c r="L55" s="52">
        <f t="shared" ref="L55:L80" si="10">H55+(H55*(SUMIF($F$242:$F$248,F55,$D$242:$D$248)))</f>
        <v>0</v>
      </c>
      <c r="O55" s="75">
        <v>224.81</v>
      </c>
      <c r="P55" s="76">
        <v>256.92</v>
      </c>
      <c r="Q55" s="77"/>
      <c r="R55" s="76">
        <v>1011.64</v>
      </c>
      <c r="S55" s="76">
        <v>1156.1600000000001</v>
      </c>
      <c r="T55" s="77"/>
      <c r="U55" s="76">
        <v>3844.22</v>
      </c>
      <c r="V55" s="76">
        <v>4393.3900000000003</v>
      </c>
      <c r="W55" s="77"/>
      <c r="X55" s="78">
        <f>P55/8</f>
        <v>32.115000000000002</v>
      </c>
      <c r="Y55" s="78">
        <f>P55+((X55*1)*1.25)</f>
        <v>297.06375000000003</v>
      </c>
      <c r="Z55" s="78">
        <f>P55+((X55*2)*1.25)</f>
        <v>337.20750000000004</v>
      </c>
      <c r="AA55" s="78">
        <f>(P55+(((X55*2)*1.25)+((X55*1)*1.25)))</f>
        <v>377.35125000000005</v>
      </c>
      <c r="AB55" s="78">
        <f>(P55+(((X55*2)*1.25)+((X55*2)*1.5)))</f>
        <v>433.55250000000001</v>
      </c>
      <c r="AC55" s="77"/>
      <c r="AD55" s="79" t="s">
        <v>183</v>
      </c>
      <c r="AF55" s="27"/>
    </row>
    <row r="56" spans="1:33" s="26" customFormat="1" ht="19" customHeight="1">
      <c r="A56" s="44">
        <v>2312</v>
      </c>
      <c r="B56" s="45" t="s">
        <v>197</v>
      </c>
      <c r="C56" s="46"/>
      <c r="D56" s="47">
        <v>0</v>
      </c>
      <c r="E56" s="48" t="s">
        <v>182</v>
      </c>
      <c r="F56" s="48" t="s">
        <v>177</v>
      </c>
      <c r="G56" s="49">
        <f t="shared" si="8"/>
        <v>224.81</v>
      </c>
      <c r="H56" s="50">
        <f t="shared" si="9"/>
        <v>0</v>
      </c>
      <c r="I56" s="54"/>
      <c r="L56" s="52">
        <f t="shared" si="10"/>
        <v>0</v>
      </c>
      <c r="O56" s="80">
        <v>224.81</v>
      </c>
      <c r="P56" s="81">
        <v>256.92</v>
      </c>
      <c r="Q56" s="82"/>
      <c r="R56" s="81">
        <v>1011.64</v>
      </c>
      <c r="S56" s="81">
        <v>1156.1600000000001</v>
      </c>
      <c r="T56" s="82"/>
      <c r="U56" s="81">
        <v>3844.22</v>
      </c>
      <c r="V56" s="81">
        <v>4393.3900000000003</v>
      </c>
      <c r="W56" s="82"/>
      <c r="X56" s="83">
        <f>P56/8</f>
        <v>32.115000000000002</v>
      </c>
      <c r="Y56" s="83">
        <f>P56+((X56*1)*1.25)</f>
        <v>297.06375000000003</v>
      </c>
      <c r="Z56" s="83">
        <f>P56+((X56*2)*1.25)</f>
        <v>337.20750000000004</v>
      </c>
      <c r="AA56" s="83">
        <f>(P56+(((X56*2)*1.25)+((X56*1)*1.25)))</f>
        <v>377.35125000000005</v>
      </c>
      <c r="AB56" s="83">
        <f>(P56+(((X56*2)*1.25)+((X56*2)*1.5)))</f>
        <v>433.55250000000001</v>
      </c>
      <c r="AC56" s="82"/>
      <c r="AD56" s="84" t="s">
        <v>183</v>
      </c>
      <c r="AF56" s="27"/>
    </row>
    <row r="57" spans="1:33" s="26" customFormat="1" ht="19" customHeight="1">
      <c r="A57" s="44">
        <v>2313</v>
      </c>
      <c r="B57" s="45" t="s">
        <v>198</v>
      </c>
      <c r="C57" s="46"/>
      <c r="D57" s="47">
        <v>0</v>
      </c>
      <c r="E57" s="48" t="s">
        <v>182</v>
      </c>
      <c r="F57" s="48" t="s">
        <v>177</v>
      </c>
      <c r="G57" s="49">
        <f t="shared" si="8"/>
        <v>224.81</v>
      </c>
      <c r="H57" s="50">
        <f t="shared" si="9"/>
        <v>0</v>
      </c>
      <c r="I57" s="54"/>
      <c r="L57" s="52">
        <f t="shared" si="10"/>
        <v>0</v>
      </c>
      <c r="O57" s="75">
        <v>224.81</v>
      </c>
      <c r="P57" s="76">
        <v>256.92</v>
      </c>
      <c r="Q57" s="77"/>
      <c r="R57" s="76">
        <v>1011.64</v>
      </c>
      <c r="S57" s="76">
        <v>1156.1600000000001</v>
      </c>
      <c r="T57" s="77"/>
      <c r="U57" s="76">
        <v>3844.22</v>
      </c>
      <c r="V57" s="76">
        <v>4393.3900000000003</v>
      </c>
      <c r="W57" s="77"/>
      <c r="X57" s="78">
        <f>P57/8</f>
        <v>32.115000000000002</v>
      </c>
      <c r="Y57" s="78">
        <f>P57+((X57*1)*1.25)</f>
        <v>297.06375000000003</v>
      </c>
      <c r="Z57" s="78">
        <f>P57+((X57*2)*1.25)</f>
        <v>337.20750000000004</v>
      </c>
      <c r="AA57" s="78">
        <f>(P57+(((X57*2)*1.25)+((X57*1)*1.25)))</f>
        <v>377.35125000000005</v>
      </c>
      <c r="AB57" s="78">
        <f>(P57+(((X57*2)*1.25)+((X57*2)*1.5)))</f>
        <v>433.55250000000001</v>
      </c>
      <c r="AC57" s="77"/>
      <c r="AD57" s="79" t="s">
        <v>183</v>
      </c>
      <c r="AF57" s="27"/>
    </row>
    <row r="58" spans="1:33" s="26" customFormat="1" ht="19" customHeight="1">
      <c r="A58" s="44">
        <v>2314</v>
      </c>
      <c r="B58" s="45" t="s">
        <v>199</v>
      </c>
      <c r="C58" s="46"/>
      <c r="D58" s="47">
        <v>0</v>
      </c>
      <c r="E58" s="48" t="s">
        <v>182</v>
      </c>
      <c r="F58" s="48" t="s">
        <v>177</v>
      </c>
      <c r="G58" s="49">
        <f t="shared" si="8"/>
        <v>224.81</v>
      </c>
      <c r="H58" s="50">
        <f t="shared" si="9"/>
        <v>0</v>
      </c>
      <c r="I58" s="54"/>
      <c r="L58" s="52">
        <f t="shared" si="10"/>
        <v>0</v>
      </c>
      <c r="O58" s="80">
        <v>224.81</v>
      </c>
      <c r="P58" s="81">
        <v>256.92</v>
      </c>
      <c r="Q58" s="82"/>
      <c r="R58" s="81">
        <v>1011.64</v>
      </c>
      <c r="S58" s="81">
        <v>1156.1600000000001</v>
      </c>
      <c r="T58" s="82"/>
      <c r="U58" s="81">
        <v>3844.22</v>
      </c>
      <c r="V58" s="81">
        <v>4393.3900000000003</v>
      </c>
      <c r="W58" s="82"/>
      <c r="X58" s="83">
        <f>P58/8</f>
        <v>32.115000000000002</v>
      </c>
      <c r="Y58" s="83">
        <f>P58+((X58*1)*1.25)</f>
        <v>297.06375000000003</v>
      </c>
      <c r="Z58" s="83">
        <f>P58+((X58*2)*1.25)</f>
        <v>337.20750000000004</v>
      </c>
      <c r="AA58" s="83">
        <f>(P58+(((X58*2)*1.25)+((X58*1)*1.25)))</f>
        <v>377.35125000000005</v>
      </c>
      <c r="AB58" s="83">
        <f>(P58+(((X58*2)*1.25)+((X58*2)*1.5)))</f>
        <v>433.55250000000001</v>
      </c>
      <c r="AC58" s="82"/>
      <c r="AD58" s="84" t="s">
        <v>183</v>
      </c>
      <c r="AF58" s="27"/>
    </row>
    <row r="59" spans="1:33" s="26" customFormat="1" ht="19" customHeight="1">
      <c r="A59" s="44">
        <v>2315</v>
      </c>
      <c r="B59" s="45" t="s">
        <v>200</v>
      </c>
      <c r="C59" s="46"/>
      <c r="D59" s="47">
        <v>0</v>
      </c>
      <c r="E59" s="48" t="s">
        <v>182</v>
      </c>
      <c r="F59" s="48" t="s">
        <v>177</v>
      </c>
      <c r="G59" s="49">
        <f t="shared" si="8"/>
        <v>224.81</v>
      </c>
      <c r="H59" s="50">
        <f t="shared" si="9"/>
        <v>0</v>
      </c>
      <c r="I59" s="54"/>
      <c r="L59" s="52">
        <f t="shared" si="10"/>
        <v>0</v>
      </c>
      <c r="O59" s="75">
        <v>224.81</v>
      </c>
      <c r="P59" s="76">
        <v>256.92</v>
      </c>
      <c r="Q59" s="77"/>
      <c r="R59" s="76">
        <v>1011.64</v>
      </c>
      <c r="S59" s="76">
        <v>1156.1600000000001</v>
      </c>
      <c r="T59" s="77"/>
      <c r="U59" s="76">
        <v>3844.22</v>
      </c>
      <c r="V59" s="76">
        <v>4393.3900000000003</v>
      </c>
      <c r="W59" s="77"/>
      <c r="X59" s="78">
        <f>P59/8</f>
        <v>32.115000000000002</v>
      </c>
      <c r="Y59" s="78">
        <f>P59+((X59*1)*1.25)</f>
        <v>297.06375000000003</v>
      </c>
      <c r="Z59" s="78">
        <f>P59+((X59*2)*1.25)</f>
        <v>337.20750000000004</v>
      </c>
      <c r="AA59" s="78">
        <f>(P59+(((X59*2)*1.25)+((X59*1)*1.25)))</f>
        <v>377.35125000000005</v>
      </c>
      <c r="AB59" s="78">
        <f>(P59+(((X59*2)*1.25)+((X59*2)*1.5)))</f>
        <v>433.55250000000001</v>
      </c>
      <c r="AC59" s="77"/>
      <c r="AD59" s="79" t="s">
        <v>183</v>
      </c>
      <c r="AF59" s="27"/>
    </row>
    <row r="60" spans="1:33" s="26" customFormat="1" ht="19" customHeight="1">
      <c r="A60" s="44">
        <v>2316</v>
      </c>
      <c r="B60" s="45" t="s">
        <v>201</v>
      </c>
      <c r="C60" s="46"/>
      <c r="D60" s="47">
        <v>0</v>
      </c>
      <c r="E60" s="48" t="s">
        <v>182</v>
      </c>
      <c r="F60" s="48" t="s">
        <v>202</v>
      </c>
      <c r="G60" s="49">
        <f t="shared" si="8"/>
        <v>0</v>
      </c>
      <c r="H60" s="50">
        <f t="shared" si="9"/>
        <v>0</v>
      </c>
      <c r="I60" s="54"/>
      <c r="L60" s="52">
        <f t="shared" si="10"/>
        <v>0</v>
      </c>
      <c r="O60" s="72"/>
      <c r="P60" s="73"/>
      <c r="Q60" s="69"/>
      <c r="R60" s="73"/>
      <c r="S60" s="73"/>
      <c r="T60" s="69"/>
      <c r="U60" s="73"/>
      <c r="V60" s="73"/>
      <c r="W60" s="69"/>
      <c r="X60" s="74"/>
      <c r="Y60" s="74"/>
      <c r="Z60" s="74"/>
      <c r="AA60" s="74"/>
      <c r="AB60" s="74"/>
      <c r="AC60" s="69"/>
      <c r="AD60" s="66"/>
      <c r="AF60" s="27"/>
    </row>
    <row r="61" spans="1:33" s="26" customFormat="1" ht="19" customHeight="1">
      <c r="A61" s="44">
        <v>2317</v>
      </c>
      <c r="B61" s="45" t="s">
        <v>203</v>
      </c>
      <c r="C61" s="46"/>
      <c r="D61" s="47">
        <v>0</v>
      </c>
      <c r="E61" s="48" t="s">
        <v>182</v>
      </c>
      <c r="F61" s="48" t="s">
        <v>202</v>
      </c>
      <c r="G61" s="49">
        <f t="shared" si="8"/>
        <v>0</v>
      </c>
      <c r="H61" s="50">
        <f t="shared" si="9"/>
        <v>0</v>
      </c>
      <c r="I61" s="54"/>
      <c r="L61" s="52">
        <f t="shared" si="10"/>
        <v>0</v>
      </c>
      <c r="O61" s="72"/>
      <c r="P61" s="73"/>
      <c r="Q61" s="69"/>
      <c r="R61" s="73"/>
      <c r="S61" s="73"/>
      <c r="T61" s="69"/>
      <c r="U61" s="73"/>
      <c r="V61" s="73"/>
      <c r="W61" s="69"/>
      <c r="X61" s="74"/>
      <c r="Y61" s="74"/>
      <c r="Z61" s="74"/>
      <c r="AA61" s="74"/>
      <c r="AB61" s="74"/>
      <c r="AC61" s="69"/>
      <c r="AD61" s="66"/>
      <c r="AF61" s="27"/>
    </row>
    <row r="62" spans="1:33" s="26" customFormat="1" ht="19" customHeight="1">
      <c r="A62" s="44">
        <v>2318</v>
      </c>
      <c r="B62" s="45" t="s">
        <v>204</v>
      </c>
      <c r="C62" s="46"/>
      <c r="D62" s="47">
        <v>0</v>
      </c>
      <c r="E62" s="48" t="s">
        <v>182</v>
      </c>
      <c r="F62" s="48" t="s">
        <v>202</v>
      </c>
      <c r="G62" s="49">
        <f t="shared" si="8"/>
        <v>0</v>
      </c>
      <c r="H62" s="50">
        <f t="shared" si="9"/>
        <v>0</v>
      </c>
      <c r="I62" s="54"/>
      <c r="L62" s="52">
        <f t="shared" si="10"/>
        <v>0</v>
      </c>
      <c r="O62" s="67"/>
      <c r="P62" s="68"/>
      <c r="Q62" s="69"/>
      <c r="R62" s="68"/>
      <c r="S62" s="68"/>
      <c r="T62" s="69"/>
      <c r="U62" s="68"/>
      <c r="V62" s="68"/>
      <c r="W62" s="69"/>
      <c r="X62" s="70"/>
      <c r="Y62" s="70"/>
      <c r="Z62" s="70"/>
      <c r="AA62" s="70"/>
      <c r="AB62" s="70"/>
      <c r="AC62" s="71"/>
      <c r="AD62" s="66"/>
      <c r="AF62" s="27"/>
    </row>
    <row r="63" spans="1:33" s="26" customFormat="1" ht="19" customHeight="1">
      <c r="A63" s="44">
        <v>2319</v>
      </c>
      <c r="B63" s="45" t="s">
        <v>205</v>
      </c>
      <c r="C63" s="46"/>
      <c r="D63" s="47">
        <v>0</v>
      </c>
      <c r="E63" s="48" t="s">
        <v>182</v>
      </c>
      <c r="F63" s="48" t="s">
        <v>177</v>
      </c>
      <c r="G63" s="49">
        <f t="shared" si="8"/>
        <v>173.27</v>
      </c>
      <c r="H63" s="50">
        <f t="shared" si="9"/>
        <v>0</v>
      </c>
      <c r="I63" s="54"/>
      <c r="L63" s="52">
        <f t="shared" si="10"/>
        <v>0</v>
      </c>
      <c r="O63" s="75">
        <v>173.27</v>
      </c>
      <c r="P63" s="76">
        <v>198.02</v>
      </c>
      <c r="Q63" s="77"/>
      <c r="R63" s="76">
        <v>779.7</v>
      </c>
      <c r="S63" s="76">
        <v>891.09</v>
      </c>
      <c r="T63" s="77"/>
      <c r="U63" s="76">
        <v>2962.86</v>
      </c>
      <c r="V63" s="76">
        <v>3386.12</v>
      </c>
      <c r="W63" s="77"/>
      <c r="X63" s="78">
        <f>P63/8</f>
        <v>24.752500000000001</v>
      </c>
      <c r="Y63" s="78">
        <f>P63+((X63*1)*1.25)</f>
        <v>228.96062500000002</v>
      </c>
      <c r="Z63" s="78">
        <f>P63+((X63*2)*1.25)</f>
        <v>259.90125</v>
      </c>
      <c r="AA63" s="78">
        <f>(P63+(((X63*2)*1.25)+((X63*1)*1.25)))</f>
        <v>290.84187500000002</v>
      </c>
      <c r="AB63" s="78">
        <f>(P63+(((X63*2)*1.25)+((X63*2)*1.5)))</f>
        <v>334.15875000000005</v>
      </c>
      <c r="AC63" s="77"/>
      <c r="AD63" s="79" t="s">
        <v>183</v>
      </c>
      <c r="AF63" s="27"/>
    </row>
    <row r="64" spans="1:33" s="26" customFormat="1" ht="19" customHeight="1">
      <c r="A64" s="44" t="s">
        <v>206</v>
      </c>
      <c r="B64" s="45" t="s">
        <v>207</v>
      </c>
      <c r="C64" s="46"/>
      <c r="D64" s="47">
        <v>0</v>
      </c>
      <c r="E64" s="48" t="s">
        <v>182</v>
      </c>
      <c r="F64" s="48" t="s">
        <v>177</v>
      </c>
      <c r="G64" s="49">
        <f t="shared" si="8"/>
        <v>165.67</v>
      </c>
      <c r="H64" s="50">
        <f t="shared" si="9"/>
        <v>0</v>
      </c>
      <c r="I64" s="54"/>
      <c r="L64" s="52">
        <f t="shared" si="10"/>
        <v>0</v>
      </c>
      <c r="O64" s="80">
        <v>165.67</v>
      </c>
      <c r="P64" s="81">
        <v>189.34</v>
      </c>
      <c r="Q64" s="82"/>
      <c r="R64" s="81">
        <v>745.52</v>
      </c>
      <c r="S64" s="81">
        <v>852.02</v>
      </c>
      <c r="T64" s="82"/>
      <c r="U64" s="81">
        <v>2832.98</v>
      </c>
      <c r="V64" s="81">
        <v>3231.69</v>
      </c>
      <c r="W64" s="82"/>
      <c r="X64" s="83">
        <f>P64/8</f>
        <v>23.6675</v>
      </c>
      <c r="Y64" s="83">
        <f>P64+((X64*1)*1.25)</f>
        <v>218.924375</v>
      </c>
      <c r="Z64" s="83">
        <f>P64+((X64*2)*1.25)</f>
        <v>248.50875000000002</v>
      </c>
      <c r="AA64" s="83">
        <f>(P64+(((X64*2)*1.25)+((X64*1)*1.25)))</f>
        <v>278.09312499999999</v>
      </c>
      <c r="AB64" s="83">
        <f>(P64+(((X64*2)*1.25)+((X64*2)*1.5)))</f>
        <v>319.51125000000002</v>
      </c>
      <c r="AC64" s="82"/>
      <c r="AD64" s="84" t="s">
        <v>183</v>
      </c>
      <c r="AF64" s="27"/>
    </row>
    <row r="65" spans="1:32" s="26" customFormat="1" ht="19" customHeight="1">
      <c r="A65" s="44" t="s">
        <v>208</v>
      </c>
      <c r="B65" s="45" t="s">
        <v>209</v>
      </c>
      <c r="C65" s="46"/>
      <c r="D65" s="47">
        <v>0</v>
      </c>
      <c r="E65" s="48" t="s">
        <v>182</v>
      </c>
      <c r="F65" s="48" t="s">
        <v>202</v>
      </c>
      <c r="G65" s="49">
        <f t="shared" si="8"/>
        <v>0</v>
      </c>
      <c r="H65" s="50">
        <f t="shared" si="9"/>
        <v>0</v>
      </c>
      <c r="I65" s="54"/>
      <c r="L65" s="52">
        <f t="shared" si="10"/>
        <v>0</v>
      </c>
      <c r="O65" s="72"/>
      <c r="P65" s="73"/>
      <c r="Q65" s="69"/>
      <c r="R65" s="73"/>
      <c r="S65" s="73"/>
      <c r="T65" s="69"/>
      <c r="U65" s="73"/>
      <c r="V65" s="73"/>
      <c r="W65" s="69"/>
      <c r="X65" s="74"/>
      <c r="Y65" s="74"/>
      <c r="Z65" s="74"/>
      <c r="AA65" s="74"/>
      <c r="AB65" s="74"/>
      <c r="AC65" s="69"/>
      <c r="AD65" s="66"/>
      <c r="AF65" s="27"/>
    </row>
    <row r="66" spans="1:32" s="26" customFormat="1" ht="19" customHeight="1">
      <c r="A66" s="44" t="s">
        <v>210</v>
      </c>
      <c r="B66" s="45" t="s">
        <v>211</v>
      </c>
      <c r="C66" s="46"/>
      <c r="D66" s="47">
        <v>0</v>
      </c>
      <c r="E66" s="48" t="s">
        <v>182</v>
      </c>
      <c r="F66" s="48" t="s">
        <v>202</v>
      </c>
      <c r="G66" s="49">
        <f t="shared" si="8"/>
        <v>0</v>
      </c>
      <c r="H66" s="50">
        <f t="shared" si="9"/>
        <v>0</v>
      </c>
      <c r="I66" s="54"/>
      <c r="L66" s="52">
        <f t="shared" si="10"/>
        <v>0</v>
      </c>
      <c r="O66" s="72"/>
      <c r="P66" s="73"/>
      <c r="Q66" s="69"/>
      <c r="R66" s="73"/>
      <c r="S66" s="73"/>
      <c r="T66" s="69"/>
      <c r="U66" s="73"/>
      <c r="V66" s="73"/>
      <c r="W66" s="69"/>
      <c r="X66" s="74"/>
      <c r="Y66" s="74"/>
      <c r="Z66" s="74"/>
      <c r="AA66" s="74"/>
      <c r="AB66" s="74"/>
      <c r="AC66" s="69"/>
      <c r="AD66" s="66"/>
      <c r="AF66" s="27"/>
    </row>
    <row r="67" spans="1:32" s="26" customFormat="1" ht="19" customHeight="1">
      <c r="A67" s="44" t="s">
        <v>39</v>
      </c>
      <c r="B67" s="45" t="s">
        <v>91</v>
      </c>
      <c r="C67" s="46"/>
      <c r="D67" s="47">
        <v>0</v>
      </c>
      <c r="E67" s="48" t="s">
        <v>182</v>
      </c>
      <c r="F67" s="48" t="s">
        <v>177</v>
      </c>
      <c r="G67" s="49">
        <f t="shared" si="8"/>
        <v>165.67</v>
      </c>
      <c r="H67" s="50">
        <f t="shared" si="9"/>
        <v>0</v>
      </c>
      <c r="I67" s="54"/>
      <c r="L67" s="52">
        <f t="shared" si="10"/>
        <v>0</v>
      </c>
      <c r="O67" s="75">
        <v>165.67</v>
      </c>
      <c r="P67" s="76">
        <v>189.34</v>
      </c>
      <c r="Q67" s="77"/>
      <c r="R67" s="76">
        <v>745.52</v>
      </c>
      <c r="S67" s="76">
        <v>852.02</v>
      </c>
      <c r="T67" s="77"/>
      <c r="U67" s="76">
        <v>2832.98</v>
      </c>
      <c r="V67" s="76">
        <v>3237.69</v>
      </c>
      <c r="W67" s="77"/>
      <c r="X67" s="78">
        <f>P67/8</f>
        <v>23.6675</v>
      </c>
      <c r="Y67" s="78">
        <f>P67+((X67*1)*1.25)</f>
        <v>218.924375</v>
      </c>
      <c r="Z67" s="78">
        <f>P67+((X67*2)*1.25)</f>
        <v>248.50875000000002</v>
      </c>
      <c r="AA67" s="78">
        <f>(P67+(((X67*2)*1.25)+((X67*1)*1.25)))</f>
        <v>278.09312499999999</v>
      </c>
      <c r="AB67" s="78">
        <f>(P67+(((X67*2)*1.25)+((X67*2)*1.5)))</f>
        <v>319.51125000000002</v>
      </c>
      <c r="AC67" s="77"/>
      <c r="AD67" s="79" t="s">
        <v>183</v>
      </c>
      <c r="AF67" s="27"/>
    </row>
    <row r="68" spans="1:32" s="26" customFormat="1" ht="19" customHeight="1">
      <c r="A68" s="44" t="s">
        <v>212</v>
      </c>
      <c r="B68" s="45" t="s">
        <v>213</v>
      </c>
      <c r="C68" s="46"/>
      <c r="D68" s="47">
        <v>0</v>
      </c>
      <c r="E68" s="48" t="s">
        <v>182</v>
      </c>
      <c r="F68" s="48" t="s">
        <v>177</v>
      </c>
      <c r="G68" s="49">
        <f t="shared" si="8"/>
        <v>162.44999999999999</v>
      </c>
      <c r="H68" s="50">
        <f t="shared" si="9"/>
        <v>0</v>
      </c>
      <c r="I68" s="54"/>
      <c r="L68" s="52">
        <f t="shared" si="10"/>
        <v>0</v>
      </c>
      <c r="O68" s="80">
        <v>162.44999999999999</v>
      </c>
      <c r="P68" s="81">
        <v>185.66</v>
      </c>
      <c r="Q68" s="82"/>
      <c r="R68" s="81">
        <v>731.03</v>
      </c>
      <c r="S68" s="81">
        <v>835.46</v>
      </c>
      <c r="T68" s="82"/>
      <c r="U68" s="81">
        <v>2777.91</v>
      </c>
      <c r="V68" s="81">
        <v>3174.75</v>
      </c>
      <c r="W68" s="82"/>
      <c r="X68" s="83">
        <f>P68/8</f>
        <v>23.2075</v>
      </c>
      <c r="Y68" s="83">
        <f>P68+((X68*1)*1.25)</f>
        <v>214.669375</v>
      </c>
      <c r="Z68" s="83">
        <f>P68+((X68*2)*1.25)</f>
        <v>243.67874999999998</v>
      </c>
      <c r="AA68" s="83">
        <f>(P68+(((X68*2)*1.25)+((X68*1)*1.25)))</f>
        <v>272.68812500000001</v>
      </c>
      <c r="AB68" s="83">
        <f>(P68+(((X68*2)*1.25)+((X68*2)*1.5)))</f>
        <v>313.30124999999998</v>
      </c>
      <c r="AC68" s="82"/>
      <c r="AD68" s="84" t="s">
        <v>183</v>
      </c>
      <c r="AF68" s="27"/>
    </row>
    <row r="69" spans="1:32" s="26" customFormat="1" ht="19" customHeight="1">
      <c r="A69" s="44" t="s">
        <v>214</v>
      </c>
      <c r="B69" s="45" t="s">
        <v>215</v>
      </c>
      <c r="C69" s="46"/>
      <c r="D69" s="47">
        <v>0</v>
      </c>
      <c r="E69" s="48" t="s">
        <v>182</v>
      </c>
      <c r="F69" s="48" t="s">
        <v>177</v>
      </c>
      <c r="G69" s="49">
        <f t="shared" si="8"/>
        <v>159.47999999999999</v>
      </c>
      <c r="H69" s="50">
        <f t="shared" si="9"/>
        <v>0</v>
      </c>
      <c r="I69" s="54"/>
      <c r="L69" s="52">
        <f t="shared" si="10"/>
        <v>0</v>
      </c>
      <c r="O69" s="75">
        <v>159.47999999999999</v>
      </c>
      <c r="P69" s="76">
        <v>182.26</v>
      </c>
      <c r="Q69" s="77"/>
      <c r="R69" s="76">
        <v>717.65</v>
      </c>
      <c r="S69" s="76">
        <v>820.17</v>
      </c>
      <c r="T69" s="77"/>
      <c r="U69" s="76">
        <v>2727.05</v>
      </c>
      <c r="V69" s="76">
        <v>3116.63</v>
      </c>
      <c r="W69" s="77"/>
      <c r="X69" s="78">
        <f>P69/8</f>
        <v>22.782499999999999</v>
      </c>
      <c r="Y69" s="78">
        <f>P69+((X69*1)*1.25)</f>
        <v>210.738125</v>
      </c>
      <c r="Z69" s="78">
        <f>P69+((X69*2)*1.25)</f>
        <v>239.21625</v>
      </c>
      <c r="AA69" s="78">
        <f>(P69+(((X69*2)*1.25)+((X69*1)*1.25)))</f>
        <v>267.69437499999998</v>
      </c>
      <c r="AB69" s="78">
        <f>(P69+(((X69*2)*1.25)+((X69*2)*1.5)))</f>
        <v>307.56374999999997</v>
      </c>
      <c r="AC69" s="77"/>
      <c r="AD69" s="79" t="s">
        <v>183</v>
      </c>
      <c r="AF69" s="27"/>
    </row>
    <row r="70" spans="1:32" s="26" customFormat="1" ht="19" customHeight="1">
      <c r="A70" s="44" t="s">
        <v>216</v>
      </c>
      <c r="B70" s="45" t="s">
        <v>217</v>
      </c>
      <c r="C70" s="46"/>
      <c r="D70" s="47">
        <v>0</v>
      </c>
      <c r="E70" s="48" t="s">
        <v>182</v>
      </c>
      <c r="F70" s="48" t="s">
        <v>202</v>
      </c>
      <c r="G70" s="49">
        <f t="shared" si="8"/>
        <v>0</v>
      </c>
      <c r="H70" s="50">
        <f t="shared" si="9"/>
        <v>0</v>
      </c>
      <c r="I70" s="54"/>
      <c r="L70" s="52">
        <f t="shared" si="10"/>
        <v>0</v>
      </c>
      <c r="O70" s="72"/>
      <c r="P70" s="73"/>
      <c r="Q70" s="69"/>
      <c r="R70" s="73"/>
      <c r="S70" s="73"/>
      <c r="T70" s="69"/>
      <c r="U70" s="73"/>
      <c r="V70" s="73"/>
      <c r="W70" s="69"/>
      <c r="X70" s="74"/>
      <c r="Y70" s="74"/>
      <c r="Z70" s="74"/>
      <c r="AA70" s="74"/>
      <c r="AB70" s="74"/>
      <c r="AC70" s="69"/>
      <c r="AD70" s="66"/>
      <c r="AF70" s="27"/>
    </row>
    <row r="71" spans="1:32" s="26" customFormat="1" ht="19" customHeight="1">
      <c r="A71" s="44" t="s">
        <v>218</v>
      </c>
      <c r="B71" s="45" t="s">
        <v>219</v>
      </c>
      <c r="C71" s="46"/>
      <c r="D71" s="47">
        <v>0</v>
      </c>
      <c r="E71" s="48" t="s">
        <v>182</v>
      </c>
      <c r="F71" s="48" t="s">
        <v>177</v>
      </c>
      <c r="G71" s="49">
        <f t="shared" si="8"/>
        <v>158.58000000000001</v>
      </c>
      <c r="H71" s="50">
        <f t="shared" si="9"/>
        <v>0</v>
      </c>
      <c r="I71" s="54"/>
      <c r="L71" s="52">
        <f t="shared" si="10"/>
        <v>0</v>
      </c>
      <c r="O71" s="75">
        <v>158.58000000000001</v>
      </c>
      <c r="P71" s="76">
        <v>181.24</v>
      </c>
      <c r="Q71" s="77"/>
      <c r="R71" s="76">
        <v>713.62</v>
      </c>
      <c r="S71" s="76">
        <v>815.56</v>
      </c>
      <c r="T71" s="77"/>
      <c r="U71" s="76">
        <v>2711.74</v>
      </c>
      <c r="V71" s="76">
        <v>3099.13</v>
      </c>
      <c r="W71" s="77"/>
      <c r="X71" s="78">
        <f t="shared" ref="X71:X77" si="11">P71/8</f>
        <v>22.655000000000001</v>
      </c>
      <c r="Y71" s="78">
        <f t="shared" ref="Y71:Y77" si="12">P71+((X71*1)*1.25)</f>
        <v>209.55875</v>
      </c>
      <c r="Z71" s="78">
        <f t="shared" ref="Z71:Z77" si="13">P71+((X71*2)*1.25)</f>
        <v>237.8775</v>
      </c>
      <c r="AA71" s="78">
        <f t="shared" ref="AA71:AA77" si="14">(P71+(((X71*2)*1.25)+((X71*1)*1.25)))</f>
        <v>266.19625000000002</v>
      </c>
      <c r="AB71" s="78">
        <f t="shared" ref="AB71:AB77" si="15">(P71+(((X71*2)*1.25)+((X71*2)*1.5)))</f>
        <v>305.84250000000003</v>
      </c>
      <c r="AC71" s="77"/>
      <c r="AD71" s="79" t="s">
        <v>183</v>
      </c>
      <c r="AF71" s="27"/>
    </row>
    <row r="72" spans="1:32" s="26" customFormat="1" ht="19" customHeight="1">
      <c r="A72" s="44" t="s">
        <v>220</v>
      </c>
      <c r="B72" s="45" t="s">
        <v>221</v>
      </c>
      <c r="C72" s="46"/>
      <c r="D72" s="47">
        <v>0</v>
      </c>
      <c r="E72" s="48" t="s">
        <v>182</v>
      </c>
      <c r="F72" s="48" t="s">
        <v>177</v>
      </c>
      <c r="G72" s="49">
        <f t="shared" si="8"/>
        <v>155.78</v>
      </c>
      <c r="H72" s="50">
        <f t="shared" si="9"/>
        <v>0</v>
      </c>
      <c r="I72" s="54"/>
      <c r="L72" s="52">
        <f t="shared" si="10"/>
        <v>0</v>
      </c>
      <c r="O72" s="80">
        <v>155.78</v>
      </c>
      <c r="P72" s="81">
        <v>178.03</v>
      </c>
      <c r="Q72" s="82"/>
      <c r="R72" s="81">
        <v>701</v>
      </c>
      <c r="S72" s="81">
        <v>801.14</v>
      </c>
      <c r="T72" s="82"/>
      <c r="U72" s="81">
        <v>2663.8</v>
      </c>
      <c r="V72" s="81">
        <v>3044.35</v>
      </c>
      <c r="W72" s="82"/>
      <c r="X72" s="83">
        <f t="shared" si="11"/>
        <v>22.25375</v>
      </c>
      <c r="Y72" s="83">
        <f t="shared" si="12"/>
        <v>205.84718749999999</v>
      </c>
      <c r="Z72" s="83">
        <f t="shared" si="13"/>
        <v>233.66437500000001</v>
      </c>
      <c r="AA72" s="83">
        <f t="shared" si="14"/>
        <v>261.4815625</v>
      </c>
      <c r="AB72" s="83">
        <f t="shared" si="15"/>
        <v>300.42562499999997</v>
      </c>
      <c r="AC72" s="82"/>
      <c r="AD72" s="84" t="s">
        <v>183</v>
      </c>
      <c r="AF72" s="27"/>
    </row>
    <row r="73" spans="1:32" s="26" customFormat="1" ht="19" customHeight="1">
      <c r="A73" s="44">
        <v>2321</v>
      </c>
      <c r="B73" s="45" t="s">
        <v>222</v>
      </c>
      <c r="C73" s="46"/>
      <c r="D73" s="47">
        <v>0</v>
      </c>
      <c r="E73" s="48" t="s">
        <v>182</v>
      </c>
      <c r="F73" s="48" t="s">
        <v>177</v>
      </c>
      <c r="G73" s="49">
        <f t="shared" si="8"/>
        <v>151.74</v>
      </c>
      <c r="H73" s="50">
        <f t="shared" si="9"/>
        <v>0</v>
      </c>
      <c r="I73" s="54"/>
      <c r="L73" s="52">
        <f t="shared" si="10"/>
        <v>0</v>
      </c>
      <c r="O73" s="75">
        <v>151.74</v>
      </c>
      <c r="P73" s="76">
        <v>173.42</v>
      </c>
      <c r="Q73" s="77"/>
      <c r="R73" s="76">
        <v>682.85</v>
      </c>
      <c r="S73" s="76">
        <v>780.4</v>
      </c>
      <c r="T73" s="77"/>
      <c r="U73" s="76">
        <v>2594.83</v>
      </c>
      <c r="V73" s="76">
        <v>2965.52</v>
      </c>
      <c r="W73" s="77"/>
      <c r="X73" s="78">
        <f t="shared" si="11"/>
        <v>21.677499999999998</v>
      </c>
      <c r="Y73" s="78">
        <f t="shared" si="12"/>
        <v>200.51687499999997</v>
      </c>
      <c r="Z73" s="78">
        <f t="shared" si="13"/>
        <v>227.61374999999998</v>
      </c>
      <c r="AA73" s="78">
        <f t="shared" si="14"/>
        <v>254.71062499999999</v>
      </c>
      <c r="AB73" s="78">
        <f t="shared" si="15"/>
        <v>292.64625000000001</v>
      </c>
      <c r="AC73" s="77"/>
      <c r="AD73" s="79" t="s">
        <v>187</v>
      </c>
      <c r="AF73" s="27"/>
    </row>
    <row r="74" spans="1:32" s="26" customFormat="1" ht="19" customHeight="1">
      <c r="A74" s="44">
        <v>2322</v>
      </c>
      <c r="B74" s="45" t="s">
        <v>223</v>
      </c>
      <c r="C74" s="46"/>
      <c r="D74" s="47">
        <v>0</v>
      </c>
      <c r="E74" s="48" t="s">
        <v>182</v>
      </c>
      <c r="F74" s="48" t="s">
        <v>177</v>
      </c>
      <c r="G74" s="49">
        <f t="shared" si="8"/>
        <v>147.33000000000001</v>
      </c>
      <c r="H74" s="50">
        <f t="shared" si="9"/>
        <v>0</v>
      </c>
      <c r="I74" s="54"/>
      <c r="L74" s="52">
        <f t="shared" si="10"/>
        <v>0</v>
      </c>
      <c r="O74" s="80">
        <v>147.33000000000001</v>
      </c>
      <c r="P74" s="81">
        <v>168.37</v>
      </c>
      <c r="Q74" s="82"/>
      <c r="R74" s="81">
        <v>662.97</v>
      </c>
      <c r="S74" s="81">
        <v>757.68</v>
      </c>
      <c r="T74" s="82"/>
      <c r="U74" s="81">
        <v>2519.2800000000002</v>
      </c>
      <c r="V74" s="81">
        <v>2879.18</v>
      </c>
      <c r="W74" s="82"/>
      <c r="X74" s="83">
        <f t="shared" si="11"/>
        <v>21.046250000000001</v>
      </c>
      <c r="Y74" s="83">
        <f t="shared" si="12"/>
        <v>194.67781250000002</v>
      </c>
      <c r="Z74" s="83">
        <f t="shared" si="13"/>
        <v>220.985625</v>
      </c>
      <c r="AA74" s="83">
        <f t="shared" si="14"/>
        <v>247.29343750000001</v>
      </c>
      <c r="AB74" s="83">
        <f t="shared" si="15"/>
        <v>284.12437499999999</v>
      </c>
      <c r="AC74" s="82"/>
      <c r="AD74" s="84" t="s">
        <v>187</v>
      </c>
      <c r="AF74" s="27"/>
    </row>
    <row r="75" spans="1:32" s="26" customFormat="1" ht="19" customHeight="1">
      <c r="A75" s="44">
        <v>2323</v>
      </c>
      <c r="B75" s="45" t="s">
        <v>224</v>
      </c>
      <c r="C75" s="46"/>
      <c r="D75" s="47">
        <v>0</v>
      </c>
      <c r="E75" s="48" t="s">
        <v>182</v>
      </c>
      <c r="F75" s="48" t="s">
        <v>177</v>
      </c>
      <c r="G75" s="49">
        <f t="shared" si="8"/>
        <v>127.11</v>
      </c>
      <c r="H75" s="50">
        <f t="shared" si="9"/>
        <v>0</v>
      </c>
      <c r="I75" s="54"/>
      <c r="L75" s="52">
        <f t="shared" si="10"/>
        <v>0</v>
      </c>
      <c r="O75" s="75">
        <v>127.11</v>
      </c>
      <c r="P75" s="76">
        <v>145.27000000000001</v>
      </c>
      <c r="Q75" s="77"/>
      <c r="R75" s="76">
        <v>572</v>
      </c>
      <c r="S75" s="76">
        <v>653.71</v>
      </c>
      <c r="T75" s="77"/>
      <c r="U75" s="76">
        <v>2173.58</v>
      </c>
      <c r="V75" s="76">
        <v>2484.1</v>
      </c>
      <c r="W75" s="77"/>
      <c r="X75" s="78">
        <f t="shared" si="11"/>
        <v>18.158750000000001</v>
      </c>
      <c r="Y75" s="78">
        <f t="shared" si="12"/>
        <v>167.96843750000002</v>
      </c>
      <c r="Z75" s="78">
        <f t="shared" si="13"/>
        <v>190.666875</v>
      </c>
      <c r="AA75" s="78">
        <f t="shared" si="14"/>
        <v>213.36531250000002</v>
      </c>
      <c r="AB75" s="78">
        <f t="shared" si="15"/>
        <v>245.14312500000003</v>
      </c>
      <c r="AC75" s="77"/>
      <c r="AD75" s="79" t="s">
        <v>187</v>
      </c>
      <c r="AF75" s="27"/>
    </row>
    <row r="76" spans="1:32" s="26" customFormat="1" ht="19" customHeight="1">
      <c r="A76" s="44">
        <v>2324</v>
      </c>
      <c r="B76" s="45" t="s">
        <v>225</v>
      </c>
      <c r="C76" s="46"/>
      <c r="D76" s="47">
        <v>0</v>
      </c>
      <c r="E76" s="48" t="s">
        <v>182</v>
      </c>
      <c r="F76" s="48" t="s">
        <v>177</v>
      </c>
      <c r="G76" s="49">
        <f t="shared" si="8"/>
        <v>127.11</v>
      </c>
      <c r="H76" s="50">
        <f t="shared" si="9"/>
        <v>0</v>
      </c>
      <c r="I76" s="54"/>
      <c r="L76" s="52">
        <f t="shared" si="10"/>
        <v>0</v>
      </c>
      <c r="O76" s="80">
        <v>127.11</v>
      </c>
      <c r="P76" s="81">
        <v>145.27000000000001</v>
      </c>
      <c r="Q76" s="82"/>
      <c r="R76" s="81">
        <v>572</v>
      </c>
      <c r="S76" s="81">
        <v>653.71</v>
      </c>
      <c r="T76" s="82"/>
      <c r="U76" s="81">
        <v>2173.58</v>
      </c>
      <c r="V76" s="81">
        <v>2484.1</v>
      </c>
      <c r="W76" s="82"/>
      <c r="X76" s="83">
        <f t="shared" si="11"/>
        <v>18.158750000000001</v>
      </c>
      <c r="Y76" s="83">
        <f t="shared" si="12"/>
        <v>167.96843750000002</v>
      </c>
      <c r="Z76" s="83">
        <f t="shared" si="13"/>
        <v>190.666875</v>
      </c>
      <c r="AA76" s="83">
        <f t="shared" si="14"/>
        <v>213.36531250000002</v>
      </c>
      <c r="AB76" s="83">
        <f t="shared" si="15"/>
        <v>245.14312500000003</v>
      </c>
      <c r="AC76" s="82"/>
      <c r="AD76" s="84" t="s">
        <v>187</v>
      </c>
      <c r="AF76" s="27"/>
    </row>
    <row r="77" spans="1:32" s="26" customFormat="1" ht="19" customHeight="1">
      <c r="A77" s="44">
        <v>2325</v>
      </c>
      <c r="B77" s="45" t="s">
        <v>41</v>
      </c>
      <c r="C77" s="46"/>
      <c r="D77" s="47">
        <v>0</v>
      </c>
      <c r="E77" s="48" t="s">
        <v>182</v>
      </c>
      <c r="F77" s="48" t="s">
        <v>177</v>
      </c>
      <c r="G77" s="49">
        <f t="shared" si="8"/>
        <v>105.5</v>
      </c>
      <c r="H77" s="50">
        <f t="shared" si="9"/>
        <v>0</v>
      </c>
      <c r="I77" s="54"/>
      <c r="L77" s="52">
        <f t="shared" si="10"/>
        <v>0</v>
      </c>
      <c r="O77" s="75">
        <v>105.5</v>
      </c>
      <c r="P77" s="76">
        <v>120.57</v>
      </c>
      <c r="Q77" s="77"/>
      <c r="R77" s="76">
        <v>474.76</v>
      </c>
      <c r="S77" s="76">
        <v>542.58000000000004</v>
      </c>
      <c r="T77" s="77"/>
      <c r="U77" s="76">
        <v>1894.78</v>
      </c>
      <c r="V77" s="76">
        <v>2165.46</v>
      </c>
      <c r="W77" s="77"/>
      <c r="X77" s="78">
        <f t="shared" si="11"/>
        <v>15.071249999999999</v>
      </c>
      <c r="Y77" s="78">
        <f t="shared" si="12"/>
        <v>139.4090625</v>
      </c>
      <c r="Z77" s="78">
        <f t="shared" si="13"/>
        <v>158.24812499999999</v>
      </c>
      <c r="AA77" s="78">
        <f t="shared" si="14"/>
        <v>177.08718749999997</v>
      </c>
      <c r="AB77" s="78">
        <f t="shared" si="15"/>
        <v>203.46187499999999</v>
      </c>
      <c r="AC77" s="77"/>
      <c r="AD77" s="79" t="s">
        <v>187</v>
      </c>
      <c r="AF77" s="27"/>
    </row>
    <row r="78" spans="1:32" s="26" customFormat="1" ht="19" customHeight="1">
      <c r="A78" s="44">
        <v>2326</v>
      </c>
      <c r="B78" s="45" t="s">
        <v>226</v>
      </c>
      <c r="C78" s="46"/>
      <c r="D78" s="47">
        <v>0</v>
      </c>
      <c r="E78" s="48" t="s">
        <v>182</v>
      </c>
      <c r="F78" s="48" t="s">
        <v>202</v>
      </c>
      <c r="G78" s="49">
        <f t="shared" si="8"/>
        <v>0</v>
      </c>
      <c r="H78" s="50">
        <f t="shared" si="9"/>
        <v>0</v>
      </c>
      <c r="I78" s="54"/>
      <c r="L78" s="52">
        <f t="shared" si="10"/>
        <v>0</v>
      </c>
      <c r="O78" s="72"/>
      <c r="P78" s="73"/>
      <c r="Q78" s="69"/>
      <c r="R78" s="73"/>
      <c r="S78" s="73"/>
      <c r="T78" s="69"/>
      <c r="U78" s="73"/>
      <c r="V78" s="73"/>
      <c r="W78" s="69"/>
      <c r="X78" s="74"/>
      <c r="Y78" s="74"/>
      <c r="Z78" s="74"/>
      <c r="AA78" s="74"/>
      <c r="AB78" s="74"/>
      <c r="AC78" s="69"/>
      <c r="AD78" s="66"/>
      <c r="AF78" s="27"/>
    </row>
    <row r="79" spans="1:32" s="26" customFormat="1" ht="19" customHeight="1">
      <c r="A79" s="44">
        <v>2327</v>
      </c>
      <c r="B79" s="45" t="s">
        <v>227</v>
      </c>
      <c r="C79" s="46"/>
      <c r="D79" s="47">
        <v>0</v>
      </c>
      <c r="E79" s="48" t="s">
        <v>182</v>
      </c>
      <c r="F79" s="48" t="s">
        <v>177</v>
      </c>
      <c r="G79" s="49">
        <f t="shared" si="8"/>
        <v>81.33</v>
      </c>
      <c r="H79" s="50">
        <f t="shared" si="9"/>
        <v>0</v>
      </c>
      <c r="I79" s="54"/>
      <c r="L79" s="52">
        <f t="shared" si="10"/>
        <v>0</v>
      </c>
      <c r="O79" s="75">
        <v>81.33</v>
      </c>
      <c r="P79" s="76">
        <v>92.95</v>
      </c>
      <c r="Q79" s="77"/>
      <c r="R79" s="76">
        <v>366.01</v>
      </c>
      <c r="S79" s="76">
        <v>418.29</v>
      </c>
      <c r="T79" s="77"/>
      <c r="U79" s="76">
        <v>1894.78</v>
      </c>
      <c r="V79" s="76"/>
      <c r="W79" s="77"/>
      <c r="X79" s="78">
        <f>P79/8</f>
        <v>11.61875</v>
      </c>
      <c r="Y79" s="78">
        <f>P79+((X79*1)*1.25)</f>
        <v>107.4734375</v>
      </c>
      <c r="Z79" s="78">
        <f>P79+((X79*2)*1.25)</f>
        <v>121.996875</v>
      </c>
      <c r="AA79" s="78">
        <f>(P79+(((X79*2)*1.25)+((X79*1)*1.25)))</f>
        <v>136.52031249999999</v>
      </c>
      <c r="AB79" s="78">
        <f>(P79+(((X79*2)*1.25)+((X79*2)*1.5)))</f>
        <v>156.85312500000001</v>
      </c>
      <c r="AC79" s="77"/>
      <c r="AD79" s="79" t="s">
        <v>187</v>
      </c>
      <c r="AF79" s="27"/>
    </row>
    <row r="80" spans="1:32" s="26" customFormat="1" ht="19" customHeight="1">
      <c r="A80" s="44">
        <v>2328</v>
      </c>
      <c r="B80" s="45" t="s">
        <v>228</v>
      </c>
      <c r="C80" s="46"/>
      <c r="D80" s="47">
        <v>0</v>
      </c>
      <c r="E80" s="48" t="s">
        <v>182</v>
      </c>
      <c r="F80" s="48" t="s">
        <v>193</v>
      </c>
      <c r="G80" s="49">
        <f t="shared" si="8"/>
        <v>0</v>
      </c>
      <c r="H80" s="50">
        <f t="shared" si="9"/>
        <v>0</v>
      </c>
      <c r="I80" s="54"/>
      <c r="L80" s="52">
        <f t="shared" si="10"/>
        <v>0</v>
      </c>
      <c r="O80" s="80"/>
      <c r="P80" s="81"/>
      <c r="Q80" s="82"/>
      <c r="R80" s="81"/>
      <c r="S80" s="81"/>
      <c r="T80" s="82"/>
      <c r="U80" s="81">
        <v>508.2</v>
      </c>
      <c r="V80" s="81"/>
      <c r="W80" s="82"/>
      <c r="X80" s="83"/>
      <c r="Y80" s="83"/>
      <c r="Z80" s="83"/>
      <c r="AA80" s="83"/>
      <c r="AB80" s="83"/>
      <c r="AC80" s="82"/>
      <c r="AD80" s="84">
        <v>508.2</v>
      </c>
      <c r="AF80" s="27"/>
    </row>
    <row r="81" spans="1:33" s="40" customFormat="1" ht="18">
      <c r="A81" s="34">
        <v>24</v>
      </c>
      <c r="B81" s="35" t="s">
        <v>87</v>
      </c>
      <c r="C81" s="36"/>
      <c r="D81" s="37"/>
      <c r="E81" s="38"/>
      <c r="F81" s="38"/>
      <c r="G81" s="38"/>
      <c r="H81" s="38"/>
      <c r="I81" s="38"/>
      <c r="J81" s="39">
        <f>SUM(H82:H89)</f>
        <v>0</v>
      </c>
      <c r="K81" s="26"/>
      <c r="L81" s="26"/>
      <c r="N81" s="26"/>
      <c r="O81" s="72"/>
      <c r="P81" s="73"/>
      <c r="Q81" s="69"/>
      <c r="R81" s="73"/>
      <c r="S81" s="73"/>
      <c r="T81" s="69"/>
      <c r="U81" s="73"/>
      <c r="V81" s="73"/>
      <c r="W81" s="69"/>
      <c r="X81" s="74"/>
      <c r="Y81" s="74"/>
      <c r="Z81" s="74"/>
      <c r="AA81" s="74"/>
      <c r="AB81" s="74"/>
      <c r="AC81" s="69"/>
      <c r="AD81" s="66"/>
      <c r="AE81" s="42"/>
      <c r="AF81" s="41"/>
      <c r="AG81" s="43"/>
    </row>
    <row r="82" spans="1:33" s="26" customFormat="1" ht="19" customHeight="1">
      <c r="A82" s="44">
        <v>2411</v>
      </c>
      <c r="B82" s="45" t="s">
        <v>92</v>
      </c>
      <c r="C82" s="46"/>
      <c r="D82" s="47">
        <v>0</v>
      </c>
      <c r="E82" s="48" t="s">
        <v>141</v>
      </c>
      <c r="F82" s="48" t="s">
        <v>177</v>
      </c>
      <c r="G82" s="49">
        <v>0</v>
      </c>
      <c r="H82" s="50">
        <f t="shared" ref="H82:H89" si="16">D82*G82</f>
        <v>0</v>
      </c>
      <c r="I82" s="54"/>
      <c r="L82" s="52">
        <f t="shared" ref="L82:L89" si="17">H82+(H82*(SUMIF($F$242:$F$248,F82,$D$242:$D$248)))</f>
        <v>0</v>
      </c>
      <c r="O82" s="72"/>
      <c r="P82" s="73"/>
      <c r="Q82" s="69"/>
      <c r="R82" s="73"/>
      <c r="S82" s="73"/>
      <c r="T82" s="69"/>
      <c r="U82" s="73"/>
      <c r="V82" s="73"/>
      <c r="W82" s="69"/>
      <c r="X82" s="74"/>
      <c r="Y82" s="74"/>
      <c r="Z82" s="74"/>
      <c r="AA82" s="74"/>
      <c r="AB82" s="74"/>
      <c r="AC82" s="69"/>
      <c r="AD82" s="66"/>
      <c r="AF82" s="27"/>
    </row>
    <row r="83" spans="1:33" s="26" customFormat="1" ht="19" customHeight="1">
      <c r="A83" s="44">
        <v>2412</v>
      </c>
      <c r="B83" s="45" t="s">
        <v>229</v>
      </c>
      <c r="C83" s="46"/>
      <c r="D83" s="47">
        <v>0</v>
      </c>
      <c r="E83" s="48" t="s">
        <v>141</v>
      </c>
      <c r="F83" s="48" t="s">
        <v>177</v>
      </c>
      <c r="G83" s="49">
        <f t="shared" ref="G83:G89" si="18">P83</f>
        <v>237.2</v>
      </c>
      <c r="H83" s="50">
        <f t="shared" si="16"/>
        <v>0</v>
      </c>
      <c r="I83" s="54"/>
      <c r="L83" s="52">
        <f t="shared" si="17"/>
        <v>0</v>
      </c>
      <c r="O83" s="75">
        <v>207.55</v>
      </c>
      <c r="P83" s="76">
        <v>237.2</v>
      </c>
      <c r="Q83" s="77"/>
      <c r="R83" s="76">
        <v>933.98</v>
      </c>
      <c r="S83" s="76">
        <v>1067.4000000000001</v>
      </c>
      <c r="T83" s="77"/>
      <c r="U83" s="76">
        <v>3549.11</v>
      </c>
      <c r="V83" s="76">
        <v>4056.1129999999998</v>
      </c>
      <c r="W83" s="77"/>
      <c r="X83" s="78">
        <f t="shared" ref="X83:X89" si="19">P83/8</f>
        <v>29.65</v>
      </c>
      <c r="Y83" s="78">
        <f t="shared" ref="Y83:Y89" si="20">P83+((X83*1)*1.25)</f>
        <v>274.26249999999999</v>
      </c>
      <c r="Z83" s="78">
        <f t="shared" ref="Z83:Z89" si="21">P83+((X83*2)*1.25)</f>
        <v>311.32499999999999</v>
      </c>
      <c r="AA83" s="78">
        <f t="shared" ref="AA83:AA89" si="22">(P83+(((X83*2)*1.25)+((X83*1)*1.25)))</f>
        <v>348.38749999999999</v>
      </c>
      <c r="AB83" s="78">
        <f t="shared" ref="AB83:AB89" si="23">(P83+(((X83*2)*1.25)+((X83*2)*1.5)))</f>
        <v>400.27499999999998</v>
      </c>
      <c r="AC83" s="77"/>
      <c r="AD83" s="79" t="s">
        <v>183</v>
      </c>
      <c r="AF83" s="27"/>
    </row>
    <row r="84" spans="1:33" s="26" customFormat="1" ht="19" customHeight="1">
      <c r="A84" s="44">
        <v>2413</v>
      </c>
      <c r="B84" s="45" t="s">
        <v>230</v>
      </c>
      <c r="C84" s="46"/>
      <c r="D84" s="47">
        <v>0</v>
      </c>
      <c r="E84" s="48" t="s">
        <v>141</v>
      </c>
      <c r="F84" s="48" t="s">
        <v>177</v>
      </c>
      <c r="G84" s="49">
        <f t="shared" si="18"/>
        <v>217.21</v>
      </c>
      <c r="H84" s="50">
        <f t="shared" si="16"/>
        <v>0</v>
      </c>
      <c r="I84" s="54"/>
      <c r="L84" s="52">
        <f t="shared" si="17"/>
        <v>0</v>
      </c>
      <c r="O84" s="80">
        <v>190.06</v>
      </c>
      <c r="P84" s="81">
        <v>217.21</v>
      </c>
      <c r="Q84" s="82"/>
      <c r="R84" s="81">
        <v>855.28</v>
      </c>
      <c r="S84" s="81">
        <v>977.46</v>
      </c>
      <c r="T84" s="82"/>
      <c r="U84" s="81">
        <v>3250.06</v>
      </c>
      <c r="V84" s="81">
        <v>3714.35</v>
      </c>
      <c r="W84" s="82"/>
      <c r="X84" s="83">
        <f t="shared" si="19"/>
        <v>27.151250000000001</v>
      </c>
      <c r="Y84" s="83">
        <f t="shared" si="20"/>
        <v>251.14906250000001</v>
      </c>
      <c r="Z84" s="83">
        <f t="shared" si="21"/>
        <v>285.08812499999999</v>
      </c>
      <c r="AA84" s="83">
        <f t="shared" si="22"/>
        <v>319.02718749999997</v>
      </c>
      <c r="AB84" s="83">
        <f t="shared" si="23"/>
        <v>366.541875</v>
      </c>
      <c r="AC84" s="82"/>
      <c r="AD84" s="84" t="s">
        <v>183</v>
      </c>
      <c r="AF84" s="27"/>
    </row>
    <row r="85" spans="1:33" s="26" customFormat="1" ht="19" customHeight="1">
      <c r="A85" s="44">
        <v>2414</v>
      </c>
      <c r="B85" s="45" t="s">
        <v>231</v>
      </c>
      <c r="C85" s="46"/>
      <c r="D85" s="47">
        <v>0</v>
      </c>
      <c r="E85" s="48" t="s">
        <v>141</v>
      </c>
      <c r="F85" s="48" t="s">
        <v>177</v>
      </c>
      <c r="G85" s="49">
        <f t="shared" si="18"/>
        <v>181.65</v>
      </c>
      <c r="H85" s="50">
        <f t="shared" si="16"/>
        <v>0</v>
      </c>
      <c r="I85" s="54"/>
      <c r="L85" s="52">
        <f t="shared" si="17"/>
        <v>0</v>
      </c>
      <c r="O85" s="75">
        <v>158.94999999999999</v>
      </c>
      <c r="P85" s="76">
        <v>181.65</v>
      </c>
      <c r="Q85" s="77"/>
      <c r="R85" s="76">
        <v>715.26</v>
      </c>
      <c r="S85" s="76">
        <v>817.45</v>
      </c>
      <c r="T85" s="77"/>
      <c r="U85" s="76">
        <v>2718.01</v>
      </c>
      <c r="V85" s="76">
        <v>3106.29</v>
      </c>
      <c r="W85" s="77"/>
      <c r="X85" s="78">
        <f t="shared" si="19"/>
        <v>22.706250000000001</v>
      </c>
      <c r="Y85" s="78">
        <f t="shared" si="20"/>
        <v>210.03281250000001</v>
      </c>
      <c r="Z85" s="78">
        <f t="shared" si="21"/>
        <v>238.41562500000001</v>
      </c>
      <c r="AA85" s="78">
        <f t="shared" si="22"/>
        <v>266.79843749999998</v>
      </c>
      <c r="AB85" s="78">
        <f t="shared" si="23"/>
        <v>306.53437500000001</v>
      </c>
      <c r="AC85" s="77"/>
      <c r="AD85" s="79" t="s">
        <v>187</v>
      </c>
      <c r="AF85" s="27"/>
    </row>
    <row r="86" spans="1:33" s="26" customFormat="1" ht="19" customHeight="1">
      <c r="A86" s="44">
        <v>2415</v>
      </c>
      <c r="B86" s="45" t="s">
        <v>232</v>
      </c>
      <c r="C86" s="46"/>
      <c r="D86" s="47">
        <v>0</v>
      </c>
      <c r="E86" s="48" t="s">
        <v>141</v>
      </c>
      <c r="F86" s="48" t="s">
        <v>177</v>
      </c>
      <c r="G86" s="49">
        <f t="shared" si="18"/>
        <v>100.92</v>
      </c>
      <c r="H86" s="50">
        <f t="shared" si="16"/>
        <v>0</v>
      </c>
      <c r="I86" s="54"/>
      <c r="L86" s="52">
        <f t="shared" si="17"/>
        <v>0</v>
      </c>
      <c r="O86" s="80">
        <v>88.3</v>
      </c>
      <c r="P86" s="81">
        <v>100.92</v>
      </c>
      <c r="Q86" s="82"/>
      <c r="R86" s="81">
        <v>397.37</v>
      </c>
      <c r="S86" s="81">
        <v>454.14</v>
      </c>
      <c r="T86" s="82"/>
      <c r="U86" s="81">
        <v>1894.78</v>
      </c>
      <c r="V86" s="81"/>
      <c r="W86" s="82"/>
      <c r="X86" s="83">
        <f t="shared" si="19"/>
        <v>12.615</v>
      </c>
      <c r="Y86" s="83">
        <f t="shared" si="20"/>
        <v>116.68875</v>
      </c>
      <c r="Z86" s="83">
        <f t="shared" si="21"/>
        <v>132.45750000000001</v>
      </c>
      <c r="AA86" s="83">
        <f t="shared" si="22"/>
        <v>148.22624999999999</v>
      </c>
      <c r="AB86" s="83">
        <f t="shared" si="23"/>
        <v>170.30250000000001</v>
      </c>
      <c r="AC86" s="82"/>
      <c r="AD86" s="84" t="s">
        <v>187</v>
      </c>
      <c r="AF86" s="27"/>
    </row>
    <row r="87" spans="1:33" s="26" customFormat="1" ht="19" customHeight="1">
      <c r="A87" s="44">
        <v>2416</v>
      </c>
      <c r="B87" s="45" t="s">
        <v>233</v>
      </c>
      <c r="C87" s="46"/>
      <c r="D87" s="47">
        <v>0</v>
      </c>
      <c r="E87" s="48" t="s">
        <v>141</v>
      </c>
      <c r="F87" s="48" t="s">
        <v>177</v>
      </c>
      <c r="G87" s="49">
        <f t="shared" si="18"/>
        <v>217.21</v>
      </c>
      <c r="H87" s="50">
        <f t="shared" si="16"/>
        <v>0</v>
      </c>
      <c r="I87" s="54"/>
      <c r="L87" s="52">
        <f t="shared" si="17"/>
        <v>0</v>
      </c>
      <c r="O87" s="75">
        <v>190.06</v>
      </c>
      <c r="P87" s="76">
        <v>217.21</v>
      </c>
      <c r="Q87" s="77"/>
      <c r="R87" s="76">
        <v>855.28</v>
      </c>
      <c r="S87" s="76">
        <v>977.46</v>
      </c>
      <c r="T87" s="77"/>
      <c r="U87" s="76">
        <v>3250.06</v>
      </c>
      <c r="V87" s="76">
        <v>3714.35</v>
      </c>
      <c r="W87" s="77"/>
      <c r="X87" s="78">
        <f t="shared" si="19"/>
        <v>27.151250000000001</v>
      </c>
      <c r="Y87" s="78">
        <f t="shared" si="20"/>
        <v>251.14906250000001</v>
      </c>
      <c r="Z87" s="78">
        <f t="shared" si="21"/>
        <v>285.08812499999999</v>
      </c>
      <c r="AA87" s="78">
        <f t="shared" si="22"/>
        <v>319.02718749999997</v>
      </c>
      <c r="AB87" s="78">
        <f t="shared" si="23"/>
        <v>366.541875</v>
      </c>
      <c r="AC87" s="77"/>
      <c r="AD87" s="79" t="s">
        <v>183</v>
      </c>
      <c r="AF87" s="27"/>
    </row>
    <row r="88" spans="1:33" s="26" customFormat="1" ht="19" customHeight="1">
      <c r="A88" s="44">
        <v>2417</v>
      </c>
      <c r="B88" s="45" t="s">
        <v>234</v>
      </c>
      <c r="C88" s="46"/>
      <c r="D88" s="47">
        <v>0</v>
      </c>
      <c r="E88" s="48" t="s">
        <v>141</v>
      </c>
      <c r="F88" s="48" t="s">
        <v>177</v>
      </c>
      <c r="G88" s="49">
        <f t="shared" si="18"/>
        <v>100.92</v>
      </c>
      <c r="H88" s="50">
        <f t="shared" si="16"/>
        <v>0</v>
      </c>
      <c r="I88" s="54"/>
      <c r="L88" s="52">
        <f t="shared" si="17"/>
        <v>0</v>
      </c>
      <c r="O88" s="80">
        <v>88.3</v>
      </c>
      <c r="P88" s="81">
        <v>100.92</v>
      </c>
      <c r="Q88" s="82"/>
      <c r="R88" s="81">
        <v>397.37</v>
      </c>
      <c r="S88" s="81">
        <v>454.14</v>
      </c>
      <c r="T88" s="82"/>
      <c r="U88" s="81">
        <v>1894.78</v>
      </c>
      <c r="V88" s="81"/>
      <c r="W88" s="82"/>
      <c r="X88" s="83">
        <f t="shared" si="19"/>
        <v>12.615</v>
      </c>
      <c r="Y88" s="83">
        <f t="shared" si="20"/>
        <v>116.68875</v>
      </c>
      <c r="Z88" s="83">
        <f t="shared" si="21"/>
        <v>132.45750000000001</v>
      </c>
      <c r="AA88" s="83">
        <f t="shared" si="22"/>
        <v>148.22624999999999</v>
      </c>
      <c r="AB88" s="83">
        <f t="shared" si="23"/>
        <v>170.30250000000001</v>
      </c>
      <c r="AC88" s="82"/>
      <c r="AD88" s="84" t="s">
        <v>187</v>
      </c>
      <c r="AF88" s="27"/>
    </row>
    <row r="89" spans="1:33" s="26" customFormat="1" ht="19" customHeight="1">
      <c r="A89" s="44">
        <v>2418</v>
      </c>
      <c r="B89" s="45" t="s">
        <v>235</v>
      </c>
      <c r="C89" s="46"/>
      <c r="D89" s="47">
        <v>0</v>
      </c>
      <c r="E89" s="48" t="s">
        <v>141</v>
      </c>
      <c r="F89" s="48" t="s">
        <v>177</v>
      </c>
      <c r="G89" s="49">
        <f t="shared" si="18"/>
        <v>201.57</v>
      </c>
      <c r="H89" s="50">
        <f t="shared" si="16"/>
        <v>0</v>
      </c>
      <c r="I89" s="54"/>
      <c r="L89" s="52">
        <f t="shared" si="17"/>
        <v>0</v>
      </c>
      <c r="O89" s="75">
        <v>176.38</v>
      </c>
      <c r="P89" s="76">
        <v>201.57</v>
      </c>
      <c r="Q89" s="77"/>
      <c r="R89" s="76">
        <v>793.69</v>
      </c>
      <c r="S89" s="76">
        <v>907.08</v>
      </c>
      <c r="T89" s="77"/>
      <c r="U89" s="76">
        <v>3016.03</v>
      </c>
      <c r="V89" s="76">
        <v>3446.89</v>
      </c>
      <c r="W89" s="77"/>
      <c r="X89" s="78">
        <f t="shared" si="19"/>
        <v>25.196249999999999</v>
      </c>
      <c r="Y89" s="78">
        <f t="shared" si="20"/>
        <v>233.0653125</v>
      </c>
      <c r="Z89" s="78">
        <f t="shared" si="21"/>
        <v>264.56062499999996</v>
      </c>
      <c r="AA89" s="78">
        <f t="shared" si="22"/>
        <v>296.05593749999997</v>
      </c>
      <c r="AB89" s="78">
        <f t="shared" si="23"/>
        <v>340.14937499999996</v>
      </c>
      <c r="AC89" s="77"/>
      <c r="AD89" s="79" t="s">
        <v>187</v>
      </c>
      <c r="AF89" s="27"/>
    </row>
    <row r="90" spans="1:33" s="40" customFormat="1" ht="18">
      <c r="A90" s="34">
        <v>25</v>
      </c>
      <c r="B90" s="35" t="s">
        <v>236</v>
      </c>
      <c r="C90" s="36"/>
      <c r="D90" s="37"/>
      <c r="E90" s="38"/>
      <c r="F90" s="38"/>
      <c r="G90" s="38"/>
      <c r="H90" s="38"/>
      <c r="I90" s="38"/>
      <c r="J90" s="39">
        <f>SUM(I91:I163)</f>
        <v>0</v>
      </c>
      <c r="K90" s="26"/>
      <c r="L90" s="26"/>
      <c r="N90" s="26"/>
      <c r="O90" s="72"/>
      <c r="P90" s="73"/>
      <c r="Q90" s="69"/>
      <c r="R90" s="73"/>
      <c r="S90" s="73"/>
      <c r="T90" s="69"/>
      <c r="U90" s="73"/>
      <c r="V90" s="73"/>
      <c r="W90" s="69"/>
      <c r="X90" s="74"/>
      <c r="Y90" s="74"/>
      <c r="Z90" s="74"/>
      <c r="AA90" s="74"/>
      <c r="AB90" s="74"/>
      <c r="AC90" s="69"/>
      <c r="AD90" s="66"/>
      <c r="AE90" s="42"/>
      <c r="AF90" s="41"/>
      <c r="AG90" s="43"/>
    </row>
    <row r="91" spans="1:33" s="90" customFormat="1" ht="16" customHeight="1">
      <c r="A91" s="85">
        <v>251</v>
      </c>
      <c r="B91" s="86" t="s">
        <v>237</v>
      </c>
      <c r="C91" s="87"/>
      <c r="D91" s="88"/>
      <c r="E91" s="88"/>
      <c r="F91" s="88"/>
      <c r="G91" s="88"/>
      <c r="H91" s="88"/>
      <c r="I91" s="89">
        <f>SUM(H92:H105)</f>
        <v>0</v>
      </c>
      <c r="J91" s="26"/>
      <c r="K91" s="26"/>
      <c r="L91" s="26"/>
      <c r="N91" s="26"/>
      <c r="O91" s="72"/>
      <c r="P91" s="73"/>
      <c r="Q91" s="69"/>
      <c r="R91" s="73"/>
      <c r="S91" s="73"/>
      <c r="T91" s="69"/>
      <c r="U91" s="73"/>
      <c r="V91" s="73"/>
      <c r="W91" s="69"/>
      <c r="X91" s="74"/>
      <c r="Y91" s="74"/>
      <c r="Z91" s="74"/>
      <c r="AA91" s="74"/>
      <c r="AB91" s="74"/>
      <c r="AC91" s="69"/>
      <c r="AD91" s="66"/>
      <c r="AF91" s="53"/>
    </row>
    <row r="92" spans="1:33" s="26" customFormat="1" ht="19" customHeight="1">
      <c r="A92" s="44">
        <v>2511</v>
      </c>
      <c r="B92" s="45" t="s">
        <v>238</v>
      </c>
      <c r="C92" s="46"/>
      <c r="D92" s="47">
        <v>0</v>
      </c>
      <c r="E92" s="48" t="s">
        <v>141</v>
      </c>
      <c r="F92" s="48" t="s">
        <v>177</v>
      </c>
      <c r="G92" s="49">
        <f t="shared" ref="G92:G105" si="24">P92</f>
        <v>413.39</v>
      </c>
      <c r="H92" s="50">
        <f t="shared" ref="H92:H105" si="25">D92*G92</f>
        <v>0</v>
      </c>
      <c r="I92" s="54"/>
      <c r="L92" s="52">
        <f t="shared" ref="L92:L105" si="26">H92+(H92*(SUMIF($F$242:$F$248,F92,$D$242:$D$248)))</f>
        <v>0</v>
      </c>
      <c r="O92" s="75">
        <v>361.72</v>
      </c>
      <c r="P92" s="76">
        <v>413.39</v>
      </c>
      <c r="Q92" s="77"/>
      <c r="R92" s="76">
        <v>1627.74</v>
      </c>
      <c r="S92" s="76">
        <v>1860.27</v>
      </c>
      <c r="T92" s="77"/>
      <c r="U92" s="76">
        <v>6185.4</v>
      </c>
      <c r="V92" s="76">
        <v>7069.03</v>
      </c>
      <c r="W92" s="77"/>
      <c r="X92" s="78">
        <f t="shared" ref="X92:X104" si="27">P92/8</f>
        <v>51.673749999999998</v>
      </c>
      <c r="Y92" s="78">
        <f t="shared" ref="Y92:Y104" si="28">P92+((X92*1)*1.25)</f>
        <v>477.98218750000001</v>
      </c>
      <c r="Z92" s="78">
        <f t="shared" ref="Z92:Z104" si="29">P92+((X92*2)*1.25)</f>
        <v>542.57437499999992</v>
      </c>
      <c r="AA92" s="78">
        <f t="shared" ref="AA92:AA104" si="30">(P92+(((X92*2)*1.25)+((X92*1)*1.25)))</f>
        <v>607.16656249999994</v>
      </c>
      <c r="AB92" s="78">
        <f t="shared" ref="AB92:AB104" si="31">(P92+(((X92*2)*1.25)+((X92*2)*1.5)))</f>
        <v>697.59562499999993</v>
      </c>
      <c r="AC92" s="77"/>
      <c r="AD92" s="79" t="s">
        <v>183</v>
      </c>
      <c r="AF92" s="27"/>
    </row>
    <row r="93" spans="1:33" s="26" customFormat="1" ht="19" customHeight="1">
      <c r="A93" s="44">
        <v>2512</v>
      </c>
      <c r="B93" s="45" t="s">
        <v>239</v>
      </c>
      <c r="C93" s="46"/>
      <c r="D93" s="47">
        <v>0</v>
      </c>
      <c r="E93" s="48" t="s">
        <v>141</v>
      </c>
      <c r="F93" s="48" t="s">
        <v>177</v>
      </c>
      <c r="G93" s="49">
        <f t="shared" si="24"/>
        <v>296.63</v>
      </c>
      <c r="H93" s="50">
        <f t="shared" si="25"/>
        <v>0</v>
      </c>
      <c r="I93" s="54"/>
      <c r="L93" s="52">
        <f t="shared" si="26"/>
        <v>0</v>
      </c>
      <c r="O93" s="80">
        <v>259.55</v>
      </c>
      <c r="P93" s="81">
        <v>296.63</v>
      </c>
      <c r="Q93" s="82"/>
      <c r="R93" s="81">
        <v>1167.98</v>
      </c>
      <c r="S93" s="81">
        <v>1334.84</v>
      </c>
      <c r="T93" s="82"/>
      <c r="U93" s="81">
        <v>4438.34</v>
      </c>
      <c r="V93" s="81">
        <v>5072.3900000000003</v>
      </c>
      <c r="W93" s="82"/>
      <c r="X93" s="83">
        <f t="shared" si="27"/>
        <v>37.078749999999999</v>
      </c>
      <c r="Y93" s="83">
        <f t="shared" si="28"/>
        <v>342.97843749999998</v>
      </c>
      <c r="Z93" s="83">
        <f t="shared" si="29"/>
        <v>389.32687499999997</v>
      </c>
      <c r="AA93" s="83">
        <f t="shared" si="30"/>
        <v>435.67531250000002</v>
      </c>
      <c r="AB93" s="83">
        <f t="shared" si="31"/>
        <v>500.56312500000001</v>
      </c>
      <c r="AC93" s="82"/>
      <c r="AD93" s="84" t="s">
        <v>183</v>
      </c>
      <c r="AF93" s="27"/>
    </row>
    <row r="94" spans="1:33" s="26" customFormat="1" ht="19" customHeight="1">
      <c r="A94" s="44">
        <v>2513</v>
      </c>
      <c r="B94" s="45" t="s">
        <v>240</v>
      </c>
      <c r="C94" s="46"/>
      <c r="D94" s="47">
        <v>0</v>
      </c>
      <c r="E94" s="48" t="s">
        <v>141</v>
      </c>
      <c r="F94" s="48" t="s">
        <v>177</v>
      </c>
      <c r="G94" s="49">
        <f t="shared" si="24"/>
        <v>331.35</v>
      </c>
      <c r="H94" s="50">
        <f t="shared" si="25"/>
        <v>0</v>
      </c>
      <c r="I94" s="54"/>
      <c r="L94" s="52">
        <f t="shared" si="26"/>
        <v>0</v>
      </c>
      <c r="O94" s="75">
        <v>289.93</v>
      </c>
      <c r="P94" s="76">
        <v>331.35</v>
      </c>
      <c r="Q94" s="77"/>
      <c r="R94" s="76">
        <v>1034.68</v>
      </c>
      <c r="S94" s="76">
        <v>1491.06</v>
      </c>
      <c r="T94" s="77"/>
      <c r="U94" s="76">
        <v>4957.7700000000004</v>
      </c>
      <c r="V94" s="76">
        <v>5666.03</v>
      </c>
      <c r="W94" s="77"/>
      <c r="X94" s="78">
        <f t="shared" si="27"/>
        <v>41.418750000000003</v>
      </c>
      <c r="Y94" s="78">
        <f t="shared" si="28"/>
        <v>383.12343750000002</v>
      </c>
      <c r="Z94" s="78">
        <f t="shared" si="29"/>
        <v>434.89687500000002</v>
      </c>
      <c r="AA94" s="78">
        <f t="shared" si="30"/>
        <v>486.67031250000002</v>
      </c>
      <c r="AB94" s="78">
        <f t="shared" si="31"/>
        <v>559.15312500000005</v>
      </c>
      <c r="AC94" s="77"/>
      <c r="AD94" s="79" t="s">
        <v>183</v>
      </c>
      <c r="AF94" s="27"/>
    </row>
    <row r="95" spans="1:33" s="26" customFormat="1" ht="19" customHeight="1">
      <c r="A95" s="44">
        <v>2514</v>
      </c>
      <c r="B95" s="45" t="s">
        <v>241</v>
      </c>
      <c r="C95" s="46"/>
      <c r="D95" s="47">
        <v>0</v>
      </c>
      <c r="E95" s="48" t="s">
        <v>141</v>
      </c>
      <c r="F95" s="48" t="s">
        <v>177</v>
      </c>
      <c r="G95" s="49">
        <f t="shared" si="24"/>
        <v>276.91000000000003</v>
      </c>
      <c r="H95" s="50">
        <f t="shared" si="25"/>
        <v>0</v>
      </c>
      <c r="I95" s="54"/>
      <c r="L95" s="52">
        <f t="shared" si="26"/>
        <v>0</v>
      </c>
      <c r="O95" s="80">
        <v>242.3</v>
      </c>
      <c r="P95" s="81">
        <v>276.91000000000003</v>
      </c>
      <c r="Q95" s="82"/>
      <c r="R95" s="81">
        <v>1090.3399999999999</v>
      </c>
      <c r="S95" s="81">
        <v>1246.0999999999999</v>
      </c>
      <c r="T95" s="82"/>
      <c r="U95" s="81">
        <v>4143.2700000000004</v>
      </c>
      <c r="V95" s="81">
        <v>4735.17</v>
      </c>
      <c r="W95" s="82"/>
      <c r="X95" s="83">
        <f t="shared" si="27"/>
        <v>34.613750000000003</v>
      </c>
      <c r="Y95" s="83">
        <f t="shared" si="28"/>
        <v>320.17718750000006</v>
      </c>
      <c r="Z95" s="83">
        <f t="shared" si="29"/>
        <v>363.44437500000004</v>
      </c>
      <c r="AA95" s="83">
        <f t="shared" si="30"/>
        <v>406.71156250000001</v>
      </c>
      <c r="AB95" s="83">
        <f t="shared" si="31"/>
        <v>467.28562500000004</v>
      </c>
      <c r="AC95" s="82"/>
      <c r="AD95" s="84" t="s">
        <v>183</v>
      </c>
      <c r="AF95" s="27"/>
    </row>
    <row r="96" spans="1:33" s="26" customFormat="1" ht="19" customHeight="1">
      <c r="A96" s="44">
        <v>2515</v>
      </c>
      <c r="B96" s="45" t="s">
        <v>242</v>
      </c>
      <c r="C96" s="46"/>
      <c r="D96" s="47">
        <v>0</v>
      </c>
      <c r="E96" s="48" t="s">
        <v>141</v>
      </c>
      <c r="F96" s="48" t="s">
        <v>177</v>
      </c>
      <c r="G96" s="49">
        <f t="shared" si="24"/>
        <v>256.39999999999998</v>
      </c>
      <c r="H96" s="50">
        <f t="shared" si="25"/>
        <v>0</v>
      </c>
      <c r="I96" s="54"/>
      <c r="L96" s="52">
        <f t="shared" si="26"/>
        <v>0</v>
      </c>
      <c r="O96" s="75">
        <v>224.35</v>
      </c>
      <c r="P96" s="76">
        <v>256.39999999999998</v>
      </c>
      <c r="Q96" s="77"/>
      <c r="R96" s="76">
        <v>1009.57</v>
      </c>
      <c r="S96" s="76">
        <v>1153.79</v>
      </c>
      <c r="T96" s="77"/>
      <c r="U96" s="76">
        <v>3836.35</v>
      </c>
      <c r="V96" s="76">
        <v>4384.3999999999996</v>
      </c>
      <c r="W96" s="77"/>
      <c r="X96" s="78">
        <f t="shared" si="27"/>
        <v>32.049999999999997</v>
      </c>
      <c r="Y96" s="78">
        <f t="shared" si="28"/>
        <v>296.46249999999998</v>
      </c>
      <c r="Z96" s="78">
        <f t="shared" si="29"/>
        <v>336.52499999999998</v>
      </c>
      <c r="AA96" s="78">
        <f t="shared" si="30"/>
        <v>376.58749999999998</v>
      </c>
      <c r="AB96" s="78">
        <f t="shared" si="31"/>
        <v>432.67499999999995</v>
      </c>
      <c r="AC96" s="77"/>
      <c r="AD96" s="79" t="s">
        <v>183</v>
      </c>
      <c r="AF96" s="27"/>
    </row>
    <row r="97" spans="1:32" s="26" customFormat="1" ht="19" customHeight="1">
      <c r="A97" s="44">
        <v>2516</v>
      </c>
      <c r="B97" s="45" t="s">
        <v>243</v>
      </c>
      <c r="C97" s="46"/>
      <c r="D97" s="47">
        <v>0</v>
      </c>
      <c r="E97" s="48" t="s">
        <v>141</v>
      </c>
      <c r="F97" s="48" t="s">
        <v>177</v>
      </c>
      <c r="G97" s="49">
        <f t="shared" si="24"/>
        <v>218.53</v>
      </c>
      <c r="H97" s="50">
        <f t="shared" si="25"/>
        <v>0</v>
      </c>
      <c r="I97" s="54"/>
      <c r="L97" s="52">
        <f t="shared" si="26"/>
        <v>0</v>
      </c>
      <c r="O97" s="80">
        <v>191.21</v>
      </c>
      <c r="P97" s="81">
        <v>218.53</v>
      </c>
      <c r="Q97" s="82"/>
      <c r="R97" s="81">
        <v>860.46</v>
      </c>
      <c r="S97" s="81">
        <v>983.38</v>
      </c>
      <c r="T97" s="82"/>
      <c r="U97" s="81">
        <v>3269.75</v>
      </c>
      <c r="V97" s="81">
        <v>3736.85</v>
      </c>
      <c r="W97" s="82"/>
      <c r="X97" s="83">
        <f t="shared" si="27"/>
        <v>27.31625</v>
      </c>
      <c r="Y97" s="83">
        <f t="shared" si="28"/>
        <v>252.67531250000002</v>
      </c>
      <c r="Z97" s="83">
        <f t="shared" si="29"/>
        <v>286.82062500000001</v>
      </c>
      <c r="AA97" s="83">
        <f t="shared" si="30"/>
        <v>320.9659375</v>
      </c>
      <c r="AB97" s="83">
        <f t="shared" si="31"/>
        <v>368.76937499999997</v>
      </c>
      <c r="AC97" s="82"/>
      <c r="AD97" s="84" t="s">
        <v>183</v>
      </c>
      <c r="AF97" s="27"/>
    </row>
    <row r="98" spans="1:32" s="26" customFormat="1" ht="19" customHeight="1">
      <c r="A98" s="44">
        <v>2517</v>
      </c>
      <c r="B98" s="45" t="s">
        <v>244</v>
      </c>
      <c r="C98" s="46"/>
      <c r="D98" s="47">
        <v>0</v>
      </c>
      <c r="E98" s="48" t="s">
        <v>141</v>
      </c>
      <c r="F98" s="48" t="s">
        <v>177</v>
      </c>
      <c r="G98" s="49">
        <f t="shared" si="24"/>
        <v>276.91000000000003</v>
      </c>
      <c r="H98" s="50">
        <f t="shared" si="25"/>
        <v>0</v>
      </c>
      <c r="I98" s="54"/>
      <c r="L98" s="52">
        <f t="shared" si="26"/>
        <v>0</v>
      </c>
      <c r="O98" s="75">
        <v>242.3</v>
      </c>
      <c r="P98" s="76">
        <v>276.91000000000003</v>
      </c>
      <c r="Q98" s="77"/>
      <c r="R98" s="76">
        <v>1090.3399999999999</v>
      </c>
      <c r="S98" s="76">
        <v>1246.0999999999999</v>
      </c>
      <c r="T98" s="77"/>
      <c r="U98" s="76">
        <v>4143.2700000000004</v>
      </c>
      <c r="V98" s="76">
        <v>4735.17</v>
      </c>
      <c r="W98" s="77"/>
      <c r="X98" s="78">
        <f t="shared" si="27"/>
        <v>34.613750000000003</v>
      </c>
      <c r="Y98" s="78">
        <f t="shared" si="28"/>
        <v>320.17718750000006</v>
      </c>
      <c r="Z98" s="78">
        <f t="shared" si="29"/>
        <v>363.44437500000004</v>
      </c>
      <c r="AA98" s="78">
        <f t="shared" si="30"/>
        <v>406.71156250000001</v>
      </c>
      <c r="AB98" s="78">
        <f t="shared" si="31"/>
        <v>467.28562500000004</v>
      </c>
      <c r="AC98" s="77"/>
      <c r="AD98" s="79" t="s">
        <v>183</v>
      </c>
      <c r="AF98" s="27"/>
    </row>
    <row r="99" spans="1:32" s="26" customFormat="1" ht="19" customHeight="1">
      <c r="A99" s="44">
        <v>2521</v>
      </c>
      <c r="B99" s="45" t="s">
        <v>245</v>
      </c>
      <c r="C99" s="46"/>
      <c r="D99" s="47">
        <v>0</v>
      </c>
      <c r="E99" s="48" t="s">
        <v>141</v>
      </c>
      <c r="F99" s="48" t="s">
        <v>177</v>
      </c>
      <c r="G99" s="49">
        <f t="shared" si="24"/>
        <v>201.57</v>
      </c>
      <c r="H99" s="50">
        <f t="shared" si="25"/>
        <v>0</v>
      </c>
      <c r="I99" s="54"/>
      <c r="L99" s="52">
        <f t="shared" si="26"/>
        <v>0</v>
      </c>
      <c r="O99" s="80">
        <v>176.38</v>
      </c>
      <c r="P99" s="81">
        <v>201.57</v>
      </c>
      <c r="Q99" s="82"/>
      <c r="R99" s="81">
        <v>793.69</v>
      </c>
      <c r="S99" s="81">
        <v>907.08</v>
      </c>
      <c r="T99" s="82"/>
      <c r="U99" s="81">
        <v>3016.03</v>
      </c>
      <c r="V99" s="81">
        <v>3446.89</v>
      </c>
      <c r="W99" s="82"/>
      <c r="X99" s="83">
        <f t="shared" si="27"/>
        <v>25.196249999999999</v>
      </c>
      <c r="Y99" s="83">
        <f t="shared" si="28"/>
        <v>233.0653125</v>
      </c>
      <c r="Z99" s="83">
        <f t="shared" si="29"/>
        <v>264.56062499999996</v>
      </c>
      <c r="AA99" s="83">
        <f t="shared" si="30"/>
        <v>296.05593749999997</v>
      </c>
      <c r="AB99" s="83">
        <f t="shared" si="31"/>
        <v>340.14937499999996</v>
      </c>
      <c r="AC99" s="82"/>
      <c r="AD99" s="84" t="s">
        <v>187</v>
      </c>
      <c r="AF99" s="27"/>
    </row>
    <row r="100" spans="1:32" s="26" customFormat="1" ht="19" customHeight="1">
      <c r="A100" s="44">
        <v>2522</v>
      </c>
      <c r="B100" s="45" t="s">
        <v>246</v>
      </c>
      <c r="C100" s="46"/>
      <c r="D100" s="47">
        <v>0</v>
      </c>
      <c r="E100" s="48" t="s">
        <v>141</v>
      </c>
      <c r="F100" s="48" t="s">
        <v>177</v>
      </c>
      <c r="G100" s="49">
        <f t="shared" si="24"/>
        <v>185.64</v>
      </c>
      <c r="H100" s="50">
        <f t="shared" si="25"/>
        <v>0</v>
      </c>
      <c r="I100" s="54"/>
      <c r="L100" s="52">
        <f t="shared" si="26"/>
        <v>0</v>
      </c>
      <c r="O100" s="75">
        <v>162.43</v>
      </c>
      <c r="P100" s="76">
        <v>185.64</v>
      </c>
      <c r="Q100" s="77"/>
      <c r="R100" s="76">
        <v>730.95</v>
      </c>
      <c r="S100" s="76">
        <v>835.37</v>
      </c>
      <c r="T100" s="77"/>
      <c r="U100" s="76">
        <v>2777.62</v>
      </c>
      <c r="V100" s="76">
        <v>3174.42</v>
      </c>
      <c r="W100" s="77"/>
      <c r="X100" s="78">
        <f t="shared" si="27"/>
        <v>23.204999999999998</v>
      </c>
      <c r="Y100" s="78">
        <f t="shared" si="28"/>
        <v>214.64624999999998</v>
      </c>
      <c r="Z100" s="78">
        <f t="shared" si="29"/>
        <v>243.65249999999997</v>
      </c>
      <c r="AA100" s="78">
        <f t="shared" si="30"/>
        <v>272.65875</v>
      </c>
      <c r="AB100" s="78">
        <f t="shared" si="31"/>
        <v>313.26749999999998</v>
      </c>
      <c r="AC100" s="77"/>
      <c r="AD100" s="79" t="s">
        <v>187</v>
      </c>
      <c r="AF100" s="27"/>
    </row>
    <row r="101" spans="1:32" s="26" customFormat="1" ht="19" customHeight="1">
      <c r="A101" s="44">
        <v>2523</v>
      </c>
      <c r="B101" s="45" t="s">
        <v>247</v>
      </c>
      <c r="C101" s="46"/>
      <c r="D101" s="47">
        <v>0</v>
      </c>
      <c r="E101" s="48" t="s">
        <v>141</v>
      </c>
      <c r="F101" s="48" t="s">
        <v>177</v>
      </c>
      <c r="G101" s="49">
        <f t="shared" si="24"/>
        <v>182.98</v>
      </c>
      <c r="H101" s="50">
        <f t="shared" si="25"/>
        <v>0</v>
      </c>
      <c r="I101" s="54"/>
      <c r="L101" s="52">
        <f t="shared" si="26"/>
        <v>0</v>
      </c>
      <c r="O101" s="80">
        <v>160.11000000000001</v>
      </c>
      <c r="P101" s="81">
        <v>182.98</v>
      </c>
      <c r="Q101" s="82"/>
      <c r="R101" s="81">
        <v>720.49</v>
      </c>
      <c r="S101" s="81">
        <v>823.41</v>
      </c>
      <c r="T101" s="82"/>
      <c r="U101" s="81">
        <v>2737.85</v>
      </c>
      <c r="V101" s="81">
        <v>3128.97</v>
      </c>
      <c r="W101" s="82"/>
      <c r="X101" s="83">
        <f t="shared" si="27"/>
        <v>22.872499999999999</v>
      </c>
      <c r="Y101" s="83">
        <f t="shared" si="28"/>
        <v>211.57062499999998</v>
      </c>
      <c r="Z101" s="83">
        <f t="shared" si="29"/>
        <v>240.16125</v>
      </c>
      <c r="AA101" s="83">
        <f t="shared" si="30"/>
        <v>268.75187499999998</v>
      </c>
      <c r="AB101" s="83">
        <f t="shared" si="31"/>
        <v>308.77874999999995</v>
      </c>
      <c r="AC101" s="82"/>
      <c r="AD101" s="84" t="s">
        <v>187</v>
      </c>
      <c r="AF101" s="27"/>
    </row>
    <row r="102" spans="1:32" s="26" customFormat="1" ht="19" customHeight="1">
      <c r="A102" s="44">
        <v>2524</v>
      </c>
      <c r="B102" s="45" t="s">
        <v>248</v>
      </c>
      <c r="C102" s="46"/>
      <c r="D102" s="47">
        <v>0</v>
      </c>
      <c r="E102" s="48" t="s">
        <v>141</v>
      </c>
      <c r="F102" s="48" t="s">
        <v>177</v>
      </c>
      <c r="G102" s="49">
        <f t="shared" si="24"/>
        <v>172.63</v>
      </c>
      <c r="H102" s="50">
        <f t="shared" si="25"/>
        <v>0</v>
      </c>
      <c r="I102" s="54"/>
      <c r="L102" s="52">
        <f t="shared" si="26"/>
        <v>0</v>
      </c>
      <c r="O102" s="75">
        <v>151.05000000000001</v>
      </c>
      <c r="P102" s="76">
        <v>172.63</v>
      </c>
      <c r="Q102" s="77"/>
      <c r="R102" s="76">
        <v>679.72</v>
      </c>
      <c r="S102" s="76">
        <v>776.82</v>
      </c>
      <c r="T102" s="77"/>
      <c r="U102" s="76">
        <v>2582.9299999999998</v>
      </c>
      <c r="V102" s="76">
        <v>2951.92</v>
      </c>
      <c r="W102" s="77"/>
      <c r="X102" s="78">
        <f t="shared" si="27"/>
        <v>21.578749999999999</v>
      </c>
      <c r="Y102" s="78">
        <f t="shared" si="28"/>
        <v>199.60343749999998</v>
      </c>
      <c r="Z102" s="78">
        <f t="shared" si="29"/>
        <v>226.576875</v>
      </c>
      <c r="AA102" s="78">
        <f t="shared" si="30"/>
        <v>253.55031249999999</v>
      </c>
      <c r="AB102" s="78">
        <f t="shared" si="31"/>
        <v>291.31312500000001</v>
      </c>
      <c r="AC102" s="77"/>
      <c r="AD102" s="79" t="s">
        <v>187</v>
      </c>
      <c r="AF102" s="27"/>
    </row>
    <row r="103" spans="1:32" s="26" customFormat="1" ht="19" customHeight="1">
      <c r="A103" s="44">
        <v>2525</v>
      </c>
      <c r="B103" s="45" t="s">
        <v>249</v>
      </c>
      <c r="C103" s="46"/>
      <c r="D103" s="47">
        <v>0</v>
      </c>
      <c r="E103" s="48" t="s">
        <v>141</v>
      </c>
      <c r="F103" s="48" t="s">
        <v>177</v>
      </c>
      <c r="G103" s="49">
        <f t="shared" si="24"/>
        <v>161.21</v>
      </c>
      <c r="H103" s="50">
        <f t="shared" si="25"/>
        <v>0</v>
      </c>
      <c r="I103" s="54"/>
      <c r="L103" s="52">
        <f t="shared" si="26"/>
        <v>0</v>
      </c>
      <c r="O103" s="80">
        <v>141.05000000000001</v>
      </c>
      <c r="P103" s="81">
        <v>161.21</v>
      </c>
      <c r="Q103" s="82"/>
      <c r="R103" s="81">
        <v>634.75</v>
      </c>
      <c r="S103" s="81">
        <v>725.42</v>
      </c>
      <c r="T103" s="82"/>
      <c r="U103" s="81">
        <v>2412.0300000000002</v>
      </c>
      <c r="V103" s="81">
        <v>2756.61</v>
      </c>
      <c r="W103" s="82"/>
      <c r="X103" s="83">
        <f t="shared" si="27"/>
        <v>20.151250000000001</v>
      </c>
      <c r="Y103" s="83">
        <f t="shared" si="28"/>
        <v>186.39906250000001</v>
      </c>
      <c r="Z103" s="83">
        <f t="shared" si="29"/>
        <v>211.58812500000002</v>
      </c>
      <c r="AA103" s="83">
        <f t="shared" si="30"/>
        <v>236.77718750000003</v>
      </c>
      <c r="AB103" s="83">
        <f t="shared" si="31"/>
        <v>272.041875</v>
      </c>
      <c r="AC103" s="82"/>
      <c r="AD103" s="84" t="s">
        <v>187</v>
      </c>
      <c r="AF103" s="27"/>
    </row>
    <row r="104" spans="1:32" s="26" customFormat="1" ht="19" customHeight="1">
      <c r="A104" s="44">
        <v>2526</v>
      </c>
      <c r="B104" s="45" t="s">
        <v>250</v>
      </c>
      <c r="C104" s="46"/>
      <c r="D104" s="47">
        <v>0</v>
      </c>
      <c r="E104" s="48" t="s">
        <v>141</v>
      </c>
      <c r="F104" s="48" t="s">
        <v>177</v>
      </c>
      <c r="G104" s="49">
        <f t="shared" si="24"/>
        <v>100.92</v>
      </c>
      <c r="H104" s="50">
        <f t="shared" si="25"/>
        <v>0</v>
      </c>
      <c r="I104" s="54"/>
      <c r="L104" s="52">
        <f t="shared" si="26"/>
        <v>0</v>
      </c>
      <c r="O104" s="75">
        <v>88.3</v>
      </c>
      <c r="P104" s="76">
        <v>100.92</v>
      </c>
      <c r="Q104" s="77"/>
      <c r="R104" s="76">
        <v>397.37</v>
      </c>
      <c r="S104" s="76">
        <v>454.14</v>
      </c>
      <c r="T104" s="77"/>
      <c r="U104" s="76">
        <v>1894.78</v>
      </c>
      <c r="V104" s="76"/>
      <c r="W104" s="77"/>
      <c r="X104" s="78">
        <f t="shared" si="27"/>
        <v>12.615</v>
      </c>
      <c r="Y104" s="78">
        <f t="shared" si="28"/>
        <v>116.68875</v>
      </c>
      <c r="Z104" s="78">
        <f t="shared" si="29"/>
        <v>132.45750000000001</v>
      </c>
      <c r="AA104" s="78">
        <f t="shared" si="30"/>
        <v>148.22624999999999</v>
      </c>
      <c r="AB104" s="78">
        <f t="shared" si="31"/>
        <v>170.30250000000001</v>
      </c>
      <c r="AC104" s="77"/>
      <c r="AD104" s="79" t="s">
        <v>187</v>
      </c>
      <c r="AF104" s="27"/>
    </row>
    <row r="105" spans="1:32" s="26" customFormat="1" ht="19" customHeight="1">
      <c r="A105" s="44">
        <v>2527</v>
      </c>
      <c r="B105" s="45" t="s">
        <v>251</v>
      </c>
      <c r="C105" s="46"/>
      <c r="D105" s="47">
        <v>0</v>
      </c>
      <c r="E105" s="48" t="s">
        <v>141</v>
      </c>
      <c r="F105" s="48" t="s">
        <v>193</v>
      </c>
      <c r="G105" s="49">
        <f t="shared" si="24"/>
        <v>0</v>
      </c>
      <c r="H105" s="50">
        <f t="shared" si="25"/>
        <v>0</v>
      </c>
      <c r="I105" s="54"/>
      <c r="L105" s="52">
        <f t="shared" si="26"/>
        <v>0</v>
      </c>
      <c r="O105" s="80"/>
      <c r="P105" s="81"/>
      <c r="Q105" s="82"/>
      <c r="R105" s="81"/>
      <c r="S105" s="81"/>
      <c r="T105" s="82"/>
      <c r="U105" s="81">
        <v>508.2</v>
      </c>
      <c r="V105" s="81"/>
      <c r="W105" s="82"/>
      <c r="X105" s="83"/>
      <c r="Y105" s="83"/>
      <c r="Z105" s="83"/>
      <c r="AA105" s="83"/>
      <c r="AB105" s="83"/>
      <c r="AC105" s="82"/>
      <c r="AD105" s="84">
        <v>508.2</v>
      </c>
      <c r="AF105" s="27"/>
    </row>
    <row r="106" spans="1:32" s="90" customFormat="1" ht="16" customHeight="1">
      <c r="A106" s="85">
        <v>253</v>
      </c>
      <c r="B106" s="86" t="s">
        <v>252</v>
      </c>
      <c r="C106" s="87"/>
      <c r="D106" s="88"/>
      <c r="E106" s="88"/>
      <c r="F106" s="88"/>
      <c r="G106" s="88"/>
      <c r="H106" s="88"/>
      <c r="I106" s="89">
        <f>SUM(H107:H114)</f>
        <v>0</v>
      </c>
      <c r="J106" s="26"/>
      <c r="K106" s="26"/>
      <c r="L106" s="26"/>
      <c r="O106" s="72"/>
      <c r="P106" s="73"/>
      <c r="Q106" s="69"/>
      <c r="R106" s="73"/>
      <c r="S106" s="73"/>
      <c r="T106" s="69"/>
      <c r="U106" s="73"/>
      <c r="V106" s="73"/>
      <c r="W106" s="69"/>
      <c r="X106" s="74"/>
      <c r="Y106" s="74"/>
      <c r="Z106" s="74"/>
      <c r="AA106" s="74"/>
      <c r="AB106" s="74"/>
      <c r="AC106" s="69"/>
      <c r="AD106" s="66"/>
      <c r="AF106" s="53"/>
    </row>
    <row r="107" spans="1:32" s="26" customFormat="1" ht="19" customHeight="1">
      <c r="A107" s="44">
        <v>2531</v>
      </c>
      <c r="B107" s="45" t="s">
        <v>253</v>
      </c>
      <c r="C107" s="46"/>
      <c r="D107" s="47">
        <v>0</v>
      </c>
      <c r="E107" s="48" t="s">
        <v>141</v>
      </c>
      <c r="F107" s="48" t="s">
        <v>177</v>
      </c>
      <c r="G107" s="49">
        <f t="shared" ref="G107:G114" si="32">P107</f>
        <v>284.54000000000002</v>
      </c>
      <c r="H107" s="50">
        <f t="shared" ref="H107:H114" si="33">D107*G107</f>
        <v>0</v>
      </c>
      <c r="I107" s="54"/>
      <c r="L107" s="52">
        <f t="shared" ref="L107:L114" si="34">H107+(H107*(SUMIF($F$242:$F$248,F107,$D$242:$D$248)))</f>
        <v>0</v>
      </c>
      <c r="O107" s="75">
        <v>248.97</v>
      </c>
      <c r="P107" s="76">
        <v>284.54000000000002</v>
      </c>
      <c r="Q107" s="77"/>
      <c r="R107" s="76">
        <v>1120.3599999999999</v>
      </c>
      <c r="S107" s="76">
        <v>1280.4100000000001</v>
      </c>
      <c r="T107" s="77"/>
      <c r="U107" s="76">
        <v>4257.38</v>
      </c>
      <c r="V107" s="76">
        <v>4865.58</v>
      </c>
      <c r="W107" s="77"/>
      <c r="X107" s="78">
        <f t="shared" ref="X107:X114" si="35">P107/8</f>
        <v>35.567500000000003</v>
      </c>
      <c r="Y107" s="78">
        <f t="shared" ref="Y107:Y114" si="36">P107+((X107*1)*1.25)</f>
        <v>328.99937500000004</v>
      </c>
      <c r="Z107" s="78">
        <f t="shared" ref="Z107:Z114" si="37">P107+((X107*2)*1.25)</f>
        <v>373.45875000000001</v>
      </c>
      <c r="AA107" s="78">
        <f t="shared" ref="AA107:AA114" si="38">(P107+(((X107*2)*1.25)+((X107*1)*1.25)))</f>
        <v>417.91812500000003</v>
      </c>
      <c r="AB107" s="78">
        <f t="shared" ref="AB107:AB114" si="39">(P107+(((X107*2)*1.25)+((X107*2)*1.5)))</f>
        <v>480.16125000000005</v>
      </c>
      <c r="AC107" s="77"/>
      <c r="AD107" s="79" t="s">
        <v>183</v>
      </c>
      <c r="AF107" s="27"/>
    </row>
    <row r="108" spans="1:32" s="26" customFormat="1" ht="19" customHeight="1">
      <c r="A108" s="44">
        <v>2532</v>
      </c>
      <c r="B108" s="45" t="s">
        <v>254</v>
      </c>
      <c r="C108" s="46"/>
      <c r="D108" s="47">
        <v>0</v>
      </c>
      <c r="E108" s="48" t="s">
        <v>141</v>
      </c>
      <c r="F108" s="48" t="s">
        <v>177</v>
      </c>
      <c r="G108" s="49">
        <f t="shared" si="32"/>
        <v>237.2</v>
      </c>
      <c r="H108" s="50">
        <f t="shared" si="33"/>
        <v>0</v>
      </c>
      <c r="I108" s="54"/>
      <c r="L108" s="52">
        <f t="shared" si="34"/>
        <v>0</v>
      </c>
      <c r="O108" s="80">
        <v>207.55</v>
      </c>
      <c r="P108" s="81">
        <v>237.2</v>
      </c>
      <c r="Q108" s="82"/>
      <c r="R108" s="81">
        <v>933.98</v>
      </c>
      <c r="S108" s="81">
        <v>1067.4000000000001</v>
      </c>
      <c r="T108" s="82"/>
      <c r="U108" s="81">
        <v>3549.11</v>
      </c>
      <c r="V108" s="81">
        <v>4056.13</v>
      </c>
      <c r="W108" s="82"/>
      <c r="X108" s="83">
        <f t="shared" si="35"/>
        <v>29.65</v>
      </c>
      <c r="Y108" s="83">
        <f t="shared" si="36"/>
        <v>274.26249999999999</v>
      </c>
      <c r="Z108" s="83">
        <f t="shared" si="37"/>
        <v>311.32499999999999</v>
      </c>
      <c r="AA108" s="83">
        <f t="shared" si="38"/>
        <v>348.38749999999999</v>
      </c>
      <c r="AB108" s="83">
        <f t="shared" si="39"/>
        <v>400.27499999999998</v>
      </c>
      <c r="AC108" s="82"/>
      <c r="AD108" s="84" t="s">
        <v>183</v>
      </c>
      <c r="AF108" s="27"/>
    </row>
    <row r="109" spans="1:32" s="26" customFormat="1" ht="19" customHeight="1">
      <c r="A109" s="44">
        <v>2533</v>
      </c>
      <c r="B109" s="45" t="s">
        <v>255</v>
      </c>
      <c r="C109" s="46"/>
      <c r="D109" s="47">
        <v>0</v>
      </c>
      <c r="E109" s="48" t="s">
        <v>141</v>
      </c>
      <c r="F109" s="48" t="s">
        <v>177</v>
      </c>
      <c r="G109" s="49">
        <f t="shared" si="32"/>
        <v>201.84</v>
      </c>
      <c r="H109" s="50">
        <f t="shared" si="33"/>
        <v>0</v>
      </c>
      <c r="I109" s="54"/>
      <c r="L109" s="52">
        <f t="shared" si="34"/>
        <v>0</v>
      </c>
      <c r="O109" s="75">
        <v>176.61</v>
      </c>
      <c r="P109" s="76">
        <v>201.84</v>
      </c>
      <c r="Q109" s="77"/>
      <c r="R109" s="76">
        <v>794.74</v>
      </c>
      <c r="S109" s="76">
        <v>908.28</v>
      </c>
      <c r="T109" s="77"/>
      <c r="U109" s="76">
        <v>3020.02</v>
      </c>
      <c r="V109" s="76">
        <v>3451.46</v>
      </c>
      <c r="W109" s="77"/>
      <c r="X109" s="78">
        <f t="shared" si="35"/>
        <v>25.23</v>
      </c>
      <c r="Y109" s="78">
        <f t="shared" si="36"/>
        <v>233.3775</v>
      </c>
      <c r="Z109" s="78">
        <f t="shared" si="37"/>
        <v>264.91500000000002</v>
      </c>
      <c r="AA109" s="78">
        <f t="shared" si="38"/>
        <v>296.45249999999999</v>
      </c>
      <c r="AB109" s="78">
        <f t="shared" si="39"/>
        <v>340.60500000000002</v>
      </c>
      <c r="AC109" s="77"/>
      <c r="AD109" s="79" t="s">
        <v>187</v>
      </c>
      <c r="AF109" s="27"/>
    </row>
    <row r="110" spans="1:32" s="26" customFormat="1" ht="19" customHeight="1">
      <c r="A110" s="44">
        <v>2534</v>
      </c>
      <c r="B110" s="45" t="s">
        <v>256</v>
      </c>
      <c r="C110" s="46"/>
      <c r="D110" s="47">
        <v>0</v>
      </c>
      <c r="E110" s="48" t="s">
        <v>141</v>
      </c>
      <c r="F110" s="48" t="s">
        <v>177</v>
      </c>
      <c r="G110" s="49">
        <f t="shared" si="32"/>
        <v>201.84</v>
      </c>
      <c r="H110" s="50">
        <f t="shared" si="33"/>
        <v>0</v>
      </c>
      <c r="I110" s="54"/>
      <c r="L110" s="52">
        <f t="shared" si="34"/>
        <v>0</v>
      </c>
      <c r="O110" s="80">
        <v>176.61</v>
      </c>
      <c r="P110" s="81">
        <v>201.84</v>
      </c>
      <c r="Q110" s="82"/>
      <c r="R110" s="81">
        <v>794.74</v>
      </c>
      <c r="S110" s="81">
        <v>908.28</v>
      </c>
      <c r="T110" s="82"/>
      <c r="U110" s="81">
        <v>3020.02</v>
      </c>
      <c r="V110" s="81">
        <v>3451.46</v>
      </c>
      <c r="W110" s="82"/>
      <c r="X110" s="83">
        <f t="shared" si="35"/>
        <v>25.23</v>
      </c>
      <c r="Y110" s="83">
        <f t="shared" si="36"/>
        <v>233.3775</v>
      </c>
      <c r="Z110" s="83">
        <f t="shared" si="37"/>
        <v>264.91500000000002</v>
      </c>
      <c r="AA110" s="83">
        <f t="shared" si="38"/>
        <v>296.45249999999999</v>
      </c>
      <c r="AB110" s="83">
        <f t="shared" si="39"/>
        <v>340.60500000000002</v>
      </c>
      <c r="AC110" s="82"/>
      <c r="AD110" s="84" t="s">
        <v>187</v>
      </c>
      <c r="AF110" s="27"/>
    </row>
    <row r="111" spans="1:32" s="26" customFormat="1" ht="19" customHeight="1">
      <c r="A111" s="44">
        <v>2535</v>
      </c>
      <c r="B111" s="45" t="s">
        <v>257</v>
      </c>
      <c r="C111" s="46"/>
      <c r="D111" s="47">
        <v>0</v>
      </c>
      <c r="E111" s="48" t="s">
        <v>141</v>
      </c>
      <c r="F111" s="48" t="s">
        <v>177</v>
      </c>
      <c r="G111" s="49">
        <f t="shared" si="32"/>
        <v>199.07</v>
      </c>
      <c r="H111" s="50">
        <f t="shared" si="33"/>
        <v>0</v>
      </c>
      <c r="I111" s="54"/>
      <c r="L111" s="52">
        <f t="shared" si="34"/>
        <v>0</v>
      </c>
      <c r="O111" s="75">
        <v>174.19</v>
      </c>
      <c r="P111" s="76">
        <v>199.07</v>
      </c>
      <c r="Q111" s="77"/>
      <c r="R111" s="76">
        <v>783.84</v>
      </c>
      <c r="S111" s="76">
        <v>895.82</v>
      </c>
      <c r="T111" s="77"/>
      <c r="U111" s="76">
        <v>2978.6</v>
      </c>
      <c r="V111" s="76">
        <v>3404.11</v>
      </c>
      <c r="W111" s="77"/>
      <c r="X111" s="78">
        <f t="shared" si="35"/>
        <v>24.883749999999999</v>
      </c>
      <c r="Y111" s="78">
        <f t="shared" si="36"/>
        <v>230.1746875</v>
      </c>
      <c r="Z111" s="78">
        <f t="shared" si="37"/>
        <v>261.27937499999996</v>
      </c>
      <c r="AA111" s="78">
        <f t="shared" si="38"/>
        <v>292.38406249999997</v>
      </c>
      <c r="AB111" s="78">
        <f t="shared" si="39"/>
        <v>335.93062499999996</v>
      </c>
      <c r="AC111" s="77"/>
      <c r="AD111" s="79" t="s">
        <v>183</v>
      </c>
      <c r="AF111" s="27"/>
    </row>
    <row r="112" spans="1:32" s="26" customFormat="1" ht="19" customHeight="1">
      <c r="A112" s="44">
        <v>2536</v>
      </c>
      <c r="B112" s="45" t="s">
        <v>258</v>
      </c>
      <c r="C112" s="46"/>
      <c r="D112" s="47">
        <v>0</v>
      </c>
      <c r="E112" s="48" t="s">
        <v>141</v>
      </c>
      <c r="F112" s="48" t="s">
        <v>177</v>
      </c>
      <c r="G112" s="49">
        <f t="shared" si="32"/>
        <v>161.21</v>
      </c>
      <c r="H112" s="50">
        <f t="shared" si="33"/>
        <v>0</v>
      </c>
      <c r="I112" s="54"/>
      <c r="L112" s="52">
        <f t="shared" si="34"/>
        <v>0</v>
      </c>
      <c r="O112" s="80">
        <v>141.05000000000001</v>
      </c>
      <c r="P112" s="81">
        <v>161.21</v>
      </c>
      <c r="Q112" s="82"/>
      <c r="R112" s="81">
        <v>634.75</v>
      </c>
      <c r="S112" s="81">
        <v>725.42</v>
      </c>
      <c r="T112" s="82"/>
      <c r="U112" s="81">
        <v>2412.0300000000002</v>
      </c>
      <c r="V112" s="81">
        <v>2756.61</v>
      </c>
      <c r="W112" s="82"/>
      <c r="X112" s="83">
        <f t="shared" si="35"/>
        <v>20.151250000000001</v>
      </c>
      <c r="Y112" s="83">
        <f t="shared" si="36"/>
        <v>186.39906250000001</v>
      </c>
      <c r="Z112" s="83">
        <f t="shared" si="37"/>
        <v>211.58812500000002</v>
      </c>
      <c r="AA112" s="83">
        <f t="shared" si="38"/>
        <v>236.77718750000003</v>
      </c>
      <c r="AB112" s="83">
        <f t="shared" si="39"/>
        <v>272.041875</v>
      </c>
      <c r="AC112" s="82"/>
      <c r="AD112" s="84" t="s">
        <v>187</v>
      </c>
      <c r="AF112" s="27"/>
    </row>
    <row r="113" spans="1:32" s="26" customFormat="1" ht="19" customHeight="1">
      <c r="A113" s="44">
        <v>2537</v>
      </c>
      <c r="B113" s="45" t="s">
        <v>259</v>
      </c>
      <c r="C113" s="46"/>
      <c r="D113" s="47">
        <v>0</v>
      </c>
      <c r="E113" s="48" t="s">
        <v>141</v>
      </c>
      <c r="F113" s="48" t="s">
        <v>177</v>
      </c>
      <c r="G113" s="49">
        <f t="shared" si="32"/>
        <v>161.21</v>
      </c>
      <c r="H113" s="50">
        <f t="shared" si="33"/>
        <v>0</v>
      </c>
      <c r="I113" s="54"/>
      <c r="L113" s="52">
        <f t="shared" si="34"/>
        <v>0</v>
      </c>
      <c r="O113" s="75">
        <v>141.05000000000001</v>
      </c>
      <c r="P113" s="76">
        <v>161.21</v>
      </c>
      <c r="Q113" s="77"/>
      <c r="R113" s="76">
        <v>634.75</v>
      </c>
      <c r="S113" s="76">
        <v>725.42</v>
      </c>
      <c r="T113" s="77"/>
      <c r="U113" s="76">
        <v>2412.0300000000002</v>
      </c>
      <c r="V113" s="76">
        <v>2756.61</v>
      </c>
      <c r="W113" s="77"/>
      <c r="X113" s="78">
        <f t="shared" si="35"/>
        <v>20.151250000000001</v>
      </c>
      <c r="Y113" s="78">
        <f t="shared" si="36"/>
        <v>186.39906250000001</v>
      </c>
      <c r="Z113" s="78">
        <f t="shared" si="37"/>
        <v>211.58812500000002</v>
      </c>
      <c r="AA113" s="78">
        <f t="shared" si="38"/>
        <v>236.77718750000003</v>
      </c>
      <c r="AB113" s="78">
        <f t="shared" si="39"/>
        <v>272.041875</v>
      </c>
      <c r="AC113" s="77"/>
      <c r="AD113" s="79" t="s">
        <v>187</v>
      </c>
      <c r="AF113" s="27"/>
    </row>
    <row r="114" spans="1:32" s="26" customFormat="1" ht="19" customHeight="1">
      <c r="A114" s="44">
        <v>2538</v>
      </c>
      <c r="B114" s="45" t="s">
        <v>260</v>
      </c>
      <c r="C114" s="46"/>
      <c r="D114" s="47">
        <v>0</v>
      </c>
      <c r="E114" s="48" t="s">
        <v>141</v>
      </c>
      <c r="F114" s="48" t="s">
        <v>177</v>
      </c>
      <c r="G114" s="49">
        <f t="shared" si="32"/>
        <v>100.92</v>
      </c>
      <c r="H114" s="50">
        <f t="shared" si="33"/>
        <v>0</v>
      </c>
      <c r="I114" s="54"/>
      <c r="L114" s="52">
        <f t="shared" si="34"/>
        <v>0</v>
      </c>
      <c r="O114" s="80">
        <v>88.3</v>
      </c>
      <c r="P114" s="81">
        <v>100.92</v>
      </c>
      <c r="Q114" s="82"/>
      <c r="R114" s="81">
        <v>397.37</v>
      </c>
      <c r="S114" s="81">
        <v>454.14</v>
      </c>
      <c r="T114" s="82"/>
      <c r="U114" s="81">
        <v>1894.78</v>
      </c>
      <c r="V114" s="81" t="s">
        <v>261</v>
      </c>
      <c r="W114" s="82"/>
      <c r="X114" s="83">
        <f t="shared" si="35"/>
        <v>12.615</v>
      </c>
      <c r="Y114" s="83">
        <f t="shared" si="36"/>
        <v>116.68875</v>
      </c>
      <c r="Z114" s="83">
        <f t="shared" si="37"/>
        <v>132.45750000000001</v>
      </c>
      <c r="AA114" s="83">
        <f t="shared" si="38"/>
        <v>148.22624999999999</v>
      </c>
      <c r="AB114" s="83">
        <f t="shared" si="39"/>
        <v>170.30250000000001</v>
      </c>
      <c r="AC114" s="82"/>
      <c r="AD114" s="84" t="s">
        <v>183</v>
      </c>
      <c r="AF114" s="27"/>
    </row>
    <row r="115" spans="1:32" s="90" customFormat="1" ht="16" customHeight="1">
      <c r="A115" s="85">
        <v>254</v>
      </c>
      <c r="B115" s="86" t="s">
        <v>262</v>
      </c>
      <c r="C115" s="87"/>
      <c r="D115" s="88"/>
      <c r="E115" s="88"/>
      <c r="F115" s="88"/>
      <c r="G115" s="88"/>
      <c r="H115" s="88"/>
      <c r="I115" s="89">
        <f>SUM(H116:H124)</f>
        <v>0</v>
      </c>
      <c r="J115" s="26"/>
      <c r="K115" s="26"/>
      <c r="L115" s="26"/>
      <c r="O115" s="72"/>
      <c r="P115" s="73"/>
      <c r="Q115" s="69"/>
      <c r="R115" s="73"/>
      <c r="S115" s="73"/>
      <c r="T115" s="69"/>
      <c r="U115" s="73"/>
      <c r="V115" s="73"/>
      <c r="W115" s="69"/>
      <c r="X115" s="74"/>
      <c r="Y115" s="74"/>
      <c r="Z115" s="74"/>
      <c r="AA115" s="74"/>
      <c r="AB115" s="74"/>
      <c r="AC115" s="69"/>
      <c r="AD115" s="66"/>
      <c r="AF115" s="53"/>
    </row>
    <row r="116" spans="1:32" s="26" customFormat="1" ht="19" customHeight="1">
      <c r="A116" s="44">
        <v>2541</v>
      </c>
      <c r="B116" s="45" t="s">
        <v>263</v>
      </c>
      <c r="C116" s="46"/>
      <c r="D116" s="47">
        <v>0</v>
      </c>
      <c r="E116" s="48" t="s">
        <v>141</v>
      </c>
      <c r="F116" s="48" t="s">
        <v>177</v>
      </c>
      <c r="G116" s="49">
        <f t="shared" ref="G116:G124" si="40">P116</f>
        <v>296.63</v>
      </c>
      <c r="H116" s="50">
        <f t="shared" ref="H116:H124" si="41">D116*G116</f>
        <v>0</v>
      </c>
      <c r="I116" s="54"/>
      <c r="L116" s="52">
        <f t="shared" ref="L116:L124" si="42">H116+(H116*(SUMIF($F$242:$F$248,F116,$D$242:$D$248)))</f>
        <v>0</v>
      </c>
      <c r="O116" s="75">
        <v>259.55</v>
      </c>
      <c r="P116" s="76">
        <v>296.63</v>
      </c>
      <c r="Q116" s="77"/>
      <c r="R116" s="76">
        <v>1167.98</v>
      </c>
      <c r="S116" s="76">
        <v>1334.84</v>
      </c>
      <c r="T116" s="77"/>
      <c r="U116" s="76">
        <v>4438.34</v>
      </c>
      <c r="V116" s="76">
        <v>5072.3900000000003</v>
      </c>
      <c r="W116" s="77"/>
      <c r="X116" s="78">
        <f t="shared" ref="X116:X124" si="43">P116/8</f>
        <v>37.078749999999999</v>
      </c>
      <c r="Y116" s="78">
        <f t="shared" ref="Y116:Y124" si="44">P116+((X116*1)*1.25)</f>
        <v>342.97843749999998</v>
      </c>
      <c r="Z116" s="78">
        <f t="shared" ref="Z116:Z124" si="45">P116+((X116*2)*1.25)</f>
        <v>389.32687499999997</v>
      </c>
      <c r="AA116" s="78">
        <f t="shared" ref="AA116:AA124" si="46">(P116+(((X116*2)*1.25)+((X116*1)*1.25)))</f>
        <v>435.67531250000002</v>
      </c>
      <c r="AB116" s="78">
        <f t="shared" ref="AB116:AB124" si="47">(P116+(((X116*2)*1.25)+((X116*2)*1.5)))</f>
        <v>500.56312500000001</v>
      </c>
      <c r="AC116" s="77"/>
      <c r="AD116" s="79" t="s">
        <v>183</v>
      </c>
      <c r="AF116" s="27"/>
    </row>
    <row r="117" spans="1:32" s="26" customFormat="1" ht="19" customHeight="1">
      <c r="A117" s="44">
        <v>2542</v>
      </c>
      <c r="B117" s="45" t="s">
        <v>264</v>
      </c>
      <c r="C117" s="46"/>
      <c r="D117" s="47">
        <v>0</v>
      </c>
      <c r="E117" s="48" t="s">
        <v>141</v>
      </c>
      <c r="F117" s="48" t="s">
        <v>177</v>
      </c>
      <c r="G117" s="49">
        <f t="shared" si="40"/>
        <v>210.36</v>
      </c>
      <c r="H117" s="50">
        <f t="shared" si="41"/>
        <v>0</v>
      </c>
      <c r="I117" s="54"/>
      <c r="L117" s="52">
        <f t="shared" si="42"/>
        <v>0</v>
      </c>
      <c r="O117" s="80">
        <v>184.06</v>
      </c>
      <c r="P117" s="81">
        <v>210.36</v>
      </c>
      <c r="Q117" s="82"/>
      <c r="R117" s="81">
        <v>828.28</v>
      </c>
      <c r="S117" s="81">
        <v>946.61</v>
      </c>
      <c r="T117" s="82"/>
      <c r="U117" s="81">
        <v>3147.47</v>
      </c>
      <c r="V117" s="81">
        <v>3597.11</v>
      </c>
      <c r="W117" s="82"/>
      <c r="X117" s="83">
        <f t="shared" si="43"/>
        <v>26.295000000000002</v>
      </c>
      <c r="Y117" s="83">
        <f t="shared" si="44"/>
        <v>243.22875000000002</v>
      </c>
      <c r="Z117" s="83">
        <f t="shared" si="45"/>
        <v>276.09750000000003</v>
      </c>
      <c r="AA117" s="83">
        <f t="shared" si="46"/>
        <v>308.96625000000006</v>
      </c>
      <c r="AB117" s="83">
        <f t="shared" si="47"/>
        <v>354.98250000000002</v>
      </c>
      <c r="AC117" s="82"/>
      <c r="AD117" s="84" t="s">
        <v>187</v>
      </c>
      <c r="AF117" s="27"/>
    </row>
    <row r="118" spans="1:32" s="26" customFormat="1" ht="19" customHeight="1">
      <c r="A118" s="44">
        <v>2543</v>
      </c>
      <c r="B118" s="45" t="s">
        <v>265</v>
      </c>
      <c r="C118" s="46"/>
      <c r="D118" s="47">
        <v>0</v>
      </c>
      <c r="E118" s="48" t="s">
        <v>141</v>
      </c>
      <c r="F118" s="48" t="s">
        <v>177</v>
      </c>
      <c r="G118" s="49">
        <f t="shared" si="40"/>
        <v>201.84</v>
      </c>
      <c r="H118" s="50">
        <f t="shared" si="41"/>
        <v>0</v>
      </c>
      <c r="I118" s="54"/>
      <c r="L118" s="52">
        <f t="shared" si="42"/>
        <v>0</v>
      </c>
      <c r="O118" s="75">
        <v>176.61</v>
      </c>
      <c r="P118" s="76">
        <v>201.84</v>
      </c>
      <c r="Q118" s="77"/>
      <c r="R118" s="76">
        <v>794.74</v>
      </c>
      <c r="S118" s="76">
        <v>908.28</v>
      </c>
      <c r="T118" s="77"/>
      <c r="U118" s="76">
        <v>3020.02</v>
      </c>
      <c r="V118" s="76">
        <v>3451.46</v>
      </c>
      <c r="W118" s="77"/>
      <c r="X118" s="78">
        <f t="shared" si="43"/>
        <v>25.23</v>
      </c>
      <c r="Y118" s="78">
        <f t="shared" si="44"/>
        <v>233.3775</v>
      </c>
      <c r="Z118" s="78">
        <f t="shared" si="45"/>
        <v>264.91500000000002</v>
      </c>
      <c r="AA118" s="78">
        <f t="shared" si="46"/>
        <v>296.45249999999999</v>
      </c>
      <c r="AB118" s="78">
        <f t="shared" si="47"/>
        <v>340.60500000000002</v>
      </c>
      <c r="AC118" s="77"/>
      <c r="AD118" s="79" t="s">
        <v>187</v>
      </c>
      <c r="AF118" s="27"/>
    </row>
    <row r="119" spans="1:32" s="26" customFormat="1" ht="19" customHeight="1">
      <c r="A119" s="44">
        <v>2544</v>
      </c>
      <c r="B119" s="45" t="s">
        <v>266</v>
      </c>
      <c r="C119" s="46"/>
      <c r="D119" s="47">
        <v>0</v>
      </c>
      <c r="E119" s="48" t="s">
        <v>141</v>
      </c>
      <c r="F119" s="48" t="s">
        <v>177</v>
      </c>
      <c r="G119" s="49">
        <f t="shared" si="40"/>
        <v>201.84</v>
      </c>
      <c r="H119" s="50">
        <f t="shared" si="41"/>
        <v>0</v>
      </c>
      <c r="I119" s="54"/>
      <c r="L119" s="52">
        <f t="shared" si="42"/>
        <v>0</v>
      </c>
      <c r="O119" s="80">
        <v>176.61</v>
      </c>
      <c r="P119" s="81">
        <v>201.84</v>
      </c>
      <c r="Q119" s="82"/>
      <c r="R119" s="81">
        <v>794.74</v>
      </c>
      <c r="S119" s="81">
        <v>908.28</v>
      </c>
      <c r="T119" s="82"/>
      <c r="U119" s="81">
        <v>3020.02</v>
      </c>
      <c r="V119" s="81">
        <v>3451.46</v>
      </c>
      <c r="W119" s="82"/>
      <c r="X119" s="83">
        <f t="shared" si="43"/>
        <v>25.23</v>
      </c>
      <c r="Y119" s="83">
        <f t="shared" si="44"/>
        <v>233.3775</v>
      </c>
      <c r="Z119" s="83">
        <f t="shared" si="45"/>
        <v>264.91500000000002</v>
      </c>
      <c r="AA119" s="83">
        <f t="shared" si="46"/>
        <v>296.45249999999999</v>
      </c>
      <c r="AB119" s="83">
        <f t="shared" si="47"/>
        <v>340.60500000000002</v>
      </c>
      <c r="AC119" s="82"/>
      <c r="AD119" s="84" t="s">
        <v>187</v>
      </c>
      <c r="AF119" s="27"/>
    </row>
    <row r="120" spans="1:32" s="26" customFormat="1" ht="19" customHeight="1">
      <c r="A120" s="44">
        <v>2545</v>
      </c>
      <c r="B120" s="45" t="s">
        <v>267</v>
      </c>
      <c r="C120" s="46"/>
      <c r="D120" s="47">
        <v>0</v>
      </c>
      <c r="E120" s="48" t="s">
        <v>141</v>
      </c>
      <c r="F120" s="48" t="s">
        <v>177</v>
      </c>
      <c r="G120" s="49">
        <f t="shared" si="40"/>
        <v>185.64</v>
      </c>
      <c r="H120" s="50">
        <f t="shared" si="41"/>
        <v>0</v>
      </c>
      <c r="I120" s="54"/>
      <c r="L120" s="52">
        <f t="shared" si="42"/>
        <v>0</v>
      </c>
      <c r="O120" s="75">
        <v>162.43</v>
      </c>
      <c r="P120" s="76">
        <v>185.64</v>
      </c>
      <c r="Q120" s="77"/>
      <c r="R120" s="76">
        <v>730.95</v>
      </c>
      <c r="S120" s="76">
        <v>835.37</v>
      </c>
      <c r="T120" s="77"/>
      <c r="U120" s="76">
        <v>2777.62</v>
      </c>
      <c r="V120" s="76">
        <v>3174.42</v>
      </c>
      <c r="W120" s="77"/>
      <c r="X120" s="78">
        <f t="shared" si="43"/>
        <v>23.204999999999998</v>
      </c>
      <c r="Y120" s="78">
        <f t="shared" si="44"/>
        <v>214.64624999999998</v>
      </c>
      <c r="Z120" s="78">
        <f t="shared" si="45"/>
        <v>243.65249999999997</v>
      </c>
      <c r="AA120" s="78">
        <f t="shared" si="46"/>
        <v>272.65875</v>
      </c>
      <c r="AB120" s="78">
        <f t="shared" si="47"/>
        <v>313.26749999999998</v>
      </c>
      <c r="AC120" s="77"/>
      <c r="AD120" s="79" t="s">
        <v>187</v>
      </c>
      <c r="AF120" s="27"/>
    </row>
    <row r="121" spans="1:32" s="26" customFormat="1" ht="19" customHeight="1">
      <c r="A121" s="44">
        <v>2546</v>
      </c>
      <c r="B121" s="45" t="s">
        <v>268</v>
      </c>
      <c r="C121" s="46"/>
      <c r="D121" s="47">
        <v>0</v>
      </c>
      <c r="E121" s="48" t="s">
        <v>141</v>
      </c>
      <c r="F121" s="48" t="s">
        <v>177</v>
      </c>
      <c r="G121" s="49">
        <f t="shared" si="40"/>
        <v>153.24</v>
      </c>
      <c r="H121" s="50">
        <f t="shared" si="41"/>
        <v>0</v>
      </c>
      <c r="I121" s="54"/>
      <c r="L121" s="52">
        <f t="shared" si="42"/>
        <v>0</v>
      </c>
      <c r="O121" s="80">
        <v>134.08000000000001</v>
      </c>
      <c r="P121" s="81">
        <v>153.24</v>
      </c>
      <c r="Q121" s="82"/>
      <c r="R121" s="81">
        <v>603.37</v>
      </c>
      <c r="S121" s="81">
        <v>689.57</v>
      </c>
      <c r="T121" s="82"/>
      <c r="U121" s="81">
        <v>2292.81</v>
      </c>
      <c r="V121" s="81">
        <v>2620.35</v>
      </c>
      <c r="W121" s="82"/>
      <c r="X121" s="83">
        <f t="shared" si="43"/>
        <v>19.155000000000001</v>
      </c>
      <c r="Y121" s="83">
        <f t="shared" si="44"/>
        <v>177.18375</v>
      </c>
      <c r="Z121" s="83">
        <f t="shared" si="45"/>
        <v>201.1275</v>
      </c>
      <c r="AA121" s="83">
        <f t="shared" si="46"/>
        <v>225.07125000000002</v>
      </c>
      <c r="AB121" s="83">
        <f t="shared" si="47"/>
        <v>258.59250000000003</v>
      </c>
      <c r="AC121" s="82"/>
      <c r="AD121" s="84" t="s">
        <v>187</v>
      </c>
      <c r="AF121" s="27"/>
    </row>
    <row r="122" spans="1:32" s="26" customFormat="1" ht="19" customHeight="1">
      <c r="A122" s="44">
        <v>2547</v>
      </c>
      <c r="B122" s="45" t="s">
        <v>269</v>
      </c>
      <c r="C122" s="46"/>
      <c r="D122" s="47">
        <v>0</v>
      </c>
      <c r="E122" s="48" t="s">
        <v>141</v>
      </c>
      <c r="F122" s="48" t="s">
        <v>177</v>
      </c>
      <c r="G122" s="49">
        <f t="shared" si="40"/>
        <v>153.24</v>
      </c>
      <c r="H122" s="50">
        <f t="shared" si="41"/>
        <v>0</v>
      </c>
      <c r="I122" s="54"/>
      <c r="L122" s="52">
        <f t="shared" si="42"/>
        <v>0</v>
      </c>
      <c r="O122" s="75">
        <v>134.08000000000001</v>
      </c>
      <c r="P122" s="76">
        <v>153.24</v>
      </c>
      <c r="Q122" s="77"/>
      <c r="R122" s="76">
        <v>603.27</v>
      </c>
      <c r="S122" s="76">
        <v>689.57</v>
      </c>
      <c r="T122" s="77"/>
      <c r="U122" s="76">
        <v>2292.81</v>
      </c>
      <c r="V122" s="76">
        <v>2620.35</v>
      </c>
      <c r="W122" s="77"/>
      <c r="X122" s="78">
        <f t="shared" si="43"/>
        <v>19.155000000000001</v>
      </c>
      <c r="Y122" s="78">
        <f t="shared" si="44"/>
        <v>177.18375</v>
      </c>
      <c r="Z122" s="78">
        <f t="shared" si="45"/>
        <v>201.1275</v>
      </c>
      <c r="AA122" s="78">
        <f t="shared" si="46"/>
        <v>225.07125000000002</v>
      </c>
      <c r="AB122" s="78">
        <f t="shared" si="47"/>
        <v>258.59250000000003</v>
      </c>
      <c r="AC122" s="77"/>
      <c r="AD122" s="79" t="s">
        <v>187</v>
      </c>
      <c r="AF122" s="27"/>
    </row>
    <row r="123" spans="1:32" s="26" customFormat="1" ht="19" customHeight="1">
      <c r="A123" s="44">
        <v>2548</v>
      </c>
      <c r="B123" s="45" t="s">
        <v>270</v>
      </c>
      <c r="C123" s="46"/>
      <c r="D123" s="47">
        <v>0</v>
      </c>
      <c r="E123" s="48" t="s">
        <v>141</v>
      </c>
      <c r="F123" s="48" t="s">
        <v>177</v>
      </c>
      <c r="G123" s="49">
        <f t="shared" si="40"/>
        <v>153.24</v>
      </c>
      <c r="H123" s="50">
        <f t="shared" si="41"/>
        <v>0</v>
      </c>
      <c r="I123" s="54"/>
      <c r="L123" s="52">
        <f t="shared" si="42"/>
        <v>0</v>
      </c>
      <c r="O123" s="80">
        <v>134.08000000000001</v>
      </c>
      <c r="P123" s="81">
        <v>153.24</v>
      </c>
      <c r="Q123" s="82"/>
      <c r="R123" s="81">
        <v>603.27</v>
      </c>
      <c r="S123" s="81">
        <v>689.57</v>
      </c>
      <c r="T123" s="82"/>
      <c r="U123" s="81">
        <v>2292.81</v>
      </c>
      <c r="V123" s="81">
        <v>2620.35</v>
      </c>
      <c r="W123" s="82"/>
      <c r="X123" s="83">
        <f t="shared" si="43"/>
        <v>19.155000000000001</v>
      </c>
      <c r="Y123" s="83">
        <f t="shared" si="44"/>
        <v>177.18375</v>
      </c>
      <c r="Z123" s="83">
        <f t="shared" si="45"/>
        <v>201.1275</v>
      </c>
      <c r="AA123" s="83">
        <f t="shared" si="46"/>
        <v>225.07125000000002</v>
      </c>
      <c r="AB123" s="83">
        <f t="shared" si="47"/>
        <v>258.59250000000003</v>
      </c>
      <c r="AC123" s="82"/>
      <c r="AD123" s="84" t="s">
        <v>187</v>
      </c>
      <c r="AF123" s="27"/>
    </row>
    <row r="124" spans="1:32" s="26" customFormat="1" ht="19" customHeight="1">
      <c r="A124" s="44">
        <v>2549</v>
      </c>
      <c r="B124" s="45" t="s">
        <v>271</v>
      </c>
      <c r="C124" s="46"/>
      <c r="D124" s="47">
        <v>0</v>
      </c>
      <c r="E124" s="48" t="s">
        <v>141</v>
      </c>
      <c r="F124" s="48" t="s">
        <v>177</v>
      </c>
      <c r="G124" s="49">
        <f t="shared" si="40"/>
        <v>220</v>
      </c>
      <c r="H124" s="50">
        <f t="shared" si="41"/>
        <v>0</v>
      </c>
      <c r="I124" s="54"/>
      <c r="L124" s="52">
        <f t="shared" si="42"/>
        <v>0</v>
      </c>
      <c r="O124" s="75"/>
      <c r="P124" s="76">
        <v>220</v>
      </c>
      <c r="Q124" s="77"/>
      <c r="R124" s="76"/>
      <c r="S124" s="76"/>
      <c r="T124" s="77"/>
      <c r="U124" s="76"/>
      <c r="V124" s="76"/>
      <c r="W124" s="77"/>
      <c r="X124" s="78">
        <f t="shared" si="43"/>
        <v>27.5</v>
      </c>
      <c r="Y124" s="78">
        <f t="shared" si="44"/>
        <v>254.375</v>
      </c>
      <c r="Z124" s="78">
        <f t="shared" si="45"/>
        <v>288.75</v>
      </c>
      <c r="AA124" s="78">
        <f t="shared" si="46"/>
        <v>323.125</v>
      </c>
      <c r="AB124" s="78">
        <f t="shared" si="47"/>
        <v>371.25</v>
      </c>
      <c r="AC124" s="77"/>
      <c r="AD124" s="79" t="s">
        <v>272</v>
      </c>
      <c r="AF124" s="27"/>
    </row>
    <row r="125" spans="1:32" s="90" customFormat="1" ht="16" customHeight="1">
      <c r="A125" s="85">
        <v>255</v>
      </c>
      <c r="B125" s="86" t="s">
        <v>273</v>
      </c>
      <c r="C125" s="87"/>
      <c r="D125" s="88"/>
      <c r="E125" s="88"/>
      <c r="F125" s="88"/>
      <c r="G125" s="88"/>
      <c r="H125" s="88"/>
      <c r="I125" s="89">
        <f>SUM(H126:H133)</f>
        <v>0</v>
      </c>
      <c r="J125" s="26"/>
      <c r="K125" s="26"/>
      <c r="L125" s="26"/>
      <c r="O125" s="72"/>
      <c r="P125" s="73"/>
      <c r="Q125" s="69"/>
      <c r="R125" s="73"/>
      <c r="S125" s="73"/>
      <c r="T125" s="69"/>
      <c r="U125" s="73"/>
      <c r="V125" s="73"/>
      <c r="W125" s="69"/>
      <c r="X125" s="74"/>
      <c r="Y125" s="74"/>
      <c r="Z125" s="74"/>
      <c r="AA125" s="74"/>
      <c r="AB125" s="74"/>
      <c r="AC125" s="69"/>
      <c r="AD125" s="66"/>
      <c r="AF125" s="53"/>
    </row>
    <row r="126" spans="1:32" s="26" customFormat="1" ht="19" customHeight="1">
      <c r="A126" s="44">
        <v>2551</v>
      </c>
      <c r="B126" s="45" t="s">
        <v>274</v>
      </c>
      <c r="C126" s="46"/>
      <c r="D126" s="47">
        <v>0</v>
      </c>
      <c r="E126" s="48" t="s">
        <v>141</v>
      </c>
      <c r="F126" s="48" t="s">
        <v>177</v>
      </c>
      <c r="G126" s="49">
        <f t="shared" ref="G126:G133" si="48">P126</f>
        <v>223.35</v>
      </c>
      <c r="H126" s="50">
        <f t="shared" ref="H126:H133" si="49">D126*G126</f>
        <v>0</v>
      </c>
      <c r="I126" s="54"/>
      <c r="L126" s="52">
        <f t="shared" ref="L126:L133" si="50">H126+(H126*(SUMIF($F$242:$F$248,F126,$D$242:$D$248)))</f>
        <v>0</v>
      </c>
      <c r="O126" s="75">
        <v>195.43</v>
      </c>
      <c r="P126" s="76">
        <v>223.35</v>
      </c>
      <c r="Q126" s="77"/>
      <c r="R126" s="76">
        <v>879.43</v>
      </c>
      <c r="S126" s="76">
        <v>1005.07</v>
      </c>
      <c r="T126" s="77"/>
      <c r="U126" s="76">
        <v>3341.85</v>
      </c>
      <c r="V126" s="76">
        <v>3819.26</v>
      </c>
      <c r="W126" s="77"/>
      <c r="X126" s="78">
        <f t="shared" ref="X126:X133" si="51">P126/8</f>
        <v>27.918749999999999</v>
      </c>
      <c r="Y126" s="78">
        <f t="shared" ref="Y126:Y133" si="52">P126+((X126*1)*1.25)</f>
        <v>258.24843750000002</v>
      </c>
      <c r="Z126" s="78">
        <f t="shared" ref="Z126:Z133" si="53">P126+((X126*2)*1.25)</f>
        <v>293.14687500000002</v>
      </c>
      <c r="AA126" s="78">
        <f t="shared" ref="AA126:AA133" si="54">(P126+(((X126*2)*1.25)+((X126*1)*1.25)))</f>
        <v>328.04531250000002</v>
      </c>
      <c r="AB126" s="78">
        <f t="shared" ref="AB126:AB133" si="55">(P126+(((X126*2)*1.25)+((X126*2)*1.5)))</f>
        <v>376.90312499999999</v>
      </c>
      <c r="AC126" s="77"/>
      <c r="AD126" s="79" t="s">
        <v>187</v>
      </c>
      <c r="AF126" s="27"/>
    </row>
    <row r="127" spans="1:32" s="26" customFormat="1" ht="19" customHeight="1">
      <c r="A127" s="44">
        <v>2552</v>
      </c>
      <c r="B127" s="45" t="s">
        <v>275</v>
      </c>
      <c r="C127" s="46"/>
      <c r="D127" s="47">
        <v>0</v>
      </c>
      <c r="E127" s="48" t="s">
        <v>141</v>
      </c>
      <c r="F127" s="48" t="s">
        <v>177</v>
      </c>
      <c r="G127" s="49">
        <f t="shared" si="48"/>
        <v>223.35</v>
      </c>
      <c r="H127" s="50">
        <f t="shared" si="49"/>
        <v>0</v>
      </c>
      <c r="I127" s="54"/>
      <c r="L127" s="52">
        <f t="shared" si="50"/>
        <v>0</v>
      </c>
      <c r="O127" s="80">
        <v>195.43</v>
      </c>
      <c r="P127" s="81">
        <v>223.35</v>
      </c>
      <c r="Q127" s="82"/>
      <c r="R127" s="81">
        <v>879.43</v>
      </c>
      <c r="S127" s="81">
        <v>1005.07</v>
      </c>
      <c r="T127" s="82"/>
      <c r="U127" s="81">
        <v>3341.85</v>
      </c>
      <c r="V127" s="81">
        <v>3819.26</v>
      </c>
      <c r="W127" s="82"/>
      <c r="X127" s="83">
        <f t="shared" si="51"/>
        <v>27.918749999999999</v>
      </c>
      <c r="Y127" s="83">
        <f t="shared" si="52"/>
        <v>258.24843750000002</v>
      </c>
      <c r="Z127" s="83">
        <f t="shared" si="53"/>
        <v>293.14687500000002</v>
      </c>
      <c r="AA127" s="83">
        <f t="shared" si="54"/>
        <v>328.04531250000002</v>
      </c>
      <c r="AB127" s="83">
        <f t="shared" si="55"/>
        <v>376.90312499999999</v>
      </c>
      <c r="AC127" s="82"/>
      <c r="AD127" s="84" t="s">
        <v>187</v>
      </c>
      <c r="AF127" s="27"/>
    </row>
    <row r="128" spans="1:32" s="26" customFormat="1" ht="19" customHeight="1">
      <c r="A128" s="44">
        <v>2553</v>
      </c>
      <c r="B128" s="45" t="s">
        <v>276</v>
      </c>
      <c r="C128" s="46"/>
      <c r="D128" s="47">
        <v>0</v>
      </c>
      <c r="E128" s="48" t="s">
        <v>141</v>
      </c>
      <c r="F128" s="48" t="s">
        <v>177</v>
      </c>
      <c r="G128" s="49">
        <f t="shared" si="48"/>
        <v>198.91</v>
      </c>
      <c r="H128" s="50">
        <f t="shared" si="49"/>
        <v>0</v>
      </c>
      <c r="I128" s="54"/>
      <c r="L128" s="52">
        <f t="shared" si="50"/>
        <v>0</v>
      </c>
      <c r="O128" s="75">
        <v>174.05</v>
      </c>
      <c r="P128" s="76">
        <v>198.91</v>
      </c>
      <c r="Q128" s="77"/>
      <c r="R128" s="76">
        <v>783.23</v>
      </c>
      <c r="S128" s="76">
        <v>895.12</v>
      </c>
      <c r="T128" s="77"/>
      <c r="U128" s="76">
        <v>2976.26</v>
      </c>
      <c r="V128" s="76">
        <v>3401.44</v>
      </c>
      <c r="W128" s="77"/>
      <c r="X128" s="78">
        <f t="shared" si="51"/>
        <v>24.86375</v>
      </c>
      <c r="Y128" s="78">
        <f t="shared" si="52"/>
        <v>229.9896875</v>
      </c>
      <c r="Z128" s="78">
        <f t="shared" si="53"/>
        <v>261.06937499999998</v>
      </c>
      <c r="AA128" s="78">
        <f t="shared" si="54"/>
        <v>292.14906250000001</v>
      </c>
      <c r="AB128" s="78">
        <f t="shared" si="55"/>
        <v>335.66062499999998</v>
      </c>
      <c r="AC128" s="77"/>
      <c r="AD128" s="79" t="s">
        <v>187</v>
      </c>
      <c r="AF128" s="27"/>
    </row>
    <row r="129" spans="1:32" s="26" customFormat="1" ht="19" customHeight="1">
      <c r="A129" s="44">
        <v>2554</v>
      </c>
      <c r="B129" s="45" t="s">
        <v>277</v>
      </c>
      <c r="C129" s="46"/>
      <c r="D129" s="47">
        <v>0</v>
      </c>
      <c r="E129" s="48" t="s">
        <v>141</v>
      </c>
      <c r="F129" s="48" t="s">
        <v>177</v>
      </c>
      <c r="G129" s="49">
        <f t="shared" si="48"/>
        <v>197.21</v>
      </c>
      <c r="H129" s="50">
        <f t="shared" si="49"/>
        <v>0</v>
      </c>
      <c r="I129" s="54"/>
      <c r="L129" s="52">
        <f t="shared" si="50"/>
        <v>0</v>
      </c>
      <c r="O129" s="80">
        <v>172.56</v>
      </c>
      <c r="P129" s="81">
        <v>197.21</v>
      </c>
      <c r="Q129" s="82"/>
      <c r="R129" s="81">
        <v>776.52</v>
      </c>
      <c r="S129" s="81">
        <v>887.45</v>
      </c>
      <c r="T129" s="82"/>
      <c r="U129" s="81">
        <v>2950.76</v>
      </c>
      <c r="V129" s="81">
        <v>3372.3</v>
      </c>
      <c r="W129" s="82"/>
      <c r="X129" s="83">
        <f t="shared" si="51"/>
        <v>24.651250000000001</v>
      </c>
      <c r="Y129" s="83">
        <f t="shared" si="52"/>
        <v>228.02406250000001</v>
      </c>
      <c r="Z129" s="83">
        <f t="shared" si="53"/>
        <v>258.83812499999999</v>
      </c>
      <c r="AA129" s="83">
        <f t="shared" si="54"/>
        <v>289.65218750000003</v>
      </c>
      <c r="AB129" s="83">
        <f t="shared" si="55"/>
        <v>332.791875</v>
      </c>
      <c r="AC129" s="82"/>
      <c r="AD129" s="84" t="s">
        <v>187</v>
      </c>
      <c r="AF129" s="27"/>
    </row>
    <row r="130" spans="1:32" s="26" customFormat="1" ht="19" customHeight="1">
      <c r="A130" s="44">
        <v>2555</v>
      </c>
      <c r="B130" s="45" t="s">
        <v>278</v>
      </c>
      <c r="C130" s="46"/>
      <c r="D130" s="47">
        <v>0</v>
      </c>
      <c r="E130" s="48" t="s">
        <v>141</v>
      </c>
      <c r="F130" s="48" t="s">
        <v>177</v>
      </c>
      <c r="G130" s="49">
        <f t="shared" si="48"/>
        <v>183.25</v>
      </c>
      <c r="H130" s="50">
        <f t="shared" si="49"/>
        <v>0</v>
      </c>
      <c r="I130" s="54"/>
      <c r="L130" s="52">
        <f t="shared" si="50"/>
        <v>0</v>
      </c>
      <c r="O130" s="75">
        <v>160.34</v>
      </c>
      <c r="P130" s="76">
        <v>183.25</v>
      </c>
      <c r="Q130" s="77"/>
      <c r="R130" s="76">
        <v>721.54</v>
      </c>
      <c r="S130" s="76">
        <v>824.61</v>
      </c>
      <c r="T130" s="77"/>
      <c r="U130" s="76">
        <v>2741.84</v>
      </c>
      <c r="V130" s="76">
        <v>3133.54</v>
      </c>
      <c r="W130" s="77"/>
      <c r="X130" s="78">
        <f t="shared" si="51"/>
        <v>22.90625</v>
      </c>
      <c r="Y130" s="78">
        <f t="shared" si="52"/>
        <v>211.8828125</v>
      </c>
      <c r="Z130" s="78">
        <f t="shared" si="53"/>
        <v>240.515625</v>
      </c>
      <c r="AA130" s="78">
        <f t="shared" si="54"/>
        <v>269.1484375</v>
      </c>
      <c r="AB130" s="78">
        <f t="shared" si="55"/>
        <v>309.234375</v>
      </c>
      <c r="AC130" s="77"/>
      <c r="AD130" s="79" t="s">
        <v>187</v>
      </c>
      <c r="AF130" s="27"/>
    </row>
    <row r="131" spans="1:32" s="26" customFormat="1" ht="19" customHeight="1">
      <c r="A131" s="44">
        <v>2556</v>
      </c>
      <c r="B131" s="45" t="s">
        <v>279</v>
      </c>
      <c r="C131" s="46"/>
      <c r="D131" s="47">
        <v>0</v>
      </c>
      <c r="E131" s="48" t="s">
        <v>141</v>
      </c>
      <c r="F131" s="48" t="s">
        <v>177</v>
      </c>
      <c r="G131" s="49">
        <f t="shared" si="48"/>
        <v>183.25</v>
      </c>
      <c r="H131" s="50">
        <f t="shared" si="49"/>
        <v>0</v>
      </c>
      <c r="I131" s="54"/>
      <c r="L131" s="52">
        <f t="shared" si="50"/>
        <v>0</v>
      </c>
      <c r="O131" s="80">
        <v>160.34</v>
      </c>
      <c r="P131" s="81">
        <v>183.25</v>
      </c>
      <c r="Q131" s="82"/>
      <c r="R131" s="81">
        <v>721.54</v>
      </c>
      <c r="S131" s="81">
        <v>824.61</v>
      </c>
      <c r="T131" s="82"/>
      <c r="U131" s="81">
        <v>2741.84</v>
      </c>
      <c r="V131" s="81">
        <v>3133.54</v>
      </c>
      <c r="W131" s="82"/>
      <c r="X131" s="83">
        <f t="shared" si="51"/>
        <v>22.90625</v>
      </c>
      <c r="Y131" s="83">
        <f t="shared" si="52"/>
        <v>211.8828125</v>
      </c>
      <c r="Z131" s="83">
        <f t="shared" si="53"/>
        <v>240.515625</v>
      </c>
      <c r="AA131" s="83">
        <f t="shared" si="54"/>
        <v>269.1484375</v>
      </c>
      <c r="AB131" s="83">
        <f t="shared" si="55"/>
        <v>309.234375</v>
      </c>
      <c r="AC131" s="82"/>
      <c r="AD131" s="84" t="s">
        <v>187</v>
      </c>
      <c r="AF131" s="27"/>
    </row>
    <row r="132" spans="1:32" s="26" customFormat="1" ht="19" customHeight="1">
      <c r="A132" s="44">
        <v>2557</v>
      </c>
      <c r="B132" s="45" t="s">
        <v>280</v>
      </c>
      <c r="C132" s="46"/>
      <c r="D132" s="47">
        <v>0</v>
      </c>
      <c r="E132" s="48" t="s">
        <v>141</v>
      </c>
      <c r="F132" s="48" t="s">
        <v>177</v>
      </c>
      <c r="G132" s="49">
        <f t="shared" si="48"/>
        <v>280</v>
      </c>
      <c r="H132" s="50">
        <f t="shared" si="49"/>
        <v>0</v>
      </c>
      <c r="I132" s="54"/>
      <c r="L132" s="52">
        <f t="shared" si="50"/>
        <v>0</v>
      </c>
      <c r="O132" s="75"/>
      <c r="P132" s="76">
        <v>280</v>
      </c>
      <c r="Q132" s="77"/>
      <c r="R132" s="76"/>
      <c r="S132" s="76"/>
      <c r="T132" s="77"/>
      <c r="U132" s="76"/>
      <c r="V132" s="76"/>
      <c r="W132" s="77"/>
      <c r="X132" s="78">
        <f t="shared" si="51"/>
        <v>35</v>
      </c>
      <c r="Y132" s="78">
        <f t="shared" si="52"/>
        <v>323.75</v>
      </c>
      <c r="Z132" s="78">
        <f t="shared" si="53"/>
        <v>367.5</v>
      </c>
      <c r="AA132" s="78">
        <f t="shared" si="54"/>
        <v>411.25</v>
      </c>
      <c r="AB132" s="78">
        <f t="shared" si="55"/>
        <v>472.5</v>
      </c>
      <c r="AC132" s="77"/>
      <c r="AD132" s="79" t="s">
        <v>272</v>
      </c>
      <c r="AF132" s="27"/>
    </row>
    <row r="133" spans="1:32" s="26" customFormat="1" ht="19" customHeight="1">
      <c r="A133" s="44">
        <v>2558</v>
      </c>
      <c r="B133" s="45" t="s">
        <v>281</v>
      </c>
      <c r="C133" s="46"/>
      <c r="D133" s="47">
        <v>0</v>
      </c>
      <c r="E133" s="48" t="s">
        <v>141</v>
      </c>
      <c r="F133" s="48" t="s">
        <v>177</v>
      </c>
      <c r="G133" s="49">
        <f t="shared" si="48"/>
        <v>152</v>
      </c>
      <c r="H133" s="50">
        <f t="shared" si="49"/>
        <v>0</v>
      </c>
      <c r="I133" s="54"/>
      <c r="L133" s="52">
        <f t="shared" si="50"/>
        <v>0</v>
      </c>
      <c r="O133" s="80"/>
      <c r="P133" s="81">
        <v>152</v>
      </c>
      <c r="Q133" s="82"/>
      <c r="R133" s="81"/>
      <c r="S133" s="81"/>
      <c r="T133" s="82"/>
      <c r="U133" s="81"/>
      <c r="V133" s="81"/>
      <c r="W133" s="82"/>
      <c r="X133" s="83">
        <f t="shared" si="51"/>
        <v>19</v>
      </c>
      <c r="Y133" s="83">
        <f t="shared" si="52"/>
        <v>175.75</v>
      </c>
      <c r="Z133" s="83">
        <f t="shared" si="53"/>
        <v>199.5</v>
      </c>
      <c r="AA133" s="83">
        <f t="shared" si="54"/>
        <v>223.25</v>
      </c>
      <c r="AB133" s="83">
        <f t="shared" si="55"/>
        <v>256.5</v>
      </c>
      <c r="AC133" s="82"/>
      <c r="AD133" s="84" t="s">
        <v>272</v>
      </c>
      <c r="AF133" s="27"/>
    </row>
    <row r="134" spans="1:32" s="90" customFormat="1" ht="16" customHeight="1">
      <c r="A134" s="85">
        <v>256</v>
      </c>
      <c r="B134" s="86" t="s">
        <v>282</v>
      </c>
      <c r="C134" s="87"/>
      <c r="D134" s="88"/>
      <c r="E134" s="88"/>
      <c r="F134" s="88"/>
      <c r="G134" s="88"/>
      <c r="H134" s="88"/>
      <c r="I134" s="89">
        <f>SUM(H135:H139)</f>
        <v>0</v>
      </c>
      <c r="J134" s="26"/>
      <c r="K134" s="26"/>
      <c r="L134" s="26"/>
      <c r="O134" s="72"/>
      <c r="P134" s="73"/>
      <c r="Q134" s="69"/>
      <c r="R134" s="73"/>
      <c r="S134" s="73"/>
      <c r="T134" s="69"/>
      <c r="U134" s="73"/>
      <c r="V134" s="73"/>
      <c r="W134" s="69"/>
      <c r="X134" s="74"/>
      <c r="Y134" s="74"/>
      <c r="Z134" s="74"/>
      <c r="AA134" s="74"/>
      <c r="AB134" s="74"/>
      <c r="AC134" s="69"/>
      <c r="AD134" s="66"/>
      <c r="AF134" s="53"/>
    </row>
    <row r="135" spans="1:32" s="26" customFormat="1" ht="19" customHeight="1">
      <c r="A135" s="44">
        <v>2561</v>
      </c>
      <c r="B135" s="45" t="s">
        <v>283</v>
      </c>
      <c r="C135" s="46"/>
      <c r="D135" s="47">
        <v>0</v>
      </c>
      <c r="E135" s="48" t="s">
        <v>141</v>
      </c>
      <c r="F135" s="48" t="s">
        <v>177</v>
      </c>
      <c r="G135" s="49">
        <f t="shared" ref="G135:G139" si="56">P135</f>
        <v>202.37</v>
      </c>
      <c r="H135" s="50">
        <f>D135*G135</f>
        <v>0</v>
      </c>
      <c r="I135" s="54"/>
      <c r="L135" s="52">
        <f>H135+(H135*(SUMIF($F$242:$F$248,F135,$D$242:$D$248)))</f>
        <v>0</v>
      </c>
      <c r="O135" s="75">
        <v>177.07</v>
      </c>
      <c r="P135" s="76">
        <v>202.37</v>
      </c>
      <c r="Q135" s="77"/>
      <c r="R135" s="76">
        <v>796.83</v>
      </c>
      <c r="S135" s="76">
        <v>910.67</v>
      </c>
      <c r="T135" s="77"/>
      <c r="U135" s="76">
        <v>3027.97</v>
      </c>
      <c r="V135" s="76">
        <v>3460.54</v>
      </c>
      <c r="W135" s="77"/>
      <c r="X135" s="78">
        <f>P135/8</f>
        <v>25.296250000000001</v>
      </c>
      <c r="Y135" s="78">
        <f>P135+((X135*1)*1.25)</f>
        <v>233.99031250000002</v>
      </c>
      <c r="Z135" s="78">
        <f>P135+((X135*2)*1.25)</f>
        <v>265.61062500000003</v>
      </c>
      <c r="AA135" s="78">
        <f>(P135+(((X135*2)*1.25)+((X135*1)*1.25)))</f>
        <v>297.23093749999998</v>
      </c>
      <c r="AB135" s="78">
        <f>(P135+(((X135*2)*1.25)+((X135*2)*1.5)))</f>
        <v>341.49937499999999</v>
      </c>
      <c r="AC135" s="77"/>
      <c r="AD135" s="79" t="s">
        <v>187</v>
      </c>
      <c r="AF135" s="27"/>
    </row>
    <row r="136" spans="1:32" s="26" customFormat="1" ht="19" customHeight="1">
      <c r="A136" s="44">
        <v>2562</v>
      </c>
      <c r="B136" s="45" t="s">
        <v>284</v>
      </c>
      <c r="C136" s="46"/>
      <c r="D136" s="47">
        <v>0</v>
      </c>
      <c r="E136" s="48" t="s">
        <v>141</v>
      </c>
      <c r="F136" s="48" t="s">
        <v>177</v>
      </c>
      <c r="G136" s="49">
        <f t="shared" si="56"/>
        <v>199.6</v>
      </c>
      <c r="H136" s="50">
        <f>D136*G136</f>
        <v>0</v>
      </c>
      <c r="I136" s="54"/>
      <c r="L136" s="52">
        <f>H136+(H136*(SUMIF($F$242:$F$248,F136,$D$242:$D$248)))</f>
        <v>0</v>
      </c>
      <c r="O136" s="80">
        <v>174.65</v>
      </c>
      <c r="P136" s="81">
        <v>199.6</v>
      </c>
      <c r="Q136" s="82"/>
      <c r="R136" s="81">
        <v>785.91</v>
      </c>
      <c r="S136" s="81">
        <v>898.18</v>
      </c>
      <c r="T136" s="82"/>
      <c r="U136" s="81">
        <v>2986.46</v>
      </c>
      <c r="V136" s="81">
        <v>3413.1</v>
      </c>
      <c r="W136" s="82"/>
      <c r="X136" s="83">
        <f>P136/8</f>
        <v>24.95</v>
      </c>
      <c r="Y136" s="83">
        <f>P136+((X136*1)*1.25)</f>
        <v>230.78749999999999</v>
      </c>
      <c r="Z136" s="83">
        <f>P136+((X136*2)*1.25)</f>
        <v>261.97500000000002</v>
      </c>
      <c r="AA136" s="83">
        <f>(P136+(((X136*2)*1.25)+((X136*1)*1.25)))</f>
        <v>293.16250000000002</v>
      </c>
      <c r="AB136" s="83">
        <f>(P136+(((X136*2)*1.25)+((X136*2)*1.5)))</f>
        <v>336.82499999999999</v>
      </c>
      <c r="AC136" s="82"/>
      <c r="AD136" s="84" t="s">
        <v>183</v>
      </c>
      <c r="AF136" s="27"/>
    </row>
    <row r="137" spans="1:32" s="26" customFormat="1" ht="19" customHeight="1">
      <c r="A137" s="44">
        <v>2563</v>
      </c>
      <c r="B137" s="45" t="s">
        <v>285</v>
      </c>
      <c r="C137" s="46"/>
      <c r="D137" s="47">
        <v>0</v>
      </c>
      <c r="E137" s="48" t="s">
        <v>141</v>
      </c>
      <c r="F137" s="48" t="s">
        <v>177</v>
      </c>
      <c r="G137" s="49">
        <f t="shared" si="56"/>
        <v>181.65</v>
      </c>
      <c r="H137" s="50">
        <f>D137*G137</f>
        <v>0</v>
      </c>
      <c r="I137" s="54"/>
      <c r="L137" s="52">
        <f>H137+(H137*(SUMIF($F$242:$F$248,F137,$D$242:$D$248)))</f>
        <v>0</v>
      </c>
      <c r="O137" s="75">
        <v>158.94999999999999</v>
      </c>
      <c r="P137" s="76">
        <v>181.65</v>
      </c>
      <c r="Q137" s="77"/>
      <c r="R137" s="76">
        <v>715.26</v>
      </c>
      <c r="S137" s="76">
        <v>817.45</v>
      </c>
      <c r="T137" s="77"/>
      <c r="U137" s="76">
        <v>2718.01</v>
      </c>
      <c r="V137" s="76">
        <v>3106.29</v>
      </c>
      <c r="W137" s="77"/>
      <c r="X137" s="78">
        <f>P137/8</f>
        <v>22.706250000000001</v>
      </c>
      <c r="Y137" s="78">
        <f>P137+((X137*1)*1.25)</f>
        <v>210.03281250000001</v>
      </c>
      <c r="Z137" s="78">
        <f>P137+((X137*2)*1.25)</f>
        <v>238.41562500000001</v>
      </c>
      <c r="AA137" s="78">
        <f>(P137+(((X137*2)*1.25)+((X137*1)*1.25)))</f>
        <v>266.79843749999998</v>
      </c>
      <c r="AB137" s="78">
        <f>(P137+(((X137*2)*1.25)+((X137*2)*1.5)))</f>
        <v>306.53437500000001</v>
      </c>
      <c r="AC137" s="77"/>
      <c r="AD137" s="79" t="s">
        <v>187</v>
      </c>
      <c r="AF137" s="27"/>
    </row>
    <row r="138" spans="1:32" s="26" customFormat="1" ht="19" customHeight="1">
      <c r="A138" s="44">
        <v>2564</v>
      </c>
      <c r="B138" s="45" t="s">
        <v>286</v>
      </c>
      <c r="C138" s="46"/>
      <c r="D138" s="47">
        <v>0</v>
      </c>
      <c r="E138" s="48" t="s">
        <v>141</v>
      </c>
      <c r="F138" s="48" t="s">
        <v>177</v>
      </c>
      <c r="G138" s="49">
        <f t="shared" si="56"/>
        <v>161.21</v>
      </c>
      <c r="H138" s="50">
        <f>D138*G138</f>
        <v>0</v>
      </c>
      <c r="I138" s="54"/>
      <c r="L138" s="52">
        <f>H138+(H138*(SUMIF($F$242:$F$248,F138,$D$242:$D$248)))</f>
        <v>0</v>
      </c>
      <c r="O138" s="80">
        <v>141.05000000000001</v>
      </c>
      <c r="P138" s="81">
        <v>161.21</v>
      </c>
      <c r="Q138" s="82"/>
      <c r="R138" s="81">
        <v>634.75</v>
      </c>
      <c r="S138" s="81">
        <v>725.42</v>
      </c>
      <c r="T138" s="82"/>
      <c r="U138" s="81">
        <v>2412.0300000000002</v>
      </c>
      <c r="V138" s="81">
        <v>2756.61</v>
      </c>
      <c r="W138" s="82"/>
      <c r="X138" s="83">
        <f>P138/8</f>
        <v>20.151250000000001</v>
      </c>
      <c r="Y138" s="83">
        <f>P138+((X138*1)*1.25)</f>
        <v>186.39906250000001</v>
      </c>
      <c r="Z138" s="83">
        <f>P138+((X138*2)*1.25)</f>
        <v>211.58812500000002</v>
      </c>
      <c r="AA138" s="83">
        <f>(P138+(((X138*2)*1.25)+((X138*1)*1.25)))</f>
        <v>236.77718750000003</v>
      </c>
      <c r="AB138" s="83">
        <f>(P138+(((X138*2)*1.25)+((X138*2)*1.5)))</f>
        <v>272.041875</v>
      </c>
      <c r="AC138" s="82"/>
      <c r="AD138" s="84" t="s">
        <v>187</v>
      </c>
      <c r="AF138" s="27"/>
    </row>
    <row r="139" spans="1:32" s="26" customFormat="1" ht="19" customHeight="1">
      <c r="A139" s="44">
        <v>2565</v>
      </c>
      <c r="B139" s="45" t="s">
        <v>287</v>
      </c>
      <c r="C139" s="46"/>
      <c r="D139" s="47">
        <v>0</v>
      </c>
      <c r="E139" s="48" t="s">
        <v>141</v>
      </c>
      <c r="F139" s="48" t="s">
        <v>177</v>
      </c>
      <c r="G139" s="49">
        <f t="shared" si="56"/>
        <v>161.21</v>
      </c>
      <c r="H139" s="50">
        <f>D139*G139</f>
        <v>0</v>
      </c>
      <c r="I139" s="54"/>
      <c r="L139" s="52">
        <f>H139+(H139*(SUMIF($F$242:$F$248,F139,$D$242:$D$248)))</f>
        <v>0</v>
      </c>
      <c r="O139" s="75">
        <v>141.05000000000001</v>
      </c>
      <c r="P139" s="76">
        <v>161.21</v>
      </c>
      <c r="Q139" s="77"/>
      <c r="R139" s="76">
        <v>634.75</v>
      </c>
      <c r="S139" s="76">
        <v>725.42</v>
      </c>
      <c r="T139" s="77"/>
      <c r="U139" s="76">
        <v>2412.0300000000002</v>
      </c>
      <c r="V139" s="76">
        <v>2756.61</v>
      </c>
      <c r="W139" s="77"/>
      <c r="X139" s="78">
        <f>P139/8</f>
        <v>20.151250000000001</v>
      </c>
      <c r="Y139" s="78">
        <f>P139+((X139*1)*1.25)</f>
        <v>186.39906250000001</v>
      </c>
      <c r="Z139" s="78">
        <f>P139+((X139*2)*1.25)</f>
        <v>211.58812500000002</v>
      </c>
      <c r="AA139" s="78">
        <f>(P139+(((X139*2)*1.25)+((X139*1)*1.25)))</f>
        <v>236.77718750000003</v>
      </c>
      <c r="AB139" s="78">
        <f>(P139+(((X139*2)*1.25)+((X139*2)*1.5)))</f>
        <v>272.041875</v>
      </c>
      <c r="AC139" s="77"/>
      <c r="AD139" s="79" t="s">
        <v>187</v>
      </c>
      <c r="AF139" s="27"/>
    </row>
    <row r="140" spans="1:32" s="90" customFormat="1" ht="16" customHeight="1">
      <c r="A140" s="85">
        <v>257</v>
      </c>
      <c r="B140" s="86" t="s">
        <v>288</v>
      </c>
      <c r="C140" s="87"/>
      <c r="D140" s="88"/>
      <c r="E140" s="88"/>
      <c r="F140" s="88"/>
      <c r="G140" s="88"/>
      <c r="H140" s="88"/>
      <c r="I140" s="89">
        <f>SUM(H141:H149)</f>
        <v>0</v>
      </c>
      <c r="J140" s="26"/>
      <c r="K140" s="26"/>
      <c r="L140" s="26"/>
      <c r="O140" s="72"/>
      <c r="P140" s="73"/>
      <c r="Q140" s="69"/>
      <c r="R140" s="73"/>
      <c r="S140" s="73"/>
      <c r="T140" s="69"/>
      <c r="U140" s="73"/>
      <c r="V140" s="73"/>
      <c r="W140" s="69"/>
      <c r="X140" s="74"/>
      <c r="Y140" s="74"/>
      <c r="Z140" s="74"/>
      <c r="AA140" s="74"/>
      <c r="AB140" s="74"/>
      <c r="AC140" s="69"/>
      <c r="AD140" s="66"/>
      <c r="AF140" s="53"/>
    </row>
    <row r="141" spans="1:32" s="26" customFormat="1" ht="19" customHeight="1">
      <c r="A141" s="44">
        <v>2571</v>
      </c>
      <c r="B141" s="45" t="s">
        <v>289</v>
      </c>
      <c r="C141" s="46"/>
      <c r="D141" s="47">
        <v>0</v>
      </c>
      <c r="E141" s="48" t="s">
        <v>141</v>
      </c>
      <c r="F141" s="48" t="s">
        <v>177</v>
      </c>
      <c r="G141" s="49">
        <f t="shared" ref="G141:G149" si="57">P141</f>
        <v>217.21</v>
      </c>
      <c r="H141" s="50">
        <f t="shared" ref="H141:H149" si="58">D141*G141</f>
        <v>0</v>
      </c>
      <c r="I141" s="54"/>
      <c r="L141" s="52">
        <f t="shared" ref="L141:L149" si="59">H141+(H141*(SUMIF($F$242:$F$248,F141,$D$242:$D$248)))</f>
        <v>0</v>
      </c>
      <c r="O141" s="75">
        <v>190.06</v>
      </c>
      <c r="P141" s="76">
        <v>217.21</v>
      </c>
      <c r="Q141" s="77"/>
      <c r="R141" s="76">
        <v>855.28</v>
      </c>
      <c r="S141" s="76">
        <v>977.46</v>
      </c>
      <c r="T141" s="77"/>
      <c r="U141" s="76">
        <v>3250.06</v>
      </c>
      <c r="V141" s="76">
        <v>3714.35</v>
      </c>
      <c r="W141" s="77"/>
      <c r="X141" s="78">
        <f t="shared" ref="X141:X149" si="60">P141/8</f>
        <v>27.151250000000001</v>
      </c>
      <c r="Y141" s="78">
        <f t="shared" ref="Y141:Y149" si="61">P141+((X141*1)*1.25)</f>
        <v>251.14906250000001</v>
      </c>
      <c r="Z141" s="78">
        <f t="shared" ref="Z141:Z149" si="62">P141+((X141*2)*1.25)</f>
        <v>285.08812499999999</v>
      </c>
      <c r="AA141" s="78">
        <f t="shared" ref="AA141:AA149" si="63">(P141+(((X141*2)*1.25)+((X141*1)*1.25)))</f>
        <v>319.02718749999997</v>
      </c>
      <c r="AB141" s="78">
        <f t="shared" ref="AB141:AB149" si="64">(P141+(((X141*2)*1.25)+((X141*2)*1.5)))</f>
        <v>366.541875</v>
      </c>
      <c r="AC141" s="77"/>
      <c r="AD141" s="79" t="s">
        <v>183</v>
      </c>
      <c r="AF141" s="27"/>
    </row>
    <row r="142" spans="1:32" s="26" customFormat="1" ht="19" customHeight="1">
      <c r="A142" s="44">
        <v>2572</v>
      </c>
      <c r="B142" s="45" t="s">
        <v>290</v>
      </c>
      <c r="C142" s="46"/>
      <c r="D142" s="47">
        <v>0</v>
      </c>
      <c r="E142" s="48" t="s">
        <v>141</v>
      </c>
      <c r="F142" s="48" t="s">
        <v>177</v>
      </c>
      <c r="G142" s="49">
        <f t="shared" si="57"/>
        <v>187.5</v>
      </c>
      <c r="H142" s="50">
        <f t="shared" si="58"/>
        <v>0</v>
      </c>
      <c r="I142" s="54"/>
      <c r="L142" s="52">
        <f t="shared" si="59"/>
        <v>0</v>
      </c>
      <c r="O142" s="80">
        <v>164.06</v>
      </c>
      <c r="P142" s="81">
        <v>187.5</v>
      </c>
      <c r="Q142" s="82"/>
      <c r="R142" s="81">
        <v>738.27</v>
      </c>
      <c r="S142" s="81">
        <v>843.73</v>
      </c>
      <c r="T142" s="82"/>
      <c r="U142" s="81">
        <v>2805.41</v>
      </c>
      <c r="V142" s="81">
        <v>3206.18</v>
      </c>
      <c r="W142" s="82"/>
      <c r="X142" s="83">
        <f t="shared" si="60"/>
        <v>23.4375</v>
      </c>
      <c r="Y142" s="83">
        <f t="shared" si="61"/>
        <v>216.796875</v>
      </c>
      <c r="Z142" s="83">
        <f t="shared" si="62"/>
        <v>246.09375</v>
      </c>
      <c r="AA142" s="83">
        <f t="shared" si="63"/>
        <v>275.390625</v>
      </c>
      <c r="AB142" s="83">
        <f t="shared" si="64"/>
        <v>316.40625</v>
      </c>
      <c r="AC142" s="82"/>
      <c r="AD142" s="84" t="s">
        <v>187</v>
      </c>
      <c r="AF142" s="27"/>
    </row>
    <row r="143" spans="1:32" s="26" customFormat="1" ht="19" customHeight="1">
      <c r="A143" s="44">
        <v>2573</v>
      </c>
      <c r="B143" s="45" t="s">
        <v>291</v>
      </c>
      <c r="C143" s="46"/>
      <c r="D143" s="47">
        <v>0</v>
      </c>
      <c r="E143" s="48" t="s">
        <v>141</v>
      </c>
      <c r="F143" s="48" t="s">
        <v>177</v>
      </c>
      <c r="G143" s="49">
        <f t="shared" si="57"/>
        <v>161.21</v>
      </c>
      <c r="H143" s="50">
        <f t="shared" si="58"/>
        <v>0</v>
      </c>
      <c r="I143" s="54"/>
      <c r="L143" s="52">
        <f t="shared" si="59"/>
        <v>0</v>
      </c>
      <c r="O143" s="75">
        <v>141.05000000000001</v>
      </c>
      <c r="P143" s="76">
        <v>161.21</v>
      </c>
      <c r="Q143" s="77"/>
      <c r="R143" s="76">
        <v>634.75</v>
      </c>
      <c r="S143" s="76">
        <v>725.42</v>
      </c>
      <c r="T143" s="77"/>
      <c r="U143" s="76">
        <v>2412.0300000000002</v>
      </c>
      <c r="V143" s="76">
        <v>2756.61</v>
      </c>
      <c r="W143" s="77"/>
      <c r="X143" s="78">
        <f t="shared" si="60"/>
        <v>20.151250000000001</v>
      </c>
      <c r="Y143" s="78">
        <f t="shared" si="61"/>
        <v>186.39906250000001</v>
      </c>
      <c r="Z143" s="78">
        <f t="shared" si="62"/>
        <v>211.58812500000002</v>
      </c>
      <c r="AA143" s="78">
        <f t="shared" si="63"/>
        <v>236.77718750000003</v>
      </c>
      <c r="AB143" s="78">
        <f t="shared" si="64"/>
        <v>272.041875</v>
      </c>
      <c r="AC143" s="77"/>
      <c r="AD143" s="79" t="s">
        <v>187</v>
      </c>
      <c r="AF143" s="27"/>
    </row>
    <row r="144" spans="1:32" s="26" customFormat="1" ht="19" customHeight="1">
      <c r="A144" s="44">
        <v>2574</v>
      </c>
      <c r="B144" s="45" t="s">
        <v>292</v>
      </c>
      <c r="C144" s="46"/>
      <c r="D144" s="47">
        <v>0</v>
      </c>
      <c r="E144" s="48" t="s">
        <v>141</v>
      </c>
      <c r="F144" s="48" t="s">
        <v>177</v>
      </c>
      <c r="G144" s="49">
        <f t="shared" si="57"/>
        <v>161.21</v>
      </c>
      <c r="H144" s="50">
        <f t="shared" si="58"/>
        <v>0</v>
      </c>
      <c r="I144" s="54"/>
      <c r="L144" s="52">
        <f t="shared" si="59"/>
        <v>0</v>
      </c>
      <c r="O144" s="80">
        <v>141.05000000000001</v>
      </c>
      <c r="P144" s="81">
        <v>161.21</v>
      </c>
      <c r="Q144" s="82"/>
      <c r="R144" s="81">
        <v>634.75</v>
      </c>
      <c r="S144" s="81">
        <v>725.42</v>
      </c>
      <c r="T144" s="82"/>
      <c r="U144" s="81">
        <v>2412.0300000000002</v>
      </c>
      <c r="V144" s="81">
        <v>2756.61</v>
      </c>
      <c r="W144" s="82"/>
      <c r="X144" s="83">
        <f t="shared" si="60"/>
        <v>20.151250000000001</v>
      </c>
      <c r="Y144" s="83">
        <f t="shared" si="61"/>
        <v>186.39906250000001</v>
      </c>
      <c r="Z144" s="83">
        <f t="shared" si="62"/>
        <v>211.58812500000002</v>
      </c>
      <c r="AA144" s="83">
        <f t="shared" si="63"/>
        <v>236.77718750000003</v>
      </c>
      <c r="AB144" s="83">
        <f t="shared" si="64"/>
        <v>272.041875</v>
      </c>
      <c r="AC144" s="82"/>
      <c r="AD144" s="84" t="s">
        <v>187</v>
      </c>
      <c r="AF144" s="27"/>
    </row>
    <row r="145" spans="1:32" s="26" customFormat="1" ht="19" customHeight="1">
      <c r="A145" s="44">
        <v>2575</v>
      </c>
      <c r="B145" s="45" t="s">
        <v>293</v>
      </c>
      <c r="C145" s="46"/>
      <c r="D145" s="47">
        <v>0</v>
      </c>
      <c r="E145" s="48" t="s">
        <v>141</v>
      </c>
      <c r="F145" s="48" t="s">
        <v>177</v>
      </c>
      <c r="G145" s="49">
        <f t="shared" si="57"/>
        <v>108.89</v>
      </c>
      <c r="H145" s="50">
        <f t="shared" si="58"/>
        <v>0</v>
      </c>
      <c r="I145" s="54"/>
      <c r="L145" s="52">
        <f t="shared" si="59"/>
        <v>0</v>
      </c>
      <c r="O145" s="75">
        <v>95.27</v>
      </c>
      <c r="P145" s="76">
        <v>108.89</v>
      </c>
      <c r="Q145" s="77"/>
      <c r="R145" s="76">
        <v>428.74</v>
      </c>
      <c r="S145" s="76">
        <v>489.98</v>
      </c>
      <c r="T145" s="77"/>
      <c r="U145" s="76">
        <v>1894.78</v>
      </c>
      <c r="V145" s="76"/>
      <c r="W145" s="77"/>
      <c r="X145" s="78">
        <f t="shared" si="60"/>
        <v>13.61125</v>
      </c>
      <c r="Y145" s="78">
        <f t="shared" si="61"/>
        <v>125.90406250000001</v>
      </c>
      <c r="Z145" s="78">
        <f t="shared" si="62"/>
        <v>142.918125</v>
      </c>
      <c r="AA145" s="78">
        <f t="shared" si="63"/>
        <v>159.9321875</v>
      </c>
      <c r="AB145" s="78">
        <f t="shared" si="64"/>
        <v>183.75187499999998</v>
      </c>
      <c r="AC145" s="77"/>
      <c r="AD145" s="79" t="s">
        <v>187</v>
      </c>
      <c r="AF145" s="27"/>
    </row>
    <row r="146" spans="1:32" s="26" customFormat="1" ht="19" customHeight="1">
      <c r="A146" s="44">
        <v>2576</v>
      </c>
      <c r="B146" s="45" t="s">
        <v>294</v>
      </c>
      <c r="C146" s="46"/>
      <c r="D146" s="47">
        <v>0</v>
      </c>
      <c r="E146" s="48" t="s">
        <v>141</v>
      </c>
      <c r="F146" s="48" t="s">
        <v>177</v>
      </c>
      <c r="G146" s="49">
        <f t="shared" si="57"/>
        <v>108.89</v>
      </c>
      <c r="H146" s="50">
        <f t="shared" si="58"/>
        <v>0</v>
      </c>
      <c r="I146" s="54"/>
      <c r="L146" s="52">
        <f t="shared" si="59"/>
        <v>0</v>
      </c>
      <c r="O146" s="80">
        <v>95.27</v>
      </c>
      <c r="P146" s="81">
        <v>108.89</v>
      </c>
      <c r="Q146" s="82"/>
      <c r="R146" s="81">
        <v>428.74</v>
      </c>
      <c r="S146" s="81">
        <v>489.98</v>
      </c>
      <c r="T146" s="82"/>
      <c r="U146" s="81">
        <v>1894.78</v>
      </c>
      <c r="V146" s="81"/>
      <c r="W146" s="82"/>
      <c r="X146" s="83">
        <f t="shared" si="60"/>
        <v>13.61125</v>
      </c>
      <c r="Y146" s="83">
        <f t="shared" si="61"/>
        <v>125.90406250000001</v>
      </c>
      <c r="Z146" s="83">
        <f t="shared" si="62"/>
        <v>142.918125</v>
      </c>
      <c r="AA146" s="83">
        <f t="shared" si="63"/>
        <v>159.9321875</v>
      </c>
      <c r="AB146" s="83">
        <f t="shared" si="64"/>
        <v>183.75187499999998</v>
      </c>
      <c r="AC146" s="82"/>
      <c r="AD146" s="84" t="s">
        <v>187</v>
      </c>
      <c r="AF146" s="27"/>
    </row>
    <row r="147" spans="1:32" s="26" customFormat="1" ht="19" customHeight="1">
      <c r="A147" s="44">
        <v>2577</v>
      </c>
      <c r="B147" s="45" t="s">
        <v>295</v>
      </c>
      <c r="C147" s="46"/>
      <c r="D147" s="47">
        <v>0</v>
      </c>
      <c r="E147" s="48" t="s">
        <v>141</v>
      </c>
      <c r="F147" s="48" t="s">
        <v>177</v>
      </c>
      <c r="G147" s="49">
        <f t="shared" si="57"/>
        <v>100.92</v>
      </c>
      <c r="H147" s="50">
        <f t="shared" si="58"/>
        <v>0</v>
      </c>
      <c r="I147" s="54"/>
      <c r="L147" s="52">
        <f t="shared" si="59"/>
        <v>0</v>
      </c>
      <c r="O147" s="75">
        <v>88.3</v>
      </c>
      <c r="P147" s="76">
        <v>100.92</v>
      </c>
      <c r="Q147" s="77"/>
      <c r="R147" s="76">
        <v>397.37</v>
      </c>
      <c r="S147" s="76">
        <v>454.14</v>
      </c>
      <c r="T147" s="77"/>
      <c r="U147" s="76">
        <v>1894.78</v>
      </c>
      <c r="V147" s="76"/>
      <c r="W147" s="77"/>
      <c r="X147" s="78">
        <f t="shared" si="60"/>
        <v>12.615</v>
      </c>
      <c r="Y147" s="78">
        <f t="shared" si="61"/>
        <v>116.68875</v>
      </c>
      <c r="Z147" s="78">
        <f t="shared" si="62"/>
        <v>132.45750000000001</v>
      </c>
      <c r="AA147" s="78">
        <f t="shared" si="63"/>
        <v>148.22624999999999</v>
      </c>
      <c r="AB147" s="78">
        <f t="shared" si="64"/>
        <v>170.30250000000001</v>
      </c>
      <c r="AC147" s="77"/>
      <c r="AD147" s="79" t="s">
        <v>187</v>
      </c>
      <c r="AF147" s="27"/>
    </row>
    <row r="148" spans="1:32" s="26" customFormat="1" ht="19" customHeight="1">
      <c r="A148" s="44">
        <v>2578</v>
      </c>
      <c r="B148" s="45" t="s">
        <v>296</v>
      </c>
      <c r="C148" s="46"/>
      <c r="D148" s="47">
        <v>0</v>
      </c>
      <c r="E148" s="48" t="s">
        <v>141</v>
      </c>
      <c r="F148" s="48" t="s">
        <v>177</v>
      </c>
      <c r="G148" s="49">
        <f t="shared" si="57"/>
        <v>92.95</v>
      </c>
      <c r="H148" s="50">
        <f t="shared" si="58"/>
        <v>0</v>
      </c>
      <c r="I148" s="54"/>
      <c r="L148" s="52">
        <f t="shared" si="59"/>
        <v>0</v>
      </c>
      <c r="O148" s="80">
        <v>81.33</v>
      </c>
      <c r="P148" s="81">
        <v>92.95</v>
      </c>
      <c r="Q148" s="82"/>
      <c r="R148" s="81">
        <v>366.01</v>
      </c>
      <c r="S148" s="81">
        <v>418.29</v>
      </c>
      <c r="T148" s="82"/>
      <c r="U148" s="81">
        <v>1894.78</v>
      </c>
      <c r="V148" s="81">
        <v>2865.51</v>
      </c>
      <c r="W148" s="82"/>
      <c r="X148" s="83">
        <f t="shared" si="60"/>
        <v>11.61875</v>
      </c>
      <c r="Y148" s="83">
        <f t="shared" si="61"/>
        <v>107.4734375</v>
      </c>
      <c r="Z148" s="83">
        <f t="shared" si="62"/>
        <v>121.996875</v>
      </c>
      <c r="AA148" s="83">
        <f t="shared" si="63"/>
        <v>136.52031249999999</v>
      </c>
      <c r="AB148" s="83">
        <f t="shared" si="64"/>
        <v>156.85312500000001</v>
      </c>
      <c r="AC148" s="82"/>
      <c r="AD148" s="84" t="s">
        <v>187</v>
      </c>
      <c r="AF148" s="27"/>
    </row>
    <row r="149" spans="1:32" s="26" customFormat="1" ht="19" customHeight="1">
      <c r="A149" s="44">
        <v>2579</v>
      </c>
      <c r="B149" s="45" t="s">
        <v>297</v>
      </c>
      <c r="C149" s="46"/>
      <c r="D149" s="47">
        <v>0</v>
      </c>
      <c r="E149" s="48" t="s">
        <v>141</v>
      </c>
      <c r="F149" s="48" t="s">
        <v>177</v>
      </c>
      <c r="G149" s="49">
        <f t="shared" si="57"/>
        <v>108.89</v>
      </c>
      <c r="H149" s="50">
        <f t="shared" si="58"/>
        <v>0</v>
      </c>
      <c r="I149" s="54"/>
      <c r="L149" s="52">
        <f t="shared" si="59"/>
        <v>0</v>
      </c>
      <c r="O149" s="75"/>
      <c r="P149" s="76">
        <v>108.89</v>
      </c>
      <c r="Q149" s="77"/>
      <c r="R149" s="76"/>
      <c r="S149" s="76"/>
      <c r="T149" s="77"/>
      <c r="U149" s="76"/>
      <c r="V149" s="76"/>
      <c r="W149" s="77"/>
      <c r="X149" s="78">
        <f t="shared" si="60"/>
        <v>13.61125</v>
      </c>
      <c r="Y149" s="78">
        <f t="shared" si="61"/>
        <v>125.90406250000001</v>
      </c>
      <c r="Z149" s="78">
        <f t="shared" si="62"/>
        <v>142.918125</v>
      </c>
      <c r="AA149" s="78">
        <f t="shared" si="63"/>
        <v>159.9321875</v>
      </c>
      <c r="AB149" s="78">
        <f t="shared" si="64"/>
        <v>183.75187499999998</v>
      </c>
      <c r="AC149" s="77"/>
      <c r="AD149" s="79" t="s">
        <v>272</v>
      </c>
      <c r="AF149" s="27"/>
    </row>
    <row r="150" spans="1:32" s="90" customFormat="1" ht="16" customHeight="1">
      <c r="A150" s="85">
        <v>258</v>
      </c>
      <c r="B150" s="86" t="s">
        <v>298</v>
      </c>
      <c r="C150" s="87"/>
      <c r="D150" s="88"/>
      <c r="E150" s="88"/>
      <c r="F150" s="88"/>
      <c r="G150" s="88"/>
      <c r="H150" s="88"/>
      <c r="I150" s="89">
        <f>SUM(H151:H155)</f>
        <v>0</v>
      </c>
      <c r="J150" s="26"/>
      <c r="K150" s="26"/>
      <c r="L150" s="26"/>
      <c r="O150" s="72"/>
      <c r="P150" s="73"/>
      <c r="Q150" s="69"/>
      <c r="R150" s="73"/>
      <c r="S150" s="73"/>
      <c r="T150" s="69"/>
      <c r="U150" s="73"/>
      <c r="V150" s="73"/>
      <c r="W150" s="69"/>
      <c r="X150" s="74"/>
      <c r="Y150" s="74"/>
      <c r="Z150" s="74"/>
      <c r="AA150" s="74"/>
      <c r="AB150" s="74"/>
      <c r="AC150" s="69"/>
      <c r="AD150" s="66"/>
      <c r="AF150" s="53"/>
    </row>
    <row r="151" spans="1:32" s="26" customFormat="1" ht="19" customHeight="1">
      <c r="A151" s="44">
        <v>2581</v>
      </c>
      <c r="B151" s="45" t="s">
        <v>299</v>
      </c>
      <c r="C151" s="46"/>
      <c r="D151" s="47">
        <v>0</v>
      </c>
      <c r="E151" s="48" t="s">
        <v>141</v>
      </c>
      <c r="F151" s="48" t="s">
        <v>177</v>
      </c>
      <c r="G151" s="49">
        <f t="shared" ref="G151:G155" si="65">P151</f>
        <v>390.51</v>
      </c>
      <c r="H151" s="50">
        <f>D151*G151</f>
        <v>0</v>
      </c>
      <c r="I151" s="54"/>
      <c r="L151" s="52">
        <f>H151+(H151*(SUMIF($F$242:$F$248,F151,$D$242:$D$248)))</f>
        <v>0</v>
      </c>
      <c r="O151" s="75">
        <v>341.7</v>
      </c>
      <c r="P151" s="76">
        <v>390.51</v>
      </c>
      <c r="Q151" s="77"/>
      <c r="R151" s="76">
        <v>1537.64</v>
      </c>
      <c r="S151" s="76">
        <v>1757.31</v>
      </c>
      <c r="T151" s="77"/>
      <c r="U151" s="76">
        <v>5843.05</v>
      </c>
      <c r="V151" s="76">
        <v>6677.77</v>
      </c>
      <c r="W151" s="77"/>
      <c r="X151" s="78">
        <f>P151/8</f>
        <v>48.813749999999999</v>
      </c>
      <c r="Y151" s="78">
        <f>P151+((X151*1)*1.25)</f>
        <v>451.52718749999997</v>
      </c>
      <c r="Z151" s="78">
        <f>P151+((X151*2)*1.25)</f>
        <v>512.54437499999995</v>
      </c>
      <c r="AA151" s="78">
        <f>(P151+(((X151*2)*1.25)+((X151*1)*1.25)))</f>
        <v>573.56156250000004</v>
      </c>
      <c r="AB151" s="78">
        <f>(P151+(((X151*2)*1.25)+((X151*2)*1.5)))</f>
        <v>658.98562500000003</v>
      </c>
      <c r="AC151" s="77"/>
      <c r="AD151" s="79" t="s">
        <v>183</v>
      </c>
      <c r="AF151" s="27"/>
    </row>
    <row r="152" spans="1:32" s="26" customFormat="1" ht="19" customHeight="1">
      <c r="A152" s="44">
        <v>2582</v>
      </c>
      <c r="B152" s="45" t="s">
        <v>300</v>
      </c>
      <c r="C152" s="46"/>
      <c r="D152" s="47">
        <v>0</v>
      </c>
      <c r="E152" s="48" t="s">
        <v>141</v>
      </c>
      <c r="F152" s="48" t="s">
        <v>177</v>
      </c>
      <c r="G152" s="49">
        <f t="shared" si="65"/>
        <v>241.41</v>
      </c>
      <c r="H152" s="50">
        <f>D152*G152</f>
        <v>0</v>
      </c>
      <c r="I152" s="54"/>
      <c r="L152" s="52">
        <f>H152+(H152*(SUMIF($F$242:$F$248,F152,$D$242:$D$248)))</f>
        <v>0</v>
      </c>
      <c r="O152" s="80">
        <v>211.23</v>
      </c>
      <c r="P152" s="81">
        <v>241.41</v>
      </c>
      <c r="Q152" s="82"/>
      <c r="R152" s="81">
        <v>950.54</v>
      </c>
      <c r="S152" s="81">
        <v>1086.33</v>
      </c>
      <c r="T152" s="82"/>
      <c r="U152" s="81">
        <v>3612.06</v>
      </c>
      <c r="V152" s="81">
        <v>4128.07</v>
      </c>
      <c r="W152" s="82"/>
      <c r="X152" s="83">
        <f>P152/8</f>
        <v>30.17625</v>
      </c>
      <c r="Y152" s="83">
        <f>P152+((X152*1)*1.25)</f>
        <v>279.1303125</v>
      </c>
      <c r="Z152" s="83">
        <f>P152+((X152*2)*1.25)</f>
        <v>316.85062499999998</v>
      </c>
      <c r="AA152" s="83">
        <f>(P152+(((X152*2)*1.25)+((X152*1)*1.25)))</f>
        <v>354.57093750000001</v>
      </c>
      <c r="AB152" s="83">
        <f>(P152+(((X152*2)*1.25)+((X152*2)*1.5)))</f>
        <v>407.37937499999998</v>
      </c>
      <c r="AC152" s="82"/>
      <c r="AD152" s="84" t="s">
        <v>183</v>
      </c>
      <c r="AF152" s="27"/>
    </row>
    <row r="153" spans="1:32" s="26" customFormat="1" ht="19" customHeight="1">
      <c r="A153" s="44">
        <v>2583</v>
      </c>
      <c r="B153" s="45" t="s">
        <v>301</v>
      </c>
      <c r="C153" s="46"/>
      <c r="D153" s="47">
        <v>0</v>
      </c>
      <c r="E153" s="48" t="s">
        <v>141</v>
      </c>
      <c r="F153" s="48" t="s">
        <v>177</v>
      </c>
      <c r="G153" s="49">
        <f t="shared" si="65"/>
        <v>217.21</v>
      </c>
      <c r="H153" s="50">
        <f>D153*G153</f>
        <v>0</v>
      </c>
      <c r="I153" s="54"/>
      <c r="L153" s="52">
        <f>H153+(H153*(SUMIF($F$242:$F$248,F153,$D$242:$D$248)))</f>
        <v>0</v>
      </c>
      <c r="O153" s="75">
        <v>190.06</v>
      </c>
      <c r="P153" s="76">
        <v>217.21</v>
      </c>
      <c r="Q153" s="77"/>
      <c r="R153" s="76">
        <v>855.28</v>
      </c>
      <c r="S153" s="76">
        <v>977.46</v>
      </c>
      <c r="T153" s="77"/>
      <c r="U153" s="76">
        <v>3250.06</v>
      </c>
      <c r="V153" s="76">
        <v>3714.35</v>
      </c>
      <c r="W153" s="77"/>
      <c r="X153" s="78">
        <f>P153/8</f>
        <v>27.151250000000001</v>
      </c>
      <c r="Y153" s="78">
        <f>P153+((X153*1)*1.25)</f>
        <v>251.14906250000001</v>
      </c>
      <c r="Z153" s="78">
        <f>P153+((X153*2)*1.25)</f>
        <v>285.08812499999999</v>
      </c>
      <c r="AA153" s="78">
        <f>(P153+(((X153*2)*1.25)+((X153*1)*1.25)))</f>
        <v>319.02718749999997</v>
      </c>
      <c r="AB153" s="78">
        <f>(P153+(((X153*2)*1.25)+((X153*2)*1.5)))</f>
        <v>366.541875</v>
      </c>
      <c r="AC153" s="77"/>
      <c r="AD153" s="79" t="s">
        <v>183</v>
      </c>
      <c r="AF153" s="27"/>
    </row>
    <row r="154" spans="1:32" s="26" customFormat="1" ht="19" customHeight="1">
      <c r="A154" s="44">
        <v>2584</v>
      </c>
      <c r="B154" s="45" t="s">
        <v>302</v>
      </c>
      <c r="C154" s="46"/>
      <c r="D154" s="47">
        <v>0</v>
      </c>
      <c r="E154" s="48" t="s">
        <v>141</v>
      </c>
      <c r="F154" s="48" t="s">
        <v>177</v>
      </c>
      <c r="G154" s="49">
        <f t="shared" si="65"/>
        <v>189.36</v>
      </c>
      <c r="H154" s="50">
        <f>D154*G154</f>
        <v>0</v>
      </c>
      <c r="I154" s="54"/>
      <c r="L154" s="52">
        <f>H154+(H154*(SUMIF($F$242:$F$248,F154,$D$242:$D$248)))</f>
        <v>0</v>
      </c>
      <c r="O154" s="80">
        <v>165.69</v>
      </c>
      <c r="P154" s="81">
        <v>189.36</v>
      </c>
      <c r="Q154" s="82"/>
      <c r="R154" s="81">
        <v>745.59</v>
      </c>
      <c r="S154" s="81">
        <v>852.1</v>
      </c>
      <c r="T154" s="82"/>
      <c r="U154" s="81">
        <v>2833.24</v>
      </c>
      <c r="V154" s="81">
        <v>3237.99</v>
      </c>
      <c r="W154" s="82"/>
      <c r="X154" s="83">
        <f>P154/8</f>
        <v>23.67</v>
      </c>
      <c r="Y154" s="83">
        <f>P154+((X154*1)*1.25)</f>
        <v>218.94750000000002</v>
      </c>
      <c r="Z154" s="83">
        <f>P154+((X154*2)*1.25)</f>
        <v>248.53500000000003</v>
      </c>
      <c r="AA154" s="83">
        <f>(P154+(((X154*2)*1.25)+((X154*1)*1.25)))</f>
        <v>278.1225</v>
      </c>
      <c r="AB154" s="83">
        <f>(P154+(((X154*2)*1.25)+((X154*2)*1.5)))</f>
        <v>319.54500000000002</v>
      </c>
      <c r="AC154" s="82"/>
      <c r="AD154" s="84" t="s">
        <v>187</v>
      </c>
      <c r="AF154" s="27"/>
    </row>
    <row r="155" spans="1:32" s="26" customFormat="1" ht="19" customHeight="1">
      <c r="A155" s="44">
        <v>2585</v>
      </c>
      <c r="B155" s="45" t="s">
        <v>303</v>
      </c>
      <c r="C155" s="46"/>
      <c r="D155" s="47">
        <v>0</v>
      </c>
      <c r="E155" s="48" t="s">
        <v>141</v>
      </c>
      <c r="F155" s="48" t="s">
        <v>177</v>
      </c>
      <c r="G155" s="49">
        <f t="shared" si="65"/>
        <v>101.92</v>
      </c>
      <c r="H155" s="50">
        <f>D155*G155</f>
        <v>0</v>
      </c>
      <c r="I155" s="54"/>
      <c r="L155" s="52">
        <f>H155+(H155*(SUMIF($F$242:$F$248,F155,$D$242:$D$248)))</f>
        <v>0</v>
      </c>
      <c r="O155" s="75">
        <v>89.18</v>
      </c>
      <c r="P155" s="76">
        <v>101.92</v>
      </c>
      <c r="Q155" s="77"/>
      <c r="R155" s="76">
        <v>401.33</v>
      </c>
      <c r="S155" s="76">
        <v>458.66</v>
      </c>
      <c r="T155" s="77"/>
      <c r="U155" s="76">
        <v>1894.78</v>
      </c>
      <c r="V155" s="76"/>
      <c r="W155" s="77"/>
      <c r="X155" s="78">
        <f>P155/8</f>
        <v>12.74</v>
      </c>
      <c r="Y155" s="78">
        <f>P155+((X155*1)*1.25)</f>
        <v>117.845</v>
      </c>
      <c r="Z155" s="78">
        <f>P155+((X155*2)*1.25)</f>
        <v>133.77000000000001</v>
      </c>
      <c r="AA155" s="78">
        <f>(P155+(((X155*2)*1.25)+((X155*1)*1.25)))</f>
        <v>149.69499999999999</v>
      </c>
      <c r="AB155" s="78">
        <f>(P155+(((X155*2)*1.25)+((X155*2)*1.5)))</f>
        <v>171.99</v>
      </c>
      <c r="AC155" s="77"/>
      <c r="AD155" s="79" t="s">
        <v>187</v>
      </c>
      <c r="AF155" s="27"/>
    </row>
    <row r="156" spans="1:32" s="90" customFormat="1" ht="16" customHeight="1">
      <c r="A156" s="85">
        <v>259</v>
      </c>
      <c r="B156" s="86" t="s">
        <v>304</v>
      </c>
      <c r="C156" s="87"/>
      <c r="D156" s="88"/>
      <c r="E156" s="88"/>
      <c r="F156" s="88"/>
      <c r="G156" s="88"/>
      <c r="H156" s="88"/>
      <c r="I156" s="89">
        <f>SUM(H157:H163)</f>
        <v>0</v>
      </c>
      <c r="J156" s="26"/>
      <c r="K156" s="26"/>
      <c r="L156" s="26"/>
      <c r="O156" s="72"/>
      <c r="P156" s="73"/>
      <c r="Q156" s="69"/>
      <c r="R156" s="73"/>
      <c r="S156" s="73"/>
      <c r="T156" s="69"/>
      <c r="U156" s="73"/>
      <c r="V156" s="73"/>
      <c r="W156" s="69"/>
      <c r="X156" s="74"/>
      <c r="Y156" s="74"/>
      <c r="Z156" s="74"/>
      <c r="AA156" s="74"/>
      <c r="AB156" s="74"/>
      <c r="AC156" s="69"/>
      <c r="AD156" s="66"/>
      <c r="AF156" s="53"/>
    </row>
    <row r="157" spans="1:32" s="26" customFormat="1" ht="19" customHeight="1">
      <c r="A157" s="44">
        <v>2591</v>
      </c>
      <c r="B157" s="45" t="s">
        <v>305</v>
      </c>
      <c r="C157" s="46"/>
      <c r="D157" s="47">
        <v>0</v>
      </c>
      <c r="E157" s="48" t="s">
        <v>141</v>
      </c>
      <c r="F157" s="48" t="s">
        <v>177</v>
      </c>
      <c r="G157" s="49">
        <f t="shared" ref="G157:G163" si="66">P157</f>
        <v>286.64</v>
      </c>
      <c r="H157" s="50">
        <f t="shared" ref="H157:H163" si="67">D157*G157</f>
        <v>0</v>
      </c>
      <c r="I157" s="54"/>
      <c r="L157" s="52">
        <f t="shared" ref="L157:L163" si="68">H157+(H157*(SUMIF($F$242:$F$248,F157,$D$242:$D$248)))</f>
        <v>0</v>
      </c>
      <c r="O157" s="75">
        <v>250.81</v>
      </c>
      <c r="P157" s="76">
        <v>286.64</v>
      </c>
      <c r="Q157" s="77"/>
      <c r="R157" s="76">
        <v>1128.6400000000001</v>
      </c>
      <c r="S157" s="76">
        <v>1289.8800000000001</v>
      </c>
      <c r="T157" s="77"/>
      <c r="U157" s="76">
        <v>4288.8500000000004</v>
      </c>
      <c r="V157" s="76">
        <v>4901.54</v>
      </c>
      <c r="W157" s="77"/>
      <c r="X157" s="78">
        <f t="shared" ref="X157:X163" si="69">P157/8</f>
        <v>35.83</v>
      </c>
      <c r="Y157" s="78">
        <f t="shared" ref="Y157:Y163" si="70">P157+((X157*1)*1.25)</f>
        <v>331.42750000000001</v>
      </c>
      <c r="Z157" s="78">
        <f t="shared" ref="Z157:Z163" si="71">P157+((X157*2)*1.25)</f>
        <v>376.21499999999997</v>
      </c>
      <c r="AA157" s="78">
        <f t="shared" ref="AA157:AA163" si="72">(P157+(((X157*2)*1.25)+((X157*1)*1.25)))</f>
        <v>421.00249999999994</v>
      </c>
      <c r="AB157" s="78">
        <f t="shared" ref="AB157:AB163" si="73">(P157+(((X157*2)*1.25)+((X157*2)*1.5)))</f>
        <v>483.70499999999998</v>
      </c>
      <c r="AC157" s="77"/>
      <c r="AD157" s="79" t="s">
        <v>183</v>
      </c>
      <c r="AF157" s="27"/>
    </row>
    <row r="158" spans="1:32" s="26" customFormat="1" ht="19" customHeight="1">
      <c r="A158" s="44">
        <v>2592</v>
      </c>
      <c r="B158" s="45" t="s">
        <v>306</v>
      </c>
      <c r="C158" s="46"/>
      <c r="D158" s="47">
        <v>0</v>
      </c>
      <c r="E158" s="48" t="s">
        <v>141</v>
      </c>
      <c r="F158" s="48" t="s">
        <v>177</v>
      </c>
      <c r="G158" s="49">
        <f t="shared" si="66"/>
        <v>217.21</v>
      </c>
      <c r="H158" s="50">
        <f t="shared" si="67"/>
        <v>0</v>
      </c>
      <c r="I158" s="54"/>
      <c r="L158" s="52">
        <f t="shared" si="68"/>
        <v>0</v>
      </c>
      <c r="O158" s="80">
        <v>190.06</v>
      </c>
      <c r="P158" s="81">
        <v>217.21</v>
      </c>
      <c r="Q158" s="82"/>
      <c r="R158" s="81">
        <v>855.28</v>
      </c>
      <c r="S158" s="81">
        <v>977.46</v>
      </c>
      <c r="T158" s="82"/>
      <c r="U158" s="81">
        <v>3250.06</v>
      </c>
      <c r="V158" s="81">
        <v>3714.35</v>
      </c>
      <c r="W158" s="82"/>
      <c r="X158" s="83">
        <f t="shared" si="69"/>
        <v>27.151250000000001</v>
      </c>
      <c r="Y158" s="83">
        <f t="shared" si="70"/>
        <v>251.14906250000001</v>
      </c>
      <c r="Z158" s="83">
        <f t="shared" si="71"/>
        <v>285.08812499999999</v>
      </c>
      <c r="AA158" s="83">
        <f t="shared" si="72"/>
        <v>319.02718749999997</v>
      </c>
      <c r="AB158" s="83">
        <f t="shared" si="73"/>
        <v>366.541875</v>
      </c>
      <c r="AC158" s="82"/>
      <c r="AD158" s="84" t="s">
        <v>183</v>
      </c>
      <c r="AF158" s="27"/>
    </row>
    <row r="159" spans="1:32" s="26" customFormat="1" ht="19" customHeight="1">
      <c r="A159" s="44">
        <v>2593</v>
      </c>
      <c r="B159" s="45" t="s">
        <v>307</v>
      </c>
      <c r="C159" s="46"/>
      <c r="D159" s="47">
        <v>0</v>
      </c>
      <c r="E159" s="48" t="s">
        <v>141</v>
      </c>
      <c r="F159" s="48" t="s">
        <v>177</v>
      </c>
      <c r="G159" s="49">
        <f t="shared" si="66"/>
        <v>253.89</v>
      </c>
      <c r="H159" s="50">
        <f t="shared" si="67"/>
        <v>0</v>
      </c>
      <c r="I159" s="54"/>
      <c r="L159" s="52">
        <f t="shared" si="68"/>
        <v>0</v>
      </c>
      <c r="O159" s="75">
        <v>222.16</v>
      </c>
      <c r="P159" s="76">
        <v>253.89</v>
      </c>
      <c r="Q159" s="77"/>
      <c r="R159" s="76">
        <v>999.7</v>
      </c>
      <c r="S159" s="76">
        <v>1142.52</v>
      </c>
      <c r="T159" s="77"/>
      <c r="U159" s="76">
        <v>3798.87</v>
      </c>
      <c r="V159" s="76">
        <v>4341.5600000000004</v>
      </c>
      <c r="W159" s="77"/>
      <c r="X159" s="78">
        <f t="shared" si="69"/>
        <v>31.736249999999998</v>
      </c>
      <c r="Y159" s="78">
        <f t="shared" si="70"/>
        <v>293.56031250000001</v>
      </c>
      <c r="Z159" s="78">
        <f t="shared" si="71"/>
        <v>333.23062499999997</v>
      </c>
      <c r="AA159" s="78">
        <f t="shared" si="72"/>
        <v>372.90093749999994</v>
      </c>
      <c r="AB159" s="78">
        <f t="shared" si="73"/>
        <v>428.43937499999998</v>
      </c>
      <c r="AC159" s="77"/>
      <c r="AD159" s="79" t="s">
        <v>183</v>
      </c>
      <c r="AF159" s="27"/>
    </row>
    <row r="160" spans="1:32" s="26" customFormat="1" ht="19" customHeight="1">
      <c r="A160" s="44">
        <v>2594</v>
      </c>
      <c r="B160" s="45" t="s">
        <v>308</v>
      </c>
      <c r="C160" s="46"/>
      <c r="D160" s="47">
        <v>0</v>
      </c>
      <c r="E160" s="48" t="s">
        <v>141</v>
      </c>
      <c r="F160" s="48" t="s">
        <v>177</v>
      </c>
      <c r="G160" s="49">
        <f t="shared" si="66"/>
        <v>210.36</v>
      </c>
      <c r="H160" s="50">
        <f t="shared" si="67"/>
        <v>0</v>
      </c>
      <c r="I160" s="54"/>
      <c r="L160" s="52">
        <f t="shared" si="68"/>
        <v>0</v>
      </c>
      <c r="O160" s="80">
        <v>184.06</v>
      </c>
      <c r="P160" s="81">
        <v>210.36</v>
      </c>
      <c r="Q160" s="82"/>
      <c r="R160" s="81">
        <v>828.28</v>
      </c>
      <c r="S160" s="81">
        <v>946.61</v>
      </c>
      <c r="T160" s="82"/>
      <c r="U160" s="81">
        <v>3147.47</v>
      </c>
      <c r="V160" s="81">
        <v>3597.11</v>
      </c>
      <c r="W160" s="82"/>
      <c r="X160" s="83">
        <f t="shared" si="69"/>
        <v>26.295000000000002</v>
      </c>
      <c r="Y160" s="83">
        <f t="shared" si="70"/>
        <v>243.22875000000002</v>
      </c>
      <c r="Z160" s="83">
        <f t="shared" si="71"/>
        <v>276.09750000000003</v>
      </c>
      <c r="AA160" s="83">
        <f t="shared" si="72"/>
        <v>308.96625000000006</v>
      </c>
      <c r="AB160" s="83">
        <f t="shared" si="73"/>
        <v>354.98250000000002</v>
      </c>
      <c r="AC160" s="82"/>
      <c r="AD160" s="84" t="s">
        <v>187</v>
      </c>
      <c r="AF160" s="27"/>
    </row>
    <row r="161" spans="1:33" s="26" customFormat="1" ht="19" customHeight="1">
      <c r="A161" s="44">
        <v>2595</v>
      </c>
      <c r="B161" s="45" t="s">
        <v>309</v>
      </c>
      <c r="C161" s="46"/>
      <c r="D161" s="47">
        <v>0</v>
      </c>
      <c r="E161" s="48" t="s">
        <v>141</v>
      </c>
      <c r="F161" s="48" t="s">
        <v>177</v>
      </c>
      <c r="G161" s="49">
        <f t="shared" si="66"/>
        <v>189.36</v>
      </c>
      <c r="H161" s="50">
        <f t="shared" si="67"/>
        <v>0</v>
      </c>
      <c r="I161" s="54"/>
      <c r="L161" s="52">
        <f t="shared" si="68"/>
        <v>0</v>
      </c>
      <c r="O161" s="75">
        <v>165.69</v>
      </c>
      <c r="P161" s="76">
        <v>189.36</v>
      </c>
      <c r="Q161" s="77"/>
      <c r="R161" s="76">
        <v>745.59</v>
      </c>
      <c r="S161" s="76">
        <v>852.1</v>
      </c>
      <c r="T161" s="77"/>
      <c r="U161" s="76">
        <v>2833.24</v>
      </c>
      <c r="V161" s="76">
        <v>3237.99</v>
      </c>
      <c r="W161" s="77"/>
      <c r="X161" s="78">
        <f t="shared" si="69"/>
        <v>23.67</v>
      </c>
      <c r="Y161" s="78">
        <f t="shared" si="70"/>
        <v>218.94750000000002</v>
      </c>
      <c r="Z161" s="78">
        <f t="shared" si="71"/>
        <v>248.53500000000003</v>
      </c>
      <c r="AA161" s="78">
        <f t="shared" si="72"/>
        <v>278.1225</v>
      </c>
      <c r="AB161" s="78">
        <f t="shared" si="73"/>
        <v>319.54500000000002</v>
      </c>
      <c r="AC161" s="77"/>
      <c r="AD161" s="79" t="s">
        <v>187</v>
      </c>
      <c r="AF161" s="27"/>
    </row>
    <row r="162" spans="1:33" s="26" customFormat="1" ht="19" customHeight="1">
      <c r="A162" s="44">
        <v>2597</v>
      </c>
      <c r="B162" s="45" t="s">
        <v>310</v>
      </c>
      <c r="C162" s="46"/>
      <c r="D162" s="47">
        <v>0</v>
      </c>
      <c r="E162" s="48" t="s">
        <v>141</v>
      </c>
      <c r="F162" s="48" t="s">
        <v>177</v>
      </c>
      <c r="G162" s="49">
        <f t="shared" si="66"/>
        <v>185.64</v>
      </c>
      <c r="H162" s="50">
        <f t="shared" si="67"/>
        <v>0</v>
      </c>
      <c r="I162" s="54"/>
      <c r="L162" s="52">
        <f t="shared" si="68"/>
        <v>0</v>
      </c>
      <c r="O162" s="80">
        <v>162.43</v>
      </c>
      <c r="P162" s="81">
        <v>185.64</v>
      </c>
      <c r="Q162" s="82"/>
      <c r="R162" s="81">
        <v>730.95</v>
      </c>
      <c r="S162" s="81">
        <v>835.37</v>
      </c>
      <c r="T162" s="82"/>
      <c r="U162" s="81">
        <v>2777.62</v>
      </c>
      <c r="V162" s="81">
        <v>3174.42</v>
      </c>
      <c r="W162" s="82"/>
      <c r="X162" s="83">
        <f t="shared" si="69"/>
        <v>23.204999999999998</v>
      </c>
      <c r="Y162" s="83">
        <f t="shared" si="70"/>
        <v>214.64624999999998</v>
      </c>
      <c r="Z162" s="83">
        <f t="shared" si="71"/>
        <v>243.65249999999997</v>
      </c>
      <c r="AA162" s="83">
        <f t="shared" si="72"/>
        <v>272.65875</v>
      </c>
      <c r="AB162" s="83">
        <f t="shared" si="73"/>
        <v>313.26749999999998</v>
      </c>
      <c r="AC162" s="82"/>
      <c r="AD162" s="84" t="s">
        <v>187</v>
      </c>
      <c r="AF162" s="27"/>
    </row>
    <row r="163" spans="1:33" s="26" customFormat="1" ht="19" customHeight="1">
      <c r="A163" s="44">
        <v>2596</v>
      </c>
      <c r="B163" s="45" t="s">
        <v>311</v>
      </c>
      <c r="C163" s="46"/>
      <c r="D163" s="47">
        <v>0</v>
      </c>
      <c r="E163" s="48" t="s">
        <v>141</v>
      </c>
      <c r="F163" s="48" t="s">
        <v>177</v>
      </c>
      <c r="G163" s="49">
        <f t="shared" si="66"/>
        <v>182.98</v>
      </c>
      <c r="H163" s="50">
        <f t="shared" si="67"/>
        <v>0</v>
      </c>
      <c r="I163" s="54"/>
      <c r="L163" s="52">
        <f t="shared" si="68"/>
        <v>0</v>
      </c>
      <c r="O163" s="75">
        <v>160.11000000000001</v>
      </c>
      <c r="P163" s="76">
        <v>182.98</v>
      </c>
      <c r="Q163" s="77"/>
      <c r="R163" s="76">
        <v>720.49</v>
      </c>
      <c r="S163" s="76">
        <v>823.41</v>
      </c>
      <c r="T163" s="77"/>
      <c r="U163" s="76">
        <v>2737.85</v>
      </c>
      <c r="V163" s="76">
        <v>3128.97</v>
      </c>
      <c r="W163" s="77"/>
      <c r="X163" s="78">
        <f t="shared" si="69"/>
        <v>22.872499999999999</v>
      </c>
      <c r="Y163" s="78">
        <f t="shared" si="70"/>
        <v>211.57062499999998</v>
      </c>
      <c r="Z163" s="78">
        <f t="shared" si="71"/>
        <v>240.16125</v>
      </c>
      <c r="AA163" s="78">
        <f t="shared" si="72"/>
        <v>268.75187499999998</v>
      </c>
      <c r="AB163" s="78">
        <f t="shared" si="73"/>
        <v>308.77874999999995</v>
      </c>
      <c r="AC163" s="77"/>
      <c r="AD163" s="79" t="s">
        <v>187</v>
      </c>
      <c r="AF163" s="27"/>
    </row>
    <row r="164" spans="1:33" s="40" customFormat="1" ht="18">
      <c r="A164" s="34">
        <v>26</v>
      </c>
      <c r="B164" s="35" t="s">
        <v>312</v>
      </c>
      <c r="C164" s="36"/>
      <c r="D164" s="37"/>
      <c r="E164" s="38"/>
      <c r="F164" s="38"/>
      <c r="G164" s="38"/>
      <c r="H164" s="38"/>
      <c r="I164" s="38"/>
      <c r="J164" s="39">
        <f>SUM(I165:I182)</f>
        <v>0</v>
      </c>
      <c r="K164" s="26"/>
      <c r="L164" s="26"/>
      <c r="N164" s="26"/>
      <c r="O164" s="72"/>
      <c r="P164" s="73"/>
      <c r="Q164" s="69"/>
      <c r="R164" s="73"/>
      <c r="S164" s="73"/>
      <c r="T164" s="69"/>
      <c r="U164" s="73"/>
      <c r="V164" s="73"/>
      <c r="W164" s="69"/>
      <c r="X164" s="74"/>
      <c r="Y164" s="74"/>
      <c r="Z164" s="74"/>
      <c r="AA164" s="74"/>
      <c r="AB164" s="74"/>
      <c r="AC164" s="69"/>
      <c r="AD164" s="66"/>
      <c r="AE164" s="42"/>
      <c r="AF164" s="41"/>
      <c r="AG164" s="43"/>
    </row>
    <row r="165" spans="1:33" s="90" customFormat="1" ht="16" customHeight="1">
      <c r="A165" s="85">
        <v>261</v>
      </c>
      <c r="B165" s="86" t="s">
        <v>93</v>
      </c>
      <c r="C165" s="87"/>
      <c r="D165" s="88"/>
      <c r="E165" s="88"/>
      <c r="F165" s="88"/>
      <c r="G165" s="88"/>
      <c r="H165" s="88"/>
      <c r="I165" s="89">
        <f>SUM(H166:H169)</f>
        <v>0</v>
      </c>
      <c r="J165" s="26"/>
      <c r="K165" s="26"/>
      <c r="L165" s="26"/>
      <c r="N165" s="26"/>
      <c r="O165" s="72"/>
      <c r="P165" s="73"/>
      <c r="Q165" s="69"/>
      <c r="R165" s="73"/>
      <c r="S165" s="73"/>
      <c r="T165" s="69"/>
      <c r="U165" s="73"/>
      <c r="V165" s="73"/>
      <c r="W165" s="69"/>
      <c r="X165" s="74"/>
      <c r="Y165" s="74"/>
      <c r="Z165" s="74"/>
      <c r="AA165" s="74"/>
      <c r="AB165" s="74"/>
      <c r="AC165" s="69"/>
      <c r="AD165" s="66"/>
      <c r="AF165" s="53"/>
    </row>
    <row r="166" spans="1:33" s="26" customFormat="1" ht="19" customHeight="1">
      <c r="A166" s="44">
        <v>2611</v>
      </c>
      <c r="B166" s="45" t="s">
        <v>44</v>
      </c>
      <c r="C166" s="46"/>
      <c r="D166" s="47">
        <v>0</v>
      </c>
      <c r="E166" s="48" t="s">
        <v>141</v>
      </c>
      <c r="F166" s="48" t="s">
        <v>177</v>
      </c>
      <c r="G166" s="49">
        <f t="shared" ref="G166:G169" si="74">P166</f>
        <v>256.92</v>
      </c>
      <c r="H166" s="50">
        <f>D166*G166</f>
        <v>0</v>
      </c>
      <c r="I166" s="54"/>
      <c r="L166" s="52">
        <f>H166+(H166*(SUMIF($F$242:$F$248,F166,$D$242:$D$248)))</f>
        <v>0</v>
      </c>
      <c r="O166" s="75">
        <v>224.81</v>
      </c>
      <c r="P166" s="76">
        <v>256.92</v>
      </c>
      <c r="Q166" s="77"/>
      <c r="R166" s="76">
        <v>1011.64</v>
      </c>
      <c r="S166" s="76">
        <v>1156.1600000000001</v>
      </c>
      <c r="T166" s="77"/>
      <c r="U166" s="76">
        <v>3844.22</v>
      </c>
      <c r="V166" s="76">
        <v>4393.3900000000003</v>
      </c>
      <c r="W166" s="77"/>
      <c r="X166" s="78">
        <f>P166/8</f>
        <v>32.115000000000002</v>
      </c>
      <c r="Y166" s="78">
        <f>P166+((X166*1)*1.25)</f>
        <v>297.06375000000003</v>
      </c>
      <c r="Z166" s="78">
        <f>P166+((X166*2)*1.25)</f>
        <v>337.20750000000004</v>
      </c>
      <c r="AA166" s="78">
        <f>(P166+(((X166*2)*1.25)+((X166*1)*1.25)))</f>
        <v>377.35125000000005</v>
      </c>
      <c r="AB166" s="78">
        <f>(P166+(((X166*2)*1.25)+((X166*2)*1.5)))</f>
        <v>433.55250000000001</v>
      </c>
      <c r="AC166" s="77"/>
      <c r="AD166" s="79" t="s">
        <v>183</v>
      </c>
      <c r="AF166" s="27"/>
    </row>
    <row r="167" spans="1:33" s="26" customFormat="1" ht="19" customHeight="1">
      <c r="A167" s="44">
        <v>2612</v>
      </c>
      <c r="B167" s="45" t="s">
        <v>313</v>
      </c>
      <c r="C167" s="46"/>
      <c r="D167" s="47">
        <v>0</v>
      </c>
      <c r="E167" s="48" t="s">
        <v>141</v>
      </c>
      <c r="F167" s="48" t="s">
        <v>177</v>
      </c>
      <c r="G167" s="49">
        <f t="shared" si="74"/>
        <v>212.46</v>
      </c>
      <c r="H167" s="50">
        <f>D167*G167</f>
        <v>0</v>
      </c>
      <c r="I167" s="54"/>
      <c r="L167" s="52">
        <f>H167+(H167*(SUMIF($F$242:$F$248,F167,$D$242:$D$248)))</f>
        <v>0</v>
      </c>
      <c r="O167" s="80">
        <v>185.9</v>
      </c>
      <c r="P167" s="81">
        <v>212.46</v>
      </c>
      <c r="Q167" s="82"/>
      <c r="R167" s="81">
        <v>836.56</v>
      </c>
      <c r="S167" s="81">
        <v>956.07</v>
      </c>
      <c r="T167" s="82"/>
      <c r="U167" s="81">
        <v>3178.94</v>
      </c>
      <c r="V167" s="81">
        <v>3633.07</v>
      </c>
      <c r="W167" s="82"/>
      <c r="X167" s="83">
        <f>P167/8</f>
        <v>26.557500000000001</v>
      </c>
      <c r="Y167" s="83">
        <f>P167+((X167*1)*1.25)</f>
        <v>245.65687500000001</v>
      </c>
      <c r="Z167" s="83">
        <f>P167+((X167*2)*1.25)</f>
        <v>278.85374999999999</v>
      </c>
      <c r="AA167" s="83">
        <f>(P167+(((X167*2)*1.25)+((X167*1)*1.25)))</f>
        <v>312.05062499999997</v>
      </c>
      <c r="AB167" s="83">
        <f>(P167+(((X167*2)*1.25)+((X167*2)*1.5)))</f>
        <v>358.52625</v>
      </c>
      <c r="AC167" s="82"/>
      <c r="AD167" s="84" t="s">
        <v>187</v>
      </c>
      <c r="AF167" s="27"/>
    </row>
    <row r="168" spans="1:33" s="26" customFormat="1" ht="19" customHeight="1">
      <c r="A168" s="44">
        <v>2613</v>
      </c>
      <c r="B168" s="45" t="s">
        <v>94</v>
      </c>
      <c r="C168" s="46"/>
      <c r="D168" s="47">
        <v>0</v>
      </c>
      <c r="E168" s="48" t="s">
        <v>141</v>
      </c>
      <c r="F168" s="48" t="s">
        <v>177</v>
      </c>
      <c r="G168" s="49">
        <f t="shared" si="74"/>
        <v>161.21</v>
      </c>
      <c r="H168" s="50">
        <f>D168*G168</f>
        <v>0</v>
      </c>
      <c r="I168" s="54"/>
      <c r="L168" s="52">
        <f>H168+(H168*(SUMIF($F$242:$F$248,F168,$D$242:$D$248)))</f>
        <v>0</v>
      </c>
      <c r="O168" s="75">
        <v>141.05000000000001</v>
      </c>
      <c r="P168" s="76">
        <v>161.21</v>
      </c>
      <c r="Q168" s="77"/>
      <c r="R168" s="76">
        <v>634.75</v>
      </c>
      <c r="S168" s="76">
        <v>725.42</v>
      </c>
      <c r="T168" s="77"/>
      <c r="U168" s="76">
        <v>2412.0300000000002</v>
      </c>
      <c r="V168" s="76">
        <v>2756.61</v>
      </c>
      <c r="W168" s="77"/>
      <c r="X168" s="78">
        <f>P168/8</f>
        <v>20.151250000000001</v>
      </c>
      <c r="Y168" s="78">
        <f>P168+((X168*1)*1.25)</f>
        <v>186.39906250000001</v>
      </c>
      <c r="Z168" s="78">
        <f>P168+((X168*2)*1.25)</f>
        <v>211.58812500000002</v>
      </c>
      <c r="AA168" s="78">
        <f>(P168+(((X168*2)*1.25)+((X168*1)*1.25)))</f>
        <v>236.77718750000003</v>
      </c>
      <c r="AB168" s="78">
        <f>(P168+(((X168*2)*1.25)+((X168*2)*1.5)))</f>
        <v>272.041875</v>
      </c>
      <c r="AC168" s="77"/>
      <c r="AD168" s="79" t="s">
        <v>187</v>
      </c>
      <c r="AF168" s="27"/>
    </row>
    <row r="169" spans="1:33" s="26" customFormat="1" ht="19" customHeight="1">
      <c r="A169" s="44">
        <v>2614</v>
      </c>
      <c r="B169" s="45" t="s">
        <v>314</v>
      </c>
      <c r="C169" s="46"/>
      <c r="D169" s="47">
        <v>0</v>
      </c>
      <c r="E169" s="48" t="s">
        <v>141</v>
      </c>
      <c r="F169" s="48" t="s">
        <v>177</v>
      </c>
      <c r="G169" s="49">
        <f t="shared" si="74"/>
        <v>100.92</v>
      </c>
      <c r="H169" s="50">
        <f>D169*G169</f>
        <v>0</v>
      </c>
      <c r="I169" s="54"/>
      <c r="L169" s="52">
        <f>H169+(H169*(SUMIF($F$242:$F$248,F169,$D$242:$D$248)))</f>
        <v>0</v>
      </c>
      <c r="O169" s="80">
        <v>88.3</v>
      </c>
      <c r="P169" s="81">
        <v>100.92</v>
      </c>
      <c r="Q169" s="82"/>
      <c r="R169" s="81">
        <v>397.37</v>
      </c>
      <c r="S169" s="81">
        <v>454.14</v>
      </c>
      <c r="T169" s="82"/>
      <c r="U169" s="81">
        <v>1894.78</v>
      </c>
      <c r="V169" s="81"/>
      <c r="W169" s="82"/>
      <c r="X169" s="83">
        <f>P169/8</f>
        <v>12.615</v>
      </c>
      <c r="Y169" s="83">
        <f>P169+((X169*1)*1.25)</f>
        <v>116.68875</v>
      </c>
      <c r="Z169" s="83">
        <f>P169+((X169*2)*1.25)</f>
        <v>132.45750000000001</v>
      </c>
      <c r="AA169" s="83">
        <f>(P169+(((X169*2)*1.25)+((X169*1)*1.25)))</f>
        <v>148.22624999999999</v>
      </c>
      <c r="AB169" s="83">
        <f>(P169+(((X169*2)*1.25)+((X169*2)*1.5)))</f>
        <v>170.30250000000001</v>
      </c>
      <c r="AC169" s="82"/>
      <c r="AD169" s="84" t="s">
        <v>187</v>
      </c>
      <c r="AF169" s="27"/>
    </row>
    <row r="170" spans="1:33" s="90" customFormat="1" ht="16" customHeight="1">
      <c r="A170" s="85">
        <v>262</v>
      </c>
      <c r="B170" s="86" t="s">
        <v>315</v>
      </c>
      <c r="C170" s="87"/>
      <c r="D170" s="88"/>
      <c r="E170" s="88"/>
      <c r="F170" s="88"/>
      <c r="G170" s="88"/>
      <c r="H170" s="88"/>
      <c r="I170" s="89">
        <f>SUM(H171:H174)</f>
        <v>0</v>
      </c>
      <c r="J170" s="26"/>
      <c r="K170" s="26"/>
      <c r="L170" s="26"/>
      <c r="O170" s="72"/>
      <c r="P170" s="73"/>
      <c r="Q170" s="69"/>
      <c r="R170" s="73"/>
      <c r="S170" s="73"/>
      <c r="T170" s="69"/>
      <c r="U170" s="73"/>
      <c r="V170" s="73"/>
      <c r="W170" s="69"/>
      <c r="X170" s="74"/>
      <c r="Y170" s="74"/>
      <c r="Z170" s="74"/>
      <c r="AA170" s="74"/>
      <c r="AB170" s="74"/>
      <c r="AC170" s="69"/>
      <c r="AD170" s="66"/>
      <c r="AF170" s="53"/>
    </row>
    <row r="171" spans="1:33" s="26" customFormat="1" ht="19" customHeight="1">
      <c r="A171" s="44">
        <v>2621</v>
      </c>
      <c r="B171" s="45" t="s">
        <v>316</v>
      </c>
      <c r="C171" s="46"/>
      <c r="D171" s="47">
        <v>0</v>
      </c>
      <c r="E171" s="48" t="s">
        <v>141</v>
      </c>
      <c r="F171" s="48" t="s">
        <v>177</v>
      </c>
      <c r="G171" s="49">
        <f t="shared" ref="G171:G174" si="75">P171</f>
        <v>259.55</v>
      </c>
      <c r="H171" s="50">
        <f>D171*G171</f>
        <v>0</v>
      </c>
      <c r="I171" s="54"/>
      <c r="L171" s="52">
        <f>H171+(H171*(SUMIF($F$242:$F$248,F171,$D$242:$D$248)))</f>
        <v>0</v>
      </c>
      <c r="O171" s="75">
        <v>259.55</v>
      </c>
      <c r="P171" s="76">
        <v>259.55</v>
      </c>
      <c r="Q171" s="77"/>
      <c r="R171" s="76">
        <v>1167.98</v>
      </c>
      <c r="S171" s="76">
        <v>1334.84</v>
      </c>
      <c r="T171" s="77"/>
      <c r="U171" s="76">
        <v>4438.34</v>
      </c>
      <c r="V171" s="76">
        <v>5072.3900000000003</v>
      </c>
      <c r="W171" s="77"/>
      <c r="X171" s="78">
        <f>P171/8</f>
        <v>32.443750000000001</v>
      </c>
      <c r="Y171" s="78">
        <f>P171+((X171*1)*1.25)</f>
        <v>300.10468750000001</v>
      </c>
      <c r="Z171" s="78">
        <f>P171+((X171*2)*1.25)</f>
        <v>340.65937500000001</v>
      </c>
      <c r="AA171" s="78">
        <f>(P171+(((X171*2)*1.25)+((X171*1)*1.25)))</f>
        <v>381.21406250000001</v>
      </c>
      <c r="AB171" s="78">
        <f>(P171+(((X171*2)*1.25)+((X171*2)*1.5)))</f>
        <v>437.99062500000002</v>
      </c>
      <c r="AC171" s="77"/>
      <c r="AD171" s="79" t="s">
        <v>183</v>
      </c>
      <c r="AF171" s="27"/>
    </row>
    <row r="172" spans="1:33" s="26" customFormat="1" ht="19" customHeight="1">
      <c r="A172" s="44">
        <v>2622</v>
      </c>
      <c r="B172" s="45" t="s">
        <v>317</v>
      </c>
      <c r="C172" s="46"/>
      <c r="D172" s="47">
        <v>0</v>
      </c>
      <c r="E172" s="48" t="s">
        <v>141</v>
      </c>
      <c r="F172" s="48" t="s">
        <v>177</v>
      </c>
      <c r="G172" s="49">
        <f t="shared" si="75"/>
        <v>237.2</v>
      </c>
      <c r="H172" s="50">
        <f>D172*G172</f>
        <v>0</v>
      </c>
      <c r="I172" s="54"/>
      <c r="L172" s="52">
        <f>H172+(H172*(SUMIF($F$242:$F$248,F172,$D$242:$D$248)))</f>
        <v>0</v>
      </c>
      <c r="O172" s="80">
        <v>207.55</v>
      </c>
      <c r="P172" s="81">
        <v>237.2</v>
      </c>
      <c r="Q172" s="82"/>
      <c r="R172" s="81">
        <v>933.98</v>
      </c>
      <c r="S172" s="81">
        <v>1067.4000000000001</v>
      </c>
      <c r="T172" s="82"/>
      <c r="U172" s="81">
        <v>3549.11</v>
      </c>
      <c r="V172" s="81">
        <v>4056.13</v>
      </c>
      <c r="W172" s="82"/>
      <c r="X172" s="83">
        <f>P172/8</f>
        <v>29.65</v>
      </c>
      <c r="Y172" s="83">
        <f>P172+((X172*1)*1.25)</f>
        <v>274.26249999999999</v>
      </c>
      <c r="Z172" s="83">
        <f>P172+((X172*2)*1.25)</f>
        <v>311.32499999999999</v>
      </c>
      <c r="AA172" s="83">
        <f>(P172+(((X172*2)*1.25)+((X172*1)*1.25)))</f>
        <v>348.38749999999999</v>
      </c>
      <c r="AB172" s="83">
        <f>(P172+(((X172*2)*1.25)+((X172*2)*1.5)))</f>
        <v>400.27499999999998</v>
      </c>
      <c r="AC172" s="82"/>
      <c r="AD172" s="84" t="s">
        <v>183</v>
      </c>
      <c r="AF172" s="27"/>
    </row>
    <row r="173" spans="1:33" s="26" customFormat="1" ht="19" customHeight="1">
      <c r="A173" s="44">
        <v>2623</v>
      </c>
      <c r="B173" s="45" t="s">
        <v>318</v>
      </c>
      <c r="C173" s="46"/>
      <c r="D173" s="47">
        <v>0</v>
      </c>
      <c r="E173" s="48" t="s">
        <v>141</v>
      </c>
      <c r="F173" s="48" t="s">
        <v>177</v>
      </c>
      <c r="G173" s="49">
        <f t="shared" si="75"/>
        <v>141.28</v>
      </c>
      <c r="H173" s="50">
        <f>D173*G173</f>
        <v>0</v>
      </c>
      <c r="I173" s="54"/>
      <c r="L173" s="52">
        <f>H173+(H173*(SUMIF($F$242:$F$248,F173,$D$242:$D$248)))</f>
        <v>0</v>
      </c>
      <c r="O173" s="75">
        <v>123.62</v>
      </c>
      <c r="P173" s="76">
        <v>141.28</v>
      </c>
      <c r="Q173" s="77"/>
      <c r="R173" s="76">
        <v>556.30999999999995</v>
      </c>
      <c r="S173" s="76">
        <v>635.78</v>
      </c>
      <c r="T173" s="77"/>
      <c r="U173" s="76">
        <v>2113.9699999999998</v>
      </c>
      <c r="V173" s="76">
        <v>2415.9699999999998</v>
      </c>
      <c r="W173" s="77"/>
      <c r="X173" s="78">
        <f>P173/8</f>
        <v>17.66</v>
      </c>
      <c r="Y173" s="78">
        <f>P173+((X173*1)*1.25)</f>
        <v>163.35499999999999</v>
      </c>
      <c r="Z173" s="78">
        <f>P173+((X173*2)*1.25)</f>
        <v>185.43</v>
      </c>
      <c r="AA173" s="78">
        <f>(P173+(((X173*2)*1.25)+((X173*1)*1.25)))</f>
        <v>207.505</v>
      </c>
      <c r="AB173" s="78">
        <f>(P173+(((X173*2)*1.25)+((X173*2)*1.5)))</f>
        <v>238.41</v>
      </c>
      <c r="AC173" s="77"/>
      <c r="AD173" s="79" t="s">
        <v>187</v>
      </c>
      <c r="AF173" s="27"/>
    </row>
    <row r="174" spans="1:33" s="26" customFormat="1" ht="19" customHeight="1">
      <c r="A174" s="44">
        <v>2624</v>
      </c>
      <c r="B174" s="45" t="s">
        <v>319</v>
      </c>
      <c r="C174" s="46"/>
      <c r="D174" s="47">
        <v>0</v>
      </c>
      <c r="E174" s="48" t="s">
        <v>141</v>
      </c>
      <c r="F174" s="48" t="s">
        <v>193</v>
      </c>
      <c r="G174" s="49">
        <f t="shared" si="75"/>
        <v>0</v>
      </c>
      <c r="H174" s="50">
        <f>D174*G174</f>
        <v>0</v>
      </c>
      <c r="I174" s="54"/>
      <c r="L174" s="52">
        <f>H174+(H174*(SUMIF($F$242:$F$248,F174,$D$242:$D$248)))</f>
        <v>0</v>
      </c>
      <c r="O174" s="80"/>
      <c r="P174" s="81"/>
      <c r="Q174" s="82"/>
      <c r="R174" s="81"/>
      <c r="S174" s="81"/>
      <c r="T174" s="82"/>
      <c r="U174" s="81">
        <v>508.2</v>
      </c>
      <c r="V174" s="81"/>
      <c r="W174" s="82"/>
      <c r="X174" s="83"/>
      <c r="Y174" s="83"/>
      <c r="Z174" s="83"/>
      <c r="AA174" s="83"/>
      <c r="AB174" s="83"/>
      <c r="AC174" s="82"/>
      <c r="AD174" s="84">
        <v>508.2</v>
      </c>
      <c r="AF174" s="27"/>
    </row>
    <row r="175" spans="1:33" s="90" customFormat="1" ht="16" customHeight="1">
      <c r="A175" s="85">
        <v>263</v>
      </c>
      <c r="B175" s="86" t="s">
        <v>95</v>
      </c>
      <c r="C175" s="87"/>
      <c r="D175" s="88"/>
      <c r="E175" s="88"/>
      <c r="F175" s="88"/>
      <c r="G175" s="88"/>
      <c r="H175" s="88"/>
      <c r="I175" s="89">
        <f>SUM(H176:H178)</f>
        <v>0</v>
      </c>
      <c r="J175" s="26"/>
      <c r="K175" s="26"/>
      <c r="L175" s="26"/>
      <c r="O175" s="72"/>
      <c r="P175" s="73"/>
      <c r="Q175" s="69"/>
      <c r="R175" s="73"/>
      <c r="S175" s="73"/>
      <c r="T175" s="69"/>
      <c r="U175" s="73"/>
      <c r="V175" s="73"/>
      <c r="W175" s="69"/>
      <c r="X175" s="74"/>
      <c r="Y175" s="74"/>
      <c r="Z175" s="74"/>
      <c r="AA175" s="74"/>
      <c r="AB175" s="74"/>
      <c r="AC175" s="69"/>
      <c r="AD175" s="66"/>
      <c r="AF175" s="53"/>
    </row>
    <row r="176" spans="1:33" s="26" customFormat="1" ht="19" customHeight="1">
      <c r="A176" s="44">
        <v>2631</v>
      </c>
      <c r="B176" s="45" t="s">
        <v>96</v>
      </c>
      <c r="C176" s="46"/>
      <c r="D176" s="47">
        <v>0</v>
      </c>
      <c r="E176" s="48" t="s">
        <v>141</v>
      </c>
      <c r="F176" s="48" t="s">
        <v>177</v>
      </c>
      <c r="G176" s="49">
        <f t="shared" ref="G176:G177" si="76">P176</f>
        <v>316.36</v>
      </c>
      <c r="H176" s="50">
        <f>D176*G176</f>
        <v>0</v>
      </c>
      <c r="I176" s="54"/>
      <c r="L176" s="52">
        <f>H176+(H176*(SUMIF($F$242:$F$248,F176,$D$242:$D$248)))</f>
        <v>0</v>
      </c>
      <c r="O176" s="75">
        <v>276.81</v>
      </c>
      <c r="P176" s="76">
        <v>316.36</v>
      </c>
      <c r="Q176" s="77"/>
      <c r="R176" s="76">
        <v>1245.6500000000001</v>
      </c>
      <c r="S176" s="76">
        <v>1423.6</v>
      </c>
      <c r="T176" s="77"/>
      <c r="U176" s="76">
        <v>4733.4799999999996</v>
      </c>
      <c r="V176" s="76">
        <v>5409.69</v>
      </c>
      <c r="W176" s="77"/>
      <c r="X176" s="78">
        <f>P176/8</f>
        <v>39.545000000000002</v>
      </c>
      <c r="Y176" s="78">
        <f>P176+((X176*1)*1.25)</f>
        <v>365.79124999999999</v>
      </c>
      <c r="Z176" s="78">
        <f>P176+((X176*2)*1.25)</f>
        <v>415.22250000000003</v>
      </c>
      <c r="AA176" s="78">
        <f>(P176+(((X176*2)*1.25)+((X176*1)*1.25)))</f>
        <v>464.65375000000006</v>
      </c>
      <c r="AB176" s="78">
        <f>(P176+(((X176*2)*1.25)+((X176*2)*1.5)))</f>
        <v>533.85750000000007</v>
      </c>
      <c r="AC176" s="77"/>
      <c r="AD176" s="79" t="s">
        <v>183</v>
      </c>
      <c r="AF176" s="27"/>
    </row>
    <row r="177" spans="1:33" s="26" customFormat="1" ht="19" customHeight="1">
      <c r="A177" s="44">
        <v>2632</v>
      </c>
      <c r="B177" s="45" t="s">
        <v>52</v>
      </c>
      <c r="C177" s="46"/>
      <c r="D177" s="47">
        <v>0</v>
      </c>
      <c r="E177" s="48" t="s">
        <v>141</v>
      </c>
      <c r="F177" s="48" t="s">
        <v>177</v>
      </c>
      <c r="G177" s="49">
        <f t="shared" si="76"/>
        <v>217.77</v>
      </c>
      <c r="H177" s="50">
        <f>D177*G177</f>
        <v>0</v>
      </c>
      <c r="I177" s="54"/>
      <c r="L177" s="52">
        <f>H177+(H177*(SUMIF($F$242:$F$248,F177,$D$242:$D$248)))</f>
        <v>0</v>
      </c>
      <c r="O177" s="80">
        <v>190.55</v>
      </c>
      <c r="P177" s="81">
        <v>217.77</v>
      </c>
      <c r="Q177" s="82"/>
      <c r="R177" s="81">
        <v>857.47</v>
      </c>
      <c r="S177" s="81">
        <v>979.97</v>
      </c>
      <c r="T177" s="82"/>
      <c r="U177" s="81">
        <v>3258.4</v>
      </c>
      <c r="V177" s="81">
        <v>3723.88</v>
      </c>
      <c r="W177" s="82"/>
      <c r="X177" s="83">
        <f>P177/8</f>
        <v>27.221250000000001</v>
      </c>
      <c r="Y177" s="83">
        <f>P177+((X177*1)*1.25)</f>
        <v>251.79656250000002</v>
      </c>
      <c r="Z177" s="83">
        <f>P177+((X177*2)*1.25)</f>
        <v>285.823125</v>
      </c>
      <c r="AA177" s="83">
        <f>(P177+(((X177*2)*1.25)+((X177*1)*1.25)))</f>
        <v>319.84968750000002</v>
      </c>
      <c r="AB177" s="83">
        <f>(P177+(((X177*2)*1.25)+((X177*2)*1.5)))</f>
        <v>367.48687500000005</v>
      </c>
      <c r="AC177" s="82"/>
      <c r="AD177" s="84" t="s">
        <v>187</v>
      </c>
      <c r="AF177" s="27"/>
    </row>
    <row r="178" spans="1:33" s="26" customFormat="1" ht="19" customHeight="1">
      <c r="A178" s="44">
        <v>2633</v>
      </c>
      <c r="B178" s="45" t="s">
        <v>320</v>
      </c>
      <c r="C178" s="46"/>
      <c r="D178" s="47">
        <v>0</v>
      </c>
      <c r="E178" s="48" t="s">
        <v>141</v>
      </c>
      <c r="F178" s="48" t="s">
        <v>177</v>
      </c>
      <c r="G178" s="49">
        <f>P178</f>
        <v>217.77</v>
      </c>
      <c r="H178" s="50">
        <f>D178*G178</f>
        <v>0</v>
      </c>
      <c r="I178" s="54"/>
      <c r="L178" s="52">
        <f>H178+(H178*(SUMIF($F$242:$F$248,F178,$D$242:$D$248)))</f>
        <v>0</v>
      </c>
      <c r="O178" s="75">
        <v>190.55</v>
      </c>
      <c r="P178" s="76">
        <v>217.77</v>
      </c>
      <c r="Q178" s="77"/>
      <c r="R178" s="76">
        <v>857.47</v>
      </c>
      <c r="S178" s="76">
        <v>979.97</v>
      </c>
      <c r="T178" s="77"/>
      <c r="U178" s="76">
        <v>3258.4</v>
      </c>
      <c r="V178" s="76">
        <v>3723.88</v>
      </c>
      <c r="W178" s="77"/>
      <c r="X178" s="78">
        <f>P178/8</f>
        <v>27.221250000000001</v>
      </c>
      <c r="Y178" s="78">
        <f>P178+((X178*1)*1.25)</f>
        <v>251.79656250000002</v>
      </c>
      <c r="Z178" s="78">
        <f>P178+((X178*2)*1.25)</f>
        <v>285.823125</v>
      </c>
      <c r="AA178" s="78">
        <f>(P178+(((X178*2)*1.25)+((X178*1)*1.25)))</f>
        <v>319.84968750000002</v>
      </c>
      <c r="AB178" s="78">
        <f>(P178+(((X178*2)*1.25)+((X178*2)*1.5)))</f>
        <v>367.48687500000005</v>
      </c>
      <c r="AC178" s="77"/>
      <c r="AD178" s="79" t="s">
        <v>187</v>
      </c>
      <c r="AF178" s="27"/>
    </row>
    <row r="179" spans="1:33" s="90" customFormat="1" ht="16" customHeight="1">
      <c r="A179" s="85">
        <v>264</v>
      </c>
      <c r="B179" s="86" t="s">
        <v>321</v>
      </c>
      <c r="C179" s="87"/>
      <c r="D179" s="88"/>
      <c r="E179" s="88"/>
      <c r="F179" s="88"/>
      <c r="G179" s="88"/>
      <c r="H179" s="88"/>
      <c r="I179" s="89">
        <f>SUM(H180:H182)</f>
        <v>0</v>
      </c>
      <c r="J179" s="26"/>
      <c r="K179" s="26"/>
      <c r="L179" s="26"/>
      <c r="O179" s="72"/>
      <c r="P179" s="73"/>
      <c r="Q179" s="69"/>
      <c r="R179" s="73"/>
      <c r="S179" s="73"/>
      <c r="T179" s="69"/>
      <c r="U179" s="73"/>
      <c r="V179" s="73"/>
      <c r="W179" s="69"/>
      <c r="X179" s="74"/>
      <c r="Y179" s="74"/>
      <c r="Z179" s="74"/>
      <c r="AA179" s="74"/>
      <c r="AB179" s="74"/>
      <c r="AC179" s="69"/>
      <c r="AD179" s="66"/>
      <c r="AF179" s="53"/>
    </row>
    <row r="180" spans="1:33" s="26" customFormat="1" ht="19" customHeight="1">
      <c r="A180" s="44">
        <v>2641</v>
      </c>
      <c r="B180" s="45" t="s">
        <v>322</v>
      </c>
      <c r="C180" s="46"/>
      <c r="D180" s="47">
        <v>0</v>
      </c>
      <c r="E180" s="48" t="s">
        <v>141</v>
      </c>
      <c r="F180" s="48" t="s">
        <v>177</v>
      </c>
      <c r="G180" s="49">
        <f>P180</f>
        <v>237.2</v>
      </c>
      <c r="H180" s="50">
        <f>D180*G180</f>
        <v>0</v>
      </c>
      <c r="I180" s="54"/>
      <c r="L180" s="52">
        <f>H180+(H180*(SUMIF($F$242:$F$248,F180,$D$242:$D$248)))</f>
        <v>0</v>
      </c>
      <c r="O180" s="75">
        <v>207.55</v>
      </c>
      <c r="P180" s="76">
        <v>237.2</v>
      </c>
      <c r="Q180" s="77"/>
      <c r="R180" s="76">
        <v>933.98</v>
      </c>
      <c r="S180" s="76">
        <v>1067.4000000000001</v>
      </c>
      <c r="T180" s="77"/>
      <c r="U180" s="76">
        <v>3549.11</v>
      </c>
      <c r="V180" s="76">
        <v>4056.13</v>
      </c>
      <c r="W180" s="77"/>
      <c r="X180" s="78">
        <f>P180/8</f>
        <v>29.65</v>
      </c>
      <c r="Y180" s="78">
        <f>P180+((X180*1)*1.25)</f>
        <v>274.26249999999999</v>
      </c>
      <c r="Z180" s="78">
        <f>P180+((X180*2)*1.25)</f>
        <v>311.32499999999999</v>
      </c>
      <c r="AA180" s="78">
        <f>(P180+(((X180*2)*1.25)+((X180*1)*1.25)))</f>
        <v>348.38749999999999</v>
      </c>
      <c r="AB180" s="78">
        <f>(P180+(((X180*2)*1.25)+((X180*2)*1.5)))</f>
        <v>400.27499999999998</v>
      </c>
      <c r="AC180" s="77"/>
      <c r="AD180" s="79" t="s">
        <v>183</v>
      </c>
      <c r="AF180" s="27"/>
    </row>
    <row r="181" spans="1:33" s="26" customFormat="1" ht="19" customHeight="1">
      <c r="A181" s="44">
        <v>2642</v>
      </c>
      <c r="B181" s="45" t="s">
        <v>323</v>
      </c>
      <c r="C181" s="46"/>
      <c r="D181" s="47">
        <v>0</v>
      </c>
      <c r="E181" s="48" t="s">
        <v>141</v>
      </c>
      <c r="F181" s="48" t="s">
        <v>177</v>
      </c>
      <c r="G181" s="49">
        <f>P181</f>
        <v>237.2</v>
      </c>
      <c r="H181" s="50">
        <f>D181*G181</f>
        <v>0</v>
      </c>
      <c r="I181" s="54"/>
      <c r="L181" s="52">
        <f>H181+(H181*(SUMIF($F$242:$F$248,F181,$D$242:$D$248)))</f>
        <v>0</v>
      </c>
      <c r="O181" s="80">
        <v>207.55</v>
      </c>
      <c r="P181" s="81">
        <v>237.2</v>
      </c>
      <c r="Q181" s="82"/>
      <c r="R181" s="81">
        <v>933.98</v>
      </c>
      <c r="S181" s="81">
        <v>1067.4000000000001</v>
      </c>
      <c r="T181" s="82"/>
      <c r="U181" s="81">
        <v>3549.11</v>
      </c>
      <c r="V181" s="81">
        <v>4056.13</v>
      </c>
      <c r="W181" s="82"/>
      <c r="X181" s="83">
        <f>P181/8</f>
        <v>29.65</v>
      </c>
      <c r="Y181" s="83">
        <f>P181+((X181*1)*1.25)</f>
        <v>274.26249999999999</v>
      </c>
      <c r="Z181" s="83">
        <f>P181+((X181*2)*1.25)</f>
        <v>311.32499999999999</v>
      </c>
      <c r="AA181" s="83">
        <f>(P181+(((X181*2)*1.25)+((X181*1)*1.25)))</f>
        <v>348.38749999999999</v>
      </c>
      <c r="AB181" s="83">
        <f>(P181+(((X181*2)*1.25)+((X181*2)*1.5)))</f>
        <v>400.27499999999998</v>
      </c>
      <c r="AC181" s="82"/>
      <c r="AD181" s="84" t="s">
        <v>183</v>
      </c>
      <c r="AF181" s="27"/>
    </row>
    <row r="182" spans="1:33" s="26" customFormat="1" ht="19" customHeight="1" thickBot="1">
      <c r="A182" s="44">
        <v>2643</v>
      </c>
      <c r="B182" s="45" t="s">
        <v>324</v>
      </c>
      <c r="C182" s="46"/>
      <c r="D182" s="47">
        <v>0</v>
      </c>
      <c r="E182" s="48" t="s">
        <v>141</v>
      </c>
      <c r="F182" s="48" t="s">
        <v>177</v>
      </c>
      <c r="G182" s="49">
        <f>P182</f>
        <v>221.16</v>
      </c>
      <c r="H182" s="50">
        <f>D182*G182</f>
        <v>0</v>
      </c>
      <c r="I182" s="54"/>
      <c r="L182" s="52">
        <f>H182+(H182*(SUMIF($F$242:$F$248,F182,$D$242:$D$248)))</f>
        <v>0</v>
      </c>
      <c r="O182" s="91">
        <v>193.51</v>
      </c>
      <c r="P182" s="92">
        <v>221.16</v>
      </c>
      <c r="Q182" s="93"/>
      <c r="R182" s="92">
        <v>870.81</v>
      </c>
      <c r="S182" s="92">
        <v>995.21</v>
      </c>
      <c r="T182" s="93"/>
      <c r="U182" s="92">
        <v>3309.09</v>
      </c>
      <c r="V182" s="92">
        <v>3781.81</v>
      </c>
      <c r="W182" s="93"/>
      <c r="X182" s="94">
        <f>P182/8</f>
        <v>27.645</v>
      </c>
      <c r="Y182" s="94">
        <f>P182+((X182*1)*1.25)</f>
        <v>255.71625</v>
      </c>
      <c r="Z182" s="94">
        <f>P182+((X182*2)*1.25)</f>
        <v>290.27249999999998</v>
      </c>
      <c r="AA182" s="94">
        <f>(P182+(((X182*2)*1.25)+((X182*1)*1.25)))</f>
        <v>324.82875000000001</v>
      </c>
      <c r="AB182" s="94">
        <f>(P182+(((X182*2)*1.25)+((X182*2)*1.5)))</f>
        <v>373.20749999999998</v>
      </c>
      <c r="AC182" s="93"/>
      <c r="AD182" s="95" t="s">
        <v>183</v>
      </c>
      <c r="AF182" s="27"/>
    </row>
    <row r="183" spans="1:33" s="40" customFormat="1" ht="18">
      <c r="A183" s="34">
        <v>27</v>
      </c>
      <c r="B183" s="35" t="s">
        <v>97</v>
      </c>
      <c r="C183" s="36"/>
      <c r="D183" s="37"/>
      <c r="E183" s="38"/>
      <c r="F183" s="38"/>
      <c r="G183" s="38"/>
      <c r="H183" s="38"/>
      <c r="I183" s="38"/>
      <c r="J183" s="39">
        <f>SUM(I184:I195)</f>
        <v>0</v>
      </c>
      <c r="K183" s="26"/>
      <c r="L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43"/>
    </row>
    <row r="184" spans="1:33" s="90" customFormat="1" ht="16" customHeight="1">
      <c r="A184" s="85">
        <v>271</v>
      </c>
      <c r="B184" s="86" t="s">
        <v>98</v>
      </c>
      <c r="C184" s="87"/>
      <c r="D184" s="88"/>
      <c r="E184" s="88"/>
      <c r="F184" s="88"/>
      <c r="G184" s="88"/>
      <c r="H184" s="88"/>
      <c r="I184" s="89">
        <f>SUM(H185:H192)</f>
        <v>0</v>
      </c>
      <c r="J184" s="26"/>
      <c r="K184" s="26"/>
      <c r="L184" s="26"/>
      <c r="N184" s="26"/>
      <c r="O184" s="27"/>
      <c r="P184" s="27"/>
      <c r="Q184" s="26"/>
      <c r="R184" s="27"/>
      <c r="S184" s="27"/>
      <c r="T184" s="26"/>
      <c r="U184" s="27"/>
      <c r="V184" s="27"/>
      <c r="W184" s="26"/>
      <c r="X184" s="26"/>
      <c r="Y184" s="26"/>
      <c r="Z184" s="26"/>
      <c r="AA184" s="26"/>
      <c r="AB184" s="26"/>
      <c r="AC184" s="26"/>
      <c r="AD184" s="13"/>
      <c r="AF184" s="53"/>
    </row>
    <row r="185" spans="1:33" s="26" customFormat="1" ht="19" customHeight="1">
      <c r="A185" s="44">
        <v>2711</v>
      </c>
      <c r="B185" s="45" t="s">
        <v>99</v>
      </c>
      <c r="C185" s="46"/>
      <c r="D185" s="47">
        <v>0</v>
      </c>
      <c r="E185" s="48" t="s">
        <v>136</v>
      </c>
      <c r="F185" s="48" t="s">
        <v>145</v>
      </c>
      <c r="G185" s="49">
        <v>0</v>
      </c>
      <c r="H185" s="50">
        <f t="shared" ref="H185:H192" si="77">D185*G185</f>
        <v>0</v>
      </c>
      <c r="I185" s="54"/>
      <c r="L185" s="52">
        <f t="shared" ref="L185:L192" si="78">H185+(H185*(SUMIF($F$242:$F$248,F185,$D$242:$D$248)))</f>
        <v>0</v>
      </c>
      <c r="O185" s="27"/>
      <c r="P185" s="27"/>
      <c r="R185" s="27"/>
      <c r="S185" s="27"/>
      <c r="U185" s="27"/>
      <c r="V185" s="27"/>
      <c r="AD185" s="13"/>
      <c r="AF185" s="27"/>
    </row>
    <row r="186" spans="1:33" s="26" customFormat="1" ht="19" customHeight="1">
      <c r="A186" s="44">
        <v>2712</v>
      </c>
      <c r="B186" s="45" t="s">
        <v>325</v>
      </c>
      <c r="C186" s="46"/>
      <c r="D186" s="47">
        <v>0</v>
      </c>
      <c r="E186" s="48" t="s">
        <v>136</v>
      </c>
      <c r="F186" s="48" t="s">
        <v>145</v>
      </c>
      <c r="G186" s="49">
        <v>0</v>
      </c>
      <c r="H186" s="50">
        <f t="shared" si="77"/>
        <v>0</v>
      </c>
      <c r="I186" s="54"/>
      <c r="L186" s="52">
        <f t="shared" si="78"/>
        <v>0</v>
      </c>
      <c r="O186" s="27"/>
      <c r="P186" s="27"/>
      <c r="R186" s="27"/>
      <c r="S186" s="27"/>
      <c r="U186" s="27"/>
      <c r="V186" s="27"/>
      <c r="AD186" s="13"/>
      <c r="AF186" s="27"/>
    </row>
    <row r="187" spans="1:33" s="26" customFormat="1" ht="19" customHeight="1">
      <c r="A187" s="44">
        <v>2713</v>
      </c>
      <c r="B187" s="45" t="s">
        <v>326</v>
      </c>
      <c r="C187" s="46"/>
      <c r="D187" s="47">
        <v>0</v>
      </c>
      <c r="E187" s="48" t="s">
        <v>136</v>
      </c>
      <c r="F187" s="48" t="s">
        <v>145</v>
      </c>
      <c r="G187" s="49">
        <v>0</v>
      </c>
      <c r="H187" s="50">
        <f t="shared" si="77"/>
        <v>0</v>
      </c>
      <c r="I187" s="54"/>
      <c r="L187" s="52">
        <f t="shared" si="78"/>
        <v>0</v>
      </c>
      <c r="O187" s="27"/>
      <c r="P187" s="27"/>
      <c r="R187" s="27"/>
      <c r="S187" s="27"/>
      <c r="U187" s="27"/>
      <c r="V187" s="27"/>
      <c r="AD187" s="13"/>
      <c r="AF187" s="27"/>
    </row>
    <row r="188" spans="1:33" s="26" customFormat="1" ht="19" customHeight="1">
      <c r="A188" s="44">
        <v>2714</v>
      </c>
      <c r="B188" s="45" t="s">
        <v>327</v>
      </c>
      <c r="C188" s="46"/>
      <c r="D188" s="47">
        <v>0</v>
      </c>
      <c r="E188" s="48" t="s">
        <v>136</v>
      </c>
      <c r="F188" s="48" t="s">
        <v>145</v>
      </c>
      <c r="G188" s="49">
        <v>0</v>
      </c>
      <c r="H188" s="50">
        <f t="shared" si="77"/>
        <v>0</v>
      </c>
      <c r="I188" s="54"/>
      <c r="L188" s="52">
        <f t="shared" si="78"/>
        <v>0</v>
      </c>
      <c r="O188" s="27"/>
      <c r="P188" s="27"/>
      <c r="R188" s="27"/>
      <c r="S188" s="27"/>
      <c r="U188" s="27"/>
      <c r="V188" s="27"/>
      <c r="AD188" s="13"/>
      <c r="AF188" s="27"/>
    </row>
    <row r="189" spans="1:33" s="26" customFormat="1" ht="19" customHeight="1">
      <c r="A189" s="44">
        <v>2715</v>
      </c>
      <c r="B189" s="45" t="s">
        <v>328</v>
      </c>
      <c r="C189" s="46"/>
      <c r="D189" s="47">
        <v>0</v>
      </c>
      <c r="E189" s="48" t="s">
        <v>136</v>
      </c>
      <c r="F189" s="48" t="s">
        <v>145</v>
      </c>
      <c r="G189" s="49">
        <v>0</v>
      </c>
      <c r="H189" s="50">
        <f t="shared" si="77"/>
        <v>0</v>
      </c>
      <c r="I189" s="54"/>
      <c r="L189" s="52">
        <f t="shared" si="78"/>
        <v>0</v>
      </c>
      <c r="O189" s="27"/>
      <c r="P189" s="27"/>
      <c r="R189" s="27"/>
      <c r="S189" s="27"/>
      <c r="U189" s="27"/>
      <c r="V189" s="27"/>
      <c r="AD189" s="13"/>
      <c r="AF189" s="27"/>
    </row>
    <row r="190" spans="1:33" s="26" customFormat="1" ht="19" customHeight="1">
      <c r="A190" s="44">
        <v>2716</v>
      </c>
      <c r="B190" s="45" t="s">
        <v>329</v>
      </c>
      <c r="C190" s="46"/>
      <c r="D190" s="47">
        <v>0</v>
      </c>
      <c r="E190" s="48" t="s">
        <v>136</v>
      </c>
      <c r="F190" s="48" t="s">
        <v>145</v>
      </c>
      <c r="G190" s="49">
        <v>0</v>
      </c>
      <c r="H190" s="50">
        <f t="shared" si="77"/>
        <v>0</v>
      </c>
      <c r="I190" s="54"/>
      <c r="L190" s="52">
        <f t="shared" si="78"/>
        <v>0</v>
      </c>
      <c r="O190" s="27"/>
      <c r="P190" s="27"/>
      <c r="R190" s="27"/>
      <c r="S190" s="27"/>
      <c r="U190" s="27"/>
      <c r="V190" s="27"/>
      <c r="AD190" s="13"/>
      <c r="AF190" s="27"/>
    </row>
    <row r="191" spans="1:33" s="26" customFormat="1" ht="19" customHeight="1">
      <c r="A191" s="44">
        <v>2717</v>
      </c>
      <c r="B191" s="45" t="s">
        <v>330</v>
      </c>
      <c r="C191" s="46"/>
      <c r="D191" s="47">
        <v>0</v>
      </c>
      <c r="E191" s="48" t="s">
        <v>136</v>
      </c>
      <c r="F191" s="48" t="s">
        <v>145</v>
      </c>
      <c r="G191" s="49">
        <v>0</v>
      </c>
      <c r="H191" s="50">
        <f t="shared" si="77"/>
        <v>0</v>
      </c>
      <c r="I191" s="54"/>
      <c r="L191" s="52">
        <f t="shared" si="78"/>
        <v>0</v>
      </c>
      <c r="O191" s="27"/>
      <c r="P191" s="27"/>
      <c r="R191" s="27"/>
      <c r="S191" s="27"/>
      <c r="U191" s="27"/>
      <c r="V191" s="27"/>
      <c r="AD191" s="13"/>
      <c r="AF191" s="27"/>
    </row>
    <row r="192" spans="1:33" s="26" customFormat="1" ht="19" customHeight="1">
      <c r="A192" s="44">
        <v>2718</v>
      </c>
      <c r="B192" s="45" t="s">
        <v>100</v>
      </c>
      <c r="C192" s="46"/>
      <c r="D192" s="47">
        <v>0</v>
      </c>
      <c r="E192" s="48" t="s">
        <v>136</v>
      </c>
      <c r="F192" s="48" t="s">
        <v>145</v>
      </c>
      <c r="G192" s="49">
        <v>0</v>
      </c>
      <c r="H192" s="50">
        <f t="shared" si="77"/>
        <v>0</v>
      </c>
      <c r="I192" s="54"/>
      <c r="L192" s="52">
        <f t="shared" si="78"/>
        <v>0</v>
      </c>
      <c r="O192" s="27"/>
      <c r="P192" s="27"/>
      <c r="R192" s="27"/>
      <c r="S192" s="27"/>
      <c r="U192" s="27"/>
      <c r="V192" s="27"/>
      <c r="AD192" s="13"/>
      <c r="AF192" s="27"/>
    </row>
    <row r="193" spans="1:33" s="90" customFormat="1" ht="16" customHeight="1">
      <c r="A193" s="85">
        <v>272</v>
      </c>
      <c r="B193" s="86" t="s">
        <v>331</v>
      </c>
      <c r="C193" s="87"/>
      <c r="D193" s="88"/>
      <c r="E193" s="88"/>
      <c r="F193" s="88"/>
      <c r="G193" s="88"/>
      <c r="H193" s="88"/>
      <c r="I193" s="89">
        <f>SUM(H194:H195)</f>
        <v>0</v>
      </c>
      <c r="J193" s="26"/>
      <c r="K193" s="26"/>
      <c r="L193" s="26"/>
      <c r="N193" s="26"/>
      <c r="O193" s="27"/>
      <c r="P193" s="27"/>
      <c r="Q193" s="26"/>
      <c r="R193" s="27"/>
      <c r="S193" s="27"/>
      <c r="T193" s="26"/>
      <c r="U193" s="27"/>
      <c r="V193" s="27"/>
      <c r="W193" s="26"/>
      <c r="X193" s="26"/>
      <c r="Y193" s="26"/>
      <c r="Z193" s="26"/>
      <c r="AA193" s="26"/>
      <c r="AB193" s="26"/>
      <c r="AC193" s="26"/>
      <c r="AD193" s="13"/>
      <c r="AF193" s="53"/>
    </row>
    <row r="194" spans="1:33" s="26" customFormat="1" ht="19" customHeight="1">
      <c r="A194" s="44">
        <v>2721</v>
      </c>
      <c r="B194" s="45" t="s">
        <v>332</v>
      </c>
      <c r="C194" s="46"/>
      <c r="D194" s="47">
        <v>0</v>
      </c>
      <c r="E194" s="48" t="s">
        <v>136</v>
      </c>
      <c r="F194" s="48" t="s">
        <v>145</v>
      </c>
      <c r="G194" s="49">
        <v>0</v>
      </c>
      <c r="H194" s="50">
        <f>D194*G194</f>
        <v>0</v>
      </c>
      <c r="I194" s="54"/>
      <c r="L194" s="52">
        <f>H194+(H194*(SUMIF($F$242:$F$248,F194,$D$242:$D$248)))</f>
        <v>0</v>
      </c>
      <c r="O194" s="27"/>
      <c r="P194" s="27"/>
      <c r="R194" s="27"/>
      <c r="S194" s="27"/>
      <c r="U194" s="27"/>
      <c r="V194" s="27"/>
      <c r="AD194" s="13"/>
      <c r="AF194" s="27"/>
    </row>
    <row r="195" spans="1:33" s="26" customFormat="1" ht="19" customHeight="1">
      <c r="A195" s="44">
        <v>2722</v>
      </c>
      <c r="B195" s="45" t="s">
        <v>333</v>
      </c>
      <c r="C195" s="46"/>
      <c r="D195" s="47">
        <v>0</v>
      </c>
      <c r="E195" s="48" t="s">
        <v>136</v>
      </c>
      <c r="F195" s="48" t="s">
        <v>145</v>
      </c>
      <c r="G195" s="49">
        <v>0</v>
      </c>
      <c r="H195" s="50">
        <f>D195*G195</f>
        <v>0</v>
      </c>
      <c r="I195" s="54"/>
      <c r="L195" s="52">
        <f>H195+(H195*(SUMIF($F$242:$F$248,F195,$D$242:$D$248)))</f>
        <v>0</v>
      </c>
      <c r="O195" s="27"/>
      <c r="P195" s="27"/>
      <c r="R195" s="27"/>
      <c r="S195" s="27"/>
      <c r="U195" s="27"/>
      <c r="V195" s="27"/>
      <c r="AD195" s="13"/>
      <c r="AF195" s="27"/>
    </row>
    <row r="196" spans="1:33" s="40" customFormat="1" ht="18">
      <c r="A196" s="34">
        <v>28</v>
      </c>
      <c r="B196" s="35" t="s">
        <v>334</v>
      </c>
      <c r="C196" s="36"/>
      <c r="D196" s="37"/>
      <c r="E196" s="38"/>
      <c r="F196" s="38"/>
      <c r="G196" s="38"/>
      <c r="H196" s="38"/>
      <c r="I196" s="38"/>
      <c r="J196" s="39">
        <f>SUM(H197:H201)</f>
        <v>0</v>
      </c>
      <c r="K196" s="26"/>
      <c r="L196" s="26"/>
      <c r="N196" s="26"/>
      <c r="O196" s="27"/>
      <c r="P196" s="27"/>
      <c r="Q196" s="26"/>
      <c r="R196" s="27"/>
      <c r="S196" s="27"/>
      <c r="T196" s="26"/>
      <c r="U196" s="27"/>
      <c r="V196" s="27"/>
      <c r="W196" s="26"/>
      <c r="X196" s="26"/>
      <c r="Y196" s="26"/>
      <c r="Z196" s="26"/>
      <c r="AA196" s="26"/>
      <c r="AB196" s="26"/>
      <c r="AC196" s="26"/>
      <c r="AD196" s="13"/>
      <c r="AE196" s="42"/>
      <c r="AF196" s="41"/>
      <c r="AG196" s="43"/>
    </row>
    <row r="197" spans="1:33" s="26" customFormat="1" ht="19" customHeight="1">
      <c r="A197" s="44">
        <v>2811</v>
      </c>
      <c r="B197" s="45" t="s">
        <v>335</v>
      </c>
      <c r="C197" s="46"/>
      <c r="D197" s="47">
        <v>0</v>
      </c>
      <c r="E197" s="48" t="s">
        <v>136</v>
      </c>
      <c r="F197" s="48" t="s">
        <v>145</v>
      </c>
      <c r="G197" s="49">
        <v>0</v>
      </c>
      <c r="H197" s="50">
        <f>D197*G197</f>
        <v>0</v>
      </c>
      <c r="I197" s="54"/>
      <c r="L197" s="52">
        <f>H197+(H197*(SUMIF($F$242:$F$248,F197,$D$242:$D$248)))</f>
        <v>0</v>
      </c>
      <c r="O197" s="27"/>
      <c r="P197" s="27"/>
      <c r="R197" s="27"/>
      <c r="S197" s="27"/>
      <c r="U197" s="27"/>
      <c r="V197" s="27"/>
      <c r="AD197" s="13"/>
      <c r="AF197" s="27"/>
    </row>
    <row r="198" spans="1:33" s="26" customFormat="1" ht="19" customHeight="1">
      <c r="A198" s="44">
        <v>2812</v>
      </c>
      <c r="B198" s="45" t="s">
        <v>336</v>
      </c>
      <c r="C198" s="46"/>
      <c r="D198" s="47">
        <v>0</v>
      </c>
      <c r="E198" s="48" t="s">
        <v>136</v>
      </c>
      <c r="F198" s="48" t="s">
        <v>145</v>
      </c>
      <c r="G198" s="49">
        <v>0</v>
      </c>
      <c r="H198" s="50">
        <f>D198*G198</f>
        <v>0</v>
      </c>
      <c r="I198" s="54"/>
      <c r="L198" s="52">
        <f>H198+(H198*(SUMIF($F$242:$F$248,F198,$D$242:$D$248)))</f>
        <v>0</v>
      </c>
      <c r="O198" s="27"/>
      <c r="P198" s="27"/>
      <c r="R198" s="27"/>
      <c r="S198" s="27"/>
      <c r="U198" s="27"/>
      <c r="V198" s="27"/>
      <c r="AD198" s="13"/>
      <c r="AF198" s="27"/>
    </row>
    <row r="199" spans="1:33" s="26" customFormat="1" ht="19" customHeight="1">
      <c r="A199" s="44">
        <v>2813</v>
      </c>
      <c r="B199" s="45" t="s">
        <v>337</v>
      </c>
      <c r="C199" s="46"/>
      <c r="D199" s="47">
        <v>0</v>
      </c>
      <c r="E199" s="48" t="s">
        <v>136</v>
      </c>
      <c r="F199" s="48" t="s">
        <v>145</v>
      </c>
      <c r="G199" s="49">
        <v>0</v>
      </c>
      <c r="H199" s="50">
        <f>D199*G199</f>
        <v>0</v>
      </c>
      <c r="I199" s="54"/>
      <c r="L199" s="52">
        <f>H199+(H199*(SUMIF($F$242:$F$248,F199,$D$242:$D$248)))</f>
        <v>0</v>
      </c>
      <c r="O199" s="27"/>
      <c r="P199" s="27"/>
      <c r="R199" s="27"/>
      <c r="S199" s="27"/>
      <c r="U199" s="27"/>
      <c r="V199" s="27"/>
      <c r="AD199" s="13"/>
      <c r="AF199" s="27"/>
    </row>
    <row r="200" spans="1:33" s="26" customFormat="1" ht="19" customHeight="1">
      <c r="A200" s="44">
        <v>2814</v>
      </c>
      <c r="B200" s="45" t="s">
        <v>338</v>
      </c>
      <c r="C200" s="46"/>
      <c r="D200" s="47">
        <v>0</v>
      </c>
      <c r="E200" s="48" t="s">
        <v>136</v>
      </c>
      <c r="F200" s="48" t="s">
        <v>145</v>
      </c>
      <c r="G200" s="49">
        <v>0</v>
      </c>
      <c r="H200" s="50">
        <f>D200*G200</f>
        <v>0</v>
      </c>
      <c r="I200" s="54"/>
      <c r="L200" s="52">
        <f>H200+(H200*(SUMIF($F$242:$F$248,F200,$D$242:$D$248)))</f>
        <v>0</v>
      </c>
      <c r="O200" s="27"/>
      <c r="P200" s="27"/>
      <c r="R200" s="27"/>
      <c r="S200" s="27"/>
      <c r="U200" s="27"/>
      <c r="V200" s="27"/>
      <c r="AD200" s="13"/>
      <c r="AF200" s="27"/>
    </row>
    <row r="201" spans="1:33" s="26" customFormat="1" ht="19" customHeight="1">
      <c r="A201" s="44">
        <v>2815</v>
      </c>
      <c r="B201" s="45" t="s">
        <v>339</v>
      </c>
      <c r="C201" s="46"/>
      <c r="D201" s="47">
        <v>0</v>
      </c>
      <c r="E201" s="48" t="s">
        <v>136</v>
      </c>
      <c r="F201" s="48" t="s">
        <v>145</v>
      </c>
      <c r="G201" s="49">
        <v>0</v>
      </c>
      <c r="H201" s="50">
        <f>D201*G201</f>
        <v>0</v>
      </c>
      <c r="I201" s="54"/>
      <c r="L201" s="52">
        <f>H201+(H201*(SUMIF($F$242:$F$248,F201,$D$242:$D$248)))</f>
        <v>0</v>
      </c>
      <c r="O201" s="27"/>
      <c r="P201" s="27"/>
      <c r="R201" s="27"/>
      <c r="S201" s="27"/>
      <c r="U201" s="27"/>
      <c r="V201" s="27"/>
      <c r="AD201" s="13"/>
      <c r="AF201" s="27"/>
    </row>
    <row r="202" spans="1:33" s="40" customFormat="1" ht="18">
      <c r="A202" s="34">
        <v>29</v>
      </c>
      <c r="B202" s="35" t="s">
        <v>340</v>
      </c>
      <c r="C202" s="36"/>
      <c r="D202" s="37"/>
      <c r="E202" s="38"/>
      <c r="F202" s="38"/>
      <c r="G202" s="38"/>
      <c r="H202" s="38"/>
      <c r="I202" s="38"/>
      <c r="J202" s="39">
        <f>SUM(H203:H204)</f>
        <v>0</v>
      </c>
      <c r="K202" s="26"/>
      <c r="L202" s="26"/>
      <c r="N202" s="26"/>
      <c r="O202" s="27"/>
      <c r="P202" s="27"/>
      <c r="Q202" s="26"/>
      <c r="R202" s="27"/>
      <c r="S202" s="27"/>
      <c r="T202" s="26"/>
      <c r="U202" s="27"/>
      <c r="V202" s="27"/>
      <c r="W202" s="26"/>
      <c r="X202" s="26"/>
      <c r="Y202" s="26"/>
      <c r="Z202" s="26"/>
      <c r="AA202" s="26"/>
      <c r="AB202" s="26"/>
      <c r="AC202" s="26"/>
      <c r="AD202" s="13"/>
      <c r="AE202" s="42"/>
      <c r="AF202" s="41"/>
      <c r="AG202" s="43"/>
    </row>
    <row r="203" spans="1:33" s="26" customFormat="1" ht="19" customHeight="1">
      <c r="A203" s="44">
        <v>2911</v>
      </c>
      <c r="B203" s="45" t="s">
        <v>341</v>
      </c>
      <c r="C203" s="46"/>
      <c r="D203" s="47">
        <v>0</v>
      </c>
      <c r="E203" s="48" t="s">
        <v>136</v>
      </c>
      <c r="F203" s="48" t="s">
        <v>145</v>
      </c>
      <c r="G203" s="49">
        <v>0</v>
      </c>
      <c r="H203" s="50">
        <f>D203*G203</f>
        <v>0</v>
      </c>
      <c r="I203" s="54"/>
      <c r="L203" s="52">
        <f>H203+(H203*(SUMIF($F$242:$F$248,F203,$D$242:$D$248)))</f>
        <v>0</v>
      </c>
      <c r="O203" s="27"/>
      <c r="P203" s="27"/>
      <c r="R203" s="27"/>
      <c r="S203" s="27"/>
      <c r="U203" s="27"/>
      <c r="V203" s="27"/>
      <c r="AD203" s="13"/>
      <c r="AF203" s="27"/>
    </row>
    <row r="204" spans="1:33" s="26" customFormat="1" ht="19" customHeight="1">
      <c r="A204" s="44">
        <v>2912</v>
      </c>
      <c r="B204" s="45" t="s">
        <v>342</v>
      </c>
      <c r="C204" s="46"/>
      <c r="D204" s="47">
        <v>0</v>
      </c>
      <c r="E204" s="48" t="s">
        <v>136</v>
      </c>
      <c r="F204" s="48" t="s">
        <v>145</v>
      </c>
      <c r="G204" s="49">
        <v>0</v>
      </c>
      <c r="H204" s="50">
        <f>D204*G204</f>
        <v>0</v>
      </c>
      <c r="I204" s="54"/>
      <c r="L204" s="52">
        <f>H204+(H204*(SUMIF($F$242:$F$248,F204,$D$242:$D$248)))</f>
        <v>0</v>
      </c>
      <c r="O204" s="27"/>
      <c r="P204" s="27"/>
      <c r="R204" s="27"/>
      <c r="S204" s="27"/>
      <c r="U204" s="27"/>
      <c r="V204" s="27"/>
      <c r="AD204" s="13"/>
      <c r="AF204" s="27"/>
    </row>
    <row r="205" spans="1:33" s="26" customFormat="1" ht="19" customHeight="1">
      <c r="A205" s="55"/>
      <c r="B205" s="56"/>
      <c r="C205" s="57"/>
      <c r="D205" s="58"/>
      <c r="E205" s="59"/>
      <c r="F205" s="59"/>
      <c r="G205" s="60"/>
      <c r="H205" s="54"/>
      <c r="I205" s="54"/>
      <c r="O205" s="27"/>
      <c r="P205" s="27"/>
      <c r="R205" s="27"/>
      <c r="S205" s="27"/>
      <c r="U205" s="27"/>
      <c r="V205" s="27"/>
      <c r="AD205" s="13"/>
      <c r="AF205" s="27"/>
    </row>
    <row r="206" spans="1:33" s="26" customFormat="1" ht="28" customHeight="1" thickBot="1">
      <c r="A206" s="14" t="s">
        <v>343</v>
      </c>
      <c r="B206" s="15" t="s">
        <v>344</v>
      </c>
      <c r="C206" s="16"/>
      <c r="D206" s="15"/>
      <c r="E206" s="15"/>
      <c r="F206" s="15"/>
      <c r="G206" s="15"/>
      <c r="H206" s="15"/>
      <c r="I206" s="15"/>
      <c r="J206" s="125">
        <f>SUM(J207:J237)</f>
        <v>0</v>
      </c>
      <c r="K206" s="126"/>
      <c r="L206" s="17"/>
      <c r="O206" s="27"/>
      <c r="P206" s="27"/>
      <c r="R206" s="27"/>
      <c r="S206" s="27"/>
      <c r="U206" s="27"/>
      <c r="V206" s="27"/>
      <c r="AD206" s="13"/>
      <c r="AF206" s="27"/>
    </row>
    <row r="207" spans="1:33" s="26" customFormat="1" ht="9" customHeight="1">
      <c r="A207" s="21"/>
      <c r="B207" s="22"/>
      <c r="C207" s="23"/>
      <c r="D207" s="24"/>
      <c r="E207" s="24"/>
      <c r="F207" s="24"/>
      <c r="G207" s="24"/>
      <c r="H207" s="24"/>
      <c r="I207" s="24"/>
      <c r="J207" s="25"/>
      <c r="K207" s="25"/>
      <c r="L207" s="25"/>
      <c r="O207" s="27"/>
      <c r="P207" s="27"/>
      <c r="R207" s="27"/>
      <c r="S207" s="27"/>
      <c r="U207" s="27"/>
      <c r="V207" s="27"/>
      <c r="AD207" s="13"/>
      <c r="AF207" s="27"/>
    </row>
    <row r="208" spans="1:33" s="26" customFormat="1" ht="14" customHeight="1">
      <c r="A208" s="28" t="s">
        <v>5</v>
      </c>
      <c r="B208" s="29"/>
      <c r="C208" s="30" t="s">
        <v>82</v>
      </c>
      <c r="D208" s="31" t="s">
        <v>131</v>
      </c>
      <c r="E208" s="31" t="s">
        <v>132</v>
      </c>
      <c r="F208" s="31" t="s">
        <v>0</v>
      </c>
      <c r="G208" s="31" t="s">
        <v>133</v>
      </c>
      <c r="H208" s="32" t="s">
        <v>134</v>
      </c>
      <c r="I208" s="25"/>
      <c r="J208" s="25"/>
      <c r="K208" s="25"/>
      <c r="L208" s="33" t="s">
        <v>135</v>
      </c>
      <c r="O208" s="27"/>
      <c r="P208" s="27"/>
      <c r="R208" s="27"/>
      <c r="S208" s="27"/>
      <c r="U208" s="27"/>
      <c r="V208" s="27"/>
      <c r="AD208" s="13"/>
      <c r="AF208" s="27"/>
    </row>
    <row r="209" spans="1:33" s="26" customFormat="1" ht="9" customHeight="1">
      <c r="A209" s="21"/>
      <c r="B209" s="22"/>
      <c r="C209" s="23"/>
      <c r="D209" s="24"/>
      <c r="E209" s="24"/>
      <c r="F209" s="24"/>
      <c r="G209" s="24"/>
      <c r="H209" s="24"/>
      <c r="I209" s="24"/>
      <c r="J209" s="25"/>
      <c r="K209" s="25"/>
      <c r="L209" s="25"/>
      <c r="O209" s="27"/>
      <c r="P209" s="27"/>
      <c r="R209" s="27"/>
      <c r="S209" s="27"/>
      <c r="U209" s="27"/>
      <c r="V209" s="27"/>
      <c r="AD209" s="13"/>
      <c r="AF209" s="27"/>
    </row>
    <row r="210" spans="1:33" s="40" customFormat="1" ht="18">
      <c r="A210" s="34">
        <v>31</v>
      </c>
      <c r="B210" s="35" t="s">
        <v>345</v>
      </c>
      <c r="C210" s="36"/>
      <c r="D210" s="37"/>
      <c r="E210" s="38"/>
      <c r="F210" s="38"/>
      <c r="G210" s="38"/>
      <c r="H210" s="38"/>
      <c r="I210" s="38"/>
      <c r="J210" s="39">
        <f>SUM(H211:H213)</f>
        <v>0</v>
      </c>
      <c r="K210" s="26"/>
      <c r="L210" s="26"/>
      <c r="N210" s="26"/>
      <c r="O210" s="27"/>
      <c r="P210" s="27"/>
      <c r="Q210" s="26"/>
      <c r="R210" s="27"/>
      <c r="S210" s="27"/>
      <c r="T210" s="26"/>
      <c r="U210" s="27"/>
      <c r="V210" s="27"/>
      <c r="W210" s="26"/>
      <c r="X210" s="26"/>
      <c r="Y210" s="26"/>
      <c r="Z210" s="26"/>
      <c r="AA210" s="26"/>
      <c r="AB210" s="26"/>
      <c r="AC210" s="26"/>
      <c r="AD210" s="13"/>
      <c r="AE210" s="42"/>
      <c r="AF210" s="41"/>
      <c r="AG210" s="43"/>
    </row>
    <row r="211" spans="1:33" s="26" customFormat="1" ht="19" customHeight="1">
      <c r="A211" s="44">
        <v>3111</v>
      </c>
      <c r="B211" s="45" t="s">
        <v>346</v>
      </c>
      <c r="C211" s="46"/>
      <c r="D211" s="47">
        <v>1</v>
      </c>
      <c r="E211" s="48" t="s">
        <v>136</v>
      </c>
      <c r="F211" s="48" t="s">
        <v>347</v>
      </c>
      <c r="G211" s="49">
        <v>0</v>
      </c>
      <c r="H211" s="50">
        <f>D211*G211</f>
        <v>0</v>
      </c>
      <c r="I211" s="54"/>
      <c r="L211" s="52">
        <f>H211+(H211*(SUMIF($F$242:$F$248,F211,$D$242:$D$248)))</f>
        <v>0</v>
      </c>
      <c r="O211" s="27"/>
      <c r="P211" s="27"/>
      <c r="R211" s="27"/>
      <c r="S211" s="27"/>
      <c r="U211" s="27"/>
      <c r="V211" s="27"/>
      <c r="AD211" s="13"/>
      <c r="AF211" s="27"/>
    </row>
    <row r="212" spans="1:33" s="26" customFormat="1" ht="19" customHeight="1">
      <c r="A212" s="44">
        <v>3112</v>
      </c>
      <c r="B212" s="45" t="s">
        <v>101</v>
      </c>
      <c r="C212" s="46"/>
      <c r="D212" s="47">
        <v>0</v>
      </c>
      <c r="E212" s="48" t="s">
        <v>136</v>
      </c>
      <c r="F212" s="48" t="s">
        <v>145</v>
      </c>
      <c r="G212" s="49">
        <v>0</v>
      </c>
      <c r="H212" s="50">
        <f>D212*G212</f>
        <v>0</v>
      </c>
      <c r="I212" s="54"/>
      <c r="L212" s="52">
        <f>H212+(H212*(SUMIF($F$242:$F$248,F212,$D$242:$D$248)))</f>
        <v>0</v>
      </c>
      <c r="O212" s="27"/>
      <c r="P212" s="27"/>
      <c r="R212" s="27"/>
      <c r="S212" s="27"/>
      <c r="U212" s="27"/>
      <c r="V212" s="27"/>
      <c r="AD212" s="13"/>
      <c r="AF212" s="27"/>
    </row>
    <row r="213" spans="1:33" s="26" customFormat="1" ht="19" customHeight="1">
      <c r="A213" s="44">
        <v>3113</v>
      </c>
      <c r="B213" s="45" t="s">
        <v>348</v>
      </c>
      <c r="C213" s="46"/>
      <c r="D213" s="47">
        <v>0</v>
      </c>
      <c r="E213" s="48" t="s">
        <v>136</v>
      </c>
      <c r="F213" s="48" t="s">
        <v>145</v>
      </c>
      <c r="G213" s="49">
        <v>0</v>
      </c>
      <c r="H213" s="50">
        <f>D213*G213</f>
        <v>0</v>
      </c>
      <c r="I213" s="54"/>
      <c r="L213" s="52">
        <f>H213+(H213*(SUMIF($F$242:$F$248,F213,$D$242:$D$248)))</f>
        <v>0</v>
      </c>
      <c r="O213" s="27"/>
      <c r="P213" s="27"/>
      <c r="R213" s="27"/>
      <c r="S213" s="27"/>
      <c r="U213" s="27"/>
      <c r="V213" s="27"/>
      <c r="AD213" s="13"/>
      <c r="AF213" s="27"/>
    </row>
    <row r="214" spans="1:33" s="40" customFormat="1" ht="18">
      <c r="A214" s="34">
        <v>32</v>
      </c>
      <c r="B214" s="35" t="s">
        <v>349</v>
      </c>
      <c r="C214" s="36"/>
      <c r="D214" s="37"/>
      <c r="E214" s="38"/>
      <c r="F214" s="38"/>
      <c r="G214" s="38"/>
      <c r="H214" s="38"/>
      <c r="I214" s="38"/>
      <c r="J214" s="39">
        <f>SUM(H215:H219)</f>
        <v>0</v>
      </c>
      <c r="K214" s="26"/>
      <c r="L214" s="26"/>
      <c r="N214" s="26"/>
      <c r="O214" s="27"/>
      <c r="P214" s="27"/>
      <c r="Q214" s="26"/>
      <c r="R214" s="27"/>
      <c r="S214" s="27"/>
      <c r="T214" s="26"/>
      <c r="U214" s="27"/>
      <c r="V214" s="27"/>
      <c r="W214" s="26"/>
      <c r="X214" s="26"/>
      <c r="Y214" s="26"/>
      <c r="Z214" s="26"/>
      <c r="AA214" s="26"/>
      <c r="AB214" s="26"/>
      <c r="AC214" s="26"/>
      <c r="AD214" s="13"/>
      <c r="AE214" s="42"/>
      <c r="AF214" s="41"/>
      <c r="AG214" s="43"/>
    </row>
    <row r="215" spans="1:33" s="26" customFormat="1" ht="19" customHeight="1">
      <c r="A215" s="44">
        <v>3211</v>
      </c>
      <c r="B215" s="45" t="s">
        <v>350</v>
      </c>
      <c r="C215" s="46"/>
      <c r="D215" s="47">
        <v>0</v>
      </c>
      <c r="E215" s="48" t="s">
        <v>136</v>
      </c>
      <c r="F215" s="48" t="s">
        <v>351</v>
      </c>
      <c r="G215" s="49">
        <v>0</v>
      </c>
      <c r="H215" s="50">
        <f>D215*G215</f>
        <v>0</v>
      </c>
      <c r="I215" s="54"/>
      <c r="L215" s="52">
        <f>H215+(H215*(SUMIF($F$242:$F$248,F215,$D$242:$D$248)))</f>
        <v>0</v>
      </c>
      <c r="O215" s="27"/>
      <c r="P215" s="27"/>
      <c r="R215" s="27"/>
      <c r="S215" s="27"/>
      <c r="U215" s="27"/>
      <c r="V215" s="27"/>
      <c r="AD215" s="13"/>
      <c r="AF215" s="27"/>
    </row>
    <row r="216" spans="1:33" s="26" customFormat="1" ht="19" customHeight="1">
      <c r="A216" s="44">
        <v>3212</v>
      </c>
      <c r="B216" s="45" t="s">
        <v>352</v>
      </c>
      <c r="C216" s="46"/>
      <c r="D216" s="47">
        <v>0</v>
      </c>
      <c r="E216" s="48" t="s">
        <v>136</v>
      </c>
      <c r="F216" s="48" t="s">
        <v>351</v>
      </c>
      <c r="G216" s="49">
        <v>0</v>
      </c>
      <c r="H216" s="50">
        <f>D216*G216</f>
        <v>0</v>
      </c>
      <c r="I216" s="54"/>
      <c r="L216" s="52">
        <f>H216+(H216*(SUMIF($F$242:$F$248,F216,$D$242:$D$248)))</f>
        <v>0</v>
      </c>
      <c r="O216" s="27"/>
      <c r="P216" s="27"/>
      <c r="R216" s="27"/>
      <c r="S216" s="27"/>
      <c r="U216" s="27"/>
      <c r="V216" s="27"/>
      <c r="AD216" s="13"/>
      <c r="AF216" s="27"/>
    </row>
    <row r="217" spans="1:33" s="26" customFormat="1" ht="19" customHeight="1">
      <c r="A217" s="44">
        <v>3213</v>
      </c>
      <c r="B217" s="45" t="s">
        <v>353</v>
      </c>
      <c r="C217" s="46"/>
      <c r="D217" s="47">
        <v>0</v>
      </c>
      <c r="E217" s="48" t="s">
        <v>136</v>
      </c>
      <c r="F217" s="48" t="s">
        <v>351</v>
      </c>
      <c r="G217" s="49">
        <v>0</v>
      </c>
      <c r="H217" s="50">
        <f>D217*G217</f>
        <v>0</v>
      </c>
      <c r="I217" s="54"/>
      <c r="L217" s="52">
        <f>H217+(H217*(SUMIF($F$242:$F$248,F217,$D$242:$D$248)))</f>
        <v>0</v>
      </c>
      <c r="O217" s="27"/>
      <c r="P217" s="27"/>
      <c r="R217" s="27"/>
      <c r="S217" s="27"/>
      <c r="U217" s="27"/>
      <c r="V217" s="27"/>
      <c r="AD217" s="13"/>
      <c r="AF217" s="27"/>
    </row>
    <row r="218" spans="1:33" s="26" customFormat="1" ht="19" customHeight="1">
      <c r="A218" s="44">
        <v>3214</v>
      </c>
      <c r="B218" s="45" t="s">
        <v>354</v>
      </c>
      <c r="C218" s="46"/>
      <c r="D218" s="47">
        <v>0</v>
      </c>
      <c r="E218" s="48" t="s">
        <v>136</v>
      </c>
      <c r="F218" s="48" t="s">
        <v>351</v>
      </c>
      <c r="G218" s="49">
        <v>0</v>
      </c>
      <c r="H218" s="50">
        <f>D218*G218</f>
        <v>0</v>
      </c>
      <c r="I218" s="54"/>
      <c r="L218" s="52">
        <f>H218+(H218*(SUMIF($F$242:$F$248,F218,$D$242:$D$248)))</f>
        <v>0</v>
      </c>
      <c r="O218" s="27"/>
      <c r="P218" s="27"/>
      <c r="R218" s="27"/>
      <c r="S218" s="27"/>
      <c r="U218" s="27"/>
      <c r="V218" s="27"/>
      <c r="AD218" s="13"/>
      <c r="AF218" s="27"/>
    </row>
    <row r="219" spans="1:33" s="26" customFormat="1" ht="19" customHeight="1">
      <c r="A219" s="44">
        <v>3215</v>
      </c>
      <c r="B219" s="45" t="s">
        <v>355</v>
      </c>
      <c r="C219" s="46"/>
      <c r="D219" s="47">
        <v>0</v>
      </c>
      <c r="E219" s="48" t="s">
        <v>136</v>
      </c>
      <c r="F219" s="48" t="s">
        <v>145</v>
      </c>
      <c r="G219" s="49">
        <v>0</v>
      </c>
      <c r="H219" s="50">
        <f>D219*G219</f>
        <v>0</v>
      </c>
      <c r="I219" s="54"/>
      <c r="L219" s="52">
        <f>H219+(H219*(SUMIF($F$242:$F$248,F219,$D$242:$D$248)))</f>
        <v>0</v>
      </c>
      <c r="O219" s="27"/>
      <c r="P219" s="27"/>
      <c r="R219" s="27"/>
      <c r="S219" s="27"/>
      <c r="U219" s="27"/>
      <c r="V219" s="27"/>
      <c r="AD219" s="13"/>
      <c r="AF219" s="27"/>
    </row>
    <row r="220" spans="1:33" s="40" customFormat="1" ht="18">
      <c r="A220" s="34">
        <v>33</v>
      </c>
      <c r="B220" s="35" t="s">
        <v>356</v>
      </c>
      <c r="C220" s="36"/>
      <c r="D220" s="37"/>
      <c r="E220" s="38"/>
      <c r="F220" s="38"/>
      <c r="G220" s="38"/>
      <c r="H220" s="38"/>
      <c r="I220" s="38"/>
      <c r="J220" s="39">
        <f>SUM(I221:I237)</f>
        <v>0</v>
      </c>
      <c r="K220" s="26"/>
      <c r="L220" s="26"/>
      <c r="N220" s="26"/>
      <c r="O220" s="27"/>
      <c r="P220" s="27"/>
      <c r="Q220" s="26"/>
      <c r="R220" s="27"/>
      <c r="S220" s="27"/>
      <c r="T220" s="26"/>
      <c r="U220" s="27"/>
      <c r="V220" s="27"/>
      <c r="W220" s="26"/>
      <c r="X220" s="26"/>
      <c r="Y220" s="26"/>
      <c r="Z220" s="26"/>
      <c r="AA220" s="26"/>
      <c r="AB220" s="26"/>
      <c r="AC220" s="26"/>
      <c r="AD220" s="13"/>
      <c r="AE220" s="42"/>
      <c r="AF220" s="41"/>
      <c r="AG220" s="43"/>
    </row>
    <row r="221" spans="1:33" s="90" customFormat="1" ht="16" customHeight="1">
      <c r="A221" s="85">
        <v>331</v>
      </c>
      <c r="B221" s="86" t="s">
        <v>357</v>
      </c>
      <c r="C221" s="87"/>
      <c r="D221" s="88"/>
      <c r="E221" s="88"/>
      <c r="F221" s="88"/>
      <c r="G221" s="88"/>
      <c r="H221" s="88"/>
      <c r="I221" s="89">
        <f>SUM(H222:H227)</f>
        <v>0</v>
      </c>
      <c r="J221" s="96"/>
      <c r="K221" s="26"/>
      <c r="L221" s="26"/>
      <c r="N221" s="26"/>
      <c r="O221" s="27"/>
      <c r="P221" s="27"/>
      <c r="Q221" s="26"/>
      <c r="R221" s="27"/>
      <c r="S221" s="27"/>
      <c r="T221" s="26"/>
      <c r="U221" s="27"/>
      <c r="V221" s="27"/>
      <c r="W221" s="26"/>
      <c r="X221" s="26"/>
      <c r="Y221" s="26"/>
      <c r="Z221" s="26"/>
      <c r="AA221" s="26"/>
      <c r="AB221" s="26"/>
      <c r="AC221" s="26"/>
      <c r="AD221" s="13"/>
      <c r="AF221" s="53"/>
    </row>
    <row r="222" spans="1:33" s="26" customFormat="1" ht="19" customHeight="1">
      <c r="A222" s="44">
        <v>3311</v>
      </c>
      <c r="B222" s="45" t="s">
        <v>358</v>
      </c>
      <c r="C222" s="46"/>
      <c r="D222" s="47">
        <v>0</v>
      </c>
      <c r="E222" s="48" t="s">
        <v>141</v>
      </c>
      <c r="F222" s="48" t="s">
        <v>359</v>
      </c>
      <c r="G222" s="49">
        <v>0</v>
      </c>
      <c r="H222" s="50">
        <f t="shared" ref="H222:H227" si="79">D222*G222</f>
        <v>0</v>
      </c>
      <c r="I222" s="54"/>
      <c r="L222" s="52">
        <f t="shared" ref="L222:L227" si="80">H222+(H222*(SUMIF($F$242:$F$248,F222,$D$242:$D$248)))</f>
        <v>0</v>
      </c>
      <c r="O222" s="27"/>
      <c r="P222" s="27"/>
      <c r="R222" s="27"/>
      <c r="S222" s="27"/>
      <c r="U222" s="27"/>
      <c r="V222" s="27"/>
      <c r="AD222" s="13"/>
      <c r="AF222" s="27"/>
    </row>
    <row r="223" spans="1:33" s="26" customFormat="1" ht="19" customHeight="1">
      <c r="A223" s="44">
        <v>3312</v>
      </c>
      <c r="B223" s="45" t="s">
        <v>360</v>
      </c>
      <c r="C223" s="46"/>
      <c r="D223" s="47">
        <v>0</v>
      </c>
      <c r="E223" s="48" t="s">
        <v>141</v>
      </c>
      <c r="F223" s="48" t="s">
        <v>359</v>
      </c>
      <c r="G223" s="49">
        <v>0</v>
      </c>
      <c r="H223" s="50">
        <f t="shared" si="79"/>
        <v>0</v>
      </c>
      <c r="I223" s="54"/>
      <c r="L223" s="52">
        <f t="shared" si="80"/>
        <v>0</v>
      </c>
      <c r="O223" s="27"/>
      <c r="P223" s="27"/>
      <c r="R223" s="27"/>
      <c r="S223" s="27"/>
      <c r="U223" s="27"/>
      <c r="V223" s="27"/>
      <c r="AD223" s="13"/>
      <c r="AF223" s="27"/>
    </row>
    <row r="224" spans="1:33" s="26" customFormat="1" ht="19" customHeight="1">
      <c r="A224" s="44">
        <v>3313</v>
      </c>
      <c r="B224" s="45" t="s">
        <v>361</v>
      </c>
      <c r="C224" s="46"/>
      <c r="D224" s="47">
        <v>0</v>
      </c>
      <c r="E224" s="48" t="s">
        <v>141</v>
      </c>
      <c r="F224" s="48" t="s">
        <v>359</v>
      </c>
      <c r="G224" s="49">
        <v>0</v>
      </c>
      <c r="H224" s="50">
        <f t="shared" si="79"/>
        <v>0</v>
      </c>
      <c r="I224" s="54"/>
      <c r="L224" s="52">
        <f t="shared" si="80"/>
        <v>0</v>
      </c>
      <c r="O224" s="27"/>
      <c r="P224" s="27"/>
      <c r="R224" s="27"/>
      <c r="S224" s="27"/>
      <c r="U224" s="27"/>
      <c r="V224" s="27"/>
      <c r="AD224" s="13"/>
      <c r="AF224" s="27"/>
    </row>
    <row r="225" spans="1:32" s="26" customFormat="1" ht="19" customHeight="1">
      <c r="A225" s="44">
        <v>3314</v>
      </c>
      <c r="B225" s="45" t="s">
        <v>362</v>
      </c>
      <c r="C225" s="46"/>
      <c r="D225" s="47">
        <v>0</v>
      </c>
      <c r="E225" s="48" t="s">
        <v>141</v>
      </c>
      <c r="F225" s="48" t="s">
        <v>359</v>
      </c>
      <c r="G225" s="49">
        <v>0</v>
      </c>
      <c r="H225" s="50">
        <f t="shared" si="79"/>
        <v>0</v>
      </c>
      <c r="I225" s="54"/>
      <c r="L225" s="52">
        <f t="shared" si="80"/>
        <v>0</v>
      </c>
      <c r="O225" s="27"/>
      <c r="P225" s="27"/>
      <c r="R225" s="27"/>
      <c r="S225" s="27"/>
      <c r="U225" s="27"/>
      <c r="V225" s="27"/>
      <c r="AD225" s="13"/>
      <c r="AF225" s="27"/>
    </row>
    <row r="226" spans="1:32" s="26" customFormat="1" ht="19" customHeight="1">
      <c r="A226" s="44">
        <v>3315</v>
      </c>
      <c r="B226" s="45" t="s">
        <v>363</v>
      </c>
      <c r="C226" s="46"/>
      <c r="D226" s="47">
        <v>0</v>
      </c>
      <c r="E226" s="48" t="s">
        <v>141</v>
      </c>
      <c r="F226" s="48" t="s">
        <v>359</v>
      </c>
      <c r="G226" s="49">
        <v>0</v>
      </c>
      <c r="H226" s="50">
        <f t="shared" si="79"/>
        <v>0</v>
      </c>
      <c r="I226" s="54"/>
      <c r="L226" s="52">
        <f t="shared" si="80"/>
        <v>0</v>
      </c>
      <c r="O226" s="27"/>
      <c r="P226" s="27"/>
      <c r="R226" s="27"/>
      <c r="S226" s="27"/>
      <c r="U226" s="27"/>
      <c r="V226" s="27"/>
      <c r="AD226" s="13"/>
      <c r="AF226" s="27"/>
    </row>
    <row r="227" spans="1:32" s="26" customFormat="1" ht="19" customHeight="1">
      <c r="A227" s="44">
        <v>3316</v>
      </c>
      <c r="B227" s="45" t="s">
        <v>364</v>
      </c>
      <c r="C227" s="46"/>
      <c r="D227" s="47">
        <v>0</v>
      </c>
      <c r="E227" s="48" t="s">
        <v>141</v>
      </c>
      <c r="F227" s="48" t="s">
        <v>359</v>
      </c>
      <c r="G227" s="49">
        <v>0</v>
      </c>
      <c r="H227" s="50">
        <f t="shared" si="79"/>
        <v>0</v>
      </c>
      <c r="I227" s="54"/>
      <c r="L227" s="52">
        <f t="shared" si="80"/>
        <v>0</v>
      </c>
      <c r="O227" s="27"/>
      <c r="P227" s="27"/>
      <c r="R227" s="27"/>
      <c r="S227" s="27"/>
      <c r="U227" s="27"/>
      <c r="V227" s="27"/>
      <c r="AD227" s="13"/>
      <c r="AF227" s="27"/>
    </row>
    <row r="228" spans="1:32" s="90" customFormat="1" ht="16" customHeight="1">
      <c r="A228" s="85">
        <v>332</v>
      </c>
      <c r="B228" s="86" t="s">
        <v>365</v>
      </c>
      <c r="C228" s="87"/>
      <c r="D228" s="88"/>
      <c r="E228" s="88"/>
      <c r="F228" s="88"/>
      <c r="G228" s="88"/>
      <c r="H228" s="88"/>
      <c r="I228" s="89">
        <f>SUM(H229:H236)</f>
        <v>0</v>
      </c>
      <c r="J228" s="96"/>
      <c r="K228" s="26"/>
      <c r="L228" s="26"/>
      <c r="O228" s="27"/>
      <c r="P228" s="27"/>
      <c r="Q228" s="26"/>
      <c r="R228" s="27"/>
      <c r="S228" s="27"/>
      <c r="T228" s="26"/>
      <c r="U228" s="27"/>
      <c r="V228" s="27"/>
      <c r="W228" s="26"/>
      <c r="X228" s="26"/>
      <c r="Y228" s="26"/>
      <c r="Z228" s="26"/>
      <c r="AA228" s="26"/>
      <c r="AB228" s="26"/>
      <c r="AC228" s="26"/>
      <c r="AD228" s="13"/>
      <c r="AF228" s="53"/>
    </row>
    <row r="229" spans="1:32" s="26" customFormat="1" ht="19" customHeight="1">
      <c r="A229" s="44">
        <v>3321</v>
      </c>
      <c r="B229" s="45" t="s">
        <v>366</v>
      </c>
      <c r="C229" s="46"/>
      <c r="D229" s="47">
        <v>0</v>
      </c>
      <c r="E229" s="48" t="s">
        <v>141</v>
      </c>
      <c r="F229" s="48" t="s">
        <v>359</v>
      </c>
      <c r="G229" s="49">
        <v>0</v>
      </c>
      <c r="H229" s="50">
        <f t="shared" ref="H229:H236" si="81">D229*G229</f>
        <v>0</v>
      </c>
      <c r="I229" s="54"/>
      <c r="L229" s="52">
        <f t="shared" ref="L229:L236" si="82">H229+(H229*(SUMIF($F$242:$F$248,F229,$D$242:$D$248)))</f>
        <v>0</v>
      </c>
      <c r="O229" s="27"/>
      <c r="P229" s="27"/>
      <c r="R229" s="27"/>
      <c r="S229" s="27"/>
      <c r="U229" s="27"/>
      <c r="V229" s="27"/>
      <c r="AD229" s="13"/>
      <c r="AF229" s="27"/>
    </row>
    <row r="230" spans="1:32" s="26" customFormat="1" ht="19" customHeight="1">
      <c r="A230" s="44">
        <v>3322</v>
      </c>
      <c r="B230" s="45" t="s">
        <v>198</v>
      </c>
      <c r="C230" s="46"/>
      <c r="D230" s="47">
        <v>0</v>
      </c>
      <c r="E230" s="48" t="s">
        <v>141</v>
      </c>
      <c r="F230" s="48" t="s">
        <v>359</v>
      </c>
      <c r="G230" s="49">
        <v>0</v>
      </c>
      <c r="H230" s="50">
        <f t="shared" si="81"/>
        <v>0</v>
      </c>
      <c r="I230" s="54"/>
      <c r="L230" s="52">
        <f t="shared" si="82"/>
        <v>0</v>
      </c>
      <c r="O230" s="27"/>
      <c r="P230" s="27"/>
      <c r="R230" s="27"/>
      <c r="S230" s="27"/>
      <c r="U230" s="27"/>
      <c r="V230" s="27"/>
      <c r="AD230" s="13"/>
      <c r="AF230" s="27"/>
    </row>
    <row r="231" spans="1:32" s="26" customFormat="1" ht="19" customHeight="1">
      <c r="A231" s="44">
        <v>3323</v>
      </c>
      <c r="B231" s="45" t="s">
        <v>367</v>
      </c>
      <c r="C231" s="46"/>
      <c r="D231" s="47">
        <v>0</v>
      </c>
      <c r="E231" s="48" t="s">
        <v>141</v>
      </c>
      <c r="F231" s="48" t="s">
        <v>359</v>
      </c>
      <c r="G231" s="49">
        <v>0</v>
      </c>
      <c r="H231" s="50">
        <f t="shared" si="81"/>
        <v>0</v>
      </c>
      <c r="I231" s="54"/>
      <c r="L231" s="52">
        <f t="shared" si="82"/>
        <v>0</v>
      </c>
      <c r="O231" s="27"/>
      <c r="P231" s="27"/>
      <c r="R231" s="27"/>
      <c r="S231" s="27"/>
      <c r="U231" s="27"/>
      <c r="V231" s="27"/>
      <c r="AD231" s="13"/>
      <c r="AF231" s="27"/>
    </row>
    <row r="232" spans="1:32" s="26" customFormat="1" ht="19" customHeight="1">
      <c r="A232" s="44">
        <v>3324</v>
      </c>
      <c r="B232" s="45" t="s">
        <v>368</v>
      </c>
      <c r="C232" s="46"/>
      <c r="D232" s="47">
        <v>0</v>
      </c>
      <c r="E232" s="48" t="s">
        <v>141</v>
      </c>
      <c r="F232" s="48" t="s">
        <v>359</v>
      </c>
      <c r="G232" s="49">
        <v>0</v>
      </c>
      <c r="H232" s="50">
        <f t="shared" si="81"/>
        <v>0</v>
      </c>
      <c r="I232" s="54"/>
      <c r="L232" s="52">
        <f t="shared" si="82"/>
        <v>0</v>
      </c>
      <c r="O232" s="27"/>
      <c r="P232" s="27"/>
      <c r="R232" s="27"/>
      <c r="S232" s="27"/>
      <c r="U232" s="27"/>
      <c r="V232" s="27"/>
      <c r="AD232" s="13"/>
      <c r="AF232" s="27"/>
    </row>
    <row r="233" spans="1:32" s="26" customFormat="1" ht="19" customHeight="1">
      <c r="A233" s="44">
        <v>3325</v>
      </c>
      <c r="B233" s="45" t="s">
        <v>369</v>
      </c>
      <c r="C233" s="46"/>
      <c r="D233" s="47">
        <v>0</v>
      </c>
      <c r="E233" s="48" t="s">
        <v>141</v>
      </c>
      <c r="F233" s="48" t="s">
        <v>359</v>
      </c>
      <c r="G233" s="49">
        <v>0</v>
      </c>
      <c r="H233" s="50">
        <f t="shared" si="81"/>
        <v>0</v>
      </c>
      <c r="I233" s="54"/>
      <c r="L233" s="52">
        <f t="shared" si="82"/>
        <v>0</v>
      </c>
      <c r="O233" s="27"/>
      <c r="P233" s="27"/>
      <c r="R233" s="27"/>
      <c r="S233" s="27"/>
      <c r="U233" s="27"/>
      <c r="V233" s="27"/>
      <c r="AD233" s="13"/>
      <c r="AF233" s="27"/>
    </row>
    <row r="234" spans="1:32" s="26" customFormat="1" ht="19" customHeight="1">
      <c r="A234" s="44">
        <v>3326</v>
      </c>
      <c r="B234" s="45" t="s">
        <v>370</v>
      </c>
      <c r="C234" s="46"/>
      <c r="D234" s="47">
        <v>0</v>
      </c>
      <c r="E234" s="48" t="s">
        <v>141</v>
      </c>
      <c r="F234" s="48" t="s">
        <v>359</v>
      </c>
      <c r="G234" s="49">
        <v>0</v>
      </c>
      <c r="H234" s="50">
        <f t="shared" si="81"/>
        <v>0</v>
      </c>
      <c r="I234" s="54"/>
      <c r="L234" s="52">
        <f t="shared" si="82"/>
        <v>0</v>
      </c>
      <c r="O234" s="27"/>
      <c r="P234" s="27"/>
      <c r="R234" s="27"/>
      <c r="S234" s="27"/>
      <c r="U234" s="27"/>
      <c r="V234" s="27"/>
      <c r="AD234" s="13"/>
      <c r="AF234" s="27"/>
    </row>
    <row r="235" spans="1:32" s="26" customFormat="1" ht="19" customHeight="1">
      <c r="A235" s="44">
        <v>3327</v>
      </c>
      <c r="B235" s="45" t="s">
        <v>371</v>
      </c>
      <c r="C235" s="46"/>
      <c r="D235" s="47">
        <v>0</v>
      </c>
      <c r="E235" s="48" t="s">
        <v>141</v>
      </c>
      <c r="F235" s="48" t="s">
        <v>359</v>
      </c>
      <c r="G235" s="49">
        <v>0</v>
      </c>
      <c r="H235" s="50">
        <f t="shared" si="81"/>
        <v>0</v>
      </c>
      <c r="I235" s="54"/>
      <c r="L235" s="52">
        <f t="shared" si="82"/>
        <v>0</v>
      </c>
      <c r="O235" s="27"/>
      <c r="P235" s="27"/>
      <c r="R235" s="27"/>
      <c r="S235" s="27"/>
      <c r="U235" s="27"/>
      <c r="V235" s="27"/>
      <c r="AD235" s="13"/>
      <c r="AF235" s="27"/>
    </row>
    <row r="236" spans="1:32" s="26" customFormat="1" ht="19" customHeight="1">
      <c r="A236" s="44">
        <v>3328</v>
      </c>
      <c r="B236" s="45" t="s">
        <v>372</v>
      </c>
      <c r="C236" s="46"/>
      <c r="D236" s="47">
        <v>0</v>
      </c>
      <c r="E236" s="48" t="s">
        <v>141</v>
      </c>
      <c r="F236" s="48" t="s">
        <v>359</v>
      </c>
      <c r="G236" s="49">
        <v>0</v>
      </c>
      <c r="H236" s="50">
        <f t="shared" si="81"/>
        <v>0</v>
      </c>
      <c r="I236" s="54"/>
      <c r="L236" s="52">
        <f t="shared" si="82"/>
        <v>0</v>
      </c>
      <c r="O236" s="27"/>
      <c r="P236" s="27"/>
      <c r="R236" s="27"/>
      <c r="S236" s="27"/>
      <c r="U236" s="27"/>
      <c r="V236" s="27"/>
      <c r="AD236" s="13"/>
      <c r="AF236" s="27"/>
    </row>
    <row r="237" spans="1:32" s="26" customFormat="1" ht="19" customHeight="1">
      <c r="A237" s="55"/>
      <c r="B237" s="56"/>
      <c r="C237" s="57"/>
      <c r="D237" s="58"/>
      <c r="E237" s="59"/>
      <c r="F237" s="59"/>
      <c r="G237" s="60"/>
      <c r="H237" s="54"/>
      <c r="I237" s="54"/>
      <c r="O237" s="27"/>
      <c r="P237" s="27"/>
      <c r="R237" s="27"/>
      <c r="S237" s="27"/>
      <c r="U237" s="27"/>
      <c r="V237" s="27"/>
      <c r="AD237" s="13"/>
      <c r="AF237" s="27"/>
    </row>
    <row r="238" spans="1:32" s="26" customFormat="1" ht="28" customHeight="1" thickBot="1">
      <c r="A238" s="14" t="s">
        <v>373</v>
      </c>
      <c r="B238" s="15" t="s">
        <v>374</v>
      </c>
      <c r="C238" s="16"/>
      <c r="D238" s="15"/>
      <c r="E238" s="15"/>
      <c r="F238" s="15"/>
      <c r="G238" s="15"/>
      <c r="H238" s="15"/>
      <c r="I238" s="15"/>
      <c r="J238" s="125">
        <f>SUM(H241:H248)</f>
        <v>0</v>
      </c>
      <c r="K238" s="126"/>
      <c r="L238" s="17"/>
      <c r="O238" s="27"/>
      <c r="P238" s="27"/>
      <c r="R238" s="27"/>
      <c r="S238" s="27"/>
      <c r="U238" s="27"/>
      <c r="V238" s="27"/>
      <c r="AD238" s="13"/>
      <c r="AF238" s="27"/>
    </row>
    <row r="239" spans="1:32" s="26" customFormat="1" ht="9" customHeight="1">
      <c r="A239" s="21"/>
      <c r="B239" s="22"/>
      <c r="C239" s="23"/>
      <c r="D239" s="24"/>
      <c r="E239" s="24"/>
      <c r="F239" s="24"/>
      <c r="G239" s="24"/>
      <c r="H239" s="24"/>
      <c r="I239" s="24"/>
      <c r="J239" s="25"/>
      <c r="K239" s="25"/>
      <c r="L239" s="25"/>
      <c r="O239" s="27"/>
      <c r="P239" s="27"/>
      <c r="R239" s="27"/>
      <c r="S239" s="27"/>
      <c r="U239" s="27"/>
      <c r="V239" s="27"/>
      <c r="AD239" s="13"/>
      <c r="AF239" s="27"/>
    </row>
    <row r="240" spans="1:32" s="26" customFormat="1" ht="14" customHeight="1">
      <c r="A240" s="28" t="s">
        <v>5</v>
      </c>
      <c r="B240" s="29"/>
      <c r="C240" s="30" t="s">
        <v>82</v>
      </c>
      <c r="D240" s="31"/>
      <c r="E240" s="31"/>
      <c r="F240" s="31" t="s">
        <v>375</v>
      </c>
      <c r="G240" s="31"/>
      <c r="H240" s="32" t="s">
        <v>376</v>
      </c>
      <c r="I240" s="25"/>
      <c r="J240" s="25"/>
      <c r="K240" s="25"/>
      <c r="L240" s="17"/>
      <c r="O240" s="27"/>
      <c r="P240" s="27"/>
      <c r="R240" s="27"/>
      <c r="S240" s="27"/>
      <c r="U240" s="27"/>
      <c r="V240" s="27"/>
      <c r="AD240" s="13"/>
      <c r="AF240" s="27"/>
    </row>
    <row r="241" spans="1:33" s="26" customFormat="1" ht="9" customHeight="1">
      <c r="A241" s="21"/>
      <c r="B241" s="22"/>
      <c r="C241" s="23"/>
      <c r="D241" s="24"/>
      <c r="E241" s="24"/>
      <c r="F241" s="24"/>
      <c r="G241" s="24"/>
      <c r="H241" s="24"/>
      <c r="I241" s="24"/>
      <c r="J241" s="25"/>
      <c r="K241" s="25"/>
      <c r="L241" s="25"/>
      <c r="O241" s="27"/>
      <c r="P241" s="27"/>
      <c r="R241" s="27"/>
      <c r="S241" s="27"/>
      <c r="U241" s="27"/>
      <c r="V241" s="27"/>
      <c r="AD241" s="13"/>
      <c r="AF241" s="27"/>
    </row>
    <row r="242" spans="1:33" s="26" customFormat="1" ht="19" customHeight="1">
      <c r="A242" s="44">
        <v>41</v>
      </c>
      <c r="B242" s="45" t="s">
        <v>377</v>
      </c>
      <c r="C242" s="46"/>
      <c r="D242" s="97">
        <v>1.0999999999999999E-2</v>
      </c>
      <c r="E242" s="48"/>
      <c r="F242" s="48" t="s">
        <v>137</v>
      </c>
      <c r="G242" s="49"/>
      <c r="H242" s="50">
        <f>(SUMIF(F1:F238,F242,H1:H238))*D242</f>
        <v>0</v>
      </c>
      <c r="I242" s="54"/>
      <c r="L242" s="52"/>
      <c r="O242" s="27"/>
      <c r="P242" s="27"/>
      <c r="R242" s="27"/>
      <c r="S242" s="27"/>
      <c r="U242" s="27"/>
      <c r="V242" s="27"/>
      <c r="AD242" s="13"/>
      <c r="AF242" s="27"/>
    </row>
    <row r="243" spans="1:33" s="26" customFormat="1" ht="19" customHeight="1">
      <c r="A243" s="44">
        <v>42</v>
      </c>
      <c r="B243" s="45" t="s">
        <v>378</v>
      </c>
      <c r="C243" s="46"/>
      <c r="D243" s="97">
        <v>0.68</v>
      </c>
      <c r="E243" s="48"/>
      <c r="F243" s="48" t="s">
        <v>177</v>
      </c>
      <c r="G243" s="49"/>
      <c r="H243" s="50">
        <f>(SUMIF(F1:F238,F243,H1:H238))*D243</f>
        <v>0</v>
      </c>
      <c r="I243" s="54"/>
      <c r="L243" s="52"/>
      <c r="O243" s="27"/>
      <c r="P243" s="27"/>
      <c r="R243" s="27"/>
      <c r="S243" s="27"/>
      <c r="U243" s="27"/>
      <c r="V243" s="27"/>
      <c r="AD243" s="13"/>
      <c r="AF243" s="27"/>
    </row>
    <row r="244" spans="1:33" s="26" customFormat="1" ht="19" customHeight="1">
      <c r="A244" s="44">
        <v>43</v>
      </c>
      <c r="B244" s="45" t="s">
        <v>379</v>
      </c>
      <c r="C244" s="46"/>
      <c r="D244" s="97">
        <v>0.51</v>
      </c>
      <c r="E244" s="48"/>
      <c r="F244" s="48" t="s">
        <v>359</v>
      </c>
      <c r="G244" s="49"/>
      <c r="H244" s="50">
        <f>(SUMIF(F1:F238,F244,H1:H238))*D244</f>
        <v>0</v>
      </c>
      <c r="I244" s="54"/>
      <c r="L244" s="52"/>
      <c r="O244" s="27"/>
      <c r="P244" s="27"/>
      <c r="R244" s="27"/>
      <c r="S244" s="27"/>
      <c r="U244" s="27"/>
      <c r="V244" s="27"/>
      <c r="AD244" s="13"/>
      <c r="AF244" s="27"/>
    </row>
    <row r="245" spans="1:33" s="26" customFormat="1" ht="19" customHeight="1">
      <c r="A245" s="44">
        <v>44</v>
      </c>
      <c r="B245" s="45" t="s">
        <v>380</v>
      </c>
      <c r="C245" s="46"/>
      <c r="D245" s="97">
        <v>0.51</v>
      </c>
      <c r="E245" s="48"/>
      <c r="F245" s="48" t="s">
        <v>202</v>
      </c>
      <c r="G245" s="49"/>
      <c r="H245" s="50">
        <f>(SUMIF(F1:F238,F245,H1:H238))*D245</f>
        <v>0</v>
      </c>
      <c r="I245" s="54"/>
      <c r="L245" s="52"/>
      <c r="O245" s="27"/>
      <c r="P245" s="27"/>
      <c r="R245" s="27"/>
      <c r="S245" s="27"/>
      <c r="U245" s="27"/>
      <c r="V245" s="27"/>
      <c r="AD245" s="13"/>
      <c r="AF245" s="27"/>
    </row>
    <row r="246" spans="1:33" s="26" customFormat="1" ht="19" customHeight="1">
      <c r="A246" s="44">
        <v>45</v>
      </c>
      <c r="B246" s="45" t="s">
        <v>381</v>
      </c>
      <c r="C246" s="46"/>
      <c r="D246" s="97">
        <v>0.57999999999999996</v>
      </c>
      <c r="E246" s="48"/>
      <c r="F246" s="48" t="s">
        <v>347</v>
      </c>
      <c r="G246" s="49"/>
      <c r="H246" s="50">
        <f>(SUMIF(F1:F238,F246,H1:H238))*D246</f>
        <v>0</v>
      </c>
      <c r="I246" s="54"/>
      <c r="L246" s="52"/>
      <c r="O246" s="27"/>
      <c r="P246" s="27"/>
      <c r="R246" s="27"/>
      <c r="S246" s="27"/>
      <c r="U246" s="27"/>
      <c r="V246" s="27"/>
      <c r="AD246" s="13"/>
      <c r="AF246" s="27"/>
    </row>
    <row r="247" spans="1:33" s="26" customFormat="1" ht="19" customHeight="1">
      <c r="A247" s="44">
        <v>46</v>
      </c>
      <c r="B247" s="45" t="s">
        <v>382</v>
      </c>
      <c r="C247" s="46"/>
      <c r="D247" s="97">
        <v>0.68</v>
      </c>
      <c r="E247" s="48"/>
      <c r="F247" s="48" t="s">
        <v>351</v>
      </c>
      <c r="G247" s="49"/>
      <c r="H247" s="50">
        <f>(SUMIF(F5:F239,F247,H5:H239))*D247</f>
        <v>0</v>
      </c>
      <c r="I247" s="54"/>
      <c r="L247" s="52"/>
      <c r="O247" s="27"/>
      <c r="P247" s="27"/>
      <c r="R247" s="27"/>
      <c r="S247" s="27"/>
      <c r="U247" s="27"/>
      <c r="V247" s="27"/>
      <c r="AD247" s="13"/>
      <c r="AF247" s="27"/>
    </row>
    <row r="248" spans="1:33" s="26" customFormat="1" ht="19" customHeight="1">
      <c r="A248" s="55"/>
      <c r="B248" s="56"/>
      <c r="C248" s="57"/>
      <c r="D248" s="58"/>
      <c r="E248" s="59"/>
      <c r="F248" s="59"/>
      <c r="G248" s="60"/>
      <c r="H248" s="54"/>
      <c r="I248" s="54"/>
      <c r="O248" s="27"/>
      <c r="P248" s="27"/>
      <c r="R248" s="27"/>
      <c r="S248" s="27"/>
      <c r="U248" s="27"/>
      <c r="V248" s="27"/>
      <c r="AD248" s="13"/>
      <c r="AF248" s="27"/>
    </row>
    <row r="249" spans="1:33" s="26" customFormat="1" ht="28" customHeight="1" thickBot="1">
      <c r="A249" s="14" t="s">
        <v>383</v>
      </c>
      <c r="B249" s="15" t="s">
        <v>384</v>
      </c>
      <c r="C249" s="16"/>
      <c r="D249" s="15"/>
      <c r="E249" s="15"/>
      <c r="F249" s="15"/>
      <c r="G249" s="15"/>
      <c r="H249" s="15"/>
      <c r="I249" s="15"/>
      <c r="J249" s="125">
        <f>SUM(J250:J293)</f>
        <v>0</v>
      </c>
      <c r="K249" s="126"/>
      <c r="L249" s="17"/>
      <c r="O249" s="27"/>
      <c r="P249" s="27"/>
      <c r="R249" s="27"/>
      <c r="S249" s="27"/>
      <c r="U249" s="27"/>
      <c r="V249" s="27"/>
      <c r="AD249" s="13"/>
      <c r="AF249" s="27"/>
    </row>
    <row r="250" spans="1:33" s="26" customFormat="1" ht="9" customHeight="1">
      <c r="A250" s="21"/>
      <c r="B250" s="22"/>
      <c r="C250" s="23"/>
      <c r="D250" s="24"/>
      <c r="E250" s="24"/>
      <c r="F250" s="24"/>
      <c r="G250" s="24"/>
      <c r="H250" s="24"/>
      <c r="I250" s="24"/>
      <c r="J250" s="25"/>
      <c r="K250" s="25"/>
      <c r="L250" s="25"/>
      <c r="O250" s="27"/>
      <c r="P250" s="27"/>
      <c r="R250" s="27"/>
      <c r="S250" s="27"/>
      <c r="U250" s="27"/>
      <c r="V250" s="27"/>
      <c r="AD250" s="13"/>
      <c r="AF250" s="27"/>
    </row>
    <row r="251" spans="1:33" s="26" customFormat="1" ht="14" customHeight="1">
      <c r="A251" s="28" t="s">
        <v>5</v>
      </c>
      <c r="B251" s="29"/>
      <c r="C251" s="30" t="s">
        <v>82</v>
      </c>
      <c r="D251" s="31" t="s">
        <v>131</v>
      </c>
      <c r="E251" s="31" t="s">
        <v>132</v>
      </c>
      <c r="F251" s="31" t="s">
        <v>0</v>
      </c>
      <c r="G251" s="31" t="s">
        <v>133</v>
      </c>
      <c r="H251" s="32" t="s">
        <v>134</v>
      </c>
      <c r="I251" s="25"/>
      <c r="J251" s="25"/>
      <c r="K251" s="25"/>
      <c r="L251" s="33" t="s">
        <v>135</v>
      </c>
      <c r="O251" s="27"/>
      <c r="P251" s="27"/>
      <c r="R251" s="27"/>
      <c r="S251" s="27"/>
      <c r="U251" s="27"/>
      <c r="V251" s="27"/>
      <c r="AD251" s="13"/>
      <c r="AF251" s="27"/>
    </row>
    <row r="252" spans="1:33" s="26" customFormat="1" ht="9" customHeight="1">
      <c r="A252" s="21"/>
      <c r="B252" s="22"/>
      <c r="C252" s="23"/>
      <c r="D252" s="24"/>
      <c r="E252" s="24"/>
      <c r="F252" s="24"/>
      <c r="G252" s="24"/>
      <c r="H252" s="24"/>
      <c r="I252" s="24"/>
      <c r="J252" s="25"/>
      <c r="K252" s="25"/>
      <c r="O252" s="27"/>
      <c r="P252" s="27"/>
      <c r="R252" s="27"/>
      <c r="S252" s="27"/>
      <c r="U252" s="27"/>
      <c r="V252" s="27"/>
      <c r="AD252" s="13"/>
      <c r="AF252" s="27"/>
    </row>
    <row r="253" spans="1:33" s="40" customFormat="1" ht="18">
      <c r="A253" s="34">
        <v>51</v>
      </c>
      <c r="B253" s="35" t="s">
        <v>385</v>
      </c>
      <c r="C253" s="36"/>
      <c r="D253" s="37"/>
      <c r="E253" s="38"/>
      <c r="F253" s="38"/>
      <c r="G253" s="38"/>
      <c r="H253" s="38"/>
      <c r="I253" s="38"/>
      <c r="J253" s="39">
        <f>SUM(I254:I266)</f>
        <v>0</v>
      </c>
      <c r="K253" s="26"/>
      <c r="L253" s="26"/>
      <c r="N253" s="26"/>
      <c r="O253" s="27"/>
      <c r="P253" s="27"/>
      <c r="Q253" s="26"/>
      <c r="R253" s="27"/>
      <c r="S253" s="27"/>
      <c r="T253" s="26"/>
      <c r="U253" s="27"/>
      <c r="V253" s="27"/>
      <c r="W253" s="26"/>
      <c r="X253" s="26"/>
      <c r="Y253" s="26"/>
      <c r="Z253" s="26"/>
      <c r="AA253" s="26"/>
      <c r="AB253" s="26"/>
      <c r="AC253" s="26"/>
      <c r="AD253" s="13"/>
      <c r="AE253" s="42"/>
      <c r="AF253" s="41"/>
      <c r="AG253" s="43"/>
    </row>
    <row r="254" spans="1:33" s="90" customFormat="1" ht="16" customHeight="1">
      <c r="A254" s="85">
        <v>511</v>
      </c>
      <c r="B254" s="86" t="s">
        <v>386</v>
      </c>
      <c r="C254" s="87"/>
      <c r="D254" s="88"/>
      <c r="E254" s="88"/>
      <c r="F254" s="88"/>
      <c r="G254" s="88"/>
      <c r="H254" s="88"/>
      <c r="I254" s="89">
        <f>SUM(H255:H258)</f>
        <v>0</v>
      </c>
      <c r="J254" s="96"/>
      <c r="K254" s="26"/>
      <c r="L254" s="26"/>
      <c r="O254" s="27"/>
      <c r="P254" s="27"/>
      <c r="Q254" s="26"/>
      <c r="R254" s="27"/>
      <c r="S254" s="27"/>
      <c r="T254" s="26"/>
      <c r="U254" s="27"/>
      <c r="V254" s="27"/>
      <c r="W254" s="26"/>
      <c r="X254" s="26"/>
      <c r="Y254" s="26"/>
      <c r="Z254" s="26"/>
      <c r="AA254" s="26"/>
      <c r="AB254" s="26"/>
      <c r="AC254" s="26"/>
      <c r="AD254" s="13"/>
      <c r="AF254" s="53"/>
    </row>
    <row r="255" spans="1:33" s="26" customFormat="1" ht="19" customHeight="1">
      <c r="A255" s="44">
        <v>5111</v>
      </c>
      <c r="B255" s="45" t="s">
        <v>387</v>
      </c>
      <c r="C255" s="46"/>
      <c r="D255" s="47">
        <v>0</v>
      </c>
      <c r="E255" s="48" t="s">
        <v>136</v>
      </c>
      <c r="F255" s="48" t="s">
        <v>145</v>
      </c>
      <c r="G255" s="49">
        <v>0</v>
      </c>
      <c r="H255" s="50">
        <f>D255*G255</f>
        <v>0</v>
      </c>
      <c r="I255" s="54"/>
      <c r="L255" s="52">
        <f>H255+(H255*(SUMIF($F$242:$F$248,F255,$D$242:$D$248)))</f>
        <v>0</v>
      </c>
      <c r="O255" s="27"/>
      <c r="P255" s="27"/>
      <c r="R255" s="27"/>
      <c r="S255" s="27"/>
      <c r="U255" s="27"/>
      <c r="V255" s="27"/>
      <c r="AD255" s="13"/>
      <c r="AF255" s="27"/>
    </row>
    <row r="256" spans="1:33" s="26" customFormat="1" ht="19" customHeight="1">
      <c r="A256" s="44">
        <v>5112</v>
      </c>
      <c r="B256" s="45" t="s">
        <v>388</v>
      </c>
      <c r="C256" s="46"/>
      <c r="D256" s="47">
        <v>0</v>
      </c>
      <c r="E256" s="48" t="s">
        <v>136</v>
      </c>
      <c r="F256" s="48" t="s">
        <v>145</v>
      </c>
      <c r="G256" s="49">
        <v>0</v>
      </c>
      <c r="H256" s="50">
        <f>D256*G256</f>
        <v>0</v>
      </c>
      <c r="I256" s="54"/>
      <c r="L256" s="52">
        <f>H256+(H256*(SUMIF($F$242:$F$248,F256,$D$242:$D$248)))</f>
        <v>0</v>
      </c>
      <c r="O256" s="27"/>
      <c r="P256" s="27"/>
      <c r="R256" s="27"/>
      <c r="S256" s="27"/>
      <c r="U256" s="27"/>
      <c r="V256" s="27"/>
      <c r="AD256" s="13"/>
      <c r="AF256" s="27"/>
    </row>
    <row r="257" spans="1:33" s="26" customFormat="1" ht="19" customHeight="1">
      <c r="A257" s="44">
        <v>5113</v>
      </c>
      <c r="B257" s="45" t="s">
        <v>389</v>
      </c>
      <c r="C257" s="46"/>
      <c r="D257" s="47">
        <v>0</v>
      </c>
      <c r="E257" s="48" t="s">
        <v>136</v>
      </c>
      <c r="F257" s="48" t="s">
        <v>145</v>
      </c>
      <c r="G257" s="49">
        <v>0</v>
      </c>
      <c r="H257" s="50">
        <f>D257*G257</f>
        <v>0</v>
      </c>
      <c r="I257" s="54"/>
      <c r="L257" s="52">
        <f>H257+(H257*(SUMIF($F$242:$F$248,F257,$D$242:$D$248)))</f>
        <v>0</v>
      </c>
      <c r="O257" s="27"/>
      <c r="P257" s="27"/>
      <c r="R257" s="27"/>
      <c r="S257" s="27"/>
      <c r="U257" s="27"/>
      <c r="V257" s="27"/>
      <c r="AD257" s="13"/>
      <c r="AF257" s="27"/>
    </row>
    <row r="258" spans="1:33" s="26" customFormat="1" ht="19" customHeight="1">
      <c r="A258" s="44">
        <v>5114</v>
      </c>
      <c r="B258" s="45" t="s">
        <v>390</v>
      </c>
      <c r="C258" s="46"/>
      <c r="D258" s="47">
        <v>0</v>
      </c>
      <c r="E258" s="48" t="s">
        <v>136</v>
      </c>
      <c r="F258" s="48" t="s">
        <v>145</v>
      </c>
      <c r="G258" s="49">
        <v>0</v>
      </c>
      <c r="H258" s="50">
        <f>D258*G258</f>
        <v>0</v>
      </c>
      <c r="I258" s="54"/>
      <c r="L258" s="52">
        <f>H258+(H258*(SUMIF($F$242:$F$248,F258,$D$242:$D$248)))</f>
        <v>0</v>
      </c>
      <c r="O258" s="27"/>
      <c r="P258" s="27"/>
      <c r="R258" s="27"/>
      <c r="S258" s="27"/>
      <c r="U258" s="27"/>
      <c r="V258" s="27"/>
      <c r="AD258" s="13"/>
      <c r="AF258" s="27"/>
    </row>
    <row r="259" spans="1:33" s="90" customFormat="1" ht="16" customHeight="1">
      <c r="A259" s="85">
        <v>512</v>
      </c>
      <c r="B259" s="86" t="s">
        <v>391</v>
      </c>
      <c r="C259" s="87"/>
      <c r="D259" s="88"/>
      <c r="E259" s="88"/>
      <c r="F259" s="88"/>
      <c r="G259" s="88"/>
      <c r="H259" s="88"/>
      <c r="I259" s="89">
        <f>SUM(H260:H266)</f>
        <v>0</v>
      </c>
      <c r="J259" s="96"/>
      <c r="K259" s="26"/>
      <c r="L259" s="26"/>
      <c r="O259" s="27"/>
      <c r="P259" s="27"/>
      <c r="Q259" s="26"/>
      <c r="R259" s="27"/>
      <c r="S259" s="27"/>
      <c r="T259" s="26"/>
      <c r="U259" s="27"/>
      <c r="V259" s="27"/>
      <c r="W259" s="26"/>
      <c r="X259" s="26"/>
      <c r="Y259" s="26"/>
      <c r="Z259" s="26"/>
      <c r="AA259" s="26"/>
      <c r="AB259" s="26"/>
      <c r="AC259" s="26"/>
      <c r="AD259" s="13"/>
      <c r="AF259" s="53"/>
    </row>
    <row r="260" spans="1:33" s="26" customFormat="1" ht="19" customHeight="1">
      <c r="A260" s="44">
        <v>5121</v>
      </c>
      <c r="B260" s="45" t="s">
        <v>392</v>
      </c>
      <c r="C260" s="46"/>
      <c r="D260" s="47">
        <v>0</v>
      </c>
      <c r="E260" s="48" t="s">
        <v>136</v>
      </c>
      <c r="F260" s="48" t="s">
        <v>145</v>
      </c>
      <c r="G260" s="49">
        <v>0</v>
      </c>
      <c r="H260" s="50">
        <f t="shared" ref="H260:H266" si="83">D260*G260</f>
        <v>0</v>
      </c>
      <c r="I260" s="54"/>
      <c r="L260" s="52">
        <f t="shared" ref="L260:L266" si="84">H260+(H260*(SUMIF($F$242:$F$248,F260,$D$242:$D$248)))</f>
        <v>0</v>
      </c>
      <c r="O260" s="27"/>
      <c r="P260" s="27"/>
      <c r="R260" s="27"/>
      <c r="S260" s="27"/>
      <c r="U260" s="27"/>
      <c r="V260" s="27"/>
      <c r="AD260" s="13"/>
      <c r="AF260" s="27"/>
    </row>
    <row r="261" spans="1:33" s="26" customFormat="1" ht="19" customHeight="1">
      <c r="A261" s="44">
        <v>5122</v>
      </c>
      <c r="B261" s="45" t="s">
        <v>393</v>
      </c>
      <c r="C261" s="46"/>
      <c r="D261" s="47">
        <v>0</v>
      </c>
      <c r="E261" s="48" t="s">
        <v>136</v>
      </c>
      <c r="F261" s="48" t="s">
        <v>145</v>
      </c>
      <c r="G261" s="49">
        <v>0</v>
      </c>
      <c r="H261" s="50">
        <f t="shared" si="83"/>
        <v>0</v>
      </c>
      <c r="I261" s="54"/>
      <c r="L261" s="52">
        <f t="shared" si="84"/>
        <v>0</v>
      </c>
      <c r="O261" s="27"/>
      <c r="P261" s="27"/>
      <c r="R261" s="27"/>
      <c r="S261" s="27"/>
      <c r="U261" s="27"/>
      <c r="V261" s="27"/>
      <c r="AD261" s="13"/>
      <c r="AF261" s="27"/>
    </row>
    <row r="262" spans="1:33" s="26" customFormat="1" ht="19" customHeight="1">
      <c r="A262" s="44">
        <v>5123</v>
      </c>
      <c r="B262" s="45" t="s">
        <v>394</v>
      </c>
      <c r="C262" s="46"/>
      <c r="D262" s="47">
        <v>0</v>
      </c>
      <c r="E262" s="48" t="s">
        <v>136</v>
      </c>
      <c r="F262" s="48" t="s">
        <v>145</v>
      </c>
      <c r="G262" s="49">
        <v>0</v>
      </c>
      <c r="H262" s="50">
        <f t="shared" si="83"/>
        <v>0</v>
      </c>
      <c r="I262" s="54"/>
      <c r="L262" s="52">
        <f t="shared" si="84"/>
        <v>0</v>
      </c>
      <c r="O262" s="27"/>
      <c r="P262" s="27"/>
      <c r="R262" s="27"/>
      <c r="S262" s="27"/>
      <c r="U262" s="27"/>
      <c r="V262" s="27"/>
      <c r="AD262" s="13"/>
      <c r="AF262" s="27"/>
    </row>
    <row r="263" spans="1:33" s="26" customFormat="1" ht="19" customHeight="1">
      <c r="A263" s="44">
        <v>5124</v>
      </c>
      <c r="B263" s="45" t="s">
        <v>395</v>
      </c>
      <c r="C263" s="46"/>
      <c r="D263" s="47">
        <v>0</v>
      </c>
      <c r="E263" s="48" t="s">
        <v>136</v>
      </c>
      <c r="F263" s="48" t="s">
        <v>145</v>
      </c>
      <c r="G263" s="49">
        <v>0</v>
      </c>
      <c r="H263" s="50">
        <f t="shared" si="83"/>
        <v>0</v>
      </c>
      <c r="I263" s="54"/>
      <c r="L263" s="52">
        <f t="shared" si="84"/>
        <v>0</v>
      </c>
      <c r="O263" s="27"/>
      <c r="P263" s="27"/>
      <c r="R263" s="27"/>
      <c r="S263" s="27"/>
      <c r="U263" s="27"/>
      <c r="V263" s="27"/>
      <c r="AD263" s="13"/>
      <c r="AF263" s="27"/>
    </row>
    <row r="264" spans="1:33" s="26" customFormat="1" ht="19" customHeight="1">
      <c r="A264" s="44">
        <v>5125</v>
      </c>
      <c r="B264" s="45" t="s">
        <v>396</v>
      </c>
      <c r="C264" s="46"/>
      <c r="D264" s="47">
        <v>0</v>
      </c>
      <c r="E264" s="48" t="s">
        <v>136</v>
      </c>
      <c r="F264" s="48" t="s">
        <v>145</v>
      </c>
      <c r="G264" s="49">
        <v>0</v>
      </c>
      <c r="H264" s="50">
        <f t="shared" si="83"/>
        <v>0</v>
      </c>
      <c r="I264" s="54"/>
      <c r="L264" s="52">
        <f t="shared" si="84"/>
        <v>0</v>
      </c>
      <c r="O264" s="27"/>
      <c r="P264" s="27"/>
      <c r="R264" s="27"/>
      <c r="S264" s="27"/>
      <c r="U264" s="27"/>
      <c r="V264" s="27"/>
      <c r="AD264" s="13"/>
      <c r="AF264" s="27"/>
    </row>
    <row r="265" spans="1:33" s="26" customFormat="1" ht="19" customHeight="1">
      <c r="A265" s="44">
        <v>5126</v>
      </c>
      <c r="B265" s="45" t="s">
        <v>397</v>
      </c>
      <c r="C265" s="46"/>
      <c r="D265" s="47">
        <v>0</v>
      </c>
      <c r="E265" s="48" t="s">
        <v>136</v>
      </c>
      <c r="F265" s="48" t="s">
        <v>145</v>
      </c>
      <c r="G265" s="49">
        <v>0</v>
      </c>
      <c r="H265" s="50">
        <f t="shared" si="83"/>
        <v>0</v>
      </c>
      <c r="I265" s="54"/>
      <c r="L265" s="52">
        <f t="shared" si="84"/>
        <v>0</v>
      </c>
      <c r="O265" s="27"/>
      <c r="P265" s="27"/>
      <c r="R265" s="27"/>
      <c r="S265" s="27"/>
      <c r="U265" s="27"/>
      <c r="V265" s="27"/>
      <c r="AD265" s="13"/>
      <c r="AF265" s="27"/>
    </row>
    <row r="266" spans="1:33" s="26" customFormat="1" ht="19" customHeight="1">
      <c r="A266" s="44">
        <v>5127</v>
      </c>
      <c r="B266" s="45" t="s">
        <v>398</v>
      </c>
      <c r="C266" s="46"/>
      <c r="D266" s="47">
        <v>0</v>
      </c>
      <c r="E266" s="48" t="s">
        <v>136</v>
      </c>
      <c r="F266" s="48" t="s">
        <v>145</v>
      </c>
      <c r="G266" s="49">
        <v>0</v>
      </c>
      <c r="H266" s="50">
        <f t="shared" si="83"/>
        <v>0</v>
      </c>
      <c r="I266" s="54"/>
      <c r="L266" s="52">
        <f t="shared" si="84"/>
        <v>0</v>
      </c>
      <c r="O266" s="27"/>
      <c r="P266" s="27"/>
      <c r="R266" s="27"/>
      <c r="S266" s="27"/>
      <c r="U266" s="27"/>
      <c r="V266" s="27"/>
      <c r="AD266" s="13"/>
      <c r="AF266" s="27"/>
    </row>
    <row r="267" spans="1:33" s="40" customFormat="1" ht="18">
      <c r="A267" s="34">
        <v>52</v>
      </c>
      <c r="B267" s="35" t="s">
        <v>399</v>
      </c>
      <c r="C267" s="36"/>
      <c r="D267" s="37"/>
      <c r="E267" s="38"/>
      <c r="F267" s="38"/>
      <c r="G267" s="38"/>
      <c r="H267" s="38"/>
      <c r="I267" s="38"/>
      <c r="J267" s="39">
        <f>SUM(H268:H274)</f>
        <v>0</v>
      </c>
      <c r="K267" s="26"/>
      <c r="L267" s="26"/>
      <c r="N267" s="26"/>
      <c r="O267" s="27"/>
      <c r="P267" s="27"/>
      <c r="Q267" s="26"/>
      <c r="R267" s="27"/>
      <c r="S267" s="27"/>
      <c r="T267" s="26"/>
      <c r="U267" s="27"/>
      <c r="V267" s="27"/>
      <c r="W267" s="26"/>
      <c r="X267" s="26"/>
      <c r="Y267" s="26"/>
      <c r="Z267" s="26"/>
      <c r="AA267" s="26"/>
      <c r="AB267" s="26"/>
      <c r="AC267" s="26"/>
      <c r="AD267" s="13"/>
      <c r="AE267" s="42"/>
      <c r="AF267" s="41"/>
      <c r="AG267" s="43"/>
    </row>
    <row r="268" spans="1:33" s="26" customFormat="1" ht="19" customHeight="1">
      <c r="A268" s="44">
        <v>5211</v>
      </c>
      <c r="B268" s="45" t="s">
        <v>400</v>
      </c>
      <c r="C268" s="46"/>
      <c r="D268" s="47">
        <v>0</v>
      </c>
      <c r="E268" s="48" t="s">
        <v>136</v>
      </c>
      <c r="F268" s="48" t="s">
        <v>145</v>
      </c>
      <c r="G268" s="49">
        <v>0</v>
      </c>
      <c r="H268" s="50">
        <f t="shared" ref="H268:H274" si="85">D268*G268</f>
        <v>0</v>
      </c>
      <c r="I268" s="54"/>
      <c r="L268" s="52">
        <f t="shared" ref="L268:L274" si="86">H268+(H268*(SUMIF($F$242:$F$248,F268,$D$242:$D$248)))</f>
        <v>0</v>
      </c>
      <c r="O268" s="27"/>
      <c r="P268" s="27"/>
      <c r="R268" s="27"/>
      <c r="S268" s="27"/>
      <c r="U268" s="27"/>
      <c r="V268" s="27"/>
      <c r="AD268" s="13"/>
      <c r="AF268" s="27"/>
    </row>
    <row r="269" spans="1:33" s="26" customFormat="1" ht="19" customHeight="1">
      <c r="A269" s="44">
        <v>5212</v>
      </c>
      <c r="B269" s="45" t="s">
        <v>401</v>
      </c>
      <c r="C269" s="46"/>
      <c r="D269" s="47">
        <v>0</v>
      </c>
      <c r="E269" s="48" t="s">
        <v>136</v>
      </c>
      <c r="F269" s="48" t="s">
        <v>145</v>
      </c>
      <c r="G269" s="49">
        <v>0</v>
      </c>
      <c r="H269" s="50">
        <f t="shared" si="85"/>
        <v>0</v>
      </c>
      <c r="I269" s="54"/>
      <c r="L269" s="52">
        <f t="shared" si="86"/>
        <v>0</v>
      </c>
      <c r="O269" s="27"/>
      <c r="P269" s="27"/>
      <c r="R269" s="27"/>
      <c r="S269" s="27"/>
      <c r="U269" s="27"/>
      <c r="V269" s="27"/>
      <c r="AD269" s="13"/>
      <c r="AF269" s="27"/>
    </row>
    <row r="270" spans="1:33" s="26" customFormat="1" ht="19" customHeight="1">
      <c r="A270" s="44">
        <v>5213</v>
      </c>
      <c r="B270" s="45" t="s">
        <v>402</v>
      </c>
      <c r="C270" s="46"/>
      <c r="D270" s="47">
        <v>0</v>
      </c>
      <c r="E270" s="48" t="s">
        <v>136</v>
      </c>
      <c r="F270" s="48" t="s">
        <v>145</v>
      </c>
      <c r="G270" s="49">
        <v>0</v>
      </c>
      <c r="H270" s="50">
        <f t="shared" si="85"/>
        <v>0</v>
      </c>
      <c r="I270" s="54"/>
      <c r="L270" s="52">
        <f t="shared" si="86"/>
        <v>0</v>
      </c>
      <c r="O270" s="27"/>
      <c r="P270" s="27"/>
      <c r="R270" s="27"/>
      <c r="S270" s="27"/>
      <c r="U270" s="27"/>
      <c r="V270" s="27"/>
      <c r="AD270" s="13"/>
      <c r="AF270" s="27"/>
    </row>
    <row r="271" spans="1:33" s="26" customFormat="1" ht="19" customHeight="1">
      <c r="A271" s="44">
        <v>5214</v>
      </c>
      <c r="B271" s="45" t="s">
        <v>403</v>
      </c>
      <c r="C271" s="46"/>
      <c r="D271" s="47">
        <v>0</v>
      </c>
      <c r="E271" s="48" t="s">
        <v>136</v>
      </c>
      <c r="F271" s="48" t="s">
        <v>145</v>
      </c>
      <c r="G271" s="49">
        <v>0</v>
      </c>
      <c r="H271" s="50">
        <f t="shared" si="85"/>
        <v>0</v>
      </c>
      <c r="I271" s="54"/>
      <c r="L271" s="52">
        <f t="shared" si="86"/>
        <v>0</v>
      </c>
      <c r="O271" s="27"/>
      <c r="P271" s="27"/>
      <c r="R271" s="27"/>
      <c r="S271" s="27"/>
      <c r="U271" s="27"/>
      <c r="V271" s="27"/>
      <c r="AD271" s="13"/>
      <c r="AF271" s="27"/>
    </row>
    <row r="272" spans="1:33" s="26" customFormat="1" ht="19" customHeight="1">
      <c r="A272" s="44">
        <v>5215</v>
      </c>
      <c r="B272" s="45" t="s">
        <v>404</v>
      </c>
      <c r="C272" s="46"/>
      <c r="D272" s="47">
        <v>0</v>
      </c>
      <c r="E272" s="48" t="s">
        <v>136</v>
      </c>
      <c r="F272" s="48" t="s">
        <v>145</v>
      </c>
      <c r="G272" s="49">
        <v>0</v>
      </c>
      <c r="H272" s="50">
        <f t="shared" si="85"/>
        <v>0</v>
      </c>
      <c r="I272" s="54"/>
      <c r="L272" s="52">
        <f t="shared" si="86"/>
        <v>0</v>
      </c>
      <c r="O272" s="27"/>
      <c r="P272" s="27"/>
      <c r="R272" s="27"/>
      <c r="S272" s="27"/>
      <c r="U272" s="27"/>
      <c r="V272" s="27"/>
      <c r="AD272" s="13"/>
      <c r="AF272" s="27"/>
    </row>
    <row r="273" spans="1:33" s="26" customFormat="1" ht="19" customHeight="1">
      <c r="A273" s="44">
        <v>5216</v>
      </c>
      <c r="B273" s="45" t="s">
        <v>405</v>
      </c>
      <c r="C273" s="46"/>
      <c r="D273" s="47">
        <v>0</v>
      </c>
      <c r="E273" s="48" t="s">
        <v>136</v>
      </c>
      <c r="F273" s="48" t="s">
        <v>145</v>
      </c>
      <c r="G273" s="49">
        <v>0</v>
      </c>
      <c r="H273" s="50">
        <f t="shared" si="85"/>
        <v>0</v>
      </c>
      <c r="I273" s="54"/>
      <c r="L273" s="52">
        <f t="shared" si="86"/>
        <v>0</v>
      </c>
      <c r="O273" s="27"/>
      <c r="P273" s="27"/>
      <c r="R273" s="27"/>
      <c r="S273" s="27"/>
      <c r="U273" s="27"/>
      <c r="V273" s="27"/>
      <c r="AD273" s="13"/>
      <c r="AF273" s="27"/>
    </row>
    <row r="274" spans="1:33" s="26" customFormat="1" ht="19" customHeight="1">
      <c r="A274" s="44">
        <v>5217</v>
      </c>
      <c r="B274" s="45" t="s">
        <v>406</v>
      </c>
      <c r="C274" s="46"/>
      <c r="D274" s="47">
        <v>0</v>
      </c>
      <c r="E274" s="48" t="s">
        <v>136</v>
      </c>
      <c r="F274" s="48" t="s">
        <v>145</v>
      </c>
      <c r="G274" s="49">
        <v>0</v>
      </c>
      <c r="H274" s="50">
        <f t="shared" si="85"/>
        <v>0</v>
      </c>
      <c r="I274" s="54"/>
      <c r="L274" s="52">
        <f t="shared" si="86"/>
        <v>0</v>
      </c>
      <c r="O274" s="27"/>
      <c r="P274" s="27"/>
      <c r="R274" s="27"/>
      <c r="S274" s="27"/>
      <c r="U274" s="27"/>
      <c r="V274" s="27"/>
      <c r="AD274" s="13"/>
      <c r="AF274" s="27"/>
    </row>
    <row r="275" spans="1:33" s="40" customFormat="1" ht="18">
      <c r="A275" s="34">
        <v>53</v>
      </c>
      <c r="B275" s="35" t="s">
        <v>407</v>
      </c>
      <c r="C275" s="36"/>
      <c r="D275" s="37"/>
      <c r="E275" s="38"/>
      <c r="F275" s="38"/>
      <c r="G275" s="38"/>
      <c r="H275" s="38"/>
      <c r="I275" s="38"/>
      <c r="J275" s="39">
        <f>SUM(I276:I286)</f>
        <v>0</v>
      </c>
      <c r="K275" s="26"/>
      <c r="L275" s="26"/>
      <c r="N275" s="26"/>
      <c r="O275" s="27"/>
      <c r="P275" s="27"/>
      <c r="Q275" s="26"/>
      <c r="R275" s="27"/>
      <c r="S275" s="27"/>
      <c r="T275" s="26"/>
      <c r="U275" s="27"/>
      <c r="V275" s="27"/>
      <c r="W275" s="26"/>
      <c r="X275" s="26"/>
      <c r="Y275" s="26"/>
      <c r="Z275" s="26"/>
      <c r="AA275" s="26"/>
      <c r="AB275" s="26"/>
      <c r="AC275" s="26"/>
      <c r="AD275" s="13"/>
      <c r="AE275" s="42"/>
      <c r="AF275" s="41"/>
      <c r="AG275" s="43"/>
    </row>
    <row r="276" spans="1:33" s="90" customFormat="1" ht="16" customHeight="1">
      <c r="A276" s="85">
        <v>531</v>
      </c>
      <c r="B276" s="86" t="s">
        <v>408</v>
      </c>
      <c r="C276" s="87"/>
      <c r="D276" s="88"/>
      <c r="E276" s="88"/>
      <c r="F276" s="88"/>
      <c r="G276" s="88"/>
      <c r="H276" s="88"/>
      <c r="I276" s="89">
        <f>SUM(H277:H278)</f>
        <v>0</v>
      </c>
      <c r="J276" s="96"/>
      <c r="K276" s="26"/>
      <c r="L276" s="26"/>
      <c r="O276" s="27"/>
      <c r="P276" s="27"/>
      <c r="Q276" s="26"/>
      <c r="R276" s="27"/>
      <c r="S276" s="27"/>
      <c r="T276" s="26"/>
      <c r="U276" s="27"/>
      <c r="V276" s="27"/>
      <c r="W276" s="26"/>
      <c r="X276" s="26"/>
      <c r="Y276" s="26"/>
      <c r="Z276" s="26"/>
      <c r="AA276" s="26"/>
      <c r="AB276" s="26"/>
      <c r="AC276" s="26"/>
      <c r="AD276" s="13"/>
      <c r="AF276" s="53"/>
    </row>
    <row r="277" spans="1:33" s="26" customFormat="1" ht="19" customHeight="1">
      <c r="A277" s="44">
        <v>5311</v>
      </c>
      <c r="B277" s="45" t="s">
        <v>409</v>
      </c>
      <c r="C277" s="46"/>
      <c r="D277" s="47">
        <v>0</v>
      </c>
      <c r="E277" s="48" t="s">
        <v>136</v>
      </c>
      <c r="F277" s="48" t="s">
        <v>145</v>
      </c>
      <c r="G277" s="49">
        <v>0</v>
      </c>
      <c r="H277" s="50">
        <f>D277*G277</f>
        <v>0</v>
      </c>
      <c r="I277" s="54"/>
      <c r="L277" s="52">
        <f>H277+(H277*(SUMIF($F$242:$F$248,F277,$D$242:$D$248)))</f>
        <v>0</v>
      </c>
      <c r="O277" s="27"/>
      <c r="P277" s="27"/>
      <c r="R277" s="27"/>
      <c r="S277" s="27"/>
      <c r="U277" s="27"/>
      <c r="V277" s="27"/>
      <c r="AD277" s="13"/>
      <c r="AF277" s="27"/>
    </row>
    <row r="278" spans="1:33" s="26" customFormat="1" ht="19" customHeight="1">
      <c r="A278" s="44">
        <v>5312</v>
      </c>
      <c r="B278" s="45" t="s">
        <v>334</v>
      </c>
      <c r="C278" s="46"/>
      <c r="D278" s="47">
        <v>0</v>
      </c>
      <c r="E278" s="48" t="s">
        <v>136</v>
      </c>
      <c r="F278" s="48" t="s">
        <v>145</v>
      </c>
      <c r="G278" s="49">
        <v>0</v>
      </c>
      <c r="H278" s="50">
        <f>D278*G278</f>
        <v>0</v>
      </c>
      <c r="I278" s="54"/>
      <c r="L278" s="52">
        <f>H278+(H278*(SUMIF($F$242:$F$248,F278,$D$242:$D$248)))</f>
        <v>0</v>
      </c>
      <c r="O278" s="27"/>
      <c r="P278" s="27"/>
      <c r="R278" s="27"/>
      <c r="S278" s="27"/>
      <c r="U278" s="27"/>
      <c r="V278" s="27"/>
      <c r="AD278" s="13"/>
      <c r="AF278" s="27"/>
    </row>
    <row r="279" spans="1:33" s="90" customFormat="1" ht="16" customHeight="1">
      <c r="A279" s="85">
        <v>532</v>
      </c>
      <c r="B279" s="86" t="s">
        <v>410</v>
      </c>
      <c r="C279" s="87"/>
      <c r="D279" s="88"/>
      <c r="E279" s="88"/>
      <c r="F279" s="88"/>
      <c r="G279" s="88"/>
      <c r="H279" s="88"/>
      <c r="I279" s="89">
        <f>SUM(H280:H282)</f>
        <v>0</v>
      </c>
      <c r="J279" s="96"/>
      <c r="K279" s="26"/>
      <c r="L279" s="26"/>
      <c r="O279" s="27"/>
      <c r="P279" s="27"/>
      <c r="Q279" s="26"/>
      <c r="R279" s="27"/>
      <c r="S279" s="27"/>
      <c r="T279" s="26"/>
      <c r="U279" s="27"/>
      <c r="V279" s="27"/>
      <c r="W279" s="26"/>
      <c r="X279" s="26"/>
      <c r="Y279" s="26"/>
      <c r="Z279" s="26"/>
      <c r="AA279" s="26"/>
      <c r="AB279" s="26"/>
      <c r="AC279" s="26"/>
      <c r="AD279" s="13"/>
      <c r="AF279" s="53"/>
    </row>
    <row r="280" spans="1:33" s="26" customFormat="1" ht="19" customHeight="1">
      <c r="A280" s="44">
        <v>5321</v>
      </c>
      <c r="B280" s="45" t="s">
        <v>409</v>
      </c>
      <c r="C280" s="46"/>
      <c r="D280" s="47">
        <v>0</v>
      </c>
      <c r="E280" s="48" t="s">
        <v>136</v>
      </c>
      <c r="F280" s="48" t="s">
        <v>145</v>
      </c>
      <c r="G280" s="49">
        <v>0</v>
      </c>
      <c r="H280" s="50">
        <f>D280*G280</f>
        <v>0</v>
      </c>
      <c r="I280" s="54"/>
      <c r="L280" s="52">
        <f>H280+(H280*(SUMIF($F$242:$F$248,F280,$D$242:$D$248)))</f>
        <v>0</v>
      </c>
      <c r="O280" s="27"/>
      <c r="P280" s="27"/>
      <c r="R280" s="27"/>
      <c r="S280" s="27"/>
      <c r="U280" s="27"/>
      <c r="V280" s="27"/>
      <c r="AD280" s="13"/>
      <c r="AF280" s="27"/>
    </row>
    <row r="281" spans="1:33" s="26" customFormat="1" ht="19" customHeight="1">
      <c r="A281" s="44">
        <v>5322</v>
      </c>
      <c r="B281" s="45" t="s">
        <v>411</v>
      </c>
      <c r="C281" s="46"/>
      <c r="D281" s="47">
        <v>0</v>
      </c>
      <c r="E281" s="48" t="s">
        <v>136</v>
      </c>
      <c r="F281" s="48" t="s">
        <v>145</v>
      </c>
      <c r="G281" s="49">
        <v>0</v>
      </c>
      <c r="H281" s="50">
        <f>D281*G281</f>
        <v>0</v>
      </c>
      <c r="I281" s="54"/>
      <c r="L281" s="52">
        <f>H281+(H281*(SUMIF($F$242:$F$248,F281,$D$242:$D$248)))</f>
        <v>0</v>
      </c>
      <c r="O281" s="27"/>
      <c r="P281" s="27"/>
      <c r="R281" s="27"/>
      <c r="S281" s="27"/>
      <c r="U281" s="27"/>
      <c r="V281" s="27"/>
      <c r="AD281" s="13"/>
      <c r="AF281" s="27"/>
    </row>
    <row r="282" spans="1:33" s="26" customFormat="1" ht="19" customHeight="1">
      <c r="A282" s="44">
        <v>5323</v>
      </c>
      <c r="B282" s="45" t="s">
        <v>334</v>
      </c>
      <c r="C282" s="46"/>
      <c r="D282" s="47">
        <v>0</v>
      </c>
      <c r="E282" s="48" t="s">
        <v>136</v>
      </c>
      <c r="F282" s="48" t="s">
        <v>145</v>
      </c>
      <c r="G282" s="49">
        <v>0</v>
      </c>
      <c r="H282" s="50">
        <f>D282*G282</f>
        <v>0</v>
      </c>
      <c r="I282" s="54"/>
      <c r="L282" s="52">
        <f>H282+(H282*(SUMIF($F$242:$F$248,F282,$D$242:$D$248)))</f>
        <v>0</v>
      </c>
      <c r="O282" s="27"/>
      <c r="P282" s="27"/>
      <c r="R282" s="27"/>
      <c r="S282" s="27"/>
      <c r="U282" s="27"/>
      <c r="V282" s="27"/>
      <c r="AD282" s="13"/>
      <c r="AF282" s="27"/>
    </row>
    <row r="283" spans="1:33" s="90" customFormat="1" ht="16" customHeight="1">
      <c r="A283" s="85">
        <v>533</v>
      </c>
      <c r="B283" s="86" t="s">
        <v>412</v>
      </c>
      <c r="C283" s="87"/>
      <c r="D283" s="88"/>
      <c r="E283" s="88"/>
      <c r="F283" s="88"/>
      <c r="G283" s="88"/>
      <c r="H283" s="88"/>
      <c r="I283" s="89">
        <f>SUM(H284:H286)</f>
        <v>0</v>
      </c>
      <c r="J283" s="96"/>
      <c r="K283" s="26"/>
      <c r="L283" s="26"/>
      <c r="O283" s="27"/>
      <c r="P283" s="27"/>
      <c r="Q283" s="26"/>
      <c r="R283" s="27"/>
      <c r="S283" s="27"/>
      <c r="T283" s="26"/>
      <c r="U283" s="27"/>
      <c r="V283" s="27"/>
      <c r="W283" s="26"/>
      <c r="X283" s="26"/>
      <c r="Y283" s="26"/>
      <c r="Z283" s="26"/>
      <c r="AA283" s="26"/>
      <c r="AB283" s="26"/>
      <c r="AC283" s="26"/>
      <c r="AD283" s="13"/>
      <c r="AF283" s="53"/>
    </row>
    <row r="284" spans="1:33" s="26" customFormat="1" ht="19" customHeight="1">
      <c r="A284" s="44">
        <v>5331</v>
      </c>
      <c r="B284" s="45" t="s">
        <v>413</v>
      </c>
      <c r="C284" s="46"/>
      <c r="D284" s="47">
        <v>0</v>
      </c>
      <c r="E284" s="48" t="s">
        <v>136</v>
      </c>
      <c r="F284" s="48" t="s">
        <v>145</v>
      </c>
      <c r="G284" s="49">
        <v>0</v>
      </c>
      <c r="H284" s="50">
        <f>D284*G284</f>
        <v>0</v>
      </c>
      <c r="I284" s="54"/>
      <c r="L284" s="52">
        <f>H284+(H284*(SUMIF($F$242:$F$248,F284,$D$242:$D$248)))</f>
        <v>0</v>
      </c>
      <c r="O284" s="27"/>
      <c r="P284" s="27"/>
      <c r="R284" s="27"/>
      <c r="S284" s="27"/>
      <c r="U284" s="27"/>
      <c r="V284" s="27"/>
      <c r="AD284" s="13"/>
      <c r="AF284" s="27"/>
    </row>
    <row r="285" spans="1:33" s="26" customFormat="1" ht="19" customHeight="1">
      <c r="A285" s="44">
        <v>5332</v>
      </c>
      <c r="B285" s="45" t="s">
        <v>414</v>
      </c>
      <c r="C285" s="46"/>
      <c r="D285" s="47">
        <v>0</v>
      </c>
      <c r="E285" s="48" t="s">
        <v>136</v>
      </c>
      <c r="F285" s="48" t="s">
        <v>145</v>
      </c>
      <c r="G285" s="49">
        <v>0</v>
      </c>
      <c r="H285" s="50">
        <f>D285*G285</f>
        <v>0</v>
      </c>
      <c r="I285" s="54"/>
      <c r="L285" s="52">
        <f>H285+(H285*(SUMIF($F$242:$F$248,F285,$D$242:$D$248)))</f>
        <v>0</v>
      </c>
      <c r="O285" s="27"/>
      <c r="P285" s="27"/>
      <c r="R285" s="27"/>
      <c r="S285" s="27"/>
      <c r="U285" s="27"/>
      <c r="V285" s="27"/>
      <c r="AD285" s="13"/>
      <c r="AF285" s="27"/>
    </row>
    <row r="286" spans="1:33" s="26" customFormat="1" ht="19" customHeight="1">
      <c r="A286" s="44">
        <v>5333</v>
      </c>
      <c r="B286" s="45" t="s">
        <v>415</v>
      </c>
      <c r="C286" s="46"/>
      <c r="D286" s="47">
        <v>0</v>
      </c>
      <c r="E286" s="48" t="s">
        <v>136</v>
      </c>
      <c r="F286" s="48" t="s">
        <v>145</v>
      </c>
      <c r="G286" s="49">
        <v>0</v>
      </c>
      <c r="H286" s="50">
        <f>D286*G286</f>
        <v>0</v>
      </c>
      <c r="I286" s="54"/>
      <c r="L286" s="52">
        <f>H286+(H286*(SUMIF($F$242:$F$248,F286,$D$242:$D$248)))</f>
        <v>0</v>
      </c>
      <c r="O286" s="27"/>
      <c r="P286" s="27"/>
      <c r="R286" s="27"/>
      <c r="S286" s="27"/>
      <c r="U286" s="27"/>
      <c r="V286" s="27"/>
      <c r="AD286" s="13"/>
      <c r="AF286" s="27"/>
    </row>
    <row r="287" spans="1:33" s="40" customFormat="1" ht="18">
      <c r="A287" s="34">
        <v>54</v>
      </c>
      <c r="B287" s="35" t="s">
        <v>416</v>
      </c>
      <c r="C287" s="36"/>
      <c r="D287" s="37"/>
      <c r="E287" s="38"/>
      <c r="F287" s="38"/>
      <c r="G287" s="38"/>
      <c r="H287" s="38"/>
      <c r="I287" s="38"/>
      <c r="J287" s="39">
        <f>SUM(H288:H290)</f>
        <v>0</v>
      </c>
      <c r="K287" s="26"/>
      <c r="L287" s="26"/>
      <c r="N287" s="26"/>
      <c r="O287" s="27"/>
      <c r="P287" s="27"/>
      <c r="Q287" s="26"/>
      <c r="R287" s="27"/>
      <c r="S287" s="27"/>
      <c r="T287" s="26"/>
      <c r="U287" s="27"/>
      <c r="V287" s="27"/>
      <c r="W287" s="26"/>
      <c r="X287" s="26"/>
      <c r="Y287" s="26"/>
      <c r="Z287" s="26"/>
      <c r="AA287" s="26"/>
      <c r="AB287" s="26"/>
      <c r="AC287" s="26"/>
      <c r="AD287" s="13"/>
      <c r="AE287" s="42"/>
      <c r="AF287" s="41"/>
      <c r="AG287" s="43"/>
    </row>
    <row r="288" spans="1:33" s="26" customFormat="1" ht="19" customHeight="1">
      <c r="A288" s="44">
        <v>5411</v>
      </c>
      <c r="B288" s="45" t="s">
        <v>417</v>
      </c>
      <c r="C288" s="46"/>
      <c r="D288" s="47">
        <v>0</v>
      </c>
      <c r="E288" s="48" t="s">
        <v>136</v>
      </c>
      <c r="F288" s="48" t="s">
        <v>145</v>
      </c>
      <c r="G288" s="49">
        <v>0</v>
      </c>
      <c r="H288" s="50">
        <f>D288*G288</f>
        <v>0</v>
      </c>
      <c r="I288" s="54"/>
      <c r="L288" s="52">
        <f>H288+(H288*(SUMIF($F$242:$F$248,F288,$D$242:$D$248)))</f>
        <v>0</v>
      </c>
      <c r="O288" s="27"/>
      <c r="P288" s="27"/>
      <c r="R288" s="27"/>
      <c r="S288" s="27"/>
      <c r="U288" s="27"/>
      <c r="V288" s="27"/>
      <c r="AD288" s="13"/>
      <c r="AF288" s="27"/>
    </row>
    <row r="289" spans="1:33" s="26" customFormat="1" ht="19" customHeight="1">
      <c r="A289" s="44">
        <v>5412</v>
      </c>
      <c r="B289" s="45" t="s">
        <v>418</v>
      </c>
      <c r="C289" s="46"/>
      <c r="D289" s="47">
        <v>0</v>
      </c>
      <c r="E289" s="48" t="s">
        <v>136</v>
      </c>
      <c r="F289" s="48" t="s">
        <v>145</v>
      </c>
      <c r="G289" s="49">
        <v>0</v>
      </c>
      <c r="H289" s="50">
        <f>D289*G289</f>
        <v>0</v>
      </c>
      <c r="I289" s="54"/>
      <c r="L289" s="52">
        <f>H289+(H289*(SUMIF($F$242:$F$248,F289,$D$242:$D$248)))</f>
        <v>0</v>
      </c>
      <c r="O289" s="27"/>
      <c r="P289" s="27"/>
      <c r="R289" s="27"/>
      <c r="S289" s="27"/>
      <c r="U289" s="27"/>
      <c r="V289" s="27"/>
      <c r="AD289" s="13"/>
      <c r="AF289" s="27"/>
    </row>
    <row r="290" spans="1:33" s="26" customFormat="1" ht="19" customHeight="1">
      <c r="A290" s="44">
        <v>5413</v>
      </c>
      <c r="B290" s="45" t="s">
        <v>419</v>
      </c>
      <c r="C290" s="46"/>
      <c r="D290" s="47">
        <v>0</v>
      </c>
      <c r="E290" s="48" t="s">
        <v>136</v>
      </c>
      <c r="F290" s="48" t="s">
        <v>145</v>
      </c>
      <c r="G290" s="49">
        <v>0</v>
      </c>
      <c r="H290" s="50">
        <f>D290*G290</f>
        <v>0</v>
      </c>
      <c r="I290" s="54"/>
      <c r="L290" s="52">
        <f>H290+(H290*(SUMIF($F$242:$F$248,F290,$D$242:$D$248)))</f>
        <v>0</v>
      </c>
      <c r="O290" s="27"/>
      <c r="P290" s="27"/>
      <c r="R290" s="27"/>
      <c r="S290" s="27"/>
      <c r="U290" s="27"/>
      <c r="V290" s="27"/>
      <c r="AD290" s="13"/>
      <c r="AF290" s="27"/>
    </row>
    <row r="291" spans="1:33" s="40" customFormat="1" ht="18">
      <c r="A291" s="34">
        <v>55</v>
      </c>
      <c r="B291" s="35" t="s">
        <v>420</v>
      </c>
      <c r="C291" s="36"/>
      <c r="D291" s="37"/>
      <c r="E291" s="38"/>
      <c r="F291" s="38"/>
      <c r="G291" s="38"/>
      <c r="H291" s="38"/>
      <c r="I291" s="38"/>
      <c r="J291" s="39">
        <f>SUM(H292)</f>
        <v>0</v>
      </c>
      <c r="K291" s="26"/>
      <c r="L291" s="26"/>
      <c r="N291" s="26"/>
      <c r="O291" s="27"/>
      <c r="P291" s="27"/>
      <c r="Q291" s="26"/>
      <c r="R291" s="27"/>
      <c r="S291" s="27"/>
      <c r="T291" s="26"/>
      <c r="U291" s="27"/>
      <c r="V291" s="27"/>
      <c r="W291" s="26"/>
      <c r="X291" s="26"/>
      <c r="Y291" s="26"/>
      <c r="Z291" s="26"/>
      <c r="AA291" s="26"/>
      <c r="AB291" s="26"/>
      <c r="AC291" s="26"/>
      <c r="AD291" s="13"/>
      <c r="AE291" s="42"/>
      <c r="AF291" s="41"/>
      <c r="AG291" s="43"/>
    </row>
    <row r="292" spans="1:33" s="26" customFormat="1" ht="19" customHeight="1">
      <c r="A292" s="44">
        <v>5511</v>
      </c>
      <c r="B292" s="45" t="s">
        <v>420</v>
      </c>
      <c r="C292" s="46"/>
      <c r="D292" s="47">
        <v>0</v>
      </c>
      <c r="E292" s="48" t="s">
        <v>136</v>
      </c>
      <c r="F292" s="48" t="s">
        <v>145</v>
      </c>
      <c r="G292" s="49">
        <v>0</v>
      </c>
      <c r="H292" s="50">
        <f>D292*G292</f>
        <v>0</v>
      </c>
      <c r="I292" s="54"/>
      <c r="L292" s="52">
        <f>H292+(H292*(SUMIF($F$242:$F$248,F292,$D$242:$D$248)))</f>
        <v>0</v>
      </c>
      <c r="O292" s="27"/>
      <c r="P292" s="27"/>
      <c r="R292" s="27"/>
      <c r="S292" s="27"/>
      <c r="U292" s="27"/>
      <c r="V292" s="27"/>
      <c r="AD292" s="13"/>
      <c r="AF292" s="27"/>
    </row>
    <row r="293" spans="1:33" s="26" customFormat="1" ht="19" customHeight="1">
      <c r="A293" s="55"/>
      <c r="B293" s="56"/>
      <c r="C293" s="57"/>
      <c r="D293" s="58"/>
      <c r="E293" s="59"/>
      <c r="F293" s="59"/>
      <c r="G293" s="60"/>
      <c r="H293" s="54"/>
      <c r="I293" s="54"/>
      <c r="O293" s="27"/>
      <c r="P293" s="27"/>
      <c r="R293" s="27"/>
      <c r="S293" s="27"/>
      <c r="U293" s="27"/>
      <c r="V293" s="27"/>
      <c r="AD293" s="13"/>
      <c r="AF293" s="27"/>
    </row>
    <row r="294" spans="1:33" s="26" customFormat="1" ht="28" customHeight="1" thickBot="1">
      <c r="A294" s="14" t="s">
        <v>421</v>
      </c>
      <c r="B294" s="15" t="s">
        <v>422</v>
      </c>
      <c r="C294" s="16"/>
      <c r="D294" s="15"/>
      <c r="E294" s="15"/>
      <c r="F294" s="15"/>
      <c r="G294" s="15"/>
      <c r="H294" s="15"/>
      <c r="I294" s="15"/>
      <c r="J294" s="125">
        <f>SUM(J295:J328)</f>
        <v>0</v>
      </c>
      <c r="K294" s="126"/>
      <c r="L294" s="17"/>
      <c r="O294" s="27"/>
      <c r="P294" s="27"/>
      <c r="R294" s="27"/>
      <c r="S294" s="27"/>
      <c r="U294" s="27"/>
      <c r="V294" s="27"/>
      <c r="AD294" s="13"/>
      <c r="AF294" s="27"/>
    </row>
    <row r="295" spans="1:33" s="26" customFormat="1" ht="9" customHeight="1">
      <c r="A295" s="21"/>
      <c r="B295" s="22"/>
      <c r="C295" s="23"/>
      <c r="D295" s="24"/>
      <c r="E295" s="24"/>
      <c r="F295" s="24"/>
      <c r="G295" s="24"/>
      <c r="H295" s="24"/>
      <c r="I295" s="24"/>
      <c r="J295" s="25"/>
      <c r="K295" s="25"/>
      <c r="L295" s="25"/>
      <c r="O295" s="27"/>
      <c r="P295" s="27"/>
      <c r="R295" s="27"/>
      <c r="S295" s="27"/>
      <c r="U295" s="27"/>
      <c r="V295" s="27"/>
      <c r="AD295" s="13"/>
      <c r="AF295" s="27"/>
    </row>
    <row r="296" spans="1:33" s="26" customFormat="1" ht="14" customHeight="1">
      <c r="A296" s="28" t="s">
        <v>5</v>
      </c>
      <c r="B296" s="29"/>
      <c r="C296" s="30" t="s">
        <v>82</v>
      </c>
      <c r="D296" s="31" t="s">
        <v>131</v>
      </c>
      <c r="E296" s="31" t="s">
        <v>132</v>
      </c>
      <c r="F296" s="31" t="s">
        <v>0</v>
      </c>
      <c r="G296" s="31" t="s">
        <v>133</v>
      </c>
      <c r="H296" s="32" t="s">
        <v>134</v>
      </c>
      <c r="I296" s="25"/>
      <c r="J296" s="25"/>
      <c r="K296" s="25"/>
      <c r="L296" s="33" t="s">
        <v>135</v>
      </c>
      <c r="O296" s="27"/>
      <c r="P296" s="27"/>
      <c r="R296" s="27"/>
      <c r="S296" s="27"/>
      <c r="U296" s="27"/>
      <c r="V296" s="27"/>
      <c r="AD296" s="13"/>
      <c r="AF296" s="27"/>
    </row>
    <row r="297" spans="1:33" s="26" customFormat="1" ht="9" customHeight="1">
      <c r="A297" s="21"/>
      <c r="B297" s="22"/>
      <c r="C297" s="23"/>
      <c r="D297" s="24"/>
      <c r="E297" s="24"/>
      <c r="F297" s="24"/>
      <c r="G297" s="24"/>
      <c r="H297" s="24"/>
      <c r="I297" s="24"/>
      <c r="J297" s="25"/>
      <c r="K297" s="25"/>
      <c r="L297" s="25"/>
      <c r="O297" s="27"/>
      <c r="P297" s="27"/>
      <c r="R297" s="27"/>
      <c r="S297" s="27"/>
      <c r="U297" s="27"/>
      <c r="V297" s="27"/>
      <c r="AD297" s="13"/>
      <c r="AF297" s="27"/>
    </row>
    <row r="298" spans="1:33" s="40" customFormat="1" ht="18">
      <c r="A298" s="34">
        <v>61</v>
      </c>
      <c r="B298" s="35" t="s">
        <v>423</v>
      </c>
      <c r="C298" s="36"/>
      <c r="D298" s="37"/>
      <c r="E298" s="38"/>
      <c r="F298" s="38"/>
      <c r="G298" s="38"/>
      <c r="H298" s="38"/>
      <c r="I298" s="38"/>
      <c r="J298" s="39">
        <f>SUM(I299:I307)</f>
        <v>0</v>
      </c>
      <c r="K298" s="26"/>
      <c r="L298" s="26"/>
      <c r="N298" s="26"/>
      <c r="O298" s="27"/>
      <c r="P298" s="27"/>
      <c r="Q298" s="26"/>
      <c r="R298" s="27"/>
      <c r="S298" s="27"/>
      <c r="T298" s="26"/>
      <c r="U298" s="27"/>
      <c r="V298" s="27"/>
      <c r="W298" s="26"/>
      <c r="X298" s="26"/>
      <c r="Y298" s="26"/>
      <c r="Z298" s="26"/>
      <c r="AA298" s="26"/>
      <c r="AB298" s="26"/>
      <c r="AC298" s="26"/>
      <c r="AD298" s="13"/>
      <c r="AE298" s="42"/>
      <c r="AF298" s="41"/>
      <c r="AG298" s="43"/>
    </row>
    <row r="299" spans="1:33" s="90" customFormat="1" ht="16" customHeight="1">
      <c r="A299" s="85">
        <v>611</v>
      </c>
      <c r="B299" s="86" t="s">
        <v>102</v>
      </c>
      <c r="C299" s="87"/>
      <c r="D299" s="88"/>
      <c r="E299" s="88"/>
      <c r="F299" s="88"/>
      <c r="G299" s="88"/>
      <c r="H299" s="88"/>
      <c r="I299" s="89">
        <f>SUM(H300:H302)</f>
        <v>0</v>
      </c>
      <c r="J299" s="26"/>
      <c r="K299" s="26"/>
      <c r="L299" s="26"/>
      <c r="O299" s="27"/>
      <c r="P299" s="27"/>
      <c r="Q299" s="26"/>
      <c r="R299" s="27"/>
      <c r="S299" s="27"/>
      <c r="T299" s="26"/>
      <c r="U299" s="27"/>
      <c r="V299" s="27"/>
      <c r="W299" s="26"/>
      <c r="X299" s="26"/>
      <c r="Y299" s="26"/>
      <c r="Z299" s="26"/>
      <c r="AA299" s="26"/>
      <c r="AB299" s="26"/>
      <c r="AC299" s="26"/>
      <c r="AD299" s="13"/>
      <c r="AF299" s="53"/>
    </row>
    <row r="300" spans="1:33" s="26" customFormat="1" ht="19" customHeight="1">
      <c r="A300" s="44">
        <v>6111</v>
      </c>
      <c r="B300" s="45" t="s">
        <v>103</v>
      </c>
      <c r="C300" s="46"/>
      <c r="D300" s="47">
        <v>0</v>
      </c>
      <c r="E300" s="48" t="s">
        <v>136</v>
      </c>
      <c r="F300" s="48" t="s">
        <v>145</v>
      </c>
      <c r="G300" s="49">
        <v>0</v>
      </c>
      <c r="H300" s="50">
        <f>D300*G300</f>
        <v>0</v>
      </c>
      <c r="I300" s="54"/>
      <c r="L300" s="52">
        <f>H300+(H300*(SUMIF($F$242:$F$248,F300,$D$242:$D$248)))</f>
        <v>0</v>
      </c>
      <c r="O300" s="27"/>
      <c r="P300" s="27"/>
      <c r="R300" s="27"/>
      <c r="S300" s="27"/>
      <c r="U300" s="27"/>
      <c r="V300" s="27"/>
      <c r="AD300" s="13"/>
      <c r="AF300" s="27"/>
    </row>
    <row r="301" spans="1:33" s="26" customFormat="1" ht="19" customHeight="1">
      <c r="A301" s="44">
        <v>6112</v>
      </c>
      <c r="B301" s="45" t="s">
        <v>424</v>
      </c>
      <c r="C301" s="46"/>
      <c r="D301" s="47">
        <v>0</v>
      </c>
      <c r="E301" s="48" t="s">
        <v>136</v>
      </c>
      <c r="F301" s="48" t="s">
        <v>145</v>
      </c>
      <c r="G301" s="49">
        <v>0</v>
      </c>
      <c r="H301" s="50">
        <f>D301*G301</f>
        <v>0</v>
      </c>
      <c r="I301" s="54"/>
      <c r="L301" s="52">
        <f>H301+(H301*(SUMIF($F$242:$F$248,F301,$D$242:$D$248)))</f>
        <v>0</v>
      </c>
      <c r="O301" s="27"/>
      <c r="P301" s="27"/>
      <c r="R301" s="27"/>
      <c r="S301" s="27"/>
      <c r="U301" s="27"/>
      <c r="V301" s="27"/>
      <c r="AD301" s="13"/>
      <c r="AF301" s="27"/>
    </row>
    <row r="302" spans="1:33" s="26" customFormat="1" ht="19" customHeight="1">
      <c r="A302" s="44">
        <v>6113</v>
      </c>
      <c r="B302" s="45" t="s">
        <v>104</v>
      </c>
      <c r="C302" s="46"/>
      <c r="D302" s="47">
        <v>0</v>
      </c>
      <c r="E302" s="48" t="s">
        <v>136</v>
      </c>
      <c r="F302" s="48" t="s">
        <v>145</v>
      </c>
      <c r="G302" s="49">
        <v>0</v>
      </c>
      <c r="H302" s="50">
        <v>0</v>
      </c>
      <c r="I302" s="54"/>
      <c r="L302" s="52">
        <f>H302+(H302*(SUMIF($F$242:$F$248,F302,$D$242:$D$248)))</f>
        <v>0</v>
      </c>
      <c r="O302" s="27"/>
      <c r="P302" s="27"/>
      <c r="R302" s="27"/>
      <c r="S302" s="27"/>
      <c r="U302" s="27"/>
      <c r="V302" s="27"/>
      <c r="AD302" s="13"/>
      <c r="AF302" s="27"/>
    </row>
    <row r="303" spans="1:33" s="90" customFormat="1" ht="16" customHeight="1">
      <c r="A303" s="85">
        <v>612</v>
      </c>
      <c r="B303" s="86" t="s">
        <v>105</v>
      </c>
      <c r="C303" s="87"/>
      <c r="D303" s="88"/>
      <c r="E303" s="88"/>
      <c r="F303" s="88"/>
      <c r="G303" s="88"/>
      <c r="H303" s="88"/>
      <c r="I303" s="89">
        <f>SUM(H304:H307)</f>
        <v>0</v>
      </c>
      <c r="J303" s="26"/>
      <c r="K303" s="26"/>
      <c r="L303" s="26"/>
      <c r="O303" s="27"/>
      <c r="P303" s="27"/>
      <c r="Q303" s="26"/>
      <c r="R303" s="27"/>
      <c r="S303" s="27"/>
      <c r="T303" s="26"/>
      <c r="U303" s="27"/>
      <c r="V303" s="27"/>
      <c r="W303" s="26"/>
      <c r="X303" s="26"/>
      <c r="Y303" s="26"/>
      <c r="Z303" s="26"/>
      <c r="AA303" s="26"/>
      <c r="AB303" s="26"/>
      <c r="AC303" s="26"/>
      <c r="AD303" s="13"/>
      <c r="AF303" s="53"/>
    </row>
    <row r="304" spans="1:33" s="26" customFormat="1" ht="19" customHeight="1">
      <c r="A304" s="44">
        <v>6121</v>
      </c>
      <c r="B304" s="45" t="s">
        <v>106</v>
      </c>
      <c r="C304" s="46"/>
      <c r="D304" s="47">
        <v>0</v>
      </c>
      <c r="E304" s="48" t="s">
        <v>136</v>
      </c>
      <c r="F304" s="48" t="s">
        <v>145</v>
      </c>
      <c r="G304" s="49">
        <v>0</v>
      </c>
      <c r="H304" s="50">
        <f>D304*G304</f>
        <v>0</v>
      </c>
      <c r="I304" s="54"/>
      <c r="L304" s="52">
        <f>H304+(H304*(SUMIF($F$242:$F$248,F304,$D$242:$D$248)))</f>
        <v>0</v>
      </c>
      <c r="O304" s="27"/>
      <c r="P304" s="27"/>
      <c r="R304" s="27"/>
      <c r="S304" s="27"/>
      <c r="U304" s="27"/>
      <c r="V304" s="27"/>
      <c r="AD304" s="13"/>
      <c r="AF304" s="27"/>
    </row>
    <row r="305" spans="1:33" s="26" customFormat="1" ht="19" customHeight="1">
      <c r="A305" s="44">
        <v>6122</v>
      </c>
      <c r="B305" s="45" t="s">
        <v>425</v>
      </c>
      <c r="C305" s="46"/>
      <c r="D305" s="47">
        <v>0</v>
      </c>
      <c r="E305" s="48" t="s">
        <v>136</v>
      </c>
      <c r="F305" s="48" t="s">
        <v>145</v>
      </c>
      <c r="G305" s="49">
        <v>0</v>
      </c>
      <c r="H305" s="50">
        <f>D305*G305</f>
        <v>0</v>
      </c>
      <c r="I305" s="54"/>
      <c r="L305" s="52">
        <f>H305+(H305*(SUMIF($F$242:$F$248,F305,$D$242:$D$248)))</f>
        <v>0</v>
      </c>
      <c r="O305" s="27"/>
      <c r="P305" s="27"/>
      <c r="R305" s="27"/>
      <c r="S305" s="27"/>
      <c r="U305" s="27"/>
      <c r="V305" s="27"/>
      <c r="AD305" s="13"/>
      <c r="AF305" s="27"/>
    </row>
    <row r="306" spans="1:33" s="26" customFormat="1" ht="19" customHeight="1">
      <c r="A306" s="44">
        <v>6124</v>
      </c>
      <c r="B306" s="45" t="s">
        <v>107</v>
      </c>
      <c r="C306" s="46"/>
      <c r="D306" s="47">
        <v>0</v>
      </c>
      <c r="E306" s="48" t="s">
        <v>136</v>
      </c>
      <c r="F306" s="48" t="s">
        <v>145</v>
      </c>
      <c r="G306" s="49">
        <v>0</v>
      </c>
      <c r="H306" s="50">
        <f>D306*G306</f>
        <v>0</v>
      </c>
      <c r="I306" s="54"/>
      <c r="L306" s="52">
        <f>H306+(H306*(SUMIF($F$242:$F$248,F306,$D$242:$D$248)))</f>
        <v>0</v>
      </c>
      <c r="O306" s="27"/>
      <c r="P306" s="27"/>
      <c r="R306" s="27"/>
      <c r="S306" s="27"/>
      <c r="U306" s="27"/>
      <c r="V306" s="27"/>
      <c r="AD306" s="13"/>
      <c r="AF306" s="27"/>
    </row>
    <row r="307" spans="1:33" s="26" customFormat="1" ht="19" customHeight="1">
      <c r="A307" s="44">
        <v>6125</v>
      </c>
      <c r="B307" s="45" t="s">
        <v>426</v>
      </c>
      <c r="C307" s="46"/>
      <c r="D307" s="47">
        <v>0</v>
      </c>
      <c r="E307" s="48" t="s">
        <v>136</v>
      </c>
      <c r="F307" s="48" t="s">
        <v>145</v>
      </c>
      <c r="G307" s="49">
        <v>0</v>
      </c>
      <c r="H307" s="50">
        <f>D307*G307</f>
        <v>0</v>
      </c>
      <c r="I307" s="54"/>
      <c r="L307" s="52">
        <f>H307+(H307*(SUMIF($F$242:$F$248,F307,$D$242:$D$248)))</f>
        <v>0</v>
      </c>
      <c r="O307" s="27"/>
      <c r="P307" s="27"/>
      <c r="R307" s="27"/>
      <c r="S307" s="27"/>
      <c r="U307" s="27"/>
      <c r="V307" s="27"/>
      <c r="AD307" s="13"/>
      <c r="AF307" s="27"/>
    </row>
    <row r="308" spans="1:33" s="40" customFormat="1" ht="18">
      <c r="A308" s="34">
        <v>62</v>
      </c>
      <c r="B308" s="35" t="s">
        <v>427</v>
      </c>
      <c r="C308" s="36"/>
      <c r="D308" s="37"/>
      <c r="E308" s="38"/>
      <c r="F308" s="38"/>
      <c r="G308" s="38"/>
      <c r="H308" s="38"/>
      <c r="I308" s="38"/>
      <c r="J308" s="39">
        <f>SUM(H309:H310)</f>
        <v>0</v>
      </c>
      <c r="K308" s="26"/>
      <c r="L308" s="26"/>
      <c r="N308" s="26"/>
      <c r="O308" s="27"/>
      <c r="P308" s="27"/>
      <c r="Q308" s="26"/>
      <c r="R308" s="27"/>
      <c r="S308" s="27"/>
      <c r="T308" s="26"/>
      <c r="U308" s="27"/>
      <c r="V308" s="27"/>
      <c r="W308" s="26"/>
      <c r="X308" s="26"/>
      <c r="Y308" s="26"/>
      <c r="Z308" s="26"/>
      <c r="AA308" s="26"/>
      <c r="AB308" s="26"/>
      <c r="AC308" s="26"/>
      <c r="AD308" s="13"/>
      <c r="AE308" s="42"/>
      <c r="AF308" s="41"/>
      <c r="AG308" s="43"/>
    </row>
    <row r="309" spans="1:33" s="26" customFormat="1" ht="19" customHeight="1">
      <c r="A309" s="44">
        <v>6211</v>
      </c>
      <c r="B309" s="45" t="s">
        <v>108</v>
      </c>
      <c r="C309" s="46"/>
      <c r="D309" s="47">
        <v>0</v>
      </c>
      <c r="E309" s="48" t="s">
        <v>136</v>
      </c>
      <c r="F309" s="48" t="s">
        <v>145</v>
      </c>
      <c r="G309" s="49">
        <v>0</v>
      </c>
      <c r="H309" s="50">
        <f>D309*G309</f>
        <v>0</v>
      </c>
      <c r="I309" s="54"/>
      <c r="L309" s="52">
        <f>H309+(H309*(SUMIF($F$242:$F$248,F309,$D$242:$D$248)))</f>
        <v>0</v>
      </c>
      <c r="O309" s="27"/>
      <c r="P309" s="27"/>
      <c r="R309" s="27"/>
      <c r="S309" s="27"/>
      <c r="U309" s="27"/>
      <c r="V309" s="27"/>
      <c r="AD309" s="13"/>
      <c r="AF309" s="27"/>
    </row>
    <row r="310" spans="1:33" s="26" customFormat="1" ht="19" customHeight="1">
      <c r="A310" s="44">
        <v>6212</v>
      </c>
      <c r="B310" s="45" t="s">
        <v>109</v>
      </c>
      <c r="C310" s="46"/>
      <c r="D310" s="47">
        <v>0</v>
      </c>
      <c r="E310" s="48" t="s">
        <v>136</v>
      </c>
      <c r="F310" s="48" t="s">
        <v>145</v>
      </c>
      <c r="G310" s="49">
        <v>0</v>
      </c>
      <c r="H310" s="50">
        <f>D310*G310</f>
        <v>0</v>
      </c>
      <c r="I310" s="54"/>
      <c r="L310" s="52">
        <f>H310+(H310*(SUMIF($F$242:$F$248,F310,$D$242:$D$248)))</f>
        <v>0</v>
      </c>
      <c r="O310" s="27"/>
      <c r="P310" s="27"/>
      <c r="R310" s="27"/>
      <c r="S310" s="27"/>
      <c r="U310" s="27"/>
      <c r="V310" s="27"/>
      <c r="AD310" s="13"/>
      <c r="AF310" s="27"/>
    </row>
    <row r="311" spans="1:33" s="40" customFormat="1" ht="18">
      <c r="A311" s="34">
        <v>63</v>
      </c>
      <c r="B311" s="35" t="s">
        <v>110</v>
      </c>
      <c r="C311" s="36"/>
      <c r="D311" s="37"/>
      <c r="E311" s="38"/>
      <c r="F311" s="38"/>
      <c r="G311" s="38"/>
      <c r="H311" s="38"/>
      <c r="I311" s="38"/>
      <c r="J311" s="39">
        <f>SUM(H312:H313)</f>
        <v>0</v>
      </c>
      <c r="K311" s="26"/>
      <c r="L311" s="26"/>
      <c r="N311" s="26"/>
      <c r="O311" s="27"/>
      <c r="P311" s="27"/>
      <c r="Q311" s="26"/>
      <c r="R311" s="27"/>
      <c r="S311" s="27"/>
      <c r="T311" s="26"/>
      <c r="U311" s="27"/>
      <c r="V311" s="27"/>
      <c r="W311" s="26"/>
      <c r="X311" s="26"/>
      <c r="Y311" s="26"/>
      <c r="Z311" s="26"/>
      <c r="AA311" s="26"/>
      <c r="AB311" s="26"/>
      <c r="AC311" s="26"/>
      <c r="AD311" s="13"/>
      <c r="AE311" s="42"/>
      <c r="AF311" s="41"/>
      <c r="AG311" s="43"/>
    </row>
    <row r="312" spans="1:33" s="26" customFormat="1" ht="19" customHeight="1">
      <c r="A312" s="44">
        <v>6311</v>
      </c>
      <c r="B312" s="45" t="s">
        <v>110</v>
      </c>
      <c r="C312" s="46"/>
      <c r="D312" s="47">
        <v>0</v>
      </c>
      <c r="E312" s="48" t="s">
        <v>136</v>
      </c>
      <c r="F312" s="48" t="s">
        <v>145</v>
      </c>
      <c r="G312" s="49">
        <v>0</v>
      </c>
      <c r="H312" s="50">
        <f>D312*G312</f>
        <v>0</v>
      </c>
      <c r="I312" s="54"/>
      <c r="L312" s="52">
        <f>H312+(H312*(SUMIF($F$242:$F$248,F312,$D$242:$D$248)))</f>
        <v>0</v>
      </c>
      <c r="O312" s="27"/>
      <c r="P312" s="27"/>
      <c r="R312" s="27"/>
      <c r="S312" s="27"/>
      <c r="U312" s="27"/>
      <c r="V312" s="27"/>
      <c r="AD312" s="13"/>
      <c r="AF312" s="27"/>
    </row>
    <row r="313" spans="1:33" s="26" customFormat="1" ht="19" customHeight="1">
      <c r="A313" s="44">
        <v>6312</v>
      </c>
      <c r="B313" s="45" t="s">
        <v>428</v>
      </c>
      <c r="C313" s="46"/>
      <c r="D313" s="47">
        <v>0</v>
      </c>
      <c r="E313" s="48" t="s">
        <v>136</v>
      </c>
      <c r="F313" s="48" t="s">
        <v>145</v>
      </c>
      <c r="G313" s="49">
        <v>0</v>
      </c>
      <c r="H313" s="50">
        <f>D313*G313</f>
        <v>0</v>
      </c>
      <c r="I313" s="54"/>
      <c r="L313" s="52">
        <f>H313+(H313*(SUMIF($F$242:$F$248,F313,$D$242:$D$248)))</f>
        <v>0</v>
      </c>
      <c r="O313" s="27"/>
      <c r="P313" s="27"/>
      <c r="R313" s="27"/>
      <c r="S313" s="27"/>
      <c r="U313" s="27"/>
      <c r="V313" s="27"/>
      <c r="AD313" s="13"/>
      <c r="AF313" s="27"/>
    </row>
    <row r="314" spans="1:33" s="40" customFormat="1" ht="18">
      <c r="A314" s="34">
        <v>64</v>
      </c>
      <c r="B314" s="35" t="s">
        <v>111</v>
      </c>
      <c r="C314" s="36"/>
      <c r="D314" s="37"/>
      <c r="E314" s="38"/>
      <c r="F314" s="38"/>
      <c r="G314" s="38"/>
      <c r="H314" s="38"/>
      <c r="I314" s="38"/>
      <c r="J314" s="39">
        <f>SUM(H315:H321)</f>
        <v>0</v>
      </c>
      <c r="K314" s="26"/>
      <c r="L314" s="26"/>
      <c r="N314" s="26"/>
      <c r="O314" s="27"/>
      <c r="P314" s="27"/>
      <c r="Q314" s="26"/>
      <c r="R314" s="27"/>
      <c r="S314" s="27"/>
      <c r="T314" s="26"/>
      <c r="U314" s="27"/>
      <c r="V314" s="27"/>
      <c r="W314" s="26"/>
      <c r="X314" s="26"/>
      <c r="Y314" s="26"/>
      <c r="Z314" s="26"/>
      <c r="AA314" s="26"/>
      <c r="AB314" s="26"/>
      <c r="AC314" s="26"/>
      <c r="AD314" s="13"/>
      <c r="AE314" s="42"/>
      <c r="AF314" s="41"/>
      <c r="AG314" s="43"/>
    </row>
    <row r="315" spans="1:33" s="26" customFormat="1" ht="19" customHeight="1">
      <c r="A315" s="44">
        <v>6411</v>
      </c>
      <c r="B315" s="45" t="s">
        <v>429</v>
      </c>
      <c r="C315" s="46"/>
      <c r="D315" s="47">
        <v>0</v>
      </c>
      <c r="E315" s="48" t="s">
        <v>136</v>
      </c>
      <c r="F315" s="48" t="s">
        <v>145</v>
      </c>
      <c r="G315" s="49">
        <v>0</v>
      </c>
      <c r="H315" s="50">
        <f t="shared" ref="H315:H321" si="87">D315*G315</f>
        <v>0</v>
      </c>
      <c r="I315" s="54"/>
      <c r="L315" s="52">
        <f t="shared" ref="L315:L321" si="88">H315+(H315*(SUMIF($F$242:$F$248,F315,$D$242:$D$248)))</f>
        <v>0</v>
      </c>
      <c r="O315" s="27"/>
      <c r="P315" s="27"/>
      <c r="R315" s="27"/>
      <c r="S315" s="27"/>
      <c r="U315" s="27"/>
      <c r="V315" s="27"/>
      <c r="AD315" s="13"/>
      <c r="AF315" s="27"/>
    </row>
    <row r="316" spans="1:33" s="26" customFormat="1" ht="19" customHeight="1">
      <c r="A316" s="44">
        <v>6412</v>
      </c>
      <c r="B316" s="45" t="s">
        <v>112</v>
      </c>
      <c r="C316" s="46"/>
      <c r="D316" s="47">
        <v>0</v>
      </c>
      <c r="E316" s="48" t="s">
        <v>136</v>
      </c>
      <c r="F316" s="48" t="s">
        <v>145</v>
      </c>
      <c r="G316" s="49">
        <v>0</v>
      </c>
      <c r="H316" s="50">
        <f t="shared" si="87"/>
        <v>0</v>
      </c>
      <c r="I316" s="54"/>
      <c r="L316" s="52">
        <f t="shared" si="88"/>
        <v>0</v>
      </c>
      <c r="O316" s="27"/>
      <c r="P316" s="27"/>
      <c r="R316" s="27"/>
      <c r="S316" s="27"/>
      <c r="U316" s="27"/>
      <c r="V316" s="27"/>
      <c r="AD316" s="13"/>
      <c r="AF316" s="27"/>
    </row>
    <row r="317" spans="1:33" s="26" customFormat="1" ht="19" customHeight="1">
      <c r="A317" s="44">
        <v>6413</v>
      </c>
      <c r="B317" s="45" t="s">
        <v>430</v>
      </c>
      <c r="C317" s="46"/>
      <c r="D317" s="47">
        <v>0</v>
      </c>
      <c r="E317" s="48" t="s">
        <v>136</v>
      </c>
      <c r="F317" s="48" t="s">
        <v>145</v>
      </c>
      <c r="G317" s="49">
        <v>0</v>
      </c>
      <c r="H317" s="50">
        <f t="shared" si="87"/>
        <v>0</v>
      </c>
      <c r="I317" s="54"/>
      <c r="L317" s="52">
        <f t="shared" si="88"/>
        <v>0</v>
      </c>
      <c r="O317" s="27"/>
      <c r="P317" s="27"/>
      <c r="R317" s="27"/>
      <c r="S317" s="27"/>
      <c r="U317" s="27"/>
      <c r="V317" s="27"/>
      <c r="AD317" s="13"/>
      <c r="AF317" s="27"/>
    </row>
    <row r="318" spans="1:33" s="26" customFormat="1" ht="19" customHeight="1">
      <c r="A318" s="44">
        <v>6414</v>
      </c>
      <c r="B318" s="45" t="s">
        <v>431</v>
      </c>
      <c r="C318" s="46"/>
      <c r="D318" s="47">
        <v>0</v>
      </c>
      <c r="E318" s="48" t="s">
        <v>136</v>
      </c>
      <c r="F318" s="48" t="s">
        <v>145</v>
      </c>
      <c r="G318" s="49">
        <v>0</v>
      </c>
      <c r="H318" s="50">
        <f t="shared" si="87"/>
        <v>0</v>
      </c>
      <c r="I318" s="54"/>
      <c r="L318" s="52">
        <f t="shared" si="88"/>
        <v>0</v>
      </c>
      <c r="O318" s="27"/>
      <c r="P318" s="27"/>
      <c r="R318" s="27"/>
      <c r="S318" s="27"/>
      <c r="U318" s="27"/>
      <c r="V318" s="27"/>
      <c r="AD318" s="13"/>
      <c r="AF318" s="27"/>
    </row>
    <row r="319" spans="1:33" s="26" customFormat="1" ht="19" customHeight="1">
      <c r="A319" s="44">
        <v>6415</v>
      </c>
      <c r="B319" s="45" t="s">
        <v>113</v>
      </c>
      <c r="C319" s="46"/>
      <c r="D319" s="47">
        <v>0</v>
      </c>
      <c r="E319" s="48" t="s">
        <v>136</v>
      </c>
      <c r="F319" s="48" t="s">
        <v>145</v>
      </c>
      <c r="G319" s="49">
        <v>0</v>
      </c>
      <c r="H319" s="50">
        <f t="shared" si="87"/>
        <v>0</v>
      </c>
      <c r="I319" s="54"/>
      <c r="L319" s="52">
        <f t="shared" si="88"/>
        <v>0</v>
      </c>
      <c r="O319" s="27"/>
      <c r="P319" s="27"/>
      <c r="R319" s="27"/>
      <c r="S319" s="27"/>
      <c r="U319" s="27"/>
      <c r="V319" s="27"/>
      <c r="AD319" s="13"/>
      <c r="AF319" s="27"/>
    </row>
    <row r="320" spans="1:33" s="26" customFormat="1" ht="19" customHeight="1">
      <c r="A320" s="44">
        <v>6416</v>
      </c>
      <c r="B320" s="45" t="s">
        <v>114</v>
      </c>
      <c r="C320" s="46"/>
      <c r="D320" s="47">
        <v>0</v>
      </c>
      <c r="E320" s="48" t="s">
        <v>136</v>
      </c>
      <c r="F320" s="48" t="s">
        <v>145</v>
      </c>
      <c r="G320" s="49">
        <v>0</v>
      </c>
      <c r="H320" s="50">
        <f t="shared" si="87"/>
        <v>0</v>
      </c>
      <c r="I320" s="54"/>
      <c r="L320" s="52">
        <f t="shared" si="88"/>
        <v>0</v>
      </c>
      <c r="O320" s="27"/>
      <c r="P320" s="27"/>
      <c r="R320" s="27"/>
      <c r="S320" s="27"/>
      <c r="U320" s="27"/>
      <c r="V320" s="27"/>
      <c r="AD320" s="13"/>
      <c r="AF320" s="27"/>
    </row>
    <row r="321" spans="1:33" s="26" customFormat="1" ht="19" customHeight="1">
      <c r="A321" s="44">
        <v>6417</v>
      </c>
      <c r="B321" s="45" t="s">
        <v>432</v>
      </c>
      <c r="C321" s="46"/>
      <c r="D321" s="47">
        <v>0</v>
      </c>
      <c r="E321" s="48" t="s">
        <v>136</v>
      </c>
      <c r="F321" s="48" t="s">
        <v>145</v>
      </c>
      <c r="G321" s="49">
        <v>0</v>
      </c>
      <c r="H321" s="50">
        <f t="shared" si="87"/>
        <v>0</v>
      </c>
      <c r="I321" s="54"/>
      <c r="L321" s="52">
        <f t="shared" si="88"/>
        <v>0</v>
      </c>
      <c r="O321" s="27"/>
      <c r="P321" s="27"/>
      <c r="R321" s="27"/>
      <c r="S321" s="27"/>
      <c r="U321" s="27"/>
      <c r="V321" s="27"/>
      <c r="AD321" s="13"/>
      <c r="AF321" s="27"/>
    </row>
    <row r="322" spans="1:33" s="40" customFormat="1" ht="18">
      <c r="A322" s="34">
        <v>65</v>
      </c>
      <c r="B322" s="35" t="s">
        <v>433</v>
      </c>
      <c r="C322" s="36"/>
      <c r="D322" s="37"/>
      <c r="E322" s="38"/>
      <c r="F322" s="38"/>
      <c r="G322" s="38"/>
      <c r="H322" s="38"/>
      <c r="I322" s="38"/>
      <c r="J322" s="39">
        <f>SUM(H323:H327)</f>
        <v>0</v>
      </c>
      <c r="K322" s="26"/>
      <c r="L322" s="26"/>
      <c r="N322" s="26"/>
      <c r="O322" s="27"/>
      <c r="P322" s="27"/>
      <c r="Q322" s="26"/>
      <c r="R322" s="27"/>
      <c r="S322" s="27"/>
      <c r="T322" s="26"/>
      <c r="U322" s="27"/>
      <c r="V322" s="27"/>
      <c r="W322" s="26"/>
      <c r="X322" s="26"/>
      <c r="Y322" s="26"/>
      <c r="Z322" s="26"/>
      <c r="AA322" s="26"/>
      <c r="AB322" s="26"/>
      <c r="AC322" s="26"/>
      <c r="AD322" s="13"/>
      <c r="AE322" s="42"/>
      <c r="AF322" s="41"/>
      <c r="AG322" s="43"/>
    </row>
    <row r="323" spans="1:33" s="26" customFormat="1" ht="19" customHeight="1">
      <c r="A323" s="44">
        <v>6511</v>
      </c>
      <c r="B323" s="45" t="s">
        <v>434</v>
      </c>
      <c r="C323" s="46"/>
      <c r="D323" s="47">
        <v>0</v>
      </c>
      <c r="E323" s="48" t="s">
        <v>136</v>
      </c>
      <c r="F323" s="48" t="s">
        <v>145</v>
      </c>
      <c r="G323" s="49">
        <v>0</v>
      </c>
      <c r="H323" s="50">
        <f>D323*G323</f>
        <v>0</v>
      </c>
      <c r="I323" s="54"/>
      <c r="L323" s="52">
        <f>H323+(H323*(SUMIF($F$242:$F$248,F323,$D$242:$D$248)))</f>
        <v>0</v>
      </c>
      <c r="O323" s="27"/>
      <c r="P323" s="27"/>
      <c r="R323" s="27"/>
      <c r="S323" s="27"/>
      <c r="U323" s="27"/>
      <c r="V323" s="27"/>
      <c r="AD323" s="13"/>
      <c r="AF323" s="27"/>
    </row>
    <row r="324" spans="1:33" s="26" customFormat="1" ht="19" customHeight="1">
      <c r="A324" s="44">
        <v>6512</v>
      </c>
      <c r="B324" s="45" t="s">
        <v>435</v>
      </c>
      <c r="C324" s="46"/>
      <c r="D324" s="47">
        <v>0</v>
      </c>
      <c r="E324" s="48" t="s">
        <v>136</v>
      </c>
      <c r="F324" s="48" t="s">
        <v>145</v>
      </c>
      <c r="G324" s="49">
        <v>0</v>
      </c>
      <c r="H324" s="50">
        <f>D324*G324</f>
        <v>0</v>
      </c>
      <c r="I324" s="54"/>
      <c r="L324" s="52">
        <f>H324+(H324*(SUMIF($F$242:$F$248,F324,$D$242:$D$248)))</f>
        <v>0</v>
      </c>
      <c r="O324" s="27"/>
      <c r="P324" s="27"/>
      <c r="R324" s="27"/>
      <c r="S324" s="27"/>
      <c r="U324" s="27"/>
      <c r="V324" s="27"/>
      <c r="AD324" s="13"/>
      <c r="AF324" s="27"/>
    </row>
    <row r="325" spans="1:33" s="26" customFormat="1" ht="19" customHeight="1">
      <c r="A325" s="44">
        <v>6513</v>
      </c>
      <c r="B325" s="45" t="s">
        <v>436</v>
      </c>
      <c r="C325" s="46"/>
      <c r="D325" s="47">
        <v>0</v>
      </c>
      <c r="E325" s="48" t="s">
        <v>136</v>
      </c>
      <c r="F325" s="48" t="s">
        <v>145</v>
      </c>
      <c r="G325" s="49">
        <v>0</v>
      </c>
      <c r="H325" s="50">
        <f>D325*G325</f>
        <v>0</v>
      </c>
      <c r="I325" s="54"/>
      <c r="L325" s="52">
        <f>H325+(H325*(SUMIF($F$242:$F$248,F325,$D$242:$D$248)))</f>
        <v>0</v>
      </c>
      <c r="O325" s="27"/>
      <c r="P325" s="27"/>
      <c r="R325" s="27"/>
      <c r="S325" s="27"/>
      <c r="U325" s="27"/>
      <c r="V325" s="27"/>
      <c r="AD325" s="13"/>
      <c r="AF325" s="27"/>
    </row>
    <row r="326" spans="1:33" s="26" customFormat="1" ht="19" customHeight="1">
      <c r="A326" s="44">
        <v>6514</v>
      </c>
      <c r="B326" s="45" t="s">
        <v>437</v>
      </c>
      <c r="C326" s="46"/>
      <c r="D326" s="47">
        <v>0</v>
      </c>
      <c r="E326" s="48" t="s">
        <v>136</v>
      </c>
      <c r="F326" s="48" t="s">
        <v>145</v>
      </c>
      <c r="G326" s="49">
        <v>0</v>
      </c>
      <c r="H326" s="50">
        <f>D326*G326</f>
        <v>0</v>
      </c>
      <c r="I326" s="54"/>
      <c r="L326" s="52">
        <f>H326+(H326*(SUMIF($F$242:$F$248,F326,$D$242:$D$248)))</f>
        <v>0</v>
      </c>
      <c r="O326" s="27"/>
      <c r="P326" s="27"/>
      <c r="R326" s="27"/>
      <c r="S326" s="27"/>
      <c r="U326" s="27"/>
      <c r="V326" s="27"/>
      <c r="AD326" s="13"/>
      <c r="AF326" s="27"/>
    </row>
    <row r="327" spans="1:33" s="26" customFormat="1" ht="19" customHeight="1">
      <c r="A327" s="44">
        <v>6515</v>
      </c>
      <c r="B327" s="45" t="s">
        <v>438</v>
      </c>
      <c r="C327" s="46"/>
      <c r="D327" s="47">
        <v>0</v>
      </c>
      <c r="E327" s="48" t="s">
        <v>136</v>
      </c>
      <c r="F327" s="48" t="s">
        <v>145</v>
      </c>
      <c r="G327" s="49">
        <v>0</v>
      </c>
      <c r="H327" s="50">
        <f>D327*G327</f>
        <v>0</v>
      </c>
      <c r="I327" s="54"/>
      <c r="L327" s="52">
        <f>H327+(H327*(SUMIF($F$242:$F$248,F327,$D$242:$D$248)))</f>
        <v>0</v>
      </c>
      <c r="O327" s="27"/>
      <c r="P327" s="27"/>
      <c r="R327" s="27"/>
      <c r="S327" s="27"/>
      <c r="U327" s="27"/>
      <c r="V327" s="27"/>
      <c r="AD327" s="13"/>
      <c r="AF327" s="27"/>
    </row>
    <row r="328" spans="1:33" s="26" customFormat="1" ht="19" customHeight="1">
      <c r="A328" s="55"/>
      <c r="B328" s="56"/>
      <c r="C328" s="57"/>
      <c r="D328" s="58"/>
      <c r="E328" s="59"/>
      <c r="F328" s="59"/>
      <c r="G328" s="60"/>
      <c r="H328" s="54"/>
      <c r="I328" s="54"/>
      <c r="O328" s="27"/>
      <c r="P328" s="27"/>
      <c r="R328" s="27"/>
      <c r="S328" s="27"/>
      <c r="U328" s="27"/>
      <c r="V328" s="27"/>
      <c r="AD328" s="13"/>
      <c r="AF328" s="27"/>
    </row>
    <row r="329" spans="1:33" s="26" customFormat="1" ht="28" customHeight="1" thickBot="1">
      <c r="A329" s="14" t="s">
        <v>439</v>
      </c>
      <c r="B329" s="15" t="s">
        <v>115</v>
      </c>
      <c r="C329" s="16"/>
      <c r="D329" s="15"/>
      <c r="E329" s="15"/>
      <c r="F329" s="15"/>
      <c r="G329" s="15"/>
      <c r="H329" s="15"/>
      <c r="I329" s="15"/>
      <c r="J329" s="125">
        <f>SUM(J330:J372)</f>
        <v>0</v>
      </c>
      <c r="K329" s="126"/>
      <c r="L329" s="17"/>
      <c r="O329" s="27"/>
      <c r="P329" s="27"/>
      <c r="R329" s="27"/>
      <c r="S329" s="27"/>
      <c r="U329" s="27"/>
      <c r="V329" s="27"/>
      <c r="AD329" s="13"/>
      <c r="AF329" s="27"/>
    </row>
    <row r="330" spans="1:33" s="26" customFormat="1" ht="9" customHeight="1">
      <c r="A330" s="21"/>
      <c r="B330" s="22"/>
      <c r="C330" s="23"/>
      <c r="D330" s="24"/>
      <c r="E330" s="24"/>
      <c r="F330" s="24"/>
      <c r="G330" s="24"/>
      <c r="H330" s="24"/>
      <c r="I330" s="24"/>
      <c r="J330" s="25"/>
      <c r="K330" s="25"/>
      <c r="L330" s="25"/>
      <c r="O330" s="27"/>
      <c r="P330" s="27"/>
      <c r="R330" s="27"/>
      <c r="S330" s="27"/>
      <c r="U330" s="27"/>
      <c r="V330" s="27"/>
      <c r="AD330" s="13"/>
      <c r="AF330" s="27"/>
    </row>
    <row r="331" spans="1:33" s="26" customFormat="1" ht="14" customHeight="1">
      <c r="A331" s="28" t="s">
        <v>5</v>
      </c>
      <c r="B331" s="29"/>
      <c r="C331" s="30" t="s">
        <v>82</v>
      </c>
      <c r="D331" s="31" t="s">
        <v>131</v>
      </c>
      <c r="E331" s="31" t="s">
        <v>132</v>
      </c>
      <c r="F331" s="31" t="s">
        <v>0</v>
      </c>
      <c r="G331" s="31" t="s">
        <v>133</v>
      </c>
      <c r="H331" s="32" t="s">
        <v>134</v>
      </c>
      <c r="I331" s="25"/>
      <c r="J331" s="25"/>
      <c r="K331" s="25"/>
      <c r="L331" s="33" t="s">
        <v>135</v>
      </c>
      <c r="O331" s="27"/>
      <c r="P331" s="27"/>
      <c r="R331" s="27"/>
      <c r="S331" s="27"/>
      <c r="U331" s="27"/>
      <c r="V331" s="27"/>
      <c r="AD331" s="13"/>
      <c r="AF331" s="27"/>
    </row>
    <row r="332" spans="1:33" s="26" customFormat="1" ht="9" customHeight="1">
      <c r="A332" s="21"/>
      <c r="B332" s="22"/>
      <c r="C332" s="23"/>
      <c r="D332" s="24"/>
      <c r="E332" s="24"/>
      <c r="F332" s="24"/>
      <c r="G332" s="24"/>
      <c r="H332" s="24"/>
      <c r="I332" s="24"/>
      <c r="J332" s="25"/>
      <c r="K332" s="25"/>
      <c r="L332" s="25"/>
      <c r="O332" s="27"/>
      <c r="P332" s="27"/>
      <c r="R332" s="27"/>
      <c r="S332" s="27"/>
      <c r="U332" s="27"/>
      <c r="V332" s="27"/>
      <c r="AD332" s="13"/>
      <c r="AF332" s="27"/>
    </row>
    <row r="333" spans="1:33" s="40" customFormat="1" ht="18">
      <c r="A333" s="34">
        <v>71</v>
      </c>
      <c r="B333" s="35" t="s">
        <v>440</v>
      </c>
      <c r="C333" s="36"/>
      <c r="D333" s="37"/>
      <c r="E333" s="38"/>
      <c r="F333" s="38"/>
      <c r="G333" s="38"/>
      <c r="H333" s="38"/>
      <c r="I333" s="38"/>
      <c r="J333" s="39">
        <f>SUM(I334:I344)</f>
        <v>0</v>
      </c>
      <c r="K333" s="26"/>
      <c r="L333" s="26"/>
      <c r="N333" s="26"/>
      <c r="O333" s="27"/>
      <c r="P333" s="27"/>
      <c r="Q333" s="26"/>
      <c r="R333" s="27"/>
      <c r="S333" s="27"/>
      <c r="T333" s="26"/>
      <c r="U333" s="27"/>
      <c r="V333" s="27"/>
      <c r="W333" s="26"/>
      <c r="X333" s="26"/>
      <c r="Y333" s="26"/>
      <c r="Z333" s="26"/>
      <c r="AA333" s="26"/>
      <c r="AB333" s="26"/>
      <c r="AC333" s="26"/>
      <c r="AD333" s="13"/>
      <c r="AE333" s="42"/>
      <c r="AF333" s="41"/>
      <c r="AG333" s="43"/>
    </row>
    <row r="334" spans="1:33" s="90" customFormat="1" ht="16" customHeight="1">
      <c r="A334" s="85">
        <v>711</v>
      </c>
      <c r="B334" s="86" t="s">
        <v>441</v>
      </c>
      <c r="C334" s="87"/>
      <c r="D334" s="88"/>
      <c r="E334" s="88"/>
      <c r="F334" s="88"/>
      <c r="G334" s="88"/>
      <c r="H334" s="88"/>
      <c r="I334" s="89">
        <f>SUM(H335:H336)</f>
        <v>0</v>
      </c>
      <c r="J334" s="26"/>
      <c r="K334" s="26"/>
      <c r="L334" s="26"/>
      <c r="O334" s="27"/>
      <c r="P334" s="27"/>
      <c r="Q334" s="26"/>
      <c r="R334" s="27"/>
      <c r="S334" s="27"/>
      <c r="T334" s="26"/>
      <c r="U334" s="27"/>
      <c r="V334" s="27"/>
      <c r="W334" s="26"/>
      <c r="X334" s="26"/>
      <c r="Y334" s="26"/>
      <c r="Z334" s="26"/>
      <c r="AA334" s="26"/>
      <c r="AB334" s="26"/>
      <c r="AC334" s="26"/>
      <c r="AD334" s="13"/>
      <c r="AF334" s="53"/>
    </row>
    <row r="335" spans="1:33" s="26" customFormat="1" ht="19" customHeight="1">
      <c r="A335" s="44">
        <v>7111</v>
      </c>
      <c r="B335" s="45" t="s">
        <v>442</v>
      </c>
      <c r="C335" s="46"/>
      <c r="D335" s="47">
        <v>0</v>
      </c>
      <c r="E335" s="48" t="s">
        <v>136</v>
      </c>
      <c r="F335" s="48" t="s">
        <v>145</v>
      </c>
      <c r="G335" s="49">
        <v>0</v>
      </c>
      <c r="H335" s="50">
        <f>D335*G335</f>
        <v>0</v>
      </c>
      <c r="I335" s="54"/>
      <c r="L335" s="52">
        <f>H335+(H335*(SUMIF($F$242:$F$248,F335,$D$242:$D$248)))</f>
        <v>0</v>
      </c>
      <c r="O335" s="27"/>
      <c r="P335" s="27"/>
      <c r="R335" s="27"/>
      <c r="S335" s="27"/>
      <c r="U335" s="27"/>
      <c r="V335" s="27"/>
      <c r="AD335" s="13"/>
      <c r="AF335" s="27"/>
    </row>
    <row r="336" spans="1:33" s="26" customFormat="1" ht="19" customHeight="1">
      <c r="A336" s="44">
        <v>7112</v>
      </c>
      <c r="B336" s="45" t="s">
        <v>443</v>
      </c>
      <c r="C336" s="46"/>
      <c r="D336" s="47">
        <v>0</v>
      </c>
      <c r="E336" s="48" t="s">
        <v>136</v>
      </c>
      <c r="F336" s="48" t="s">
        <v>145</v>
      </c>
      <c r="G336" s="49">
        <v>0</v>
      </c>
      <c r="H336" s="50">
        <f>D336*G336</f>
        <v>0</v>
      </c>
      <c r="I336" s="54"/>
      <c r="L336" s="52">
        <f>H336+(H336*(SUMIF($F$242:$F$248,F336,$D$242:$D$248)))</f>
        <v>0</v>
      </c>
      <c r="O336" s="27"/>
      <c r="P336" s="27"/>
      <c r="R336" s="27"/>
      <c r="S336" s="27"/>
      <c r="U336" s="27"/>
      <c r="V336" s="27"/>
      <c r="AD336" s="13"/>
      <c r="AF336" s="27"/>
    </row>
    <row r="337" spans="1:33" s="90" customFormat="1" ht="16" customHeight="1">
      <c r="A337" s="85">
        <v>712</v>
      </c>
      <c r="B337" s="86" t="s">
        <v>444</v>
      </c>
      <c r="C337" s="87"/>
      <c r="D337" s="88"/>
      <c r="E337" s="88"/>
      <c r="F337" s="88"/>
      <c r="G337" s="88"/>
      <c r="H337" s="88"/>
      <c r="I337" s="89">
        <f>SUM(H338:H344)</f>
        <v>0</v>
      </c>
      <c r="J337" s="26"/>
      <c r="K337" s="26"/>
      <c r="L337" s="26"/>
      <c r="O337" s="27"/>
      <c r="P337" s="27"/>
      <c r="Q337" s="26"/>
      <c r="R337" s="27"/>
      <c r="S337" s="27"/>
      <c r="T337" s="26"/>
      <c r="U337" s="27"/>
      <c r="V337" s="27"/>
      <c r="W337" s="26"/>
      <c r="X337" s="26"/>
      <c r="Y337" s="26"/>
      <c r="Z337" s="26"/>
      <c r="AA337" s="26"/>
      <c r="AB337" s="26"/>
      <c r="AC337" s="26"/>
      <c r="AD337" s="13"/>
      <c r="AF337" s="53"/>
    </row>
    <row r="338" spans="1:33" s="26" customFormat="1" ht="19" customHeight="1">
      <c r="A338" s="44">
        <v>7121</v>
      </c>
      <c r="B338" s="45" t="s">
        <v>392</v>
      </c>
      <c r="C338" s="46"/>
      <c r="D338" s="47">
        <v>0</v>
      </c>
      <c r="E338" s="48" t="s">
        <v>136</v>
      </c>
      <c r="F338" s="48" t="s">
        <v>145</v>
      </c>
      <c r="G338" s="49">
        <v>0</v>
      </c>
      <c r="H338" s="50">
        <f t="shared" ref="H338:H344" si="89">D338*G338</f>
        <v>0</v>
      </c>
      <c r="I338" s="54"/>
      <c r="L338" s="52">
        <f t="shared" ref="L338:L344" si="90">H338+(H338*(SUMIF($F$242:$F$248,F338,$D$242:$D$248)))</f>
        <v>0</v>
      </c>
      <c r="O338" s="27"/>
      <c r="P338" s="27"/>
      <c r="R338" s="27"/>
      <c r="S338" s="27"/>
      <c r="U338" s="27"/>
      <c r="V338" s="27"/>
      <c r="AD338" s="13"/>
      <c r="AF338" s="27"/>
    </row>
    <row r="339" spans="1:33" s="26" customFormat="1" ht="19" customHeight="1">
      <c r="A339" s="44">
        <v>7122</v>
      </c>
      <c r="B339" s="45" t="s">
        <v>445</v>
      </c>
      <c r="C339" s="46"/>
      <c r="D339" s="47">
        <v>0</v>
      </c>
      <c r="E339" s="48" t="s">
        <v>136</v>
      </c>
      <c r="F339" s="48" t="s">
        <v>145</v>
      </c>
      <c r="G339" s="49">
        <v>0</v>
      </c>
      <c r="H339" s="50">
        <f t="shared" si="89"/>
        <v>0</v>
      </c>
      <c r="I339" s="54"/>
      <c r="L339" s="52">
        <f t="shared" si="90"/>
        <v>0</v>
      </c>
      <c r="O339" s="27"/>
      <c r="P339" s="27"/>
      <c r="R339" s="27"/>
      <c r="S339" s="27"/>
      <c r="U339" s="27"/>
      <c r="V339" s="27"/>
      <c r="AD339" s="13"/>
      <c r="AF339" s="27"/>
    </row>
    <row r="340" spans="1:33" s="26" customFormat="1" ht="19" customHeight="1">
      <c r="A340" s="44">
        <v>7123</v>
      </c>
      <c r="B340" s="45" t="s">
        <v>394</v>
      </c>
      <c r="C340" s="46"/>
      <c r="D340" s="47">
        <v>0</v>
      </c>
      <c r="E340" s="48" t="s">
        <v>136</v>
      </c>
      <c r="F340" s="48" t="s">
        <v>145</v>
      </c>
      <c r="G340" s="49">
        <v>0</v>
      </c>
      <c r="H340" s="50">
        <f t="shared" si="89"/>
        <v>0</v>
      </c>
      <c r="I340" s="54"/>
      <c r="L340" s="52">
        <f t="shared" si="90"/>
        <v>0</v>
      </c>
      <c r="O340" s="27"/>
      <c r="P340" s="27"/>
      <c r="R340" s="27"/>
      <c r="S340" s="27"/>
      <c r="U340" s="27"/>
      <c r="V340" s="27"/>
      <c r="AD340" s="13"/>
      <c r="AF340" s="27"/>
    </row>
    <row r="341" spans="1:33" s="26" customFormat="1" ht="19" customHeight="1">
      <c r="A341" s="44">
        <v>7124</v>
      </c>
      <c r="B341" s="45" t="s">
        <v>395</v>
      </c>
      <c r="C341" s="46"/>
      <c r="D341" s="47">
        <v>0</v>
      </c>
      <c r="E341" s="48" t="s">
        <v>136</v>
      </c>
      <c r="F341" s="48" t="s">
        <v>145</v>
      </c>
      <c r="G341" s="49">
        <v>0</v>
      </c>
      <c r="H341" s="50">
        <f t="shared" si="89"/>
        <v>0</v>
      </c>
      <c r="I341" s="54"/>
      <c r="L341" s="52">
        <f t="shared" si="90"/>
        <v>0</v>
      </c>
      <c r="O341" s="27"/>
      <c r="P341" s="27"/>
      <c r="R341" s="27"/>
      <c r="S341" s="27"/>
      <c r="U341" s="27"/>
      <c r="V341" s="27"/>
      <c r="AD341" s="13"/>
      <c r="AF341" s="27"/>
    </row>
    <row r="342" spans="1:33" s="26" customFormat="1" ht="19" customHeight="1">
      <c r="A342" s="44">
        <v>7125</v>
      </c>
      <c r="B342" s="45" t="s">
        <v>396</v>
      </c>
      <c r="C342" s="46"/>
      <c r="D342" s="47">
        <v>0</v>
      </c>
      <c r="E342" s="48" t="s">
        <v>136</v>
      </c>
      <c r="F342" s="48" t="s">
        <v>145</v>
      </c>
      <c r="G342" s="49">
        <v>0</v>
      </c>
      <c r="H342" s="50">
        <f t="shared" si="89"/>
        <v>0</v>
      </c>
      <c r="I342" s="54"/>
      <c r="L342" s="52">
        <f t="shared" si="90"/>
        <v>0</v>
      </c>
      <c r="O342" s="27"/>
      <c r="P342" s="27"/>
      <c r="R342" s="27"/>
      <c r="S342" s="27"/>
      <c r="U342" s="27"/>
      <c r="V342" s="27"/>
      <c r="AD342" s="13"/>
      <c r="AF342" s="27"/>
    </row>
    <row r="343" spans="1:33" s="26" customFormat="1" ht="19" customHeight="1">
      <c r="A343" s="44">
        <v>7126</v>
      </c>
      <c r="B343" s="45" t="s">
        <v>397</v>
      </c>
      <c r="C343" s="46"/>
      <c r="D343" s="47">
        <v>0</v>
      </c>
      <c r="E343" s="48" t="s">
        <v>136</v>
      </c>
      <c r="F343" s="48" t="s">
        <v>145</v>
      </c>
      <c r="G343" s="49">
        <v>0</v>
      </c>
      <c r="H343" s="50">
        <f t="shared" si="89"/>
        <v>0</v>
      </c>
      <c r="I343" s="54"/>
      <c r="L343" s="52">
        <f t="shared" si="90"/>
        <v>0</v>
      </c>
      <c r="O343" s="27"/>
      <c r="P343" s="27"/>
      <c r="R343" s="27"/>
      <c r="S343" s="27"/>
      <c r="U343" s="27"/>
      <c r="V343" s="27"/>
      <c r="AD343" s="13"/>
      <c r="AF343" s="27"/>
    </row>
    <row r="344" spans="1:33" s="26" customFormat="1" ht="19" customHeight="1">
      <c r="A344" s="44">
        <v>7127</v>
      </c>
      <c r="B344" s="45" t="s">
        <v>398</v>
      </c>
      <c r="C344" s="46"/>
      <c r="D344" s="47">
        <v>0</v>
      </c>
      <c r="E344" s="48" t="s">
        <v>136</v>
      </c>
      <c r="F344" s="48" t="s">
        <v>145</v>
      </c>
      <c r="G344" s="49">
        <v>0</v>
      </c>
      <c r="H344" s="50">
        <f t="shared" si="89"/>
        <v>0</v>
      </c>
      <c r="I344" s="54"/>
      <c r="L344" s="52">
        <f t="shared" si="90"/>
        <v>0</v>
      </c>
      <c r="O344" s="27"/>
      <c r="P344" s="27"/>
      <c r="R344" s="27"/>
      <c r="S344" s="27"/>
      <c r="U344" s="27"/>
      <c r="V344" s="27"/>
      <c r="AD344" s="13"/>
      <c r="AF344" s="27"/>
    </row>
    <row r="345" spans="1:33" s="40" customFormat="1" ht="18">
      <c r="A345" s="34">
        <v>72</v>
      </c>
      <c r="B345" s="35" t="s">
        <v>446</v>
      </c>
      <c r="C345" s="36"/>
      <c r="D345" s="37"/>
      <c r="E345" s="38"/>
      <c r="F345" s="38"/>
      <c r="G345" s="38"/>
      <c r="H345" s="38"/>
      <c r="I345" s="38"/>
      <c r="J345" s="39">
        <f>SUM(H346:H349)</f>
        <v>0</v>
      </c>
      <c r="K345" s="26"/>
      <c r="L345" s="26"/>
      <c r="N345" s="26"/>
      <c r="O345" s="27"/>
      <c r="P345" s="27"/>
      <c r="Q345" s="26"/>
      <c r="R345" s="27"/>
      <c r="S345" s="27"/>
      <c r="T345" s="26"/>
      <c r="U345" s="27"/>
      <c r="V345" s="27"/>
      <c r="W345" s="26"/>
      <c r="X345" s="26"/>
      <c r="Y345" s="26"/>
      <c r="Z345" s="26"/>
      <c r="AA345" s="26"/>
      <c r="AB345" s="26"/>
      <c r="AC345" s="26"/>
      <c r="AD345" s="13"/>
      <c r="AE345" s="42"/>
      <c r="AF345" s="41"/>
      <c r="AG345" s="43"/>
    </row>
    <row r="346" spans="1:33" s="26" customFormat="1" ht="19" customHeight="1">
      <c r="A346" s="44">
        <v>7211</v>
      </c>
      <c r="B346" s="45" t="s">
        <v>116</v>
      </c>
      <c r="C346" s="46"/>
      <c r="D346" s="47">
        <v>0</v>
      </c>
      <c r="E346" s="48" t="s">
        <v>136</v>
      </c>
      <c r="F346" s="48" t="s">
        <v>145</v>
      </c>
      <c r="G346" s="49">
        <v>0</v>
      </c>
      <c r="H346" s="50">
        <f>D346*G346</f>
        <v>0</v>
      </c>
      <c r="I346" s="54"/>
      <c r="L346" s="52">
        <f>H346+(H346*(SUMIF($F$242:$F$248,F346,$D$242:$D$248)))</f>
        <v>0</v>
      </c>
      <c r="O346" s="27"/>
      <c r="P346" s="27"/>
      <c r="R346" s="27"/>
      <c r="S346" s="27"/>
      <c r="U346" s="27"/>
      <c r="V346" s="27"/>
      <c r="AD346" s="13"/>
      <c r="AF346" s="27"/>
    </row>
    <row r="347" spans="1:33" s="26" customFormat="1" ht="19" customHeight="1">
      <c r="A347" s="44">
        <v>7212</v>
      </c>
      <c r="B347" s="45" t="s">
        <v>447</v>
      </c>
      <c r="C347" s="46"/>
      <c r="D347" s="47">
        <v>0</v>
      </c>
      <c r="E347" s="48" t="s">
        <v>136</v>
      </c>
      <c r="F347" s="48" t="s">
        <v>145</v>
      </c>
      <c r="G347" s="49">
        <v>0</v>
      </c>
      <c r="H347" s="50">
        <f>D347*G347</f>
        <v>0</v>
      </c>
      <c r="I347" s="54"/>
      <c r="L347" s="52">
        <f>H347+(H347*(SUMIF($F$242:$F$248,F347,$D$242:$D$248)))</f>
        <v>0</v>
      </c>
      <c r="O347" s="27"/>
      <c r="P347" s="27"/>
      <c r="R347" s="27"/>
      <c r="S347" s="27"/>
      <c r="U347" s="27"/>
      <c r="V347" s="27"/>
      <c r="AD347" s="13"/>
      <c r="AF347" s="27"/>
    </row>
    <row r="348" spans="1:33" s="26" customFormat="1" ht="19" customHeight="1">
      <c r="A348" s="44">
        <v>7213</v>
      </c>
      <c r="B348" s="45" t="s">
        <v>448</v>
      </c>
      <c r="C348" s="46"/>
      <c r="D348" s="47">
        <v>0</v>
      </c>
      <c r="E348" s="48" t="s">
        <v>136</v>
      </c>
      <c r="F348" s="48" t="s">
        <v>145</v>
      </c>
      <c r="G348" s="49">
        <v>0</v>
      </c>
      <c r="H348" s="50">
        <f>D348*G348</f>
        <v>0</v>
      </c>
      <c r="I348" s="54"/>
      <c r="L348" s="52">
        <f>H348+(H348*(SUMIF($F$242:$F$248,F348,$D$242:$D$248)))</f>
        <v>0</v>
      </c>
      <c r="O348" s="27"/>
      <c r="P348" s="27"/>
      <c r="R348" s="27"/>
      <c r="S348" s="27"/>
      <c r="U348" s="27"/>
      <c r="V348" s="27"/>
      <c r="AD348" s="13"/>
      <c r="AF348" s="27"/>
    </row>
    <row r="349" spans="1:33" s="26" customFormat="1" ht="19" customHeight="1">
      <c r="A349" s="44">
        <v>7214</v>
      </c>
      <c r="B349" s="45" t="s">
        <v>449</v>
      </c>
      <c r="C349" s="46"/>
      <c r="D349" s="47">
        <v>0</v>
      </c>
      <c r="E349" s="48" t="s">
        <v>136</v>
      </c>
      <c r="F349" s="48" t="s">
        <v>145</v>
      </c>
      <c r="G349" s="49">
        <v>0</v>
      </c>
      <c r="H349" s="50">
        <f>D349*G349</f>
        <v>0</v>
      </c>
      <c r="I349" s="54"/>
      <c r="L349" s="52">
        <f>H349+(H349*(SUMIF($F$242:$F$248,F349,$D$242:$D$248)))</f>
        <v>0</v>
      </c>
      <c r="O349" s="27"/>
      <c r="P349" s="27"/>
      <c r="R349" s="27"/>
      <c r="S349" s="27"/>
      <c r="U349" s="27"/>
      <c r="V349" s="27"/>
      <c r="AD349" s="13"/>
      <c r="AF349" s="27"/>
    </row>
    <row r="350" spans="1:33" s="40" customFormat="1" ht="18">
      <c r="A350" s="34">
        <v>73</v>
      </c>
      <c r="B350" s="35" t="s">
        <v>450</v>
      </c>
      <c r="C350" s="36"/>
      <c r="D350" s="37"/>
      <c r="E350" s="38"/>
      <c r="F350" s="38"/>
      <c r="G350" s="38"/>
      <c r="H350" s="38"/>
      <c r="I350" s="38"/>
      <c r="J350" s="39">
        <f>SUM(H351:H354)</f>
        <v>0</v>
      </c>
      <c r="K350" s="26"/>
      <c r="L350" s="26"/>
      <c r="N350" s="26"/>
      <c r="O350" s="27"/>
      <c r="P350" s="27"/>
      <c r="Q350" s="26"/>
      <c r="R350" s="27"/>
      <c r="S350" s="27"/>
      <c r="T350" s="26"/>
      <c r="U350" s="27"/>
      <c r="V350" s="27"/>
      <c r="W350" s="26"/>
      <c r="X350" s="26"/>
      <c r="Y350" s="26"/>
      <c r="Z350" s="26"/>
      <c r="AA350" s="26"/>
      <c r="AB350" s="26"/>
      <c r="AC350" s="26"/>
      <c r="AD350" s="13"/>
      <c r="AE350" s="42"/>
      <c r="AF350" s="41"/>
      <c r="AG350" s="43"/>
    </row>
    <row r="351" spans="1:33" s="26" customFormat="1" ht="19" customHeight="1">
      <c r="A351" s="44">
        <v>7311</v>
      </c>
      <c r="B351" s="45" t="s">
        <v>451</v>
      </c>
      <c r="C351" s="46"/>
      <c r="D351" s="47">
        <v>0</v>
      </c>
      <c r="E351" s="48" t="s">
        <v>136</v>
      </c>
      <c r="F351" s="48" t="s">
        <v>145</v>
      </c>
      <c r="G351" s="49">
        <v>0</v>
      </c>
      <c r="H351" s="50">
        <f>D351*G351</f>
        <v>0</v>
      </c>
      <c r="I351" s="54"/>
      <c r="L351" s="52">
        <f>H351+(H351*(SUMIF($F$242:$F$248,F351,$D$242:$D$248)))</f>
        <v>0</v>
      </c>
      <c r="O351" s="27"/>
      <c r="P351" s="27"/>
      <c r="R351" s="27"/>
      <c r="S351" s="27"/>
      <c r="U351" s="27"/>
      <c r="V351" s="27"/>
      <c r="AD351" s="13"/>
      <c r="AF351" s="27"/>
    </row>
    <row r="352" spans="1:33" s="26" customFormat="1" ht="19" customHeight="1">
      <c r="A352" s="44">
        <v>7312</v>
      </c>
      <c r="B352" s="45" t="s">
        <v>452</v>
      </c>
      <c r="C352" s="46"/>
      <c r="D352" s="47">
        <v>0</v>
      </c>
      <c r="E352" s="48" t="s">
        <v>136</v>
      </c>
      <c r="F352" s="48" t="s">
        <v>145</v>
      </c>
      <c r="G352" s="49">
        <v>0</v>
      </c>
      <c r="H352" s="50">
        <f>D352*G352</f>
        <v>0</v>
      </c>
      <c r="I352" s="54"/>
      <c r="L352" s="52">
        <f>H352+(H352*(SUMIF($F$242:$F$248,F352,$D$242:$D$248)))</f>
        <v>0</v>
      </c>
      <c r="O352" s="27"/>
      <c r="P352" s="27"/>
      <c r="R352" s="27"/>
      <c r="S352" s="27"/>
      <c r="U352" s="27"/>
      <c r="V352" s="27"/>
      <c r="AD352" s="13"/>
      <c r="AF352" s="27"/>
    </row>
    <row r="353" spans="1:33" s="26" customFormat="1" ht="19" customHeight="1">
      <c r="A353" s="44">
        <v>7313</v>
      </c>
      <c r="B353" s="45" t="s">
        <v>453</v>
      </c>
      <c r="C353" s="46"/>
      <c r="D353" s="47">
        <v>0</v>
      </c>
      <c r="E353" s="48" t="s">
        <v>136</v>
      </c>
      <c r="F353" s="48" t="s">
        <v>145</v>
      </c>
      <c r="G353" s="49">
        <v>0</v>
      </c>
      <c r="H353" s="50">
        <f>D353*G353</f>
        <v>0</v>
      </c>
      <c r="I353" s="54"/>
      <c r="L353" s="52">
        <f>H353+(H353*(SUMIF($F$242:$F$248,F353,$D$242:$D$248)))</f>
        <v>0</v>
      </c>
      <c r="O353" s="27"/>
      <c r="P353" s="27"/>
      <c r="R353" s="27"/>
      <c r="S353" s="27"/>
      <c r="U353" s="27"/>
      <c r="V353" s="27"/>
      <c r="AD353" s="13"/>
      <c r="AF353" s="27"/>
    </row>
    <row r="354" spans="1:33" s="26" customFormat="1" ht="19" customHeight="1">
      <c r="A354" s="44">
        <v>7314</v>
      </c>
      <c r="B354" s="45" t="s">
        <v>454</v>
      </c>
      <c r="C354" s="46"/>
      <c r="D354" s="47">
        <v>0</v>
      </c>
      <c r="E354" s="48" t="s">
        <v>136</v>
      </c>
      <c r="F354" s="48" t="s">
        <v>145</v>
      </c>
      <c r="G354" s="49">
        <v>0</v>
      </c>
      <c r="H354" s="50">
        <f>D354*G354</f>
        <v>0</v>
      </c>
      <c r="I354" s="54"/>
      <c r="L354" s="52">
        <f>H354+(H354*(SUMIF($F$242:$F$248,F354,$D$242:$D$248)))</f>
        <v>0</v>
      </c>
      <c r="O354" s="27"/>
      <c r="P354" s="27"/>
      <c r="R354" s="27"/>
      <c r="S354" s="27"/>
      <c r="U354" s="27"/>
      <c r="V354" s="27"/>
      <c r="AD354" s="13"/>
      <c r="AF354" s="27"/>
    </row>
    <row r="355" spans="1:33" s="40" customFormat="1" ht="18">
      <c r="A355" s="34">
        <v>74</v>
      </c>
      <c r="B355" s="35" t="s">
        <v>455</v>
      </c>
      <c r="C355" s="36"/>
      <c r="D355" s="37"/>
      <c r="E355" s="38"/>
      <c r="F355" s="38"/>
      <c r="G355" s="38"/>
      <c r="H355" s="38"/>
      <c r="I355" s="38"/>
      <c r="J355" s="39">
        <f>SUM(H356:H357)</f>
        <v>0</v>
      </c>
      <c r="K355" s="26"/>
      <c r="L355" s="26"/>
      <c r="N355" s="26"/>
      <c r="O355" s="27"/>
      <c r="P355" s="27"/>
      <c r="Q355" s="26"/>
      <c r="R355" s="27"/>
      <c r="S355" s="27"/>
      <c r="T355" s="26"/>
      <c r="U355" s="27"/>
      <c r="V355" s="27"/>
      <c r="W355" s="26"/>
      <c r="X355" s="26"/>
      <c r="Y355" s="26"/>
      <c r="Z355" s="26"/>
      <c r="AA355" s="26"/>
      <c r="AB355" s="26"/>
      <c r="AC355" s="26"/>
      <c r="AD355" s="13"/>
      <c r="AE355" s="42"/>
      <c r="AF355" s="41"/>
      <c r="AG355" s="43"/>
    </row>
    <row r="356" spans="1:33" s="26" customFormat="1" ht="19" customHeight="1">
      <c r="A356" s="44">
        <v>7411</v>
      </c>
      <c r="B356" s="45" t="s">
        <v>456</v>
      </c>
      <c r="C356" s="46"/>
      <c r="D356" s="47">
        <v>0</v>
      </c>
      <c r="E356" s="48" t="s">
        <v>136</v>
      </c>
      <c r="F356" s="48" t="s">
        <v>145</v>
      </c>
      <c r="G356" s="49">
        <v>0</v>
      </c>
      <c r="H356" s="50">
        <f>D356*G356</f>
        <v>0</v>
      </c>
      <c r="I356" s="54"/>
      <c r="L356" s="52">
        <f>H356+(H356*(SUMIF($F$242:$F$248,F356,$D$242:$D$248)))</f>
        <v>0</v>
      </c>
      <c r="O356" s="27"/>
      <c r="P356" s="27"/>
      <c r="R356" s="27"/>
      <c r="S356" s="27"/>
      <c r="U356" s="27"/>
      <c r="V356" s="27"/>
      <c r="AD356" s="13"/>
      <c r="AF356" s="27"/>
    </row>
    <row r="357" spans="1:33" s="26" customFormat="1" ht="19" customHeight="1">
      <c r="A357" s="44">
        <v>7412</v>
      </c>
      <c r="B357" s="45" t="s">
        <v>457</v>
      </c>
      <c r="C357" s="46"/>
      <c r="D357" s="47">
        <v>0</v>
      </c>
      <c r="E357" s="48" t="s">
        <v>136</v>
      </c>
      <c r="F357" s="48" t="s">
        <v>145</v>
      </c>
      <c r="G357" s="49">
        <v>0</v>
      </c>
      <c r="H357" s="50">
        <f>D357*G357</f>
        <v>0</v>
      </c>
      <c r="I357" s="54"/>
      <c r="L357" s="52">
        <f>H357+(H357*(SUMIF($F$242:$F$248,F357,$D$242:$D$248)))</f>
        <v>0</v>
      </c>
      <c r="O357" s="27"/>
      <c r="P357" s="27"/>
      <c r="R357" s="27"/>
      <c r="S357" s="27"/>
      <c r="U357" s="27"/>
      <c r="V357" s="27"/>
      <c r="AD357" s="13"/>
      <c r="AF357" s="27"/>
    </row>
    <row r="358" spans="1:33" s="40" customFormat="1" ht="18">
      <c r="A358" s="34">
        <v>75</v>
      </c>
      <c r="B358" s="35" t="s">
        <v>252</v>
      </c>
      <c r="C358" s="36"/>
      <c r="D358" s="37"/>
      <c r="E358" s="38"/>
      <c r="F358" s="38"/>
      <c r="G358" s="38"/>
      <c r="H358" s="38"/>
      <c r="I358" s="38"/>
      <c r="J358" s="39">
        <f>SUM(H359:H364)</f>
        <v>0</v>
      </c>
      <c r="K358" s="26"/>
      <c r="L358" s="26"/>
      <c r="N358" s="26"/>
      <c r="O358" s="27"/>
      <c r="P358" s="27"/>
      <c r="Q358" s="26"/>
      <c r="R358" s="27"/>
      <c r="S358" s="27"/>
      <c r="T358" s="26"/>
      <c r="U358" s="27"/>
      <c r="V358" s="27"/>
      <c r="W358" s="26"/>
      <c r="X358" s="26"/>
      <c r="Y358" s="26"/>
      <c r="Z358" s="26"/>
      <c r="AA358" s="26"/>
      <c r="AB358" s="26"/>
      <c r="AC358" s="26"/>
      <c r="AD358" s="13"/>
      <c r="AE358" s="42"/>
      <c r="AF358" s="41"/>
      <c r="AG358" s="43"/>
    </row>
    <row r="359" spans="1:33" s="26" customFormat="1" ht="19" customHeight="1">
      <c r="A359" s="44">
        <v>7511</v>
      </c>
      <c r="B359" s="45" t="s">
        <v>458</v>
      </c>
      <c r="C359" s="46"/>
      <c r="D359" s="47">
        <v>0</v>
      </c>
      <c r="E359" s="48" t="s">
        <v>136</v>
      </c>
      <c r="F359" s="48" t="s">
        <v>145</v>
      </c>
      <c r="G359" s="49">
        <v>0</v>
      </c>
      <c r="H359" s="50">
        <f t="shared" ref="H359:H364" si="91">D359*G359</f>
        <v>0</v>
      </c>
      <c r="I359" s="54"/>
      <c r="L359" s="52">
        <f t="shared" ref="L359:L364" si="92">H359+(H359*(SUMIF($F$242:$F$248,F359,$D$242:$D$248)))</f>
        <v>0</v>
      </c>
      <c r="O359" s="27"/>
      <c r="P359" s="27"/>
      <c r="R359" s="27"/>
      <c r="S359" s="27"/>
      <c r="U359" s="27"/>
      <c r="V359" s="27"/>
      <c r="AD359" s="13"/>
      <c r="AF359" s="27"/>
    </row>
    <row r="360" spans="1:33" s="26" customFormat="1" ht="19" customHeight="1">
      <c r="A360" s="44">
        <v>7512</v>
      </c>
      <c r="B360" s="45" t="s">
        <v>459</v>
      </c>
      <c r="C360" s="46"/>
      <c r="D360" s="47">
        <v>0</v>
      </c>
      <c r="E360" s="48" t="s">
        <v>136</v>
      </c>
      <c r="F360" s="48" t="s">
        <v>145</v>
      </c>
      <c r="G360" s="49">
        <v>0</v>
      </c>
      <c r="H360" s="50">
        <f t="shared" si="91"/>
        <v>0</v>
      </c>
      <c r="I360" s="54"/>
      <c r="L360" s="52">
        <f t="shared" si="92"/>
        <v>0</v>
      </c>
      <c r="O360" s="27"/>
      <c r="P360" s="27"/>
      <c r="R360" s="27"/>
      <c r="S360" s="27"/>
      <c r="U360" s="27"/>
      <c r="V360" s="27"/>
      <c r="AD360" s="13"/>
      <c r="AF360" s="27"/>
    </row>
    <row r="361" spans="1:33" s="26" customFormat="1" ht="19" customHeight="1">
      <c r="A361" s="44">
        <v>7513</v>
      </c>
      <c r="B361" s="45" t="s">
        <v>460</v>
      </c>
      <c r="C361" s="46"/>
      <c r="D361" s="47">
        <v>0</v>
      </c>
      <c r="E361" s="48" t="s">
        <v>136</v>
      </c>
      <c r="F361" s="48" t="s">
        <v>145</v>
      </c>
      <c r="G361" s="49">
        <v>0</v>
      </c>
      <c r="H361" s="50">
        <f t="shared" si="91"/>
        <v>0</v>
      </c>
      <c r="I361" s="54"/>
      <c r="L361" s="52">
        <f t="shared" si="92"/>
        <v>0</v>
      </c>
      <c r="O361" s="27"/>
      <c r="P361" s="27"/>
      <c r="R361" s="27"/>
      <c r="S361" s="27"/>
      <c r="U361" s="27"/>
      <c r="V361" s="27"/>
      <c r="AD361" s="13"/>
      <c r="AF361" s="27"/>
    </row>
    <row r="362" spans="1:33" s="26" customFormat="1" ht="19" customHeight="1">
      <c r="A362" s="44">
        <v>7514</v>
      </c>
      <c r="B362" s="45" t="s">
        <v>120</v>
      </c>
      <c r="C362" s="46"/>
      <c r="D362" s="47">
        <v>0</v>
      </c>
      <c r="E362" s="48" t="s">
        <v>136</v>
      </c>
      <c r="F362" s="48" t="s">
        <v>145</v>
      </c>
      <c r="G362" s="49">
        <v>0</v>
      </c>
      <c r="H362" s="50">
        <f t="shared" si="91"/>
        <v>0</v>
      </c>
      <c r="I362" s="54"/>
      <c r="L362" s="52">
        <f t="shared" si="92"/>
        <v>0</v>
      </c>
      <c r="O362" s="27"/>
      <c r="P362" s="27"/>
      <c r="R362" s="27"/>
      <c r="S362" s="27"/>
      <c r="U362" s="27"/>
      <c r="V362" s="27"/>
      <c r="AD362" s="13"/>
      <c r="AF362" s="27"/>
    </row>
    <row r="363" spans="1:33" s="26" customFormat="1" ht="19" customHeight="1">
      <c r="A363" s="44">
        <v>7515</v>
      </c>
      <c r="B363" s="45" t="s">
        <v>461</v>
      </c>
      <c r="C363" s="46"/>
      <c r="D363" s="47">
        <v>0</v>
      </c>
      <c r="E363" s="48" t="s">
        <v>136</v>
      </c>
      <c r="F363" s="48" t="s">
        <v>145</v>
      </c>
      <c r="G363" s="49">
        <v>0</v>
      </c>
      <c r="H363" s="50">
        <f t="shared" si="91"/>
        <v>0</v>
      </c>
      <c r="I363" s="54"/>
      <c r="L363" s="52">
        <f t="shared" si="92"/>
        <v>0</v>
      </c>
      <c r="O363" s="27"/>
      <c r="P363" s="27"/>
      <c r="R363" s="27"/>
      <c r="S363" s="27"/>
      <c r="U363" s="27"/>
      <c r="V363" s="27"/>
      <c r="AD363" s="13"/>
      <c r="AF363" s="27"/>
    </row>
    <row r="364" spans="1:33" s="26" customFormat="1" ht="19" customHeight="1">
      <c r="A364" s="44">
        <v>7516</v>
      </c>
      <c r="B364" s="45" t="s">
        <v>462</v>
      </c>
      <c r="C364" s="46"/>
      <c r="D364" s="47">
        <v>0</v>
      </c>
      <c r="E364" s="48" t="s">
        <v>136</v>
      </c>
      <c r="F364" s="48" t="s">
        <v>145</v>
      </c>
      <c r="G364" s="49">
        <v>0</v>
      </c>
      <c r="H364" s="50">
        <f t="shared" si="91"/>
        <v>0</v>
      </c>
      <c r="I364" s="54"/>
      <c r="L364" s="52">
        <f t="shared" si="92"/>
        <v>0</v>
      </c>
      <c r="O364" s="27"/>
      <c r="P364" s="27"/>
      <c r="R364" s="27"/>
      <c r="S364" s="27"/>
      <c r="U364" s="27"/>
      <c r="V364" s="27"/>
      <c r="AD364" s="13"/>
      <c r="AF364" s="27"/>
    </row>
    <row r="365" spans="1:33" s="40" customFormat="1" ht="18">
      <c r="A365" s="34">
        <v>76</v>
      </c>
      <c r="B365" s="35" t="s">
        <v>463</v>
      </c>
      <c r="C365" s="36"/>
      <c r="D365" s="37"/>
      <c r="E365" s="38"/>
      <c r="F365" s="38"/>
      <c r="G365" s="38"/>
      <c r="H365" s="38"/>
      <c r="I365" s="38"/>
      <c r="J365" s="39">
        <f>SUM(H366:H366)</f>
        <v>0</v>
      </c>
      <c r="K365" s="26"/>
      <c r="L365" s="26"/>
      <c r="N365" s="26"/>
      <c r="O365" s="27"/>
      <c r="P365" s="27"/>
      <c r="Q365" s="26"/>
      <c r="R365" s="27"/>
      <c r="S365" s="27"/>
      <c r="T365" s="26"/>
      <c r="U365" s="27"/>
      <c r="V365" s="27"/>
      <c r="W365" s="26"/>
      <c r="X365" s="26"/>
      <c r="Y365" s="26"/>
      <c r="Z365" s="26"/>
      <c r="AA365" s="26"/>
      <c r="AB365" s="26"/>
      <c r="AC365" s="26"/>
      <c r="AD365" s="13"/>
      <c r="AE365" s="42"/>
      <c r="AF365" s="41"/>
      <c r="AG365" s="43"/>
    </row>
    <row r="366" spans="1:33" s="26" customFormat="1" ht="19" customHeight="1">
      <c r="A366" s="44">
        <v>7611</v>
      </c>
      <c r="B366" s="45" t="s">
        <v>464</v>
      </c>
      <c r="C366" s="46"/>
      <c r="D366" s="47">
        <v>0</v>
      </c>
      <c r="E366" s="48" t="s">
        <v>136</v>
      </c>
      <c r="F366" s="48" t="s">
        <v>145</v>
      </c>
      <c r="G366" s="49">
        <v>0</v>
      </c>
      <c r="H366" s="50">
        <f>D366*G366</f>
        <v>0</v>
      </c>
      <c r="I366" s="54"/>
      <c r="L366" s="52">
        <f>H366+(H366*(SUMIF($F$242:$F$248,F366,$D$242:$D$248)))</f>
        <v>0</v>
      </c>
      <c r="O366" s="27"/>
      <c r="P366" s="27"/>
      <c r="R366" s="27"/>
      <c r="S366" s="27"/>
      <c r="U366" s="27"/>
      <c r="V366" s="27"/>
      <c r="AD366" s="13"/>
      <c r="AF366" s="27"/>
    </row>
    <row r="367" spans="1:33" s="40" customFormat="1" ht="18">
      <c r="A367" s="34">
        <v>77</v>
      </c>
      <c r="B367" s="35" t="s">
        <v>117</v>
      </c>
      <c r="C367" s="36"/>
      <c r="D367" s="37"/>
      <c r="E367" s="38"/>
      <c r="F367" s="38"/>
      <c r="G367" s="38"/>
      <c r="H367" s="38"/>
      <c r="I367" s="38"/>
      <c r="J367" s="39">
        <f>SUM(H368:H371)</f>
        <v>0</v>
      </c>
      <c r="K367" s="26"/>
      <c r="L367" s="26"/>
      <c r="N367" s="26"/>
      <c r="O367" s="27"/>
      <c r="P367" s="27"/>
      <c r="Q367" s="26"/>
      <c r="R367" s="27"/>
      <c r="S367" s="27"/>
      <c r="T367" s="26"/>
      <c r="U367" s="27"/>
      <c r="V367" s="27"/>
      <c r="W367" s="26"/>
      <c r="X367" s="26"/>
      <c r="Y367" s="26"/>
      <c r="Z367" s="26"/>
      <c r="AA367" s="26"/>
      <c r="AB367" s="26"/>
      <c r="AC367" s="26"/>
      <c r="AD367" s="13"/>
      <c r="AE367" s="42"/>
      <c r="AF367" s="41"/>
      <c r="AG367" s="43"/>
    </row>
    <row r="368" spans="1:33" s="26" customFormat="1" ht="19" customHeight="1">
      <c r="A368" s="44">
        <v>7711</v>
      </c>
      <c r="B368" s="45" t="s">
        <v>465</v>
      </c>
      <c r="C368" s="46"/>
      <c r="D368" s="47">
        <v>0</v>
      </c>
      <c r="E368" s="48" t="s">
        <v>136</v>
      </c>
      <c r="F368" s="48" t="s">
        <v>145</v>
      </c>
      <c r="G368" s="49">
        <v>0</v>
      </c>
      <c r="H368" s="50">
        <f>D368*G368</f>
        <v>0</v>
      </c>
      <c r="I368" s="54"/>
      <c r="L368" s="52">
        <f>H368+(H368*(SUMIF($F$242:$F$248,F368,$D$242:$D$248)))</f>
        <v>0</v>
      </c>
      <c r="O368" s="27"/>
      <c r="P368" s="27"/>
      <c r="R368" s="27"/>
      <c r="S368" s="27"/>
      <c r="U368" s="27"/>
      <c r="V368" s="27"/>
      <c r="AD368" s="13"/>
      <c r="AF368" s="27"/>
    </row>
    <row r="369" spans="1:33" s="26" customFormat="1" ht="19" customHeight="1">
      <c r="A369" s="44">
        <v>7712</v>
      </c>
      <c r="B369" s="45" t="s">
        <v>466</v>
      </c>
      <c r="C369" s="46"/>
      <c r="D369" s="47">
        <v>0</v>
      </c>
      <c r="E369" s="48" t="s">
        <v>136</v>
      </c>
      <c r="F369" s="48" t="s">
        <v>145</v>
      </c>
      <c r="G369" s="49">
        <v>0</v>
      </c>
      <c r="H369" s="50">
        <f>D369*G369</f>
        <v>0</v>
      </c>
      <c r="I369" s="54"/>
      <c r="L369" s="52">
        <f>H369+(H369*(SUMIF($F$242:$F$248,F369,$D$242:$D$248)))</f>
        <v>0</v>
      </c>
      <c r="O369" s="27"/>
      <c r="P369" s="27"/>
      <c r="R369" s="27"/>
      <c r="S369" s="27"/>
      <c r="U369" s="27"/>
      <c r="V369" s="27"/>
      <c r="AD369" s="13"/>
      <c r="AF369" s="27"/>
    </row>
    <row r="370" spans="1:33" s="26" customFormat="1" ht="19" customHeight="1">
      <c r="A370" s="44">
        <v>7713</v>
      </c>
      <c r="B370" s="45" t="s">
        <v>467</v>
      </c>
      <c r="C370" s="46"/>
      <c r="D370" s="47">
        <v>0</v>
      </c>
      <c r="E370" s="48" t="s">
        <v>136</v>
      </c>
      <c r="F370" s="48" t="s">
        <v>145</v>
      </c>
      <c r="G370" s="49">
        <v>0</v>
      </c>
      <c r="H370" s="50">
        <f>D370*G370</f>
        <v>0</v>
      </c>
      <c r="I370" s="54"/>
      <c r="L370" s="52">
        <f>H370+(H370*(SUMIF($F$242:$F$248,F370,$D$242:$D$248)))</f>
        <v>0</v>
      </c>
      <c r="O370" s="27"/>
      <c r="P370" s="27"/>
      <c r="R370" s="27"/>
      <c r="S370" s="27"/>
      <c r="U370" s="27"/>
      <c r="V370" s="27"/>
      <c r="AD370" s="13"/>
      <c r="AF370" s="27"/>
    </row>
    <row r="371" spans="1:33" s="26" customFormat="1" ht="19" customHeight="1">
      <c r="A371" s="44">
        <v>7714</v>
      </c>
      <c r="B371" s="45" t="s">
        <v>118</v>
      </c>
      <c r="C371" s="46"/>
      <c r="D371" s="47">
        <v>0</v>
      </c>
      <c r="E371" s="48" t="s">
        <v>136</v>
      </c>
      <c r="F371" s="48" t="s">
        <v>145</v>
      </c>
      <c r="G371" s="49">
        <v>0</v>
      </c>
      <c r="H371" s="50">
        <f>D371*G371</f>
        <v>0</v>
      </c>
      <c r="I371" s="54"/>
      <c r="L371" s="52">
        <f>H371+(H371*(SUMIF($F$242:$F$248,F371,$D$242:$D$248)))</f>
        <v>0</v>
      </c>
      <c r="O371" s="27"/>
      <c r="P371" s="27"/>
      <c r="R371" s="27"/>
      <c r="S371" s="27"/>
      <c r="U371" s="27"/>
      <c r="V371" s="27"/>
      <c r="AD371" s="13"/>
      <c r="AF371" s="27"/>
    </row>
    <row r="372" spans="1:33" s="26" customFormat="1" ht="19" customHeight="1">
      <c r="A372" s="55"/>
      <c r="B372" s="56"/>
      <c r="C372" s="57"/>
      <c r="D372" s="58"/>
      <c r="E372" s="59"/>
      <c r="F372" s="59"/>
      <c r="G372" s="60"/>
      <c r="H372" s="54"/>
      <c r="I372" s="54"/>
      <c r="O372" s="27"/>
      <c r="P372" s="27"/>
      <c r="R372" s="27"/>
      <c r="S372" s="27"/>
      <c r="U372" s="27"/>
      <c r="V372" s="27"/>
      <c r="AD372" s="13"/>
      <c r="AF372" s="27"/>
    </row>
    <row r="373" spans="1:33" s="26" customFormat="1" ht="28" customHeight="1" thickBot="1">
      <c r="A373" s="14" t="s">
        <v>468</v>
      </c>
      <c r="B373" s="15" t="s">
        <v>119</v>
      </c>
      <c r="C373" s="16"/>
      <c r="D373" s="15"/>
      <c r="E373" s="15"/>
      <c r="F373" s="15"/>
      <c r="G373" s="15"/>
      <c r="H373" s="15"/>
      <c r="I373" s="15"/>
      <c r="J373" s="125">
        <f>SUM(J374:J392)</f>
        <v>0</v>
      </c>
      <c r="K373" s="126"/>
      <c r="L373" s="17"/>
      <c r="O373" s="27"/>
      <c r="P373" s="27"/>
      <c r="R373" s="27"/>
      <c r="S373" s="27"/>
      <c r="U373" s="27"/>
      <c r="V373" s="27"/>
      <c r="AD373" s="13"/>
      <c r="AF373" s="27"/>
    </row>
    <row r="374" spans="1:33" s="26" customFormat="1" ht="9" customHeight="1">
      <c r="A374" s="21"/>
      <c r="B374" s="22"/>
      <c r="C374" s="23"/>
      <c r="D374" s="24"/>
      <c r="E374" s="24"/>
      <c r="F374" s="24"/>
      <c r="G374" s="24"/>
      <c r="H374" s="24"/>
      <c r="I374" s="24"/>
      <c r="J374" s="25"/>
      <c r="K374" s="25"/>
      <c r="L374" s="25"/>
      <c r="O374" s="27"/>
      <c r="P374" s="27"/>
      <c r="R374" s="27"/>
      <c r="S374" s="27"/>
      <c r="U374" s="27"/>
      <c r="V374" s="27"/>
      <c r="AD374" s="13"/>
      <c r="AF374" s="27"/>
    </row>
    <row r="375" spans="1:33" s="26" customFormat="1" ht="14" customHeight="1">
      <c r="A375" s="28" t="s">
        <v>5</v>
      </c>
      <c r="B375" s="29"/>
      <c r="C375" s="30" t="s">
        <v>82</v>
      </c>
      <c r="D375" s="31" t="s">
        <v>131</v>
      </c>
      <c r="E375" s="31" t="s">
        <v>132</v>
      </c>
      <c r="F375" s="31" t="s">
        <v>0</v>
      </c>
      <c r="G375" s="31" t="s">
        <v>133</v>
      </c>
      <c r="H375" s="32" t="s">
        <v>134</v>
      </c>
      <c r="I375" s="25"/>
      <c r="J375" s="25"/>
      <c r="K375" s="25"/>
      <c r="L375" s="33" t="s">
        <v>135</v>
      </c>
      <c r="O375" s="27"/>
      <c r="P375" s="27"/>
      <c r="R375" s="27"/>
      <c r="S375" s="27"/>
      <c r="U375" s="27"/>
      <c r="V375" s="27"/>
      <c r="AD375" s="13"/>
      <c r="AF375" s="27"/>
    </row>
    <row r="376" spans="1:33" s="26" customFormat="1" ht="9" customHeight="1">
      <c r="A376" s="21"/>
      <c r="B376" s="22"/>
      <c r="C376" s="23"/>
      <c r="D376" s="24"/>
      <c r="E376" s="24"/>
      <c r="F376" s="24"/>
      <c r="G376" s="24"/>
      <c r="H376" s="24"/>
      <c r="I376" s="24"/>
      <c r="J376" s="25"/>
      <c r="K376" s="25"/>
      <c r="L376" s="25"/>
      <c r="O376" s="27"/>
      <c r="P376" s="27"/>
      <c r="R376" s="27"/>
      <c r="S376" s="27"/>
      <c r="U376" s="27"/>
      <c r="V376" s="27"/>
      <c r="AD376" s="13"/>
      <c r="AF376" s="27"/>
    </row>
    <row r="377" spans="1:33" s="40" customFormat="1" ht="18">
      <c r="A377" s="34">
        <v>81</v>
      </c>
      <c r="B377" s="35" t="s">
        <v>93</v>
      </c>
      <c r="C377" s="36"/>
      <c r="D377" s="37"/>
      <c r="E377" s="38"/>
      <c r="F377" s="38"/>
      <c r="G377" s="38"/>
      <c r="H377" s="38"/>
      <c r="I377" s="38"/>
      <c r="J377" s="39">
        <f>SUM(H378:H379)</f>
        <v>0</v>
      </c>
      <c r="K377" s="26"/>
      <c r="L377" s="26"/>
      <c r="N377" s="26"/>
      <c r="O377" s="27"/>
      <c r="P377" s="27"/>
      <c r="Q377" s="26"/>
      <c r="R377" s="27"/>
      <c r="S377" s="27"/>
      <c r="T377" s="26"/>
      <c r="U377" s="27"/>
      <c r="V377" s="27"/>
      <c r="W377" s="26"/>
      <c r="X377" s="26"/>
      <c r="Y377" s="26"/>
      <c r="Z377" s="26"/>
      <c r="AA377" s="26"/>
      <c r="AB377" s="26"/>
      <c r="AC377" s="26"/>
      <c r="AD377" s="13"/>
      <c r="AE377" s="42"/>
      <c r="AF377" s="41"/>
      <c r="AG377" s="43"/>
    </row>
    <row r="378" spans="1:33" s="26" customFormat="1" ht="19" customHeight="1">
      <c r="A378" s="44">
        <v>8111</v>
      </c>
      <c r="B378" s="45" t="s">
        <v>469</v>
      </c>
      <c r="C378" s="46"/>
      <c r="D378" s="47">
        <v>0</v>
      </c>
      <c r="E378" s="48" t="s">
        <v>136</v>
      </c>
      <c r="F378" s="48" t="s">
        <v>145</v>
      </c>
      <c r="G378" s="49">
        <v>0</v>
      </c>
      <c r="H378" s="50">
        <f>D378*G378</f>
        <v>0</v>
      </c>
      <c r="I378" s="54"/>
      <c r="L378" s="52">
        <f>H378+(H378*(SUMIF($F$242:$F$248,F378,$D$242:$D$248)))</f>
        <v>0</v>
      </c>
      <c r="O378" s="27"/>
      <c r="P378" s="27"/>
      <c r="R378" s="27"/>
      <c r="S378" s="27"/>
      <c r="U378" s="27"/>
      <c r="V378" s="27"/>
      <c r="AD378" s="13"/>
      <c r="AF378" s="27"/>
    </row>
    <row r="379" spans="1:33" s="26" customFormat="1" ht="19" customHeight="1">
      <c r="A379" s="44">
        <v>8112</v>
      </c>
      <c r="B379" s="45" t="s">
        <v>470</v>
      </c>
      <c r="C379" s="46"/>
      <c r="D379" s="47">
        <v>0</v>
      </c>
      <c r="E379" s="48" t="s">
        <v>136</v>
      </c>
      <c r="F379" s="48" t="s">
        <v>145</v>
      </c>
      <c r="G379" s="49">
        <v>0</v>
      </c>
      <c r="H379" s="50">
        <f>D379*G379</f>
        <v>0</v>
      </c>
      <c r="I379" s="54"/>
      <c r="L379" s="52">
        <f>H379+(H379*(SUMIF($F$242:$F$248,F379,$D$242:$D$248)))</f>
        <v>0</v>
      </c>
      <c r="O379" s="27"/>
      <c r="P379" s="27"/>
      <c r="R379" s="27"/>
      <c r="S379" s="27"/>
      <c r="U379" s="27"/>
      <c r="V379" s="27"/>
      <c r="AD379" s="13"/>
      <c r="AF379" s="27"/>
    </row>
    <row r="380" spans="1:33" s="40" customFormat="1" ht="18">
      <c r="A380" s="34">
        <v>82</v>
      </c>
      <c r="B380" s="35" t="s">
        <v>120</v>
      </c>
      <c r="C380" s="36"/>
      <c r="D380" s="37"/>
      <c r="E380" s="38"/>
      <c r="F380" s="38"/>
      <c r="G380" s="38"/>
      <c r="H380" s="38"/>
      <c r="I380" s="38"/>
      <c r="J380" s="39">
        <f>SUM(H381:H382)</f>
        <v>0</v>
      </c>
      <c r="K380" s="26"/>
      <c r="L380" s="26"/>
      <c r="N380" s="26"/>
      <c r="O380" s="27"/>
      <c r="P380" s="27"/>
      <c r="Q380" s="26"/>
      <c r="R380" s="27"/>
      <c r="S380" s="27"/>
      <c r="T380" s="26"/>
      <c r="U380" s="27"/>
      <c r="V380" s="27"/>
      <c r="W380" s="26"/>
      <c r="X380" s="26"/>
      <c r="Y380" s="26"/>
      <c r="Z380" s="26"/>
      <c r="AA380" s="26"/>
      <c r="AB380" s="26"/>
      <c r="AC380" s="26"/>
      <c r="AD380" s="13"/>
      <c r="AE380" s="42"/>
      <c r="AF380" s="41"/>
      <c r="AG380" s="43"/>
    </row>
    <row r="381" spans="1:33" s="26" customFormat="1" ht="19" customHeight="1">
      <c r="A381" s="44">
        <v>8211</v>
      </c>
      <c r="B381" s="45" t="s">
        <v>121</v>
      </c>
      <c r="C381" s="46"/>
      <c r="D381" s="47">
        <v>0</v>
      </c>
      <c r="E381" s="48" t="s">
        <v>136</v>
      </c>
      <c r="F381" s="48" t="s">
        <v>145</v>
      </c>
      <c r="G381" s="49">
        <v>0</v>
      </c>
      <c r="H381" s="50">
        <f>D381*G381</f>
        <v>0</v>
      </c>
      <c r="I381" s="54"/>
      <c r="L381" s="52">
        <f>H381+(H381*(SUMIF($F$242:$F$248,F381,$D$242:$D$248)))</f>
        <v>0</v>
      </c>
      <c r="O381" s="27"/>
      <c r="P381" s="27"/>
      <c r="R381" s="27"/>
      <c r="S381" s="27"/>
      <c r="U381" s="27"/>
      <c r="V381" s="27"/>
      <c r="AD381" s="13"/>
      <c r="AF381" s="27"/>
    </row>
    <row r="382" spans="1:33" s="26" customFormat="1" ht="19" customHeight="1">
      <c r="A382" s="44">
        <v>8212</v>
      </c>
      <c r="B382" s="45" t="s">
        <v>471</v>
      </c>
      <c r="C382" s="46"/>
      <c r="D382" s="47">
        <v>0</v>
      </c>
      <c r="E382" s="48" t="s">
        <v>136</v>
      </c>
      <c r="F382" s="48" t="s">
        <v>145</v>
      </c>
      <c r="G382" s="49">
        <v>0</v>
      </c>
      <c r="H382" s="50">
        <f>D382*G382</f>
        <v>0</v>
      </c>
      <c r="I382" s="54"/>
      <c r="L382" s="52">
        <f>H382+(H382*(SUMIF($F$242:$F$248,F382,$D$242:$D$248)))</f>
        <v>0</v>
      </c>
      <c r="O382" s="27"/>
      <c r="P382" s="27"/>
      <c r="R382" s="27"/>
      <c r="S382" s="27"/>
      <c r="U382" s="27"/>
      <c r="V382" s="27"/>
      <c r="AD382" s="13"/>
      <c r="AF382" s="27"/>
    </row>
    <row r="383" spans="1:33" s="40" customFormat="1" ht="18">
      <c r="A383" s="34">
        <v>83</v>
      </c>
      <c r="B383" s="35" t="s">
        <v>472</v>
      </c>
      <c r="C383" s="36"/>
      <c r="D383" s="37"/>
      <c r="E383" s="38"/>
      <c r="F383" s="38"/>
      <c r="G383" s="38"/>
      <c r="H383" s="38"/>
      <c r="I383" s="38"/>
      <c r="J383" s="39">
        <f>SUM(H384:H385)</f>
        <v>0</v>
      </c>
      <c r="K383" s="26"/>
      <c r="L383" s="26"/>
      <c r="N383" s="26"/>
      <c r="O383" s="27"/>
      <c r="P383" s="27"/>
      <c r="Q383" s="26"/>
      <c r="R383" s="27"/>
      <c r="S383" s="27"/>
      <c r="T383" s="26"/>
      <c r="U383" s="27"/>
      <c r="V383" s="27"/>
      <c r="W383" s="26"/>
      <c r="X383" s="26"/>
      <c r="Y383" s="26"/>
      <c r="Z383" s="26"/>
      <c r="AA383" s="26"/>
      <c r="AB383" s="26"/>
      <c r="AC383" s="26"/>
      <c r="AD383" s="13"/>
      <c r="AE383" s="42"/>
      <c r="AF383" s="41"/>
      <c r="AG383" s="43"/>
    </row>
    <row r="384" spans="1:33" s="26" customFormat="1" ht="19" customHeight="1">
      <c r="A384" s="44">
        <v>8311</v>
      </c>
      <c r="B384" s="45" t="s">
        <v>473</v>
      </c>
      <c r="C384" s="46"/>
      <c r="D384" s="47">
        <v>0</v>
      </c>
      <c r="E384" s="48" t="s">
        <v>136</v>
      </c>
      <c r="F384" s="48" t="s">
        <v>145</v>
      </c>
      <c r="G384" s="49">
        <v>0</v>
      </c>
      <c r="H384" s="50">
        <f>D384*G384</f>
        <v>0</v>
      </c>
      <c r="I384" s="54"/>
      <c r="L384" s="52">
        <f>H384+(H384*(SUMIF($F$242:$F$248,F384,$D$242:$D$248)))</f>
        <v>0</v>
      </c>
      <c r="O384" s="27"/>
      <c r="P384" s="27"/>
      <c r="R384" s="27"/>
      <c r="S384" s="27"/>
      <c r="U384" s="27"/>
      <c r="V384" s="27"/>
      <c r="AD384" s="13"/>
      <c r="AF384" s="27"/>
    </row>
    <row r="385" spans="1:33" s="26" customFormat="1" ht="19" customHeight="1">
      <c r="A385" s="44">
        <v>8312</v>
      </c>
      <c r="B385" s="45" t="s">
        <v>474</v>
      </c>
      <c r="C385" s="46"/>
      <c r="D385" s="47">
        <v>0</v>
      </c>
      <c r="E385" s="48" t="s">
        <v>136</v>
      </c>
      <c r="F385" s="48" t="s">
        <v>145</v>
      </c>
      <c r="G385" s="49">
        <v>0</v>
      </c>
      <c r="H385" s="50">
        <f>D385*G385</f>
        <v>0</v>
      </c>
      <c r="I385" s="54"/>
      <c r="L385" s="52">
        <f>H385+(H385*(SUMIF($F$242:$F$248,F385,$D$242:$D$248)))</f>
        <v>0</v>
      </c>
      <c r="O385" s="27"/>
      <c r="P385" s="27"/>
      <c r="R385" s="27"/>
      <c r="S385" s="27"/>
      <c r="U385" s="27"/>
      <c r="V385" s="27"/>
      <c r="AD385" s="13"/>
      <c r="AF385" s="27"/>
    </row>
    <row r="386" spans="1:33" s="40" customFormat="1" ht="18">
      <c r="A386" s="34">
        <v>84</v>
      </c>
      <c r="B386" s="35" t="s">
        <v>475</v>
      </c>
      <c r="C386" s="36"/>
      <c r="D386" s="37"/>
      <c r="E386" s="38"/>
      <c r="F386" s="38"/>
      <c r="G386" s="38"/>
      <c r="H386" s="38"/>
      <c r="I386" s="38"/>
      <c r="J386" s="39">
        <f>SUM(H387:H391)</f>
        <v>0</v>
      </c>
      <c r="K386" s="26"/>
      <c r="L386" s="26"/>
      <c r="N386" s="26"/>
      <c r="O386" s="27"/>
      <c r="P386" s="27"/>
      <c r="Q386" s="26"/>
      <c r="R386" s="27"/>
      <c r="S386" s="27"/>
      <c r="T386" s="26"/>
      <c r="U386" s="27"/>
      <c r="V386" s="27"/>
      <c r="W386" s="26"/>
      <c r="X386" s="26"/>
      <c r="Y386" s="26"/>
      <c r="Z386" s="26"/>
      <c r="AA386" s="26"/>
      <c r="AB386" s="26"/>
      <c r="AC386" s="26"/>
      <c r="AD386" s="13"/>
      <c r="AE386" s="42"/>
      <c r="AF386" s="41"/>
      <c r="AG386" s="43"/>
    </row>
    <row r="387" spans="1:33" s="26" customFormat="1" ht="19" customHeight="1">
      <c r="A387" s="44">
        <v>8411</v>
      </c>
      <c r="B387" s="45" t="s">
        <v>476</v>
      </c>
      <c r="C387" s="46"/>
      <c r="D387" s="47">
        <v>0</v>
      </c>
      <c r="E387" s="48" t="s">
        <v>136</v>
      </c>
      <c r="F387" s="48" t="s">
        <v>145</v>
      </c>
      <c r="G387" s="49">
        <v>0</v>
      </c>
      <c r="H387" s="50">
        <f>D387*G387</f>
        <v>0</v>
      </c>
      <c r="I387" s="54"/>
      <c r="L387" s="52">
        <f>H387+(H387*(SUMIF($F$242:$F$248,F387,$D$242:$D$248)))</f>
        <v>0</v>
      </c>
      <c r="O387" s="27"/>
      <c r="P387" s="27"/>
      <c r="R387" s="27"/>
      <c r="S387" s="27"/>
      <c r="U387" s="27"/>
      <c r="V387" s="27"/>
      <c r="AD387" s="13"/>
      <c r="AF387" s="27"/>
    </row>
    <row r="388" spans="1:33" s="26" customFormat="1" ht="19" customHeight="1">
      <c r="A388" s="44">
        <v>8412</v>
      </c>
      <c r="B388" s="45" t="s">
        <v>122</v>
      </c>
      <c r="C388" s="46"/>
      <c r="D388" s="47">
        <v>0</v>
      </c>
      <c r="E388" s="48" t="s">
        <v>136</v>
      </c>
      <c r="F388" s="48" t="s">
        <v>145</v>
      </c>
      <c r="G388" s="49">
        <v>0</v>
      </c>
      <c r="H388" s="50">
        <f>D388*G388</f>
        <v>0</v>
      </c>
      <c r="I388" s="54"/>
      <c r="L388" s="52">
        <f>H388+(H388*(SUMIF($F$242:$F$248,F388,$D$242:$D$248)))</f>
        <v>0</v>
      </c>
      <c r="O388" s="27"/>
      <c r="P388" s="27"/>
      <c r="R388" s="27"/>
      <c r="S388" s="27"/>
      <c r="U388" s="27"/>
      <c r="V388" s="27"/>
      <c r="AD388" s="13"/>
      <c r="AF388" s="27"/>
    </row>
    <row r="389" spans="1:33" s="26" customFormat="1" ht="19" customHeight="1">
      <c r="A389" s="44">
        <v>8413</v>
      </c>
      <c r="B389" s="45" t="s">
        <v>477</v>
      </c>
      <c r="C389" s="46"/>
      <c r="D389" s="47">
        <v>0</v>
      </c>
      <c r="E389" s="48" t="s">
        <v>136</v>
      </c>
      <c r="F389" s="48" t="s">
        <v>145</v>
      </c>
      <c r="G389" s="49">
        <v>0</v>
      </c>
      <c r="H389" s="50">
        <f>D389*G389</f>
        <v>0</v>
      </c>
      <c r="I389" s="54"/>
      <c r="L389" s="52">
        <f>H389+(H389*(SUMIF($F$242:$F$248,F389,$D$242:$D$248)))</f>
        <v>0</v>
      </c>
      <c r="O389" s="27"/>
      <c r="P389" s="27"/>
      <c r="R389" s="27"/>
      <c r="S389" s="27"/>
      <c r="U389" s="27"/>
      <c r="V389" s="27"/>
      <c r="AD389" s="13"/>
      <c r="AF389" s="27"/>
    </row>
    <row r="390" spans="1:33" s="26" customFormat="1" ht="19" customHeight="1">
      <c r="A390" s="44">
        <v>8414</v>
      </c>
      <c r="B390" s="45" t="s">
        <v>478</v>
      </c>
      <c r="C390" s="46"/>
      <c r="D390" s="47">
        <v>0</v>
      </c>
      <c r="E390" s="48" t="s">
        <v>136</v>
      </c>
      <c r="F390" s="48" t="s">
        <v>145</v>
      </c>
      <c r="G390" s="49">
        <v>0</v>
      </c>
      <c r="H390" s="50">
        <f>D390*G390</f>
        <v>0</v>
      </c>
      <c r="I390" s="54"/>
      <c r="L390" s="52">
        <f>H390+(H390*(SUMIF($F$242:$F$248,F390,$D$242:$D$248)))</f>
        <v>0</v>
      </c>
      <c r="O390" s="27"/>
      <c r="P390" s="27"/>
      <c r="R390" s="27"/>
      <c r="S390" s="27"/>
      <c r="U390" s="27"/>
      <c r="V390" s="27"/>
      <c r="AD390" s="13"/>
      <c r="AF390" s="27"/>
    </row>
    <row r="391" spans="1:33" s="26" customFormat="1" ht="19" customHeight="1">
      <c r="A391" s="44">
        <v>8415</v>
      </c>
      <c r="B391" s="45" t="s">
        <v>479</v>
      </c>
      <c r="C391" s="46"/>
      <c r="D391" s="47">
        <v>0</v>
      </c>
      <c r="E391" s="48" t="s">
        <v>136</v>
      </c>
      <c r="F391" s="48" t="s">
        <v>145</v>
      </c>
      <c r="G391" s="49">
        <v>0</v>
      </c>
      <c r="H391" s="50">
        <f>D391*G391</f>
        <v>0</v>
      </c>
      <c r="I391" s="54"/>
      <c r="L391" s="52">
        <f>H391+(H391*(SUMIF($F$242:$F$248,F391,$D$242:$D$248)))</f>
        <v>0</v>
      </c>
      <c r="O391" s="27"/>
      <c r="P391" s="27"/>
      <c r="R391" s="27"/>
      <c r="S391" s="27"/>
      <c r="U391" s="27"/>
      <c r="V391" s="27"/>
      <c r="AD391" s="13"/>
      <c r="AF391" s="27"/>
    </row>
    <row r="392" spans="1:33" s="26" customFormat="1" ht="19" customHeight="1">
      <c r="A392" s="55"/>
      <c r="B392" s="56"/>
      <c r="C392" s="57"/>
      <c r="D392" s="58"/>
      <c r="E392" s="59"/>
      <c r="F392" s="59"/>
      <c r="G392" s="60"/>
      <c r="H392" s="54"/>
      <c r="I392" s="54"/>
      <c r="O392" s="27"/>
      <c r="P392" s="27"/>
      <c r="R392" s="27"/>
      <c r="S392" s="27"/>
      <c r="U392" s="27"/>
      <c r="V392" s="27"/>
      <c r="AD392" s="13"/>
      <c r="AF392" s="27"/>
    </row>
    <row r="393" spans="1:33" s="26" customFormat="1" ht="28" customHeight="1" thickBot="1">
      <c r="A393" s="14" t="s">
        <v>480</v>
      </c>
      <c r="B393" s="15" t="s">
        <v>123</v>
      </c>
      <c r="C393" s="16"/>
      <c r="D393" s="15"/>
      <c r="E393" s="15"/>
      <c r="F393" s="15"/>
      <c r="G393" s="15"/>
      <c r="H393" s="15"/>
      <c r="I393" s="15"/>
      <c r="J393" s="125">
        <f>SUM(J394:J427)</f>
        <v>1000</v>
      </c>
      <c r="K393" s="126"/>
      <c r="L393" s="17"/>
      <c r="O393" s="27"/>
      <c r="P393" s="27"/>
      <c r="R393" s="27"/>
      <c r="S393" s="27"/>
      <c r="U393" s="27"/>
      <c r="V393" s="27"/>
      <c r="AD393" s="13"/>
      <c r="AF393" s="27"/>
    </row>
    <row r="394" spans="1:33" s="26" customFormat="1" ht="9" customHeight="1">
      <c r="A394" s="21"/>
      <c r="B394" s="22"/>
      <c r="C394" s="23"/>
      <c r="D394" s="24"/>
      <c r="E394" s="24"/>
      <c r="F394" s="24"/>
      <c r="G394" s="24"/>
      <c r="H394" s="24"/>
      <c r="I394" s="24"/>
      <c r="J394" s="25"/>
      <c r="K394" s="25"/>
      <c r="L394" s="25"/>
      <c r="O394" s="27"/>
      <c r="P394" s="27"/>
      <c r="R394" s="27"/>
      <c r="S394" s="27"/>
      <c r="U394" s="27"/>
      <c r="V394" s="27"/>
      <c r="AD394" s="13"/>
      <c r="AF394" s="27"/>
    </row>
    <row r="395" spans="1:33" s="26" customFormat="1" ht="14" customHeight="1">
      <c r="A395" s="28" t="s">
        <v>5</v>
      </c>
      <c r="B395" s="29"/>
      <c r="C395" s="30" t="s">
        <v>82</v>
      </c>
      <c r="D395" s="31" t="s">
        <v>131</v>
      </c>
      <c r="E395" s="31" t="s">
        <v>132</v>
      </c>
      <c r="F395" s="31" t="s">
        <v>0</v>
      </c>
      <c r="G395" s="31" t="s">
        <v>133</v>
      </c>
      <c r="H395" s="32" t="s">
        <v>134</v>
      </c>
      <c r="I395" s="25"/>
      <c r="J395" s="25"/>
      <c r="K395" s="25"/>
      <c r="L395" s="33" t="s">
        <v>135</v>
      </c>
      <c r="O395" s="27"/>
      <c r="P395" s="27"/>
      <c r="R395" s="27"/>
      <c r="S395" s="27"/>
      <c r="U395" s="27"/>
      <c r="V395" s="27"/>
      <c r="AD395" s="13"/>
      <c r="AF395" s="27"/>
    </row>
    <row r="396" spans="1:33" s="26" customFormat="1" ht="9" customHeight="1">
      <c r="A396" s="21"/>
      <c r="B396" s="22"/>
      <c r="C396" s="23"/>
      <c r="D396" s="24"/>
      <c r="E396" s="24"/>
      <c r="F396" s="24"/>
      <c r="G396" s="24"/>
      <c r="H396" s="24"/>
      <c r="I396" s="24"/>
      <c r="J396" s="25"/>
      <c r="K396" s="25"/>
      <c r="L396" s="25"/>
      <c r="O396" s="27"/>
      <c r="P396" s="27"/>
      <c r="R396" s="27"/>
      <c r="S396" s="27"/>
      <c r="U396" s="27"/>
      <c r="V396" s="27"/>
      <c r="AD396" s="13"/>
      <c r="AF396" s="27"/>
    </row>
    <row r="397" spans="1:33" s="40" customFormat="1" ht="18">
      <c r="A397" s="34">
        <v>91</v>
      </c>
      <c r="B397" s="35" t="s">
        <v>481</v>
      </c>
      <c r="C397" s="36"/>
      <c r="D397" s="37"/>
      <c r="E397" s="38"/>
      <c r="F397" s="38"/>
      <c r="G397" s="38"/>
      <c r="H397" s="38"/>
      <c r="I397" s="38"/>
      <c r="J397" s="39">
        <f>SUM(H398:H401)</f>
        <v>0</v>
      </c>
      <c r="K397" s="26"/>
      <c r="L397" s="26"/>
      <c r="N397" s="26"/>
      <c r="O397" s="27"/>
      <c r="P397" s="27"/>
      <c r="Q397" s="26"/>
      <c r="R397" s="27"/>
      <c r="S397" s="27"/>
      <c r="T397" s="26"/>
      <c r="U397" s="27"/>
      <c r="V397" s="27"/>
      <c r="W397" s="26"/>
      <c r="X397" s="26"/>
      <c r="Y397" s="26"/>
      <c r="Z397" s="26"/>
      <c r="AA397" s="26"/>
      <c r="AB397" s="26"/>
      <c r="AC397" s="26"/>
      <c r="AD397" s="13"/>
      <c r="AE397" s="42"/>
      <c r="AF397" s="41"/>
      <c r="AG397" s="43"/>
    </row>
    <row r="398" spans="1:33" s="26" customFormat="1" ht="19" customHeight="1">
      <c r="A398" s="44">
        <v>9111</v>
      </c>
      <c r="B398" s="45" t="s">
        <v>124</v>
      </c>
      <c r="C398" s="46"/>
      <c r="D398" s="47">
        <v>0</v>
      </c>
      <c r="E398" s="48" t="s">
        <v>136</v>
      </c>
      <c r="F398" s="48" t="s">
        <v>145</v>
      </c>
      <c r="G398" s="49">
        <v>0</v>
      </c>
      <c r="H398" s="50">
        <f>D398*G398</f>
        <v>0</v>
      </c>
      <c r="I398" s="54"/>
      <c r="L398" s="52">
        <f>H398+(H398*(SUMIF($F$242:$F$248,F398,$D$242:$D$248)))</f>
        <v>0</v>
      </c>
      <c r="O398" s="27"/>
      <c r="P398" s="27"/>
      <c r="R398" s="27"/>
      <c r="S398" s="27"/>
      <c r="U398" s="27"/>
      <c r="V398" s="27"/>
      <c r="AD398" s="13"/>
      <c r="AF398" s="27"/>
    </row>
    <row r="399" spans="1:33" s="26" customFormat="1" ht="19" customHeight="1">
      <c r="A399" s="44">
        <v>9112</v>
      </c>
      <c r="B399" s="45" t="s">
        <v>482</v>
      </c>
      <c r="C399" s="46"/>
      <c r="D399" s="47">
        <v>0</v>
      </c>
      <c r="E399" s="48" t="s">
        <v>136</v>
      </c>
      <c r="F399" s="48" t="s">
        <v>145</v>
      </c>
      <c r="G399" s="49">
        <v>0</v>
      </c>
      <c r="H399" s="50">
        <f>D399*G399</f>
        <v>0</v>
      </c>
      <c r="I399" s="54"/>
      <c r="L399" s="52">
        <f>H399+(H399*(SUMIF($F$242:$F$248,F399,$D$242:$D$248)))</f>
        <v>0</v>
      </c>
      <c r="O399" s="27"/>
      <c r="P399" s="27"/>
      <c r="R399" s="27"/>
      <c r="S399" s="27"/>
      <c r="U399" s="27"/>
      <c r="V399" s="27"/>
      <c r="AD399" s="13"/>
      <c r="AF399" s="27"/>
    </row>
    <row r="400" spans="1:33" s="26" customFormat="1" ht="19" customHeight="1">
      <c r="A400" s="44">
        <v>9113</v>
      </c>
      <c r="B400" s="45" t="s">
        <v>483</v>
      </c>
      <c r="C400" s="46"/>
      <c r="D400" s="47">
        <v>0</v>
      </c>
      <c r="E400" s="48" t="s">
        <v>136</v>
      </c>
      <c r="F400" s="48" t="s">
        <v>145</v>
      </c>
      <c r="G400" s="49">
        <v>0</v>
      </c>
      <c r="H400" s="50">
        <f>D400*G400</f>
        <v>0</v>
      </c>
      <c r="I400" s="54"/>
      <c r="L400" s="52">
        <f>H400+(H400*(SUMIF($F$242:$F$248,F400,$D$242:$D$248)))</f>
        <v>0</v>
      </c>
      <c r="O400" s="27"/>
      <c r="P400" s="27"/>
      <c r="R400" s="27"/>
      <c r="S400" s="27"/>
      <c r="U400" s="27"/>
      <c r="V400" s="27"/>
      <c r="AD400" s="13"/>
      <c r="AF400" s="27"/>
    </row>
    <row r="401" spans="1:33" s="26" customFormat="1" ht="19" customHeight="1">
      <c r="A401" s="44">
        <v>9114</v>
      </c>
      <c r="B401" s="45" t="s">
        <v>484</v>
      </c>
      <c r="C401" s="46"/>
      <c r="D401" s="47">
        <v>0</v>
      </c>
      <c r="E401" s="48" t="s">
        <v>136</v>
      </c>
      <c r="F401" s="48" t="s">
        <v>145</v>
      </c>
      <c r="G401" s="49">
        <v>0</v>
      </c>
      <c r="H401" s="50">
        <f>D401*G401</f>
        <v>0</v>
      </c>
      <c r="I401" s="54"/>
      <c r="L401" s="52">
        <f>H401+(H401*(SUMIF($F$242:$F$248,F401,$D$242:$D$248)))</f>
        <v>0</v>
      </c>
      <c r="O401" s="27"/>
      <c r="P401" s="27"/>
      <c r="R401" s="27"/>
      <c r="S401" s="27"/>
      <c r="U401" s="27"/>
      <c r="V401" s="27"/>
      <c r="AD401" s="13"/>
      <c r="AF401" s="27"/>
    </row>
    <row r="402" spans="1:33" s="40" customFormat="1" ht="18">
      <c r="A402" s="34">
        <v>92</v>
      </c>
      <c r="B402" s="35" t="s">
        <v>485</v>
      </c>
      <c r="C402" s="36"/>
      <c r="D402" s="37"/>
      <c r="E402" s="38"/>
      <c r="F402" s="38"/>
      <c r="G402" s="38"/>
      <c r="H402" s="38"/>
      <c r="I402" s="38"/>
      <c r="J402" s="39">
        <f>SUM(H403:H404)</f>
        <v>0</v>
      </c>
      <c r="K402" s="26"/>
      <c r="L402" s="26"/>
      <c r="N402" s="26"/>
      <c r="O402" s="27"/>
      <c r="P402" s="27"/>
      <c r="Q402" s="26"/>
      <c r="R402" s="27"/>
      <c r="S402" s="27"/>
      <c r="T402" s="26"/>
      <c r="U402" s="27"/>
      <c r="V402" s="27"/>
      <c r="W402" s="26"/>
      <c r="X402" s="26"/>
      <c r="Y402" s="26"/>
      <c r="Z402" s="26"/>
      <c r="AA402" s="26"/>
      <c r="AB402" s="26"/>
      <c r="AC402" s="26"/>
      <c r="AD402" s="13"/>
      <c r="AE402" s="42"/>
      <c r="AF402" s="41"/>
      <c r="AG402" s="43"/>
    </row>
    <row r="403" spans="1:33" s="26" customFormat="1" ht="19" customHeight="1">
      <c r="A403" s="44">
        <v>9211</v>
      </c>
      <c r="B403" s="45" t="s">
        <v>486</v>
      </c>
      <c r="C403" s="46"/>
      <c r="D403" s="47">
        <v>0</v>
      </c>
      <c r="E403" s="48" t="s">
        <v>136</v>
      </c>
      <c r="F403" s="48" t="s">
        <v>145</v>
      </c>
      <c r="G403" s="49">
        <v>0</v>
      </c>
      <c r="H403" s="50">
        <f>D403*G403</f>
        <v>0</v>
      </c>
      <c r="I403" s="54"/>
      <c r="L403" s="52">
        <f>H403+(H403*(SUMIF($F$242:$F$248,F403,$D$242:$D$248)))</f>
        <v>0</v>
      </c>
      <c r="O403" s="27"/>
      <c r="P403" s="27"/>
      <c r="R403" s="27"/>
      <c r="S403" s="27"/>
      <c r="U403" s="27"/>
      <c r="V403" s="27"/>
      <c r="AD403" s="13"/>
      <c r="AF403" s="27"/>
    </row>
    <row r="404" spans="1:33" s="26" customFormat="1" ht="19" customHeight="1">
      <c r="A404" s="44">
        <v>9212</v>
      </c>
      <c r="B404" s="45" t="s">
        <v>487</v>
      </c>
      <c r="C404" s="46"/>
      <c r="D404" s="47">
        <v>0</v>
      </c>
      <c r="E404" s="48" t="s">
        <v>136</v>
      </c>
      <c r="F404" s="48" t="s">
        <v>145</v>
      </c>
      <c r="G404" s="49">
        <v>0</v>
      </c>
      <c r="H404" s="50">
        <f>D404*G404</f>
        <v>0</v>
      </c>
      <c r="I404" s="54"/>
      <c r="L404" s="52">
        <f>H404+(H404*(SUMIF($F$242:$F$248,F404,$D$242:$D$248)))</f>
        <v>0</v>
      </c>
      <c r="O404" s="27"/>
      <c r="P404" s="27"/>
      <c r="R404" s="27"/>
      <c r="S404" s="27"/>
      <c r="U404" s="27"/>
      <c r="V404" s="27"/>
      <c r="AD404" s="13"/>
      <c r="AF404" s="27"/>
    </row>
    <row r="405" spans="1:33" s="40" customFormat="1" ht="18">
      <c r="A405" s="34">
        <v>93</v>
      </c>
      <c r="B405" s="35" t="s">
        <v>125</v>
      </c>
      <c r="C405" s="36"/>
      <c r="D405" s="37"/>
      <c r="E405" s="38"/>
      <c r="F405" s="38"/>
      <c r="G405" s="38"/>
      <c r="H405" s="38"/>
      <c r="I405" s="38"/>
      <c r="J405" s="39">
        <f>SUM(I406:I427)</f>
        <v>1000</v>
      </c>
      <c r="K405" s="26"/>
      <c r="L405" s="26"/>
      <c r="N405" s="26"/>
      <c r="O405" s="27"/>
      <c r="P405" s="27"/>
      <c r="Q405" s="26"/>
      <c r="R405" s="27"/>
      <c r="S405" s="27"/>
      <c r="T405" s="26"/>
      <c r="U405" s="27"/>
      <c r="V405" s="27"/>
      <c r="W405" s="26"/>
      <c r="X405" s="26"/>
      <c r="Y405" s="26"/>
      <c r="Z405" s="26"/>
      <c r="AA405" s="26"/>
      <c r="AB405" s="26"/>
      <c r="AC405" s="26"/>
      <c r="AD405" s="13"/>
      <c r="AE405" s="42"/>
      <c r="AF405" s="41"/>
      <c r="AG405" s="43"/>
    </row>
    <row r="406" spans="1:33" s="90" customFormat="1" ht="16" customHeight="1">
      <c r="A406" s="85">
        <v>931</v>
      </c>
      <c r="B406" s="86" t="s">
        <v>125</v>
      </c>
      <c r="C406" s="87"/>
      <c r="D406" s="88"/>
      <c r="E406" s="88"/>
      <c r="F406" s="88"/>
      <c r="G406" s="88"/>
      <c r="H406" s="88"/>
      <c r="I406" s="89">
        <f>SUM(H407:H416)</f>
        <v>0</v>
      </c>
      <c r="J406" s="26"/>
      <c r="K406" s="26"/>
      <c r="L406" s="26"/>
      <c r="O406" s="27"/>
      <c r="P406" s="27"/>
      <c r="Q406" s="26"/>
      <c r="R406" s="27"/>
      <c r="S406" s="27"/>
      <c r="T406" s="26"/>
      <c r="U406" s="27"/>
      <c r="V406" s="27"/>
      <c r="W406" s="26"/>
      <c r="X406" s="26"/>
      <c r="Y406" s="26"/>
      <c r="Z406" s="26"/>
      <c r="AA406" s="26"/>
      <c r="AB406" s="26"/>
      <c r="AC406" s="26"/>
      <c r="AD406" s="13"/>
      <c r="AF406" s="53"/>
    </row>
    <row r="407" spans="1:33" s="26" customFormat="1" ht="19" customHeight="1">
      <c r="A407" s="44">
        <v>9311</v>
      </c>
      <c r="B407" s="45" t="s">
        <v>488</v>
      </c>
      <c r="C407" s="46"/>
      <c r="D407" s="47">
        <v>0</v>
      </c>
      <c r="E407" s="48" t="s">
        <v>136</v>
      </c>
      <c r="F407" s="48" t="s">
        <v>145</v>
      </c>
      <c r="G407" s="49">
        <v>0</v>
      </c>
      <c r="H407" s="50">
        <f t="shared" ref="H407:H416" si="93">D407*G407</f>
        <v>0</v>
      </c>
      <c r="I407" s="54"/>
      <c r="L407" s="52">
        <f t="shared" ref="L407:L416" si="94">H407+(H407*(SUMIF($F$242:$F$248,F407,$D$242:$D$248)))</f>
        <v>0</v>
      </c>
      <c r="O407" s="27"/>
      <c r="P407" s="27"/>
      <c r="R407" s="27"/>
      <c r="S407" s="27"/>
      <c r="U407" s="27"/>
      <c r="V407" s="27"/>
      <c r="AD407" s="13"/>
      <c r="AF407" s="27"/>
    </row>
    <row r="408" spans="1:33" s="26" customFormat="1" ht="19" customHeight="1">
      <c r="A408" s="44">
        <v>9312</v>
      </c>
      <c r="B408" s="45" t="s">
        <v>489</v>
      </c>
      <c r="C408" s="46"/>
      <c r="D408" s="47">
        <v>0</v>
      </c>
      <c r="E408" s="48" t="s">
        <v>136</v>
      </c>
      <c r="F408" s="48" t="s">
        <v>145</v>
      </c>
      <c r="G408" s="49">
        <v>0</v>
      </c>
      <c r="H408" s="50">
        <f t="shared" si="93"/>
        <v>0</v>
      </c>
      <c r="I408" s="54"/>
      <c r="L408" s="52">
        <f t="shared" si="94"/>
        <v>0</v>
      </c>
      <c r="O408" s="27"/>
      <c r="P408" s="27"/>
      <c r="R408" s="27"/>
      <c r="S408" s="27"/>
      <c r="U408" s="27"/>
      <c r="V408" s="27"/>
      <c r="AD408" s="13"/>
      <c r="AF408" s="27"/>
    </row>
    <row r="409" spans="1:33" s="26" customFormat="1" ht="19" customHeight="1">
      <c r="A409" s="44">
        <v>9313</v>
      </c>
      <c r="B409" s="45" t="s">
        <v>490</v>
      </c>
      <c r="C409" s="46"/>
      <c r="D409" s="47">
        <v>0</v>
      </c>
      <c r="E409" s="48" t="s">
        <v>136</v>
      </c>
      <c r="F409" s="48" t="s">
        <v>145</v>
      </c>
      <c r="G409" s="49">
        <v>0</v>
      </c>
      <c r="H409" s="50">
        <f t="shared" si="93"/>
        <v>0</v>
      </c>
      <c r="I409" s="54"/>
      <c r="L409" s="52">
        <f t="shared" si="94"/>
        <v>0</v>
      </c>
      <c r="O409" s="27"/>
      <c r="P409" s="27"/>
      <c r="R409" s="27"/>
      <c r="S409" s="27"/>
      <c r="U409" s="27"/>
      <c r="V409" s="27"/>
      <c r="AD409" s="13"/>
      <c r="AF409" s="27"/>
    </row>
    <row r="410" spans="1:33" s="26" customFormat="1" ht="19" customHeight="1">
      <c r="A410" s="44">
        <v>9314</v>
      </c>
      <c r="B410" s="45" t="s">
        <v>491</v>
      </c>
      <c r="C410" s="46"/>
      <c r="D410" s="47">
        <v>0</v>
      </c>
      <c r="E410" s="48" t="s">
        <v>136</v>
      </c>
      <c r="F410" s="48" t="s">
        <v>145</v>
      </c>
      <c r="G410" s="49">
        <v>0</v>
      </c>
      <c r="H410" s="50">
        <f t="shared" si="93"/>
        <v>0</v>
      </c>
      <c r="I410" s="54"/>
      <c r="L410" s="52">
        <f t="shared" si="94"/>
        <v>0</v>
      </c>
      <c r="O410" s="27"/>
      <c r="P410" s="27"/>
      <c r="R410" s="27"/>
      <c r="S410" s="27"/>
      <c r="U410" s="27"/>
      <c r="V410" s="27"/>
      <c r="AD410" s="13"/>
      <c r="AF410" s="27"/>
    </row>
    <row r="411" spans="1:33" s="26" customFormat="1" ht="19" customHeight="1">
      <c r="A411" s="44">
        <v>9315</v>
      </c>
      <c r="B411" s="45" t="s">
        <v>492</v>
      </c>
      <c r="C411" s="46"/>
      <c r="D411" s="47">
        <v>0</v>
      </c>
      <c r="E411" s="48" t="s">
        <v>136</v>
      </c>
      <c r="F411" s="48" t="s">
        <v>145</v>
      </c>
      <c r="G411" s="49">
        <v>0</v>
      </c>
      <c r="H411" s="50">
        <f t="shared" si="93"/>
        <v>0</v>
      </c>
      <c r="I411" s="54"/>
      <c r="L411" s="52">
        <f t="shared" si="94"/>
        <v>0</v>
      </c>
      <c r="O411" s="27"/>
      <c r="P411" s="27"/>
      <c r="R411" s="27"/>
      <c r="S411" s="27"/>
      <c r="U411" s="27"/>
      <c r="V411" s="27"/>
      <c r="AD411" s="13"/>
      <c r="AF411" s="27"/>
    </row>
    <row r="412" spans="1:33" s="26" customFormat="1" ht="19" customHeight="1">
      <c r="A412" s="44">
        <v>9316</v>
      </c>
      <c r="B412" s="45" t="s">
        <v>493</v>
      </c>
      <c r="C412" s="46"/>
      <c r="D412" s="47">
        <v>0</v>
      </c>
      <c r="E412" s="48" t="s">
        <v>136</v>
      </c>
      <c r="F412" s="48" t="s">
        <v>145</v>
      </c>
      <c r="G412" s="49">
        <v>0</v>
      </c>
      <c r="H412" s="50">
        <f t="shared" si="93"/>
        <v>0</v>
      </c>
      <c r="I412" s="54"/>
      <c r="L412" s="52">
        <f t="shared" si="94"/>
        <v>0</v>
      </c>
      <c r="O412" s="27"/>
      <c r="P412" s="27"/>
      <c r="R412" s="27"/>
      <c r="S412" s="27"/>
      <c r="U412" s="27"/>
      <c r="V412" s="27"/>
      <c r="AD412" s="13"/>
      <c r="AF412" s="27"/>
    </row>
    <row r="413" spans="1:33" s="26" customFormat="1" ht="19" customHeight="1">
      <c r="A413" s="44">
        <v>9317</v>
      </c>
      <c r="B413" s="45" t="s">
        <v>494</v>
      </c>
      <c r="C413" s="46"/>
      <c r="D413" s="47">
        <v>0</v>
      </c>
      <c r="E413" s="48" t="s">
        <v>136</v>
      </c>
      <c r="F413" s="48" t="s">
        <v>145</v>
      </c>
      <c r="G413" s="49">
        <v>0</v>
      </c>
      <c r="H413" s="50">
        <f t="shared" si="93"/>
        <v>0</v>
      </c>
      <c r="I413" s="54"/>
      <c r="L413" s="52">
        <f t="shared" si="94"/>
        <v>0</v>
      </c>
      <c r="O413" s="27"/>
      <c r="P413" s="27"/>
      <c r="R413" s="27"/>
      <c r="S413" s="27"/>
      <c r="U413" s="27"/>
      <c r="V413" s="27"/>
      <c r="AD413" s="13"/>
      <c r="AF413" s="27"/>
    </row>
    <row r="414" spans="1:33" s="26" customFormat="1" ht="19" customHeight="1">
      <c r="A414" s="44">
        <v>9318</v>
      </c>
      <c r="B414" s="45" t="s">
        <v>495</v>
      </c>
      <c r="C414" s="46"/>
      <c r="D414" s="47">
        <v>0</v>
      </c>
      <c r="E414" s="48" t="s">
        <v>136</v>
      </c>
      <c r="F414" s="48" t="s">
        <v>145</v>
      </c>
      <c r="G414" s="49">
        <v>0</v>
      </c>
      <c r="H414" s="50">
        <f t="shared" si="93"/>
        <v>0</v>
      </c>
      <c r="I414" s="54"/>
      <c r="L414" s="52">
        <f t="shared" si="94"/>
        <v>0</v>
      </c>
      <c r="O414" s="27"/>
      <c r="P414" s="27"/>
      <c r="R414" s="27"/>
      <c r="S414" s="27"/>
      <c r="U414" s="27"/>
      <c r="V414" s="27"/>
      <c r="AD414" s="13"/>
      <c r="AF414" s="27"/>
    </row>
    <row r="415" spans="1:33" s="26" customFormat="1" ht="19" customHeight="1">
      <c r="A415" s="44">
        <v>9319</v>
      </c>
      <c r="B415" s="45" t="s">
        <v>496</v>
      </c>
      <c r="C415" s="46"/>
      <c r="D415" s="47">
        <v>0</v>
      </c>
      <c r="E415" s="48" t="s">
        <v>136</v>
      </c>
      <c r="F415" s="48" t="s">
        <v>145</v>
      </c>
      <c r="G415" s="49">
        <v>0</v>
      </c>
      <c r="H415" s="50">
        <f t="shared" si="93"/>
        <v>0</v>
      </c>
      <c r="I415" s="54"/>
      <c r="L415" s="52">
        <f t="shared" si="94"/>
        <v>0</v>
      </c>
      <c r="O415" s="27"/>
      <c r="P415" s="27"/>
      <c r="R415" s="27"/>
      <c r="S415" s="27"/>
      <c r="U415" s="27"/>
      <c r="V415" s="27"/>
      <c r="AD415" s="13"/>
      <c r="AF415" s="27"/>
    </row>
    <row r="416" spans="1:33" s="26" customFormat="1" ht="19" customHeight="1">
      <c r="A416" s="44" t="s">
        <v>497</v>
      </c>
      <c r="B416" s="45" t="s">
        <v>498</v>
      </c>
      <c r="C416" s="46"/>
      <c r="D416" s="47">
        <v>0</v>
      </c>
      <c r="E416" s="48" t="s">
        <v>136</v>
      </c>
      <c r="F416" s="48" t="s">
        <v>145</v>
      </c>
      <c r="G416" s="49">
        <v>0</v>
      </c>
      <c r="H416" s="50">
        <f t="shared" si="93"/>
        <v>0</v>
      </c>
      <c r="I416" s="54"/>
      <c r="L416" s="52">
        <f t="shared" si="94"/>
        <v>0</v>
      </c>
      <c r="O416" s="27"/>
      <c r="P416" s="27"/>
      <c r="R416" s="27"/>
      <c r="S416" s="27"/>
      <c r="U416" s="27"/>
      <c r="V416" s="27"/>
      <c r="AD416" s="13"/>
      <c r="AF416" s="27"/>
    </row>
    <row r="417" spans="1:32" s="90" customFormat="1" ht="16" customHeight="1">
      <c r="A417" s="85">
        <v>932</v>
      </c>
      <c r="B417" s="86" t="s">
        <v>499</v>
      </c>
      <c r="C417" s="87"/>
      <c r="D417" s="88"/>
      <c r="E417" s="88"/>
      <c r="F417" s="88"/>
      <c r="G417" s="88"/>
      <c r="H417" s="88"/>
      <c r="I417" s="89">
        <f>SUM(H418:H422)</f>
        <v>0</v>
      </c>
      <c r="J417" s="26"/>
      <c r="K417" s="26"/>
      <c r="L417" s="26"/>
      <c r="O417" s="27"/>
      <c r="P417" s="27"/>
      <c r="Q417" s="26"/>
      <c r="R417" s="27"/>
      <c r="S417" s="27"/>
      <c r="T417" s="26"/>
      <c r="U417" s="27"/>
      <c r="V417" s="27"/>
      <c r="W417" s="26"/>
      <c r="X417" s="26"/>
      <c r="Y417" s="26"/>
      <c r="Z417" s="26"/>
      <c r="AA417" s="26"/>
      <c r="AB417" s="26"/>
      <c r="AC417" s="26"/>
      <c r="AD417" s="13"/>
      <c r="AF417" s="53"/>
    </row>
    <row r="418" spans="1:32" s="26" customFormat="1" ht="19" customHeight="1">
      <c r="A418" s="44">
        <v>9321</v>
      </c>
      <c r="B418" s="45" t="s">
        <v>500</v>
      </c>
      <c r="C418" s="46"/>
      <c r="D418" s="47">
        <v>0</v>
      </c>
      <c r="E418" s="48" t="s">
        <v>136</v>
      </c>
      <c r="F418" s="48" t="s">
        <v>145</v>
      </c>
      <c r="G418" s="49">
        <v>0</v>
      </c>
      <c r="H418" s="50">
        <f>D418*G418</f>
        <v>0</v>
      </c>
      <c r="I418" s="54"/>
      <c r="L418" s="52">
        <f>H418+(H418*(SUMIF($F$242:$F$248,F418,$D$242:$D$248)))</f>
        <v>0</v>
      </c>
      <c r="O418" s="27"/>
      <c r="P418" s="27"/>
      <c r="R418" s="27"/>
      <c r="S418" s="27"/>
      <c r="U418" s="27"/>
      <c r="V418" s="27"/>
      <c r="AD418" s="13"/>
      <c r="AF418" s="27"/>
    </row>
    <row r="419" spans="1:32" s="26" customFormat="1" ht="19" customHeight="1">
      <c r="A419" s="44">
        <v>9322</v>
      </c>
      <c r="B419" s="45" t="s">
        <v>501</v>
      </c>
      <c r="C419" s="46"/>
      <c r="D419" s="47">
        <v>0</v>
      </c>
      <c r="E419" s="48" t="s">
        <v>136</v>
      </c>
      <c r="F419" s="48" t="s">
        <v>145</v>
      </c>
      <c r="G419" s="49">
        <v>0</v>
      </c>
      <c r="H419" s="50">
        <f>D419*G419</f>
        <v>0</v>
      </c>
      <c r="I419" s="54"/>
      <c r="L419" s="52">
        <f>H419+(H419*(SUMIF($F$242:$F$248,F419,$D$242:$D$248)))</f>
        <v>0</v>
      </c>
      <c r="O419" s="27"/>
      <c r="P419" s="27"/>
      <c r="R419" s="27"/>
      <c r="S419" s="27"/>
      <c r="U419" s="27"/>
      <c r="V419" s="27"/>
      <c r="AD419" s="13"/>
      <c r="AF419" s="27"/>
    </row>
    <row r="420" spans="1:32" s="26" customFormat="1" ht="19" customHeight="1">
      <c r="A420" s="44">
        <v>9323</v>
      </c>
      <c r="B420" s="45" t="s">
        <v>502</v>
      </c>
      <c r="C420" s="46"/>
      <c r="D420" s="47">
        <v>0</v>
      </c>
      <c r="E420" s="48" t="s">
        <v>136</v>
      </c>
      <c r="F420" s="48" t="s">
        <v>145</v>
      </c>
      <c r="G420" s="49">
        <v>0</v>
      </c>
      <c r="H420" s="50">
        <f>D420*G420</f>
        <v>0</v>
      </c>
      <c r="I420" s="54"/>
      <c r="L420" s="52">
        <f>H420+(H420*(SUMIF($F$242:$F$248,F420,$D$242:$D$248)))</f>
        <v>0</v>
      </c>
      <c r="O420" s="27"/>
      <c r="P420" s="27"/>
      <c r="R420" s="27"/>
      <c r="S420" s="27"/>
      <c r="U420" s="27"/>
      <c r="V420" s="27"/>
      <c r="AD420" s="13"/>
      <c r="AF420" s="27"/>
    </row>
    <row r="421" spans="1:32" s="26" customFormat="1" ht="19" customHeight="1">
      <c r="A421" s="44">
        <v>9324</v>
      </c>
      <c r="B421" s="45" t="s">
        <v>503</v>
      </c>
      <c r="C421" s="46"/>
      <c r="D421" s="47">
        <v>0</v>
      </c>
      <c r="E421" s="48" t="s">
        <v>136</v>
      </c>
      <c r="F421" s="48" t="s">
        <v>145</v>
      </c>
      <c r="G421" s="49">
        <v>0</v>
      </c>
      <c r="H421" s="50">
        <f>D421*G421</f>
        <v>0</v>
      </c>
      <c r="I421" s="54"/>
      <c r="L421" s="52">
        <f>H421+(H421*(SUMIF($F$242:$F$248,F421,$D$242:$D$248)))</f>
        <v>0</v>
      </c>
      <c r="O421" s="27"/>
      <c r="P421" s="27"/>
      <c r="R421" s="27"/>
      <c r="S421" s="27"/>
      <c r="U421" s="27"/>
      <c r="V421" s="27"/>
      <c r="AD421" s="13"/>
      <c r="AF421" s="27"/>
    </row>
    <row r="422" spans="1:32" s="26" customFormat="1" ht="19" customHeight="1">
      <c r="A422" s="44">
        <v>9325</v>
      </c>
      <c r="B422" s="45" t="s">
        <v>504</v>
      </c>
      <c r="C422" s="46"/>
      <c r="D422" s="47">
        <v>0</v>
      </c>
      <c r="E422" s="48" t="s">
        <v>136</v>
      </c>
      <c r="F422" s="48" t="s">
        <v>145</v>
      </c>
      <c r="G422" s="49">
        <v>0</v>
      </c>
      <c r="H422" s="50">
        <f>D422*G422</f>
        <v>0</v>
      </c>
      <c r="I422" s="54"/>
      <c r="L422" s="52">
        <f>H422+(H422*(SUMIF($F$242:$F$248,F422,$D$242:$D$248)))</f>
        <v>0</v>
      </c>
      <c r="O422" s="27"/>
      <c r="P422" s="27"/>
      <c r="R422" s="27"/>
      <c r="S422" s="27"/>
      <c r="U422" s="27"/>
      <c r="V422" s="27"/>
      <c r="AD422" s="13"/>
      <c r="AF422" s="27"/>
    </row>
    <row r="423" spans="1:32" s="90" customFormat="1" ht="16" customHeight="1">
      <c r="A423" s="85">
        <v>933</v>
      </c>
      <c r="B423" s="86" t="s">
        <v>505</v>
      </c>
      <c r="C423" s="87"/>
      <c r="D423" s="88"/>
      <c r="E423" s="88"/>
      <c r="F423" s="88"/>
      <c r="G423" s="88"/>
      <c r="H423" s="88"/>
      <c r="I423" s="89">
        <f>SUM(H424:H427)</f>
        <v>1000</v>
      </c>
      <c r="J423" s="26"/>
      <c r="K423" s="26"/>
      <c r="L423" s="26"/>
      <c r="O423" s="27"/>
      <c r="P423" s="27"/>
      <c r="Q423" s="26"/>
      <c r="R423" s="27"/>
      <c r="S423" s="27"/>
      <c r="T423" s="26"/>
      <c r="U423" s="27"/>
      <c r="V423" s="27"/>
      <c r="W423" s="26"/>
      <c r="X423" s="26"/>
      <c r="Y423" s="26"/>
      <c r="Z423" s="26"/>
      <c r="AA423" s="26"/>
      <c r="AB423" s="26"/>
      <c r="AC423" s="26"/>
      <c r="AD423" s="13"/>
      <c r="AF423" s="53"/>
    </row>
    <row r="424" spans="1:32" s="26" customFormat="1" ht="19" customHeight="1">
      <c r="A424" s="44">
        <v>9331</v>
      </c>
      <c r="B424" s="45" t="s">
        <v>506</v>
      </c>
      <c r="C424" s="46"/>
      <c r="D424" s="47">
        <v>0</v>
      </c>
      <c r="E424" s="48" t="s">
        <v>136</v>
      </c>
      <c r="F424" s="48" t="s">
        <v>145</v>
      </c>
      <c r="G424" s="49">
        <v>0</v>
      </c>
      <c r="H424" s="50">
        <f>D424*G424</f>
        <v>0</v>
      </c>
      <c r="I424" s="54"/>
      <c r="L424" s="52">
        <f>H424+(H424*(SUMIF($F$242:$F$248,F424,$D$242:$D$248)))</f>
        <v>0</v>
      </c>
      <c r="O424" s="27"/>
      <c r="P424" s="27"/>
      <c r="R424" s="27"/>
      <c r="S424" s="27"/>
      <c r="U424" s="27"/>
      <c r="V424" s="27"/>
      <c r="AD424" s="13"/>
      <c r="AF424" s="27"/>
    </row>
    <row r="425" spans="1:32" s="26" customFormat="1" ht="19" customHeight="1">
      <c r="A425" s="44">
        <v>9332</v>
      </c>
      <c r="B425" s="45" t="s">
        <v>507</v>
      </c>
      <c r="C425" s="46"/>
      <c r="D425" s="47">
        <v>0</v>
      </c>
      <c r="E425" s="48" t="s">
        <v>136</v>
      </c>
      <c r="F425" s="48" t="s">
        <v>145</v>
      </c>
      <c r="G425" s="49">
        <v>0</v>
      </c>
      <c r="H425" s="50">
        <f>D425*G425</f>
        <v>0</v>
      </c>
      <c r="I425" s="54"/>
      <c r="L425" s="52">
        <f>H425+(H425*(SUMIF($F$242:$F$248,F425,$D$242:$D$248)))</f>
        <v>0</v>
      </c>
      <c r="O425" s="27"/>
      <c r="P425" s="27"/>
      <c r="R425" s="27"/>
      <c r="S425" s="27"/>
      <c r="U425" s="27"/>
      <c r="V425" s="27"/>
      <c r="AD425" s="13"/>
      <c r="AF425" s="27"/>
    </row>
    <row r="426" spans="1:32" s="26" customFormat="1" ht="19" customHeight="1">
      <c r="A426" s="44">
        <v>9333</v>
      </c>
      <c r="B426" s="45" t="s">
        <v>508</v>
      </c>
      <c r="C426" s="46"/>
      <c r="D426" s="47">
        <v>1</v>
      </c>
      <c r="E426" s="48" t="s">
        <v>136</v>
      </c>
      <c r="F426" s="48" t="s">
        <v>145</v>
      </c>
      <c r="G426" s="49">
        <v>1000</v>
      </c>
      <c r="H426" s="50">
        <f>D426*G426</f>
        <v>1000</v>
      </c>
      <c r="I426" s="54"/>
      <c r="L426" s="52">
        <f>H426+(H426*(SUMIF($F$242:$F$248,F426,$D$242:$D$248)))</f>
        <v>1000</v>
      </c>
      <c r="O426" s="27"/>
      <c r="P426" s="27"/>
      <c r="R426" s="27"/>
      <c r="S426" s="27"/>
      <c r="U426" s="27"/>
      <c r="V426" s="27"/>
      <c r="AD426" s="13"/>
      <c r="AF426" s="27"/>
    </row>
    <row r="427" spans="1:32" s="26" customFormat="1" ht="19" customHeight="1">
      <c r="A427" s="44">
        <v>9334</v>
      </c>
      <c r="B427" s="45" t="s">
        <v>509</v>
      </c>
      <c r="C427" s="46"/>
      <c r="D427" s="47">
        <v>0</v>
      </c>
      <c r="E427" s="48" t="s">
        <v>136</v>
      </c>
      <c r="F427" s="48" t="s">
        <v>145</v>
      </c>
      <c r="G427" s="49">
        <v>0</v>
      </c>
      <c r="H427" s="50">
        <f>D427*G427</f>
        <v>0</v>
      </c>
      <c r="I427" s="54"/>
      <c r="L427" s="52">
        <f>H427+(H427*(SUMIF($F$242:$F$248,F427,$D$242:$D$248)))</f>
        <v>0</v>
      </c>
      <c r="O427" s="27"/>
      <c r="P427" s="27"/>
      <c r="R427" s="27"/>
      <c r="S427" s="27"/>
      <c r="U427" s="27"/>
      <c r="V427" s="27"/>
      <c r="AD427" s="13"/>
      <c r="AF427" s="27"/>
    </row>
    <row r="428" spans="1:32" s="26" customFormat="1" ht="19" customHeight="1">
      <c r="A428" s="55"/>
      <c r="B428" s="56"/>
      <c r="C428" s="57"/>
      <c r="D428" s="58"/>
      <c r="E428" s="59"/>
      <c r="F428" s="59"/>
      <c r="G428" s="60"/>
      <c r="H428" s="54"/>
      <c r="I428" s="54"/>
      <c r="O428" s="27"/>
      <c r="P428" s="27"/>
      <c r="R428" s="27"/>
      <c r="S428" s="27"/>
      <c r="U428" s="27"/>
      <c r="V428" s="27"/>
      <c r="AD428" s="13"/>
      <c r="AF428" s="27"/>
    </row>
    <row r="429" spans="1:32" s="26" customFormat="1" ht="20" customHeight="1">
      <c r="A429" s="55"/>
      <c r="B429" s="56"/>
      <c r="C429" s="57"/>
      <c r="D429" s="58"/>
      <c r="E429" s="59"/>
      <c r="F429" s="59"/>
      <c r="G429" s="60"/>
      <c r="H429" s="54"/>
      <c r="I429" s="54"/>
      <c r="O429" s="27"/>
      <c r="P429" s="27"/>
      <c r="R429" s="27"/>
      <c r="S429" s="27"/>
      <c r="U429" s="27"/>
      <c r="V429" s="27"/>
      <c r="AD429" s="13"/>
      <c r="AF429" s="27"/>
    </row>
    <row r="430" spans="1:32" s="26" customFormat="1" ht="20" customHeight="1">
      <c r="A430" s="55"/>
      <c r="B430" s="56"/>
      <c r="C430" s="57"/>
      <c r="D430" s="58"/>
      <c r="E430" s="59"/>
      <c r="F430" s="59"/>
      <c r="G430" s="60"/>
      <c r="H430" s="54"/>
      <c r="I430" s="54"/>
      <c r="O430" s="27"/>
      <c r="P430" s="27"/>
      <c r="R430" s="27"/>
      <c r="S430" s="27"/>
      <c r="U430" s="27"/>
      <c r="V430" s="27"/>
      <c r="AD430" s="13"/>
      <c r="AF430" s="27"/>
    </row>
    <row r="431" spans="1:32" s="26" customFormat="1" ht="28" customHeight="1" thickBot="1">
      <c r="A431" s="98" t="s">
        <v>510</v>
      </c>
      <c r="B431" s="16"/>
      <c r="C431" s="16"/>
      <c r="D431" s="15"/>
      <c r="E431" s="15"/>
      <c r="F431" s="15"/>
      <c r="G431" s="99" t="s">
        <v>511</v>
      </c>
      <c r="H431" s="100">
        <f>(SUM(H5:H430))-J431</f>
        <v>0</v>
      </c>
      <c r="I431" s="15"/>
      <c r="J431" s="125">
        <f>J5+J35+J206+J238+J249+J294+J329+J373+J393</f>
        <v>1000</v>
      </c>
      <c r="K431" s="126"/>
      <c r="L431" s="17"/>
      <c r="O431" s="27"/>
      <c r="P431" s="27"/>
      <c r="R431" s="27"/>
      <c r="S431" s="27"/>
      <c r="U431" s="27"/>
      <c r="V431" s="27"/>
      <c r="AD431" s="13"/>
      <c r="AF431" s="27"/>
    </row>
    <row r="432" spans="1:32" s="26" customFormat="1">
      <c r="A432" s="101"/>
      <c r="B432" s="55"/>
      <c r="C432" s="101"/>
      <c r="D432" s="101"/>
      <c r="E432" s="101"/>
      <c r="F432" s="101"/>
      <c r="G432" s="101"/>
      <c r="H432" s="101"/>
      <c r="I432" s="101"/>
      <c r="J432" s="102"/>
      <c r="K432" s="102"/>
      <c r="L432" s="102"/>
      <c r="O432" s="27"/>
      <c r="P432" s="27"/>
      <c r="R432" s="27"/>
      <c r="S432" s="27"/>
      <c r="U432" s="27"/>
      <c r="V432" s="27"/>
      <c r="AD432" s="13"/>
      <c r="AF432" s="27"/>
    </row>
    <row r="433" spans="1:32" s="26" customFormat="1" ht="28" customHeight="1" thickBot="1">
      <c r="A433" s="98" t="s">
        <v>512</v>
      </c>
      <c r="B433" s="15"/>
      <c r="C433" s="16"/>
      <c r="D433" s="15"/>
      <c r="E433" s="15"/>
      <c r="F433" s="15"/>
      <c r="G433" s="103">
        <v>0.15</v>
      </c>
      <c r="H433" s="100"/>
      <c r="I433" s="15"/>
      <c r="J433" s="125">
        <f>J431*G433</f>
        <v>150</v>
      </c>
      <c r="K433" s="126"/>
      <c r="L433" s="17"/>
      <c r="O433" s="27"/>
      <c r="P433" s="27"/>
      <c r="R433" s="27"/>
      <c r="S433" s="27"/>
      <c r="U433" s="27"/>
      <c r="V433" s="27"/>
      <c r="AD433" s="13"/>
      <c r="AF433" s="27"/>
    </row>
    <row r="434" spans="1:32" s="26" customFormat="1">
      <c r="A434" s="101"/>
      <c r="B434" s="55"/>
      <c r="C434" s="101"/>
      <c r="D434" s="101"/>
      <c r="E434" s="101"/>
      <c r="F434" s="101"/>
      <c r="G434" s="101"/>
      <c r="H434" s="101"/>
      <c r="I434" s="101"/>
      <c r="J434" s="104"/>
      <c r="K434" s="104"/>
      <c r="L434" s="104"/>
      <c r="O434" s="27"/>
      <c r="P434" s="27"/>
      <c r="R434" s="27"/>
      <c r="S434" s="27"/>
      <c r="U434" s="27"/>
      <c r="V434" s="27"/>
      <c r="AD434" s="13"/>
      <c r="AF434" s="27"/>
    </row>
    <row r="435" spans="1:32" s="26" customFormat="1" ht="28" customHeight="1" thickBot="1">
      <c r="A435" s="98" t="s">
        <v>513</v>
      </c>
      <c r="B435" s="15"/>
      <c r="C435" s="16"/>
      <c r="D435" s="15"/>
      <c r="E435" s="15"/>
      <c r="F435" s="15"/>
      <c r="G435" s="103">
        <v>0.02</v>
      </c>
      <c r="H435" s="100"/>
      <c r="I435" s="15"/>
      <c r="J435" s="125">
        <f>J431*G435</f>
        <v>20</v>
      </c>
      <c r="K435" s="126"/>
      <c r="L435" s="17"/>
      <c r="O435" s="27"/>
      <c r="P435" s="27"/>
      <c r="R435" s="27"/>
      <c r="S435" s="27"/>
      <c r="U435" s="27"/>
      <c r="V435" s="27"/>
      <c r="AD435" s="13"/>
      <c r="AF435" s="27"/>
    </row>
    <row r="436" spans="1:32" s="26" customFormat="1">
      <c r="A436" s="101"/>
      <c r="B436" s="55"/>
      <c r="C436" s="101"/>
      <c r="D436" s="101"/>
      <c r="E436" s="101"/>
      <c r="F436" s="101"/>
      <c r="G436" s="101"/>
      <c r="H436" s="101"/>
      <c r="I436" s="101"/>
      <c r="J436" s="104"/>
      <c r="K436" s="104"/>
      <c r="L436" s="104"/>
      <c r="O436" s="27"/>
      <c r="P436" s="27"/>
      <c r="R436" s="27"/>
      <c r="S436" s="27"/>
      <c r="U436" s="27"/>
      <c r="V436" s="27"/>
      <c r="AD436" s="13"/>
      <c r="AF436" s="27"/>
    </row>
    <row r="437" spans="1:32" s="26" customFormat="1" ht="28" customHeight="1" thickBot="1">
      <c r="A437" s="98" t="s">
        <v>514</v>
      </c>
      <c r="B437" s="15"/>
      <c r="C437" s="16"/>
      <c r="D437" s="15"/>
      <c r="E437" s="15"/>
      <c r="F437" s="15"/>
      <c r="G437" s="103">
        <v>7.0000000000000007E-2</v>
      </c>
      <c r="H437" s="100"/>
      <c r="I437" s="15"/>
      <c r="J437" s="125">
        <f>J431*G437</f>
        <v>70</v>
      </c>
      <c r="K437" s="126"/>
      <c r="L437" s="17"/>
      <c r="O437" s="27"/>
      <c r="P437" s="27"/>
      <c r="R437" s="27"/>
      <c r="S437" s="27"/>
      <c r="U437" s="27"/>
      <c r="V437" s="27"/>
      <c r="AD437" s="13"/>
      <c r="AF437" s="27"/>
    </row>
    <row r="438" spans="1:32" s="26" customFormat="1">
      <c r="A438" s="101"/>
      <c r="B438" s="55"/>
      <c r="C438" s="101"/>
      <c r="D438" s="101"/>
      <c r="E438" s="101"/>
      <c r="F438" s="101"/>
      <c r="G438" s="101"/>
      <c r="H438" s="101"/>
      <c r="I438" s="101"/>
      <c r="J438" s="104"/>
      <c r="K438" s="104"/>
      <c r="L438" s="104"/>
      <c r="O438" s="27"/>
      <c r="P438" s="27"/>
      <c r="R438" s="27"/>
      <c r="S438" s="27"/>
      <c r="U438" s="27"/>
      <c r="V438" s="27"/>
      <c r="AD438" s="13"/>
      <c r="AF438" s="27"/>
    </row>
    <row r="439" spans="1:32" s="26" customFormat="1" ht="28" customHeight="1" thickBot="1">
      <c r="A439" s="98" t="s">
        <v>515</v>
      </c>
      <c r="B439" s="15"/>
      <c r="C439" s="16"/>
      <c r="D439" s="15"/>
      <c r="E439" s="15"/>
      <c r="F439" s="15"/>
      <c r="G439" s="103"/>
      <c r="H439" s="100"/>
      <c r="I439" s="15"/>
      <c r="J439" s="125">
        <v>0</v>
      </c>
      <c r="K439" s="126"/>
      <c r="L439" s="17"/>
      <c r="O439" s="27"/>
      <c r="P439" s="27"/>
      <c r="R439" s="27"/>
      <c r="S439" s="27"/>
      <c r="U439" s="27"/>
      <c r="V439" s="27"/>
      <c r="AD439" s="13"/>
      <c r="AF439" s="27"/>
    </row>
    <row r="440" spans="1:32" s="26" customFormat="1" ht="20" customHeight="1">
      <c r="A440" s="101"/>
      <c r="B440" s="55"/>
      <c r="C440" s="101"/>
      <c r="D440" s="101"/>
      <c r="E440" s="101"/>
      <c r="F440" s="101"/>
      <c r="G440" s="101"/>
      <c r="H440" s="101"/>
      <c r="I440" s="101"/>
      <c r="J440" s="105"/>
      <c r="K440" s="105"/>
      <c r="L440" s="105"/>
      <c r="O440" s="27"/>
      <c r="P440" s="27"/>
      <c r="R440" s="27"/>
      <c r="S440" s="27"/>
      <c r="U440" s="27"/>
      <c r="V440" s="27"/>
      <c r="AD440" s="13"/>
      <c r="AF440" s="27"/>
    </row>
    <row r="441" spans="1:32" s="26" customFormat="1" ht="28" customHeight="1" thickBot="1">
      <c r="A441" s="106" t="s">
        <v>126</v>
      </c>
      <c r="B441" s="107"/>
      <c r="C441" s="107"/>
      <c r="D441" s="108"/>
      <c r="E441" s="108"/>
      <c r="F441" s="108"/>
      <c r="G441" s="109"/>
      <c r="H441" s="110"/>
      <c r="I441" s="108"/>
      <c r="J441" s="133">
        <f>SUM(J431:K440)</f>
        <v>1240</v>
      </c>
      <c r="K441" s="134"/>
      <c r="L441" s="17"/>
      <c r="O441" s="27"/>
      <c r="P441" s="27"/>
      <c r="R441" s="27"/>
      <c r="S441" s="27"/>
      <c r="U441" s="27"/>
      <c r="V441" s="27"/>
      <c r="AD441" s="13"/>
      <c r="AF441" s="27"/>
    </row>
    <row r="442" spans="1:32" s="26" customFormat="1" ht="20" customHeight="1">
      <c r="A442" s="55"/>
      <c r="B442" s="56"/>
      <c r="C442" s="57"/>
      <c r="D442" s="58"/>
      <c r="E442" s="59"/>
      <c r="F442" s="59"/>
      <c r="G442" s="60"/>
      <c r="H442" s="54"/>
      <c r="I442" s="54"/>
      <c r="O442" s="27"/>
      <c r="P442" s="27"/>
      <c r="R442" s="27"/>
      <c r="S442" s="27"/>
      <c r="U442" s="27"/>
      <c r="V442" s="27"/>
      <c r="AD442" s="13"/>
      <c r="AF442" s="27"/>
    </row>
    <row r="443" spans="1:32" s="26" customFormat="1" ht="20" customHeight="1">
      <c r="A443" s="55"/>
      <c r="B443" s="56"/>
      <c r="C443" s="57"/>
      <c r="D443" s="58"/>
      <c r="E443" s="59"/>
      <c r="F443" s="59"/>
      <c r="G443" s="60"/>
      <c r="H443" s="54"/>
      <c r="I443" s="54"/>
      <c r="O443" s="27"/>
      <c r="P443" s="27"/>
      <c r="R443" s="27"/>
      <c r="S443" s="27"/>
      <c r="U443" s="27"/>
      <c r="V443" s="27"/>
      <c r="AD443" s="13"/>
      <c r="AF443" s="27"/>
    </row>
    <row r="444" spans="1:32" s="26" customFormat="1" ht="20" customHeight="1">
      <c r="A444" s="55"/>
      <c r="B444" s="56"/>
      <c r="C444" s="57"/>
      <c r="D444" s="58"/>
      <c r="E444" s="59"/>
      <c r="F444" s="59"/>
      <c r="G444" s="60"/>
      <c r="H444" s="54"/>
      <c r="I444" s="54"/>
      <c r="O444" s="27"/>
      <c r="P444" s="27"/>
      <c r="R444" s="27"/>
      <c r="S444" s="27"/>
      <c r="U444" s="27"/>
      <c r="V444" s="27"/>
      <c r="AD444" s="13"/>
      <c r="AF444" s="27"/>
    </row>
    <row r="445" spans="1:32" s="26" customFormat="1" ht="20" customHeight="1">
      <c r="A445" s="55"/>
      <c r="B445" s="56"/>
      <c r="C445" s="57"/>
      <c r="D445" s="58"/>
      <c r="E445" s="59"/>
      <c r="F445" s="59"/>
      <c r="G445" s="60"/>
      <c r="H445" s="54"/>
      <c r="I445" s="54"/>
      <c r="O445" s="27"/>
      <c r="P445" s="27"/>
      <c r="R445" s="27"/>
      <c r="S445" s="27"/>
      <c r="U445" s="27"/>
      <c r="V445" s="27"/>
      <c r="AD445" s="13"/>
      <c r="AF445" s="27"/>
    </row>
    <row r="446" spans="1:32" s="26" customFormat="1" ht="20" customHeight="1">
      <c r="A446" s="55"/>
      <c r="B446" s="56"/>
      <c r="C446" s="57"/>
      <c r="D446" s="58"/>
      <c r="E446" s="59"/>
      <c r="F446" s="59"/>
      <c r="G446" s="60"/>
      <c r="H446" s="54"/>
      <c r="I446" s="54"/>
      <c r="O446" s="27"/>
      <c r="P446" s="27"/>
      <c r="R446" s="27"/>
      <c r="S446" s="27"/>
      <c r="U446" s="27"/>
      <c r="V446" s="27"/>
      <c r="AD446" s="13"/>
      <c r="AF446" s="27"/>
    </row>
    <row r="496" spans="1:32" s="26" customFormat="1">
      <c r="A496" s="55"/>
      <c r="B496" s="56"/>
      <c r="C496" s="57"/>
      <c r="D496" s="58"/>
      <c r="E496" s="59"/>
      <c r="F496" s="59"/>
      <c r="G496" s="60"/>
      <c r="H496" s="54"/>
      <c r="I496" s="54"/>
      <c r="O496" s="27"/>
      <c r="P496" s="27"/>
      <c r="R496" s="27"/>
      <c r="S496" s="27"/>
      <c r="U496" s="27"/>
      <c r="V496" s="27"/>
      <c r="AD496" s="13"/>
      <c r="AF496" s="27"/>
    </row>
    <row r="497" spans="1:32" s="69" customFormat="1">
      <c r="A497" s="55"/>
      <c r="B497" s="56"/>
      <c r="C497" s="57"/>
      <c r="D497" s="58"/>
      <c r="E497" s="59"/>
      <c r="F497" s="59"/>
      <c r="G497" s="60"/>
      <c r="H497" s="54"/>
      <c r="I497" s="54"/>
      <c r="J497" s="26"/>
      <c r="K497" s="26"/>
      <c r="L497" s="26"/>
      <c r="O497" s="111"/>
      <c r="P497" s="111"/>
      <c r="R497" s="111"/>
      <c r="S497" s="111"/>
      <c r="U497" s="111"/>
      <c r="V497" s="111"/>
      <c r="AD497" s="112"/>
      <c r="AF497" s="111"/>
    </row>
    <row r="498" spans="1:32" s="101" customFormat="1">
      <c r="A498" s="55"/>
      <c r="B498" s="56"/>
      <c r="C498" s="57"/>
      <c r="D498" s="58"/>
      <c r="E498" s="59"/>
      <c r="F498" s="59"/>
      <c r="G498" s="60"/>
      <c r="H498" s="54"/>
      <c r="I498" s="54"/>
      <c r="J498" s="26"/>
      <c r="K498" s="26"/>
      <c r="L498" s="26"/>
      <c r="O498" s="113"/>
      <c r="P498" s="113"/>
      <c r="R498" s="113"/>
      <c r="S498" s="113"/>
      <c r="U498" s="113"/>
      <c r="V498" s="113"/>
      <c r="AD498" s="114"/>
      <c r="AF498" s="113"/>
    </row>
    <row r="499" spans="1:32">
      <c r="A499" s="55"/>
      <c r="B499" s="56"/>
      <c r="C499" s="57"/>
      <c r="D499" s="58"/>
      <c r="E499" s="59"/>
      <c r="F499" s="59"/>
      <c r="G499" s="60"/>
      <c r="H499" s="54"/>
      <c r="I499" s="54"/>
      <c r="J499" s="26"/>
      <c r="K499" s="26"/>
      <c r="L499" s="26"/>
    </row>
    <row r="500" spans="1:32">
      <c r="A500" s="101"/>
      <c r="H500" s="115"/>
      <c r="I500" s="115"/>
      <c r="J500" s="116"/>
      <c r="K500" s="116"/>
      <c r="L500" s="116"/>
    </row>
    <row r="501" spans="1:32">
      <c r="A501" s="101"/>
      <c r="H501" s="117"/>
      <c r="I501" s="117"/>
      <c r="J501" s="118"/>
      <c r="K501" s="118"/>
      <c r="L501" s="118"/>
    </row>
    <row r="507" spans="1:32" s="26" customFormat="1" ht="19" customHeight="1">
      <c r="A507" s="10"/>
      <c r="H507" s="10"/>
      <c r="I507" s="10"/>
      <c r="J507" s="11"/>
      <c r="K507" s="11"/>
      <c r="L507" s="11"/>
      <c r="O507" s="27"/>
      <c r="P507" s="27"/>
      <c r="R507" s="27"/>
      <c r="S507" s="27"/>
      <c r="U507" s="27"/>
      <c r="V507" s="27"/>
      <c r="AD507" s="13"/>
      <c r="AF507" s="27"/>
    </row>
    <row r="508" spans="1:32" s="26" customFormat="1" ht="19" customHeight="1">
      <c r="A508" s="10"/>
      <c r="H508" s="10"/>
      <c r="I508" s="10"/>
      <c r="J508" s="11"/>
      <c r="K508" s="11"/>
      <c r="L508" s="11"/>
      <c r="O508" s="27"/>
      <c r="P508" s="27"/>
      <c r="R508" s="27"/>
      <c r="S508" s="27"/>
      <c r="U508" s="27"/>
      <c r="V508" s="27"/>
      <c r="AD508" s="13"/>
      <c r="AF508" s="27"/>
    </row>
    <row r="510" spans="1:32">
      <c r="A510" s="55"/>
      <c r="B510" s="56"/>
      <c r="C510" s="57"/>
      <c r="D510" s="58"/>
      <c r="E510" s="59"/>
      <c r="F510" s="59"/>
      <c r="G510" s="60"/>
      <c r="H510" s="54"/>
      <c r="I510" s="54"/>
      <c r="J510" s="26"/>
      <c r="K510" s="26"/>
      <c r="L510" s="26"/>
    </row>
    <row r="511" spans="1:32">
      <c r="A511" s="55"/>
      <c r="B511" s="56"/>
      <c r="C511" s="57"/>
      <c r="D511" s="58"/>
      <c r="E511" s="59"/>
      <c r="F511" s="59"/>
      <c r="G511" s="60"/>
      <c r="H511" s="54"/>
      <c r="I511" s="54"/>
      <c r="J511" s="26"/>
      <c r="K511" s="26"/>
      <c r="L511" s="26"/>
    </row>
  </sheetData>
  <mergeCells count="30">
    <mergeCell ref="J441:K441"/>
    <mergeCell ref="J238:K238"/>
    <mergeCell ref="J249:K249"/>
    <mergeCell ref="J294:K294"/>
    <mergeCell ref="J329:K329"/>
    <mergeCell ref="J373:K373"/>
    <mergeCell ref="J393:K393"/>
    <mergeCell ref="J431:K431"/>
    <mergeCell ref="J433:K433"/>
    <mergeCell ref="J435:K435"/>
    <mergeCell ref="J437:K437"/>
    <mergeCell ref="J439:K439"/>
    <mergeCell ref="J206:K206"/>
    <mergeCell ref="O36:O38"/>
    <mergeCell ref="P36:P38"/>
    <mergeCell ref="R36:R38"/>
    <mergeCell ref="S36:S38"/>
    <mergeCell ref="X35:AB35"/>
    <mergeCell ref="U36:U38"/>
    <mergeCell ref="V36:V38"/>
    <mergeCell ref="J5:K5"/>
    <mergeCell ref="J35:K35"/>
    <mergeCell ref="O35:P35"/>
    <mergeCell ref="R35:S35"/>
    <mergeCell ref="U35:V35"/>
    <mergeCell ref="X36:X38"/>
    <mergeCell ref="Y36:Y38"/>
    <mergeCell ref="Z36:Z38"/>
    <mergeCell ref="AA36:AA38"/>
    <mergeCell ref="AB36:AB38"/>
  </mergeCells>
  <pageMargins left="0.71" right="0.35000000000000003" top="0.60638888888888887" bottom="0.96000000000000008" header="0.21069444444444443" footer="0.39000000000000007"/>
  <pageSetup paperSize="9" scale="37" orientation="portrait" horizontalDpi="4294967292" verticalDpi="4294967292"/>
  <headerFooter>
    <oddHeader>&amp;L&amp;G&amp;C&amp;14_x000D_&amp;18Détails budget_x000D_</oddHeader>
    <oddFooter>&amp;LBUDGET PREVISIONNEL DU &amp;D&amp;RPage &amp;P / &amp;N</oddFooter>
  </headerFooter>
  <colBreaks count="1" manualBreakCount="1">
    <brk id="12" min="4" max="1354" man="1"/>
  </colBreaks>
  <legacyDrawingHF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P52"/>
  <sheetViews>
    <sheetView tabSelected="1" workbookViewId="0">
      <selection activeCell="G35" sqref="G35"/>
    </sheetView>
  </sheetViews>
  <sheetFormatPr baseColWidth="10" defaultRowHeight="15" x14ac:dyDescent="0"/>
  <cols>
    <col min="7" max="7" width="36.6640625" customWidth="1"/>
  </cols>
  <sheetData>
    <row r="1" spans="1:16" ht="24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</row>
    <row r="2" spans="1:16">
      <c r="A2" s="2" t="s">
        <v>16</v>
      </c>
      <c r="B2" s="3" t="s">
        <v>17</v>
      </c>
      <c r="C2" s="2" t="s">
        <v>18</v>
      </c>
      <c r="D2" s="3">
        <v>1111</v>
      </c>
      <c r="E2" s="4">
        <v>42369</v>
      </c>
      <c r="F2" s="2">
        <v>10522</v>
      </c>
      <c r="G2" s="3" t="s">
        <v>19</v>
      </c>
      <c r="H2" s="5">
        <v>1500</v>
      </c>
      <c r="I2" s="5">
        <v>1500</v>
      </c>
      <c r="J2" s="5">
        <v>0</v>
      </c>
      <c r="K2" s="2">
        <v>1</v>
      </c>
      <c r="L2" s="2"/>
      <c r="M2" s="3"/>
      <c r="N2" s="3" t="s">
        <v>20</v>
      </c>
      <c r="O2" s="6">
        <v>1</v>
      </c>
      <c r="P2" s="3" t="s">
        <v>21</v>
      </c>
    </row>
    <row r="3" spans="1:16">
      <c r="A3" s="2" t="s">
        <v>16</v>
      </c>
      <c r="B3" s="3" t="s">
        <v>17</v>
      </c>
      <c r="C3" s="2" t="s">
        <v>18</v>
      </c>
      <c r="D3" s="3">
        <v>1111</v>
      </c>
      <c r="E3" s="4">
        <v>42369</v>
      </c>
      <c r="F3" s="2">
        <v>10523</v>
      </c>
      <c r="G3" s="3" t="s">
        <v>517</v>
      </c>
      <c r="H3" s="5">
        <v>4000</v>
      </c>
      <c r="I3" s="5">
        <v>4000</v>
      </c>
      <c r="J3" s="5">
        <v>0</v>
      </c>
      <c r="K3" s="2">
        <v>1</v>
      </c>
      <c r="L3" s="2"/>
      <c r="M3" s="3"/>
      <c r="N3" s="3" t="s">
        <v>20</v>
      </c>
      <c r="O3" s="6">
        <v>1</v>
      </c>
      <c r="P3" s="3" t="s">
        <v>21</v>
      </c>
    </row>
    <row r="4" spans="1:16">
      <c r="A4" s="2" t="s">
        <v>16</v>
      </c>
      <c r="B4" s="3" t="s">
        <v>17</v>
      </c>
      <c r="C4" s="2" t="s">
        <v>23</v>
      </c>
      <c r="D4" s="3">
        <v>1211</v>
      </c>
      <c r="E4" s="4">
        <v>42429</v>
      </c>
      <c r="F4" s="2">
        <v>11016</v>
      </c>
      <c r="G4" s="3" t="s">
        <v>19</v>
      </c>
      <c r="H4" s="5">
        <v>1000</v>
      </c>
      <c r="I4" s="5">
        <v>1000</v>
      </c>
      <c r="J4" s="5">
        <v>0</v>
      </c>
      <c r="K4" s="2">
        <v>1</v>
      </c>
      <c r="L4" s="2"/>
      <c r="M4" s="3"/>
      <c r="N4" s="3" t="s">
        <v>20</v>
      </c>
      <c r="O4" s="6">
        <v>1</v>
      </c>
      <c r="P4" s="3" t="s">
        <v>21</v>
      </c>
    </row>
    <row r="5" spans="1:16">
      <c r="A5" s="2" t="s">
        <v>16</v>
      </c>
      <c r="B5" s="3" t="s">
        <v>17</v>
      </c>
      <c r="C5" s="2" t="s">
        <v>18</v>
      </c>
      <c r="D5" s="3">
        <v>1211</v>
      </c>
      <c r="E5" s="4">
        <v>42460</v>
      </c>
      <c r="F5" s="2">
        <v>11314</v>
      </c>
      <c r="G5" s="3" t="s">
        <v>19</v>
      </c>
      <c r="H5" s="5">
        <v>1700</v>
      </c>
      <c r="I5" s="5">
        <v>1700</v>
      </c>
      <c r="J5" s="5">
        <v>0</v>
      </c>
      <c r="K5" s="2">
        <v>0</v>
      </c>
      <c r="L5" s="2"/>
      <c r="M5" s="3"/>
      <c r="N5" s="3" t="s">
        <v>20</v>
      </c>
      <c r="O5" s="6">
        <v>1</v>
      </c>
      <c r="P5" s="3" t="s">
        <v>21</v>
      </c>
    </row>
    <row r="6" spans="1:16" ht="30" customHeight="1">
      <c r="A6" s="2" t="s">
        <v>24</v>
      </c>
      <c r="B6" s="3" t="s">
        <v>17</v>
      </c>
      <c r="C6" s="2"/>
      <c r="D6" s="3">
        <v>1411</v>
      </c>
      <c r="E6" s="4">
        <v>42459</v>
      </c>
      <c r="F6" s="2" t="s">
        <v>25</v>
      </c>
      <c r="G6" s="3" t="s">
        <v>26</v>
      </c>
      <c r="H6" s="5">
        <v>313.16000000000003</v>
      </c>
      <c r="I6" s="5">
        <v>313.16000000000003</v>
      </c>
      <c r="J6" s="5">
        <v>0</v>
      </c>
      <c r="K6" s="2">
        <v>1</v>
      </c>
      <c r="L6" s="2" t="s">
        <v>27</v>
      </c>
      <c r="M6" s="3"/>
      <c r="N6" s="3"/>
      <c r="O6" s="6"/>
      <c r="P6" s="3" t="s">
        <v>21</v>
      </c>
    </row>
    <row r="7" spans="1:16">
      <c r="A7" s="2" t="s">
        <v>28</v>
      </c>
      <c r="B7" s="3" t="s">
        <v>17</v>
      </c>
      <c r="C7" s="2"/>
      <c r="D7" s="3">
        <v>1411</v>
      </c>
      <c r="E7" s="4">
        <v>42472</v>
      </c>
      <c r="F7" s="2">
        <v>3560</v>
      </c>
      <c r="G7" s="3" t="s">
        <v>29</v>
      </c>
      <c r="H7" s="5">
        <v>3892</v>
      </c>
      <c r="I7" s="5">
        <v>0</v>
      </c>
      <c r="J7" s="5">
        <v>3892</v>
      </c>
      <c r="K7" s="2">
        <v>0</v>
      </c>
      <c r="L7" s="2"/>
      <c r="M7" s="3"/>
      <c r="N7" s="3"/>
      <c r="O7" s="6"/>
      <c r="P7" s="3" t="s">
        <v>21</v>
      </c>
    </row>
    <row r="8" spans="1:16">
      <c r="A8" s="2" t="s">
        <v>28</v>
      </c>
      <c r="B8" s="3" t="s">
        <v>17</v>
      </c>
      <c r="C8" s="2"/>
      <c r="D8" s="3">
        <v>1411</v>
      </c>
      <c r="E8" s="4">
        <v>42472</v>
      </c>
      <c r="F8" s="2">
        <v>3559</v>
      </c>
      <c r="G8" s="3" t="s">
        <v>29</v>
      </c>
      <c r="H8" s="5">
        <v>200</v>
      </c>
      <c r="I8" s="5">
        <v>0</v>
      </c>
      <c r="J8" s="5">
        <v>200</v>
      </c>
      <c r="K8" s="2">
        <v>1</v>
      </c>
      <c r="L8" s="2" t="s">
        <v>30</v>
      </c>
      <c r="M8" s="3">
        <v>275605</v>
      </c>
      <c r="N8" s="3"/>
      <c r="O8" s="6"/>
      <c r="P8" s="3" t="s">
        <v>21</v>
      </c>
    </row>
    <row r="9" spans="1:16">
      <c r="A9" s="2" t="s">
        <v>28</v>
      </c>
      <c r="B9" s="3" t="s">
        <v>17</v>
      </c>
      <c r="C9" s="2"/>
      <c r="D9" s="3">
        <v>1411</v>
      </c>
      <c r="E9" s="4">
        <v>42472</v>
      </c>
      <c r="F9" s="2">
        <v>3561</v>
      </c>
      <c r="G9" s="3" t="s">
        <v>31</v>
      </c>
      <c r="H9" s="5">
        <v>350</v>
      </c>
      <c r="I9" s="5">
        <v>0</v>
      </c>
      <c r="J9" s="5">
        <v>350</v>
      </c>
      <c r="K9" s="2">
        <v>1</v>
      </c>
      <c r="L9" s="2" t="s">
        <v>32</v>
      </c>
      <c r="M9" s="3" t="s">
        <v>33</v>
      </c>
      <c r="N9" s="3"/>
      <c r="O9" s="6"/>
      <c r="P9" s="3" t="s">
        <v>21</v>
      </c>
    </row>
    <row r="10" spans="1:16">
      <c r="A10" s="2" t="s">
        <v>28</v>
      </c>
      <c r="B10" s="3" t="s">
        <v>17</v>
      </c>
      <c r="C10" s="2"/>
      <c r="D10" s="3">
        <v>1411</v>
      </c>
      <c r="E10" s="4">
        <v>42473</v>
      </c>
      <c r="F10" s="2">
        <v>3571</v>
      </c>
      <c r="G10" s="3" t="s">
        <v>34</v>
      </c>
      <c r="H10" s="5">
        <v>61.86</v>
      </c>
      <c r="I10" s="5">
        <v>0</v>
      </c>
      <c r="J10" s="5">
        <v>61.86</v>
      </c>
      <c r="K10" s="2">
        <v>1</v>
      </c>
      <c r="L10" s="2" t="s">
        <v>32</v>
      </c>
      <c r="M10" s="3" t="s">
        <v>35</v>
      </c>
      <c r="N10" s="3"/>
      <c r="O10" s="6"/>
      <c r="P10" s="3" t="s">
        <v>21</v>
      </c>
    </row>
    <row r="11" spans="1:16">
      <c r="A11" s="2" t="s">
        <v>24</v>
      </c>
      <c r="B11" s="3" t="s">
        <v>17</v>
      </c>
      <c r="C11" s="2"/>
      <c r="D11" s="3">
        <v>1413</v>
      </c>
      <c r="E11" s="4">
        <v>42324</v>
      </c>
      <c r="F11" s="2" t="s">
        <v>36</v>
      </c>
      <c r="G11" s="3" t="s">
        <v>37</v>
      </c>
      <c r="H11" s="5">
        <v>68.91</v>
      </c>
      <c r="I11" s="5">
        <v>68.91</v>
      </c>
      <c r="J11" s="5">
        <v>0</v>
      </c>
      <c r="K11" s="2">
        <v>1</v>
      </c>
      <c r="L11" s="2" t="s">
        <v>27</v>
      </c>
      <c r="M11" s="3"/>
      <c r="N11" s="3"/>
      <c r="O11" s="6"/>
      <c r="P11" s="3" t="s">
        <v>21</v>
      </c>
    </row>
    <row r="12" spans="1:16">
      <c r="A12" s="2" t="s">
        <v>24</v>
      </c>
      <c r="B12" s="3" t="s">
        <v>17</v>
      </c>
      <c r="C12" s="2"/>
      <c r="D12" s="3">
        <v>1413</v>
      </c>
      <c r="E12" s="4">
        <v>42347</v>
      </c>
      <c r="F12" s="2" t="s">
        <v>38</v>
      </c>
      <c r="G12" s="3" t="s">
        <v>37</v>
      </c>
      <c r="H12" s="5">
        <v>-68.91</v>
      </c>
      <c r="I12" s="5">
        <v>-68.91</v>
      </c>
      <c r="J12" s="5">
        <v>0</v>
      </c>
      <c r="K12" s="2">
        <v>1</v>
      </c>
      <c r="L12" s="2" t="s">
        <v>27</v>
      </c>
      <c r="M12" s="3"/>
      <c r="N12" s="3"/>
      <c r="O12" s="6"/>
      <c r="P12" s="3" t="s">
        <v>21</v>
      </c>
    </row>
    <row r="13" spans="1:16">
      <c r="A13" s="2" t="s">
        <v>16</v>
      </c>
      <c r="B13" s="3" t="s">
        <v>17</v>
      </c>
      <c r="C13" s="2">
        <v>0</v>
      </c>
      <c r="D13" s="3" t="s">
        <v>39</v>
      </c>
      <c r="E13" s="4">
        <v>42356</v>
      </c>
      <c r="F13" s="2">
        <v>10385</v>
      </c>
      <c r="G13" s="3" t="s">
        <v>40</v>
      </c>
      <c r="H13" s="5">
        <v>1003.92</v>
      </c>
      <c r="I13" s="5">
        <v>1003.92</v>
      </c>
      <c r="J13" s="5">
        <v>0</v>
      </c>
      <c r="K13" s="2">
        <v>1</v>
      </c>
      <c r="L13" s="2"/>
      <c r="M13" s="3"/>
      <c r="N13" s="3" t="s">
        <v>41</v>
      </c>
      <c r="O13" s="6">
        <v>12</v>
      </c>
      <c r="P13" s="3" t="s">
        <v>21</v>
      </c>
    </row>
    <row r="14" spans="1:16">
      <c r="A14" s="2" t="s">
        <v>16</v>
      </c>
      <c r="B14" s="3" t="s">
        <v>17</v>
      </c>
      <c r="C14" s="2" t="s">
        <v>18</v>
      </c>
      <c r="D14" s="3">
        <v>2411</v>
      </c>
      <c r="E14" s="4">
        <v>42360</v>
      </c>
      <c r="F14" s="2">
        <v>10322</v>
      </c>
      <c r="G14" s="3" t="s">
        <v>19</v>
      </c>
      <c r="H14" s="5">
        <v>1920</v>
      </c>
      <c r="I14" s="5">
        <v>1920</v>
      </c>
      <c r="J14" s="5">
        <v>0</v>
      </c>
      <c r="K14" s="2">
        <v>1</v>
      </c>
      <c r="L14" s="2"/>
      <c r="M14" s="3"/>
      <c r="N14" s="3" t="s">
        <v>42</v>
      </c>
      <c r="O14" s="6">
        <v>12</v>
      </c>
      <c r="P14" s="3" t="s">
        <v>21</v>
      </c>
    </row>
    <row r="15" spans="1:16">
      <c r="A15" s="2" t="s">
        <v>16</v>
      </c>
      <c r="B15" s="3" t="s">
        <v>17</v>
      </c>
      <c r="C15" s="2" t="s">
        <v>23</v>
      </c>
      <c r="D15" s="3">
        <v>2411</v>
      </c>
      <c r="E15" s="4">
        <v>42422</v>
      </c>
      <c r="F15" s="2">
        <v>11015</v>
      </c>
      <c r="G15" s="3" t="s">
        <v>19</v>
      </c>
      <c r="H15" s="5">
        <v>320</v>
      </c>
      <c r="I15" s="5">
        <v>320</v>
      </c>
      <c r="J15" s="5">
        <v>0</v>
      </c>
      <c r="K15" s="2">
        <v>1</v>
      </c>
      <c r="L15" s="2"/>
      <c r="M15" s="3"/>
      <c r="N15" s="3" t="s">
        <v>42</v>
      </c>
      <c r="O15" s="6">
        <v>2</v>
      </c>
      <c r="P15" s="3" t="s">
        <v>21</v>
      </c>
    </row>
    <row r="16" spans="1:16">
      <c r="A16" s="2" t="s">
        <v>16</v>
      </c>
      <c r="B16" s="3" t="s">
        <v>17</v>
      </c>
      <c r="C16" s="2" t="s">
        <v>18</v>
      </c>
      <c r="D16" s="3">
        <v>2411</v>
      </c>
      <c r="E16" s="4">
        <v>42451</v>
      </c>
      <c r="F16" s="2">
        <v>11121</v>
      </c>
      <c r="G16" s="3" t="s">
        <v>19</v>
      </c>
      <c r="H16" s="5">
        <v>2080</v>
      </c>
      <c r="I16" s="5">
        <v>2080</v>
      </c>
      <c r="J16" s="5">
        <v>0</v>
      </c>
      <c r="K16" s="2">
        <v>1</v>
      </c>
      <c r="L16" s="2"/>
      <c r="M16" s="3"/>
      <c r="N16" s="3" t="s">
        <v>42</v>
      </c>
      <c r="O16" s="6">
        <v>13</v>
      </c>
      <c r="P16" s="3" t="s">
        <v>21</v>
      </c>
    </row>
    <row r="17" spans="1:16">
      <c r="A17" s="2" t="s">
        <v>16</v>
      </c>
      <c r="B17" s="3" t="s">
        <v>17</v>
      </c>
      <c r="C17" s="2" t="s">
        <v>23</v>
      </c>
      <c r="D17" s="3">
        <v>2611</v>
      </c>
      <c r="E17" s="4">
        <v>42429</v>
      </c>
      <c r="F17" s="2">
        <v>11014</v>
      </c>
      <c r="G17" s="3" t="s">
        <v>43</v>
      </c>
      <c r="H17" s="5">
        <v>2569.1999999999998</v>
      </c>
      <c r="I17" s="5">
        <v>2569.1999999999998</v>
      </c>
      <c r="J17" s="5">
        <v>0</v>
      </c>
      <c r="K17" s="2">
        <v>1</v>
      </c>
      <c r="L17" s="2"/>
      <c r="M17" s="3"/>
      <c r="N17" s="3" t="s">
        <v>44</v>
      </c>
      <c r="O17" s="6">
        <v>10</v>
      </c>
      <c r="P17" s="3" t="s">
        <v>21</v>
      </c>
    </row>
    <row r="18" spans="1:16">
      <c r="A18" s="2" t="s">
        <v>16</v>
      </c>
      <c r="B18" s="3" t="s">
        <v>17</v>
      </c>
      <c r="C18" s="2" t="s">
        <v>18</v>
      </c>
      <c r="D18" s="3">
        <v>2611</v>
      </c>
      <c r="E18" s="4">
        <v>42454</v>
      </c>
      <c r="F18" s="2">
        <v>11464</v>
      </c>
      <c r="G18" s="3" t="s">
        <v>43</v>
      </c>
      <c r="H18" s="5">
        <v>4624.5600000000004</v>
      </c>
      <c r="I18" s="5">
        <v>4624.5600000000004</v>
      </c>
      <c r="J18" s="5">
        <v>0</v>
      </c>
      <c r="K18" s="2">
        <v>1</v>
      </c>
      <c r="L18" s="2"/>
      <c r="M18" s="3"/>
      <c r="N18" s="3" t="s">
        <v>44</v>
      </c>
      <c r="O18" s="6">
        <v>18</v>
      </c>
      <c r="P18" s="3" t="s">
        <v>21</v>
      </c>
    </row>
    <row r="19" spans="1:16">
      <c r="A19" s="2" t="s">
        <v>16</v>
      </c>
      <c r="B19" s="3" t="s">
        <v>17</v>
      </c>
      <c r="C19" s="2" t="s">
        <v>18</v>
      </c>
      <c r="D19" s="3">
        <v>2613</v>
      </c>
      <c r="E19" s="4">
        <v>42444</v>
      </c>
      <c r="F19" s="2">
        <v>11258</v>
      </c>
      <c r="G19" s="3" t="s">
        <v>45</v>
      </c>
      <c r="H19" s="5">
        <v>150</v>
      </c>
      <c r="I19" s="5">
        <v>150</v>
      </c>
      <c r="J19" s="5">
        <v>0</v>
      </c>
      <c r="K19" s="2">
        <v>1</v>
      </c>
      <c r="L19" s="2"/>
      <c r="M19" s="3"/>
      <c r="N19" s="3" t="s">
        <v>46</v>
      </c>
      <c r="O19" s="6">
        <v>1</v>
      </c>
      <c r="P19" s="3" t="s">
        <v>21</v>
      </c>
    </row>
    <row r="20" spans="1:16">
      <c r="A20" s="2" t="s">
        <v>16</v>
      </c>
      <c r="B20" s="3" t="s">
        <v>17</v>
      </c>
      <c r="C20" s="2" t="s">
        <v>18</v>
      </c>
      <c r="D20" s="3">
        <v>2613</v>
      </c>
      <c r="E20" s="4">
        <v>42459</v>
      </c>
      <c r="F20" s="2">
        <v>11426</v>
      </c>
      <c r="G20" s="3" t="s">
        <v>47</v>
      </c>
      <c r="H20" s="5">
        <v>300</v>
      </c>
      <c r="I20" s="5">
        <v>300</v>
      </c>
      <c r="J20" s="5">
        <v>0</v>
      </c>
      <c r="K20" s="2">
        <v>1</v>
      </c>
      <c r="L20" s="2"/>
      <c r="M20" s="3"/>
      <c r="N20" s="3" t="s">
        <v>48</v>
      </c>
      <c r="O20" s="6">
        <v>2</v>
      </c>
      <c r="P20" s="3" t="s">
        <v>21</v>
      </c>
    </row>
    <row r="21" spans="1:16">
      <c r="A21" s="2" t="s">
        <v>16</v>
      </c>
      <c r="B21" s="3" t="s">
        <v>17</v>
      </c>
      <c r="C21" s="2" t="s">
        <v>18</v>
      </c>
      <c r="D21" s="3">
        <v>2613</v>
      </c>
      <c r="E21" s="4">
        <v>42461</v>
      </c>
      <c r="F21" s="2">
        <v>11493</v>
      </c>
      <c r="G21" s="3" t="s">
        <v>47</v>
      </c>
      <c r="H21" s="5">
        <v>150</v>
      </c>
      <c r="I21" s="5">
        <v>150</v>
      </c>
      <c r="J21" s="5">
        <v>0</v>
      </c>
      <c r="K21" s="2">
        <v>1</v>
      </c>
      <c r="L21" s="2"/>
      <c r="M21" s="3"/>
      <c r="N21" s="3" t="s">
        <v>48</v>
      </c>
      <c r="O21" s="6">
        <v>1</v>
      </c>
      <c r="P21" s="3" t="s">
        <v>21</v>
      </c>
    </row>
    <row r="22" spans="1:16">
      <c r="A22" s="2" t="s">
        <v>16</v>
      </c>
      <c r="B22" s="3" t="s">
        <v>17</v>
      </c>
      <c r="C22" s="2" t="s">
        <v>18</v>
      </c>
      <c r="D22" s="3">
        <v>2631</v>
      </c>
      <c r="E22" s="4">
        <v>42458</v>
      </c>
      <c r="F22" s="2">
        <v>11424</v>
      </c>
      <c r="G22" s="3" t="s">
        <v>49</v>
      </c>
      <c r="H22" s="5">
        <v>440</v>
      </c>
      <c r="I22" s="5">
        <v>440</v>
      </c>
      <c r="J22" s="5">
        <v>0</v>
      </c>
      <c r="K22" s="2">
        <v>1</v>
      </c>
      <c r="L22" s="2"/>
      <c r="M22" s="3"/>
      <c r="N22" s="3" t="s">
        <v>50</v>
      </c>
      <c r="O22" s="6">
        <v>2</v>
      </c>
      <c r="P22" s="3" t="s">
        <v>21</v>
      </c>
    </row>
    <row r="23" spans="1:16">
      <c r="A23" s="2" t="s">
        <v>16</v>
      </c>
      <c r="B23" s="3" t="s">
        <v>17</v>
      </c>
      <c r="C23" s="2" t="s">
        <v>18</v>
      </c>
      <c r="D23" s="3">
        <v>2631</v>
      </c>
      <c r="E23" s="4">
        <v>42461</v>
      </c>
      <c r="F23" s="2">
        <v>11482</v>
      </c>
      <c r="G23" s="3" t="s">
        <v>49</v>
      </c>
      <c r="H23" s="5">
        <v>220</v>
      </c>
      <c r="I23" s="5">
        <v>220</v>
      </c>
      <c r="J23" s="5">
        <v>0</v>
      </c>
      <c r="K23" s="2">
        <v>1</v>
      </c>
      <c r="L23" s="2"/>
      <c r="M23" s="3"/>
      <c r="N23" s="3" t="s">
        <v>50</v>
      </c>
      <c r="O23" s="6">
        <v>1</v>
      </c>
      <c r="P23" s="3" t="s">
        <v>21</v>
      </c>
    </row>
    <row r="24" spans="1:16">
      <c r="A24" s="2" t="s">
        <v>16</v>
      </c>
      <c r="B24" s="3" t="s">
        <v>17</v>
      </c>
      <c r="C24" s="2" t="s">
        <v>18</v>
      </c>
      <c r="D24" s="3">
        <v>2632</v>
      </c>
      <c r="E24" s="4">
        <v>42460</v>
      </c>
      <c r="F24" s="2">
        <v>11427</v>
      </c>
      <c r="G24" s="3" t="s">
        <v>51</v>
      </c>
      <c r="H24" s="5">
        <v>320</v>
      </c>
      <c r="I24" s="5">
        <v>320</v>
      </c>
      <c r="J24" s="5">
        <v>0</v>
      </c>
      <c r="K24" s="2">
        <v>1</v>
      </c>
      <c r="L24" s="2"/>
      <c r="M24" s="3"/>
      <c r="N24" s="3" t="s">
        <v>52</v>
      </c>
      <c r="O24" s="6">
        <v>1</v>
      </c>
      <c r="P24" s="3" t="s">
        <v>21</v>
      </c>
    </row>
    <row r="25" spans="1:16">
      <c r="A25" s="2" t="s">
        <v>16</v>
      </c>
      <c r="B25" s="3" t="s">
        <v>17</v>
      </c>
      <c r="C25" s="2" t="s">
        <v>18</v>
      </c>
      <c r="D25" s="3">
        <v>2632</v>
      </c>
      <c r="E25" s="4">
        <v>42461</v>
      </c>
      <c r="F25" s="2">
        <v>11483</v>
      </c>
      <c r="G25" s="3" t="s">
        <v>51</v>
      </c>
      <c r="H25" s="5">
        <v>320</v>
      </c>
      <c r="I25" s="5">
        <v>320</v>
      </c>
      <c r="J25" s="5">
        <v>0</v>
      </c>
      <c r="K25" s="2">
        <v>1</v>
      </c>
      <c r="L25" s="2"/>
      <c r="M25" s="3"/>
      <c r="N25" s="3" t="s">
        <v>52</v>
      </c>
      <c r="O25" s="6">
        <v>1</v>
      </c>
      <c r="P25" s="3" t="s">
        <v>21</v>
      </c>
    </row>
    <row r="26" spans="1:16">
      <c r="A26" s="2" t="s">
        <v>28</v>
      </c>
      <c r="B26" s="3" t="s">
        <v>17</v>
      </c>
      <c r="C26" s="2"/>
      <c r="D26" s="3">
        <v>2711</v>
      </c>
      <c r="E26" s="4">
        <v>42338</v>
      </c>
      <c r="F26" s="2">
        <v>3007</v>
      </c>
      <c r="G26" s="3" t="s">
        <v>53</v>
      </c>
      <c r="H26" s="5">
        <v>3500</v>
      </c>
      <c r="I26" s="5">
        <v>0</v>
      </c>
      <c r="J26" s="5">
        <v>3500</v>
      </c>
      <c r="K26" s="2">
        <v>1</v>
      </c>
      <c r="L26" s="2" t="s">
        <v>54</v>
      </c>
      <c r="M26" s="3">
        <v>1</v>
      </c>
      <c r="N26" s="3"/>
      <c r="O26" s="6"/>
      <c r="P26" s="3" t="s">
        <v>21</v>
      </c>
    </row>
    <row r="27" spans="1:16">
      <c r="A27" s="2" t="s">
        <v>28</v>
      </c>
      <c r="B27" s="3" t="s">
        <v>17</v>
      </c>
      <c r="C27" s="2"/>
      <c r="D27" s="3">
        <v>2718</v>
      </c>
      <c r="E27" s="4">
        <v>42338</v>
      </c>
      <c r="F27" s="2">
        <v>3009</v>
      </c>
      <c r="G27" s="3" t="s">
        <v>55</v>
      </c>
      <c r="H27" s="5">
        <v>1500</v>
      </c>
      <c r="I27" s="5">
        <v>0</v>
      </c>
      <c r="J27" s="5">
        <v>1500</v>
      </c>
      <c r="K27" s="2">
        <v>1</v>
      </c>
      <c r="L27" s="2" t="s">
        <v>54</v>
      </c>
      <c r="M27" s="3">
        <v>569</v>
      </c>
      <c r="N27" s="3"/>
      <c r="O27" s="6"/>
      <c r="P27" s="3" t="s">
        <v>21</v>
      </c>
    </row>
    <row r="28" spans="1:16">
      <c r="A28" s="2" t="s">
        <v>28</v>
      </c>
      <c r="B28" s="3" t="s">
        <v>17</v>
      </c>
      <c r="C28" s="2"/>
      <c r="D28" s="3">
        <v>3112</v>
      </c>
      <c r="E28" s="4">
        <v>42436</v>
      </c>
      <c r="F28" s="2">
        <v>3398</v>
      </c>
      <c r="G28" s="3" t="s">
        <v>56</v>
      </c>
      <c r="H28" s="5">
        <v>4000</v>
      </c>
      <c r="I28" s="5">
        <v>0</v>
      </c>
      <c r="J28" s="5">
        <v>4000</v>
      </c>
      <c r="K28" s="2">
        <v>1</v>
      </c>
      <c r="L28" s="2" t="s">
        <v>54</v>
      </c>
      <c r="M28" s="3">
        <v>142016</v>
      </c>
      <c r="N28" s="3"/>
      <c r="O28" s="6"/>
      <c r="P28" s="3" t="s">
        <v>21</v>
      </c>
    </row>
    <row r="29" spans="1:16">
      <c r="A29" s="2" t="s">
        <v>24</v>
      </c>
      <c r="B29" s="3" t="s">
        <v>17</v>
      </c>
      <c r="C29" s="2"/>
      <c r="D29" s="3">
        <v>6111</v>
      </c>
      <c r="E29" s="4">
        <v>42307</v>
      </c>
      <c r="F29" s="2" t="s">
        <v>57</v>
      </c>
      <c r="G29" s="3" t="s">
        <v>26</v>
      </c>
      <c r="H29" s="5">
        <v>2798.04</v>
      </c>
      <c r="I29" s="5">
        <v>2798.04</v>
      </c>
      <c r="J29" s="5">
        <v>0</v>
      </c>
      <c r="K29" s="2">
        <v>1</v>
      </c>
      <c r="L29" s="2" t="s">
        <v>27</v>
      </c>
      <c r="M29" s="3"/>
      <c r="N29" s="3"/>
      <c r="O29" s="6"/>
      <c r="P29" s="3" t="s">
        <v>21</v>
      </c>
    </row>
    <row r="30" spans="1:16">
      <c r="A30" s="2" t="s">
        <v>24</v>
      </c>
      <c r="B30" s="3" t="s">
        <v>17</v>
      </c>
      <c r="C30" s="2"/>
      <c r="D30" s="3">
        <v>6111</v>
      </c>
      <c r="E30" s="4">
        <v>42332</v>
      </c>
      <c r="F30" s="2" t="s">
        <v>58</v>
      </c>
      <c r="G30" s="3" t="s">
        <v>26</v>
      </c>
      <c r="H30" s="5">
        <v>520.37</v>
      </c>
      <c r="I30" s="5">
        <v>520.37</v>
      </c>
      <c r="J30" s="5">
        <v>0</v>
      </c>
      <c r="K30" s="2">
        <v>1</v>
      </c>
      <c r="L30" s="2" t="s">
        <v>27</v>
      </c>
      <c r="M30" s="3"/>
      <c r="N30" s="3"/>
      <c r="O30" s="6"/>
      <c r="P30" s="3" t="s">
        <v>21</v>
      </c>
    </row>
    <row r="31" spans="1:16">
      <c r="A31" s="2" t="s">
        <v>24</v>
      </c>
      <c r="B31" s="3" t="s">
        <v>17</v>
      </c>
      <c r="C31" s="2"/>
      <c r="D31" s="3">
        <v>6111</v>
      </c>
      <c r="E31" s="4">
        <v>42349</v>
      </c>
      <c r="F31" s="2" t="s">
        <v>59</v>
      </c>
      <c r="G31" s="3" t="s">
        <v>26</v>
      </c>
      <c r="H31" s="5">
        <v>50</v>
      </c>
      <c r="I31" s="5">
        <v>50</v>
      </c>
      <c r="J31" s="5">
        <v>0</v>
      </c>
      <c r="K31" s="2">
        <v>1</v>
      </c>
      <c r="L31" s="2" t="s">
        <v>27</v>
      </c>
      <c r="M31" s="3"/>
      <c r="N31" s="3"/>
      <c r="O31" s="6"/>
      <c r="P31" s="3" t="s">
        <v>21</v>
      </c>
    </row>
    <row r="32" spans="1:16">
      <c r="A32" s="2" t="s">
        <v>24</v>
      </c>
      <c r="B32" s="3" t="s">
        <v>17</v>
      </c>
      <c r="C32" s="2"/>
      <c r="D32" s="3">
        <v>6111</v>
      </c>
      <c r="E32" s="4">
        <v>42377</v>
      </c>
      <c r="F32" s="2" t="s">
        <v>60</v>
      </c>
      <c r="G32" s="3" t="s">
        <v>26</v>
      </c>
      <c r="H32" s="5">
        <v>-47.2</v>
      </c>
      <c r="I32" s="5">
        <v>-47.2</v>
      </c>
      <c r="J32" s="5">
        <v>0</v>
      </c>
      <c r="K32" s="2">
        <v>1</v>
      </c>
      <c r="L32" s="2" t="s">
        <v>27</v>
      </c>
      <c r="M32" s="3"/>
      <c r="N32" s="3"/>
      <c r="O32" s="6"/>
      <c r="P32" s="3" t="s">
        <v>21</v>
      </c>
    </row>
    <row r="33" spans="1:16">
      <c r="A33" s="2" t="s">
        <v>24</v>
      </c>
      <c r="B33" s="3" t="s">
        <v>17</v>
      </c>
      <c r="C33" s="2"/>
      <c r="D33" s="3">
        <v>6113</v>
      </c>
      <c r="E33" s="4">
        <v>42384</v>
      </c>
      <c r="F33" s="2" t="s">
        <v>61</v>
      </c>
      <c r="G33" s="3" t="s">
        <v>62</v>
      </c>
      <c r="H33" s="5">
        <v>79.900000000000006</v>
      </c>
      <c r="I33" s="5">
        <v>79.900000000000006</v>
      </c>
      <c r="J33" s="5">
        <v>0</v>
      </c>
      <c r="K33" s="2">
        <v>1</v>
      </c>
      <c r="L33" s="2" t="s">
        <v>27</v>
      </c>
      <c r="M33" s="3"/>
      <c r="N33" s="3"/>
      <c r="O33" s="6"/>
      <c r="P33" s="3" t="s">
        <v>21</v>
      </c>
    </row>
    <row r="34" spans="1:16">
      <c r="A34" s="2" t="s">
        <v>28</v>
      </c>
      <c r="B34" s="3" t="s">
        <v>17</v>
      </c>
      <c r="C34" s="2"/>
      <c r="D34" s="3">
        <v>6124</v>
      </c>
      <c r="E34" s="4">
        <v>42380</v>
      </c>
      <c r="F34" s="2">
        <v>3136</v>
      </c>
      <c r="G34" s="3" t="s">
        <v>63</v>
      </c>
      <c r="H34" s="5">
        <v>82.39</v>
      </c>
      <c r="I34" s="5">
        <v>82.39</v>
      </c>
      <c r="J34" s="5">
        <v>0</v>
      </c>
      <c r="K34" s="2">
        <v>1</v>
      </c>
      <c r="L34" s="2" t="s">
        <v>54</v>
      </c>
      <c r="M34" s="3">
        <v>160104780</v>
      </c>
      <c r="N34" s="3"/>
      <c r="O34" s="6"/>
      <c r="P34" s="3" t="s">
        <v>21</v>
      </c>
    </row>
    <row r="35" spans="1:16">
      <c r="A35" s="2" t="s">
        <v>24</v>
      </c>
      <c r="B35" s="3" t="s">
        <v>17</v>
      </c>
      <c r="C35" s="2"/>
      <c r="D35" s="3">
        <v>6124</v>
      </c>
      <c r="E35" s="4">
        <v>42384</v>
      </c>
      <c r="F35" s="2" t="s">
        <v>61</v>
      </c>
      <c r="G35" s="3" t="s">
        <v>62</v>
      </c>
      <c r="H35" s="5">
        <v>1657.41</v>
      </c>
      <c r="I35" s="5">
        <v>1657.41</v>
      </c>
      <c r="J35" s="5">
        <v>0</v>
      </c>
      <c r="K35" s="2">
        <v>1</v>
      </c>
      <c r="L35" s="2" t="s">
        <v>27</v>
      </c>
      <c r="M35" s="3"/>
      <c r="N35" s="3"/>
      <c r="O35" s="6"/>
      <c r="P35" s="3" t="s">
        <v>21</v>
      </c>
    </row>
    <row r="36" spans="1:16">
      <c r="A36" s="2" t="s">
        <v>24</v>
      </c>
      <c r="B36" s="3" t="s">
        <v>17</v>
      </c>
      <c r="C36" s="2"/>
      <c r="D36" s="3">
        <v>6211</v>
      </c>
      <c r="E36" s="4">
        <v>42349</v>
      </c>
      <c r="F36" s="2" t="s">
        <v>59</v>
      </c>
      <c r="G36" s="3" t="s">
        <v>26</v>
      </c>
      <c r="H36" s="5">
        <v>85.28</v>
      </c>
      <c r="I36" s="5">
        <v>85.28</v>
      </c>
      <c r="J36" s="5">
        <v>0</v>
      </c>
      <c r="K36" s="2">
        <v>1</v>
      </c>
      <c r="L36" s="2" t="s">
        <v>27</v>
      </c>
      <c r="M36" s="3"/>
      <c r="N36" s="3"/>
      <c r="O36" s="6"/>
      <c r="P36" s="3" t="s">
        <v>21</v>
      </c>
    </row>
    <row r="37" spans="1:16">
      <c r="A37" s="2" t="s">
        <v>24</v>
      </c>
      <c r="B37" s="3" t="s">
        <v>17</v>
      </c>
      <c r="C37" s="2"/>
      <c r="D37" s="3">
        <v>6211</v>
      </c>
      <c r="E37" s="4">
        <v>42376</v>
      </c>
      <c r="F37" s="2" t="s">
        <v>64</v>
      </c>
      <c r="G37" s="3" t="s">
        <v>26</v>
      </c>
      <c r="H37" s="5">
        <v>705.27</v>
      </c>
      <c r="I37" s="5">
        <v>705.27</v>
      </c>
      <c r="J37" s="5">
        <v>0</v>
      </c>
      <c r="K37" s="2">
        <v>1</v>
      </c>
      <c r="L37" s="2" t="s">
        <v>27</v>
      </c>
      <c r="M37" s="3"/>
      <c r="N37" s="3"/>
      <c r="O37" s="6"/>
      <c r="P37" s="3" t="s">
        <v>21</v>
      </c>
    </row>
    <row r="38" spans="1:16">
      <c r="A38" s="2" t="s">
        <v>24</v>
      </c>
      <c r="B38" s="3" t="s">
        <v>17</v>
      </c>
      <c r="C38" s="2"/>
      <c r="D38" s="3">
        <v>6212</v>
      </c>
      <c r="E38" s="4">
        <v>42332</v>
      </c>
      <c r="F38" s="2" t="s">
        <v>58</v>
      </c>
      <c r="G38" s="3" t="s">
        <v>26</v>
      </c>
      <c r="H38" s="5">
        <v>686</v>
      </c>
      <c r="I38" s="5">
        <v>686</v>
      </c>
      <c r="J38" s="5">
        <v>0</v>
      </c>
      <c r="K38" s="2">
        <v>1</v>
      </c>
      <c r="L38" s="2" t="s">
        <v>27</v>
      </c>
      <c r="M38" s="3"/>
      <c r="N38" s="3"/>
      <c r="O38" s="6"/>
      <c r="P38" s="3" t="s">
        <v>21</v>
      </c>
    </row>
    <row r="39" spans="1:16">
      <c r="A39" s="2" t="s">
        <v>24</v>
      </c>
      <c r="B39" s="3" t="s">
        <v>17</v>
      </c>
      <c r="C39" s="2"/>
      <c r="D39" s="3">
        <v>6311</v>
      </c>
      <c r="E39" s="4">
        <v>42384</v>
      </c>
      <c r="F39" s="2" t="s">
        <v>61</v>
      </c>
      <c r="G39" s="3" t="s">
        <v>62</v>
      </c>
      <c r="H39" s="5">
        <v>621.61</v>
      </c>
      <c r="I39" s="5">
        <v>621.61</v>
      </c>
      <c r="J39" s="5">
        <v>0</v>
      </c>
      <c r="K39" s="2">
        <v>1</v>
      </c>
      <c r="L39" s="2" t="s">
        <v>27</v>
      </c>
      <c r="M39" s="3"/>
      <c r="N39" s="3"/>
      <c r="O39" s="6"/>
      <c r="P39" s="3" t="s">
        <v>21</v>
      </c>
    </row>
    <row r="40" spans="1:16">
      <c r="A40" s="2" t="s">
        <v>24</v>
      </c>
      <c r="B40" s="3" t="s">
        <v>17</v>
      </c>
      <c r="C40" s="2"/>
      <c r="D40" s="3">
        <v>6311</v>
      </c>
      <c r="E40" s="4">
        <v>42444</v>
      </c>
      <c r="F40" s="2" t="s">
        <v>65</v>
      </c>
      <c r="G40" s="3" t="s">
        <v>66</v>
      </c>
      <c r="H40" s="5">
        <v>13.56</v>
      </c>
      <c r="I40" s="5">
        <v>13.56</v>
      </c>
      <c r="J40" s="5">
        <v>0</v>
      </c>
      <c r="K40" s="2">
        <v>1</v>
      </c>
      <c r="L40" s="2" t="s">
        <v>27</v>
      </c>
      <c r="M40" s="3"/>
      <c r="N40" s="3"/>
      <c r="O40" s="6"/>
      <c r="P40" s="3" t="s">
        <v>21</v>
      </c>
    </row>
    <row r="41" spans="1:16">
      <c r="A41" s="2" t="s">
        <v>24</v>
      </c>
      <c r="B41" s="3" t="s">
        <v>17</v>
      </c>
      <c r="C41" s="2"/>
      <c r="D41" s="3">
        <v>6311</v>
      </c>
      <c r="E41" s="4">
        <v>42464</v>
      </c>
      <c r="F41" s="2" t="s">
        <v>67</v>
      </c>
      <c r="G41" s="3" t="s">
        <v>68</v>
      </c>
      <c r="H41" s="5">
        <v>31.22</v>
      </c>
      <c r="I41" s="5">
        <v>31.22</v>
      </c>
      <c r="J41" s="5">
        <v>0</v>
      </c>
      <c r="K41" s="2">
        <v>1</v>
      </c>
      <c r="L41" s="2" t="s">
        <v>27</v>
      </c>
      <c r="M41" s="3"/>
      <c r="N41" s="3"/>
      <c r="O41" s="6"/>
      <c r="P41" s="3" t="s">
        <v>21</v>
      </c>
    </row>
    <row r="42" spans="1:16">
      <c r="A42" s="2" t="s">
        <v>24</v>
      </c>
      <c r="B42" s="3" t="s">
        <v>17</v>
      </c>
      <c r="C42" s="2"/>
      <c r="D42" s="3">
        <v>6411</v>
      </c>
      <c r="E42" s="4">
        <v>42384</v>
      </c>
      <c r="F42" s="2" t="s">
        <v>61</v>
      </c>
      <c r="G42" s="3" t="s">
        <v>62</v>
      </c>
      <c r="H42" s="5">
        <v>213.83</v>
      </c>
      <c r="I42" s="5">
        <v>213.83</v>
      </c>
      <c r="J42" s="5">
        <v>0</v>
      </c>
      <c r="K42" s="2">
        <v>1</v>
      </c>
      <c r="L42" s="2" t="s">
        <v>27</v>
      </c>
      <c r="M42" s="3"/>
      <c r="N42" s="3"/>
      <c r="O42" s="6"/>
      <c r="P42" s="3" t="s">
        <v>21</v>
      </c>
    </row>
    <row r="43" spans="1:16">
      <c r="A43" s="2" t="s">
        <v>24</v>
      </c>
      <c r="B43" s="3" t="s">
        <v>17</v>
      </c>
      <c r="C43" s="2"/>
      <c r="D43" s="3">
        <v>6412</v>
      </c>
      <c r="E43" s="4">
        <v>42384</v>
      </c>
      <c r="F43" s="2" t="s">
        <v>61</v>
      </c>
      <c r="G43" s="3" t="s">
        <v>62</v>
      </c>
      <c r="H43" s="5">
        <v>43.6</v>
      </c>
      <c r="I43" s="5">
        <v>43.6</v>
      </c>
      <c r="J43" s="5">
        <v>0</v>
      </c>
      <c r="K43" s="2">
        <v>1</v>
      </c>
      <c r="L43" s="2" t="s">
        <v>27</v>
      </c>
      <c r="M43" s="3"/>
      <c r="N43" s="3"/>
      <c r="O43" s="6"/>
      <c r="P43" s="3" t="s">
        <v>21</v>
      </c>
    </row>
    <row r="44" spans="1:16">
      <c r="A44" s="2" t="s">
        <v>24</v>
      </c>
      <c r="B44" s="3" t="s">
        <v>17</v>
      </c>
      <c r="C44" s="2"/>
      <c r="D44" s="3">
        <v>6415</v>
      </c>
      <c r="E44" s="4">
        <v>42341</v>
      </c>
      <c r="F44" s="2" t="s">
        <v>69</v>
      </c>
      <c r="G44" s="3" t="s">
        <v>70</v>
      </c>
      <c r="H44" s="5">
        <v>188</v>
      </c>
      <c r="I44" s="5">
        <v>188</v>
      </c>
      <c r="J44" s="5">
        <v>0</v>
      </c>
      <c r="K44" s="2">
        <v>1</v>
      </c>
      <c r="L44" s="2" t="s">
        <v>27</v>
      </c>
      <c r="M44" s="3"/>
      <c r="N44" s="3"/>
      <c r="O44" s="6"/>
      <c r="P44" s="3" t="s">
        <v>21</v>
      </c>
    </row>
    <row r="45" spans="1:16">
      <c r="A45" s="2" t="s">
        <v>24</v>
      </c>
      <c r="B45" s="3" t="s">
        <v>17</v>
      </c>
      <c r="C45" s="2"/>
      <c r="D45" s="3">
        <v>6416</v>
      </c>
      <c r="E45" s="4">
        <v>42384</v>
      </c>
      <c r="F45" s="2" t="s">
        <v>61</v>
      </c>
      <c r="G45" s="3" t="s">
        <v>62</v>
      </c>
      <c r="H45" s="5">
        <v>18.02</v>
      </c>
      <c r="I45" s="5">
        <v>18.02</v>
      </c>
      <c r="J45" s="5">
        <v>0</v>
      </c>
      <c r="K45" s="2">
        <v>1</v>
      </c>
      <c r="L45" s="2" t="s">
        <v>27</v>
      </c>
      <c r="M45" s="3"/>
      <c r="N45" s="3"/>
      <c r="O45" s="6"/>
      <c r="P45" s="3" t="s">
        <v>21</v>
      </c>
    </row>
    <row r="46" spans="1:16">
      <c r="A46" s="2" t="s">
        <v>28</v>
      </c>
      <c r="B46" s="3" t="s">
        <v>17</v>
      </c>
      <c r="C46" s="2"/>
      <c r="D46" s="3">
        <v>7211</v>
      </c>
      <c r="E46" s="4">
        <v>42338</v>
      </c>
      <c r="F46" s="2">
        <v>3007</v>
      </c>
      <c r="G46" s="3" t="s">
        <v>53</v>
      </c>
      <c r="H46" s="5">
        <v>100</v>
      </c>
      <c r="I46" s="5">
        <v>0</v>
      </c>
      <c r="J46" s="5">
        <v>100</v>
      </c>
      <c r="K46" s="2">
        <v>1</v>
      </c>
      <c r="L46" s="2" t="s">
        <v>54</v>
      </c>
      <c r="M46" s="3">
        <v>1</v>
      </c>
      <c r="N46" s="3"/>
      <c r="O46" s="6"/>
      <c r="P46" s="3" t="s">
        <v>21</v>
      </c>
    </row>
    <row r="47" spans="1:16">
      <c r="A47" s="2" t="s">
        <v>28</v>
      </c>
      <c r="B47" s="3" t="s">
        <v>17</v>
      </c>
      <c r="C47" s="2"/>
      <c r="D47" s="3">
        <v>8211</v>
      </c>
      <c r="E47" s="4">
        <v>42467</v>
      </c>
      <c r="F47" s="2">
        <v>3535</v>
      </c>
      <c r="G47" s="3" t="s">
        <v>71</v>
      </c>
      <c r="H47" s="5">
        <v>800</v>
      </c>
      <c r="I47" s="5">
        <v>0</v>
      </c>
      <c r="J47" s="5">
        <v>800</v>
      </c>
      <c r="K47" s="2">
        <v>1</v>
      </c>
      <c r="L47" s="2" t="s">
        <v>32</v>
      </c>
      <c r="M47" s="3">
        <v>151605032953</v>
      </c>
      <c r="N47" s="3"/>
      <c r="O47" s="6"/>
      <c r="P47" s="3" t="s">
        <v>21</v>
      </c>
    </row>
    <row r="48" spans="1:16">
      <c r="A48" s="2" t="s">
        <v>24</v>
      </c>
      <c r="B48" s="3" t="s">
        <v>17</v>
      </c>
      <c r="C48" s="2"/>
      <c r="D48" s="3">
        <v>8415</v>
      </c>
      <c r="E48" s="4">
        <v>42335</v>
      </c>
      <c r="F48" s="2" t="s">
        <v>72</v>
      </c>
      <c r="G48" s="3" t="s">
        <v>37</v>
      </c>
      <c r="H48" s="5">
        <v>225.51</v>
      </c>
      <c r="I48" s="5">
        <v>225.51</v>
      </c>
      <c r="J48" s="5">
        <v>0</v>
      </c>
      <c r="K48" s="2">
        <v>1</v>
      </c>
      <c r="L48" s="2" t="s">
        <v>27</v>
      </c>
      <c r="M48" s="3"/>
      <c r="N48" s="3"/>
      <c r="O48" s="6"/>
      <c r="P48" s="3" t="s">
        <v>21</v>
      </c>
    </row>
    <row r="49" spans="1:16">
      <c r="A49" s="2" t="s">
        <v>28</v>
      </c>
      <c r="B49" s="3" t="s">
        <v>17</v>
      </c>
      <c r="C49" s="2"/>
      <c r="D49" s="3">
        <v>8415</v>
      </c>
      <c r="E49" s="4">
        <v>42461</v>
      </c>
      <c r="F49" s="2">
        <v>3502</v>
      </c>
      <c r="G49" s="3" t="s">
        <v>73</v>
      </c>
      <c r="H49" s="5">
        <v>600</v>
      </c>
      <c r="I49" s="5">
        <v>0</v>
      </c>
      <c r="J49" s="5">
        <v>600</v>
      </c>
      <c r="K49" s="2">
        <v>0</v>
      </c>
      <c r="L49" s="2"/>
      <c r="M49" s="3"/>
      <c r="N49" s="3"/>
      <c r="O49" s="6"/>
      <c r="P49" s="3" t="s">
        <v>21</v>
      </c>
    </row>
    <row r="50" spans="1:16">
      <c r="A50" s="2" t="s">
        <v>24</v>
      </c>
      <c r="B50" s="3" t="s">
        <v>17</v>
      </c>
      <c r="C50" s="2"/>
      <c r="D50" s="3" t="s">
        <v>74</v>
      </c>
      <c r="E50" s="4">
        <v>42384</v>
      </c>
      <c r="F50" s="2" t="s">
        <v>61</v>
      </c>
      <c r="G50" s="3" t="s">
        <v>62</v>
      </c>
      <c r="H50" s="5">
        <v>35.630000000000003</v>
      </c>
      <c r="I50" s="5">
        <v>35.630000000000003</v>
      </c>
      <c r="J50" s="5">
        <v>0</v>
      </c>
      <c r="K50" s="2">
        <v>1</v>
      </c>
      <c r="L50" s="2" t="s">
        <v>27</v>
      </c>
      <c r="M50" s="3"/>
      <c r="N50" s="3"/>
      <c r="O50" s="6"/>
      <c r="P50" s="3" t="s">
        <v>21</v>
      </c>
    </row>
    <row r="51" spans="1:16">
      <c r="A51" s="2" t="s">
        <v>16</v>
      </c>
      <c r="B51" s="3" t="s">
        <v>17</v>
      </c>
      <c r="C51" s="2" t="s">
        <v>75</v>
      </c>
      <c r="D51" s="3" t="s">
        <v>76</v>
      </c>
      <c r="E51" s="4">
        <v>42445</v>
      </c>
      <c r="F51" s="2">
        <v>11140</v>
      </c>
      <c r="G51" s="3" t="s">
        <v>77</v>
      </c>
      <c r="H51" s="5">
        <v>1661.28</v>
      </c>
      <c r="I51" s="5">
        <v>1661.28</v>
      </c>
      <c r="J51" s="5">
        <v>0</v>
      </c>
      <c r="K51" s="2">
        <v>1</v>
      </c>
      <c r="L51" s="2"/>
      <c r="M51" s="3"/>
      <c r="N51" s="3" t="s">
        <v>78</v>
      </c>
      <c r="O51" s="6">
        <v>8</v>
      </c>
      <c r="P51" s="3" t="s">
        <v>21</v>
      </c>
    </row>
    <row r="52" spans="1:16">
      <c r="A52" s="2" t="s">
        <v>16</v>
      </c>
      <c r="B52" s="3" t="s">
        <v>17</v>
      </c>
      <c r="C52" s="2">
        <v>0</v>
      </c>
      <c r="D52" s="3" t="s">
        <v>79</v>
      </c>
      <c r="E52" s="4">
        <v>42356</v>
      </c>
      <c r="F52" s="2">
        <v>10382</v>
      </c>
      <c r="G52" s="3" t="s">
        <v>80</v>
      </c>
      <c r="H52" s="5">
        <v>1453.2</v>
      </c>
      <c r="I52" s="5">
        <v>1453.2</v>
      </c>
      <c r="J52" s="5">
        <v>0</v>
      </c>
      <c r="K52" s="2">
        <v>1</v>
      </c>
      <c r="L52" s="2"/>
      <c r="M52" s="3"/>
      <c r="N52" s="3" t="s">
        <v>81</v>
      </c>
      <c r="O52" s="6">
        <v>14</v>
      </c>
      <c r="P52" s="3" t="s">
        <v>21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P52"/>
  <sheetViews>
    <sheetView topLeftCell="A10" workbookViewId="0">
      <selection activeCell="D25" sqref="D25"/>
    </sheetView>
  </sheetViews>
  <sheetFormatPr baseColWidth="10" defaultRowHeight="15" x14ac:dyDescent="0"/>
  <cols>
    <col min="4" max="4" width="25" bestFit="1" customWidth="1"/>
  </cols>
  <sheetData>
    <row r="1" spans="1:16" ht="25" customHeight="1">
      <c r="A1" s="1" t="s">
        <v>1</v>
      </c>
      <c r="B1" s="1" t="s">
        <v>3</v>
      </c>
      <c r="C1" s="1" t="s">
        <v>13</v>
      </c>
      <c r="D1" s="1" t="s">
        <v>6</v>
      </c>
      <c r="E1" s="1" t="s">
        <v>14</v>
      </c>
      <c r="F1" s="1" t="s">
        <v>0</v>
      </c>
      <c r="G1" s="1" t="s">
        <v>2</v>
      </c>
      <c r="H1" s="1" t="s">
        <v>7</v>
      </c>
      <c r="I1" s="1" t="s">
        <v>8</v>
      </c>
      <c r="J1" s="1" t="s">
        <v>4</v>
      </c>
      <c r="K1" s="1" t="s">
        <v>5</v>
      </c>
      <c r="L1" s="1" t="s">
        <v>9</v>
      </c>
      <c r="M1" s="1" t="s">
        <v>10</v>
      </c>
      <c r="N1" s="1" t="s">
        <v>11</v>
      </c>
      <c r="O1" s="1" t="s">
        <v>12</v>
      </c>
      <c r="P1" s="1" t="s">
        <v>15</v>
      </c>
    </row>
    <row r="2" spans="1:16">
      <c r="A2" s="3" t="s">
        <v>17</v>
      </c>
      <c r="B2" s="3">
        <v>1111</v>
      </c>
      <c r="C2" s="3" t="s">
        <v>20</v>
      </c>
      <c r="D2" s="3" t="s">
        <v>19</v>
      </c>
      <c r="E2" s="6">
        <v>1</v>
      </c>
      <c r="F2" s="2" t="s">
        <v>16</v>
      </c>
      <c r="G2" s="2" t="s">
        <v>18</v>
      </c>
      <c r="H2" s="5">
        <v>1500</v>
      </c>
      <c r="I2" s="5">
        <v>1500</v>
      </c>
      <c r="J2" s="4">
        <v>42369</v>
      </c>
      <c r="K2" s="2">
        <v>10522</v>
      </c>
      <c r="L2" s="5">
        <v>0</v>
      </c>
      <c r="M2" s="2">
        <v>1</v>
      </c>
      <c r="N2" s="2"/>
      <c r="O2" s="3"/>
    </row>
    <row r="3" spans="1:16">
      <c r="A3" s="3" t="s">
        <v>17</v>
      </c>
      <c r="B3" s="3">
        <v>1111</v>
      </c>
      <c r="C3" s="3" t="s">
        <v>20</v>
      </c>
      <c r="D3" s="3" t="s">
        <v>516</v>
      </c>
      <c r="E3" s="6">
        <v>1</v>
      </c>
      <c r="F3" s="2" t="s">
        <v>16</v>
      </c>
      <c r="G3" s="2" t="s">
        <v>18</v>
      </c>
      <c r="H3" s="5">
        <v>4000</v>
      </c>
      <c r="I3" s="5">
        <v>4000</v>
      </c>
      <c r="J3" s="4">
        <v>42369</v>
      </c>
      <c r="K3" s="2">
        <v>10523</v>
      </c>
      <c r="L3" s="5">
        <v>0</v>
      </c>
      <c r="M3" s="2">
        <v>1</v>
      </c>
      <c r="N3" s="2"/>
      <c r="O3" s="3"/>
    </row>
    <row r="4" spans="1:16">
      <c r="A4" s="3" t="s">
        <v>17</v>
      </c>
      <c r="B4" s="3">
        <v>1211</v>
      </c>
      <c r="C4" s="3" t="s">
        <v>20</v>
      </c>
      <c r="D4" s="3" t="s">
        <v>19</v>
      </c>
      <c r="E4" s="6">
        <v>1</v>
      </c>
      <c r="F4" s="2" t="s">
        <v>16</v>
      </c>
      <c r="G4" s="2" t="s">
        <v>23</v>
      </c>
      <c r="H4" s="5">
        <v>1000</v>
      </c>
      <c r="I4" s="5">
        <v>1000</v>
      </c>
      <c r="J4" s="4">
        <v>42429</v>
      </c>
      <c r="K4" s="2">
        <v>11016</v>
      </c>
      <c r="L4" s="5">
        <v>0</v>
      </c>
      <c r="M4" s="2">
        <v>1</v>
      </c>
      <c r="N4" s="2"/>
      <c r="O4" s="3"/>
    </row>
    <row r="5" spans="1:16">
      <c r="A5" s="3" t="s">
        <v>17</v>
      </c>
      <c r="B5" s="3">
        <v>1211</v>
      </c>
      <c r="C5" s="3" t="s">
        <v>20</v>
      </c>
      <c r="D5" s="3" t="s">
        <v>19</v>
      </c>
      <c r="E5" s="6">
        <v>1</v>
      </c>
      <c r="F5" s="2" t="s">
        <v>16</v>
      </c>
      <c r="G5" s="2" t="s">
        <v>18</v>
      </c>
      <c r="H5" s="5">
        <v>1700</v>
      </c>
      <c r="I5" s="5">
        <v>1700</v>
      </c>
      <c r="J5" s="4">
        <v>42460</v>
      </c>
      <c r="K5" s="2">
        <v>11314</v>
      </c>
      <c r="L5" s="5">
        <v>0</v>
      </c>
      <c r="M5" s="2">
        <v>0</v>
      </c>
      <c r="N5" s="2"/>
      <c r="O5" s="3"/>
    </row>
    <row r="6" spans="1:16">
      <c r="A6" s="3" t="s">
        <v>17</v>
      </c>
      <c r="B6" s="3">
        <v>1411</v>
      </c>
      <c r="C6" s="3"/>
      <c r="D6" s="3" t="s">
        <v>26</v>
      </c>
      <c r="E6" s="6"/>
      <c r="F6" s="2" t="s">
        <v>24</v>
      </c>
      <c r="G6" s="2"/>
      <c r="H6" s="5">
        <v>313.16000000000003</v>
      </c>
      <c r="I6" s="5">
        <v>313.16000000000003</v>
      </c>
      <c r="J6" s="4">
        <v>42459</v>
      </c>
      <c r="K6" s="2" t="s">
        <v>25</v>
      </c>
      <c r="L6" s="5">
        <v>0</v>
      </c>
      <c r="M6" s="2">
        <v>1</v>
      </c>
      <c r="N6" s="2" t="s">
        <v>27</v>
      </c>
      <c r="O6" s="3"/>
    </row>
    <row r="7" spans="1:16">
      <c r="A7" s="3" t="s">
        <v>17</v>
      </c>
      <c r="B7" s="3">
        <v>1411</v>
      </c>
      <c r="C7" s="3"/>
      <c r="D7" s="3" t="s">
        <v>29</v>
      </c>
      <c r="E7" s="6"/>
      <c r="F7" s="2" t="s">
        <v>28</v>
      </c>
      <c r="G7" s="2"/>
      <c r="H7" s="5">
        <v>3892</v>
      </c>
      <c r="I7" s="5">
        <v>0</v>
      </c>
      <c r="J7" s="4">
        <v>42472</v>
      </c>
      <c r="K7" s="2">
        <v>3560</v>
      </c>
      <c r="L7" s="5">
        <v>3892</v>
      </c>
      <c r="M7" s="2">
        <v>0</v>
      </c>
      <c r="N7" s="2"/>
      <c r="O7" s="3"/>
    </row>
    <row r="8" spans="1:16">
      <c r="A8" s="3" t="s">
        <v>17</v>
      </c>
      <c r="B8" s="3">
        <v>1411</v>
      </c>
      <c r="C8" s="3"/>
      <c r="D8" s="3" t="s">
        <v>29</v>
      </c>
      <c r="E8" s="6"/>
      <c r="F8" s="2" t="s">
        <v>28</v>
      </c>
      <c r="G8" s="2"/>
      <c r="H8" s="5">
        <v>200</v>
      </c>
      <c r="I8" s="5">
        <v>0</v>
      </c>
      <c r="J8" s="4">
        <v>42472</v>
      </c>
      <c r="K8" s="2">
        <v>3559</v>
      </c>
      <c r="L8" s="5">
        <v>200</v>
      </c>
      <c r="M8" s="2">
        <v>1</v>
      </c>
      <c r="N8" s="2" t="s">
        <v>30</v>
      </c>
      <c r="O8" s="3">
        <v>275605</v>
      </c>
    </row>
    <row r="9" spans="1:16">
      <c r="A9" s="3" t="s">
        <v>17</v>
      </c>
      <c r="B9" s="3">
        <v>1411</v>
      </c>
      <c r="C9" s="3"/>
      <c r="D9" s="3" t="s">
        <v>31</v>
      </c>
      <c r="E9" s="6"/>
      <c r="F9" s="2" t="s">
        <v>28</v>
      </c>
      <c r="G9" s="2"/>
      <c r="H9" s="5">
        <v>350</v>
      </c>
      <c r="I9" s="5">
        <v>0</v>
      </c>
      <c r="J9" s="4">
        <v>42472</v>
      </c>
      <c r="K9" s="2">
        <v>3561</v>
      </c>
      <c r="L9" s="5">
        <v>350</v>
      </c>
      <c r="M9" s="2">
        <v>1</v>
      </c>
      <c r="N9" s="2" t="s">
        <v>32</v>
      </c>
      <c r="O9" s="3" t="s">
        <v>33</v>
      </c>
    </row>
    <row r="10" spans="1:16">
      <c r="A10" s="3" t="s">
        <v>17</v>
      </c>
      <c r="B10" s="3">
        <v>1411</v>
      </c>
      <c r="C10" s="3"/>
      <c r="D10" s="3" t="s">
        <v>34</v>
      </c>
      <c r="E10" s="6"/>
      <c r="F10" s="2" t="s">
        <v>28</v>
      </c>
      <c r="G10" s="2"/>
      <c r="H10" s="5">
        <v>61.86</v>
      </c>
      <c r="I10" s="5">
        <v>0</v>
      </c>
      <c r="J10" s="4">
        <v>42473</v>
      </c>
      <c r="K10" s="2">
        <v>3571</v>
      </c>
      <c r="L10" s="5">
        <v>61.86</v>
      </c>
      <c r="M10" s="2">
        <v>1</v>
      </c>
      <c r="N10" s="2" t="s">
        <v>32</v>
      </c>
      <c r="O10" s="3" t="s">
        <v>35</v>
      </c>
    </row>
    <row r="11" spans="1:16">
      <c r="A11" s="3" t="s">
        <v>17</v>
      </c>
      <c r="B11" s="3">
        <v>1413</v>
      </c>
      <c r="C11" s="3"/>
      <c r="D11" s="3" t="s">
        <v>37</v>
      </c>
      <c r="E11" s="6"/>
      <c r="F11" s="2" t="s">
        <v>24</v>
      </c>
      <c r="G11" s="2"/>
      <c r="H11" s="5">
        <v>68.91</v>
      </c>
      <c r="I11" s="5">
        <v>68.91</v>
      </c>
      <c r="J11" s="4">
        <v>42324</v>
      </c>
      <c r="K11" s="2" t="s">
        <v>36</v>
      </c>
      <c r="L11" s="5">
        <v>0</v>
      </c>
      <c r="M11" s="2">
        <v>1</v>
      </c>
      <c r="N11" s="2" t="s">
        <v>27</v>
      </c>
      <c r="O11" s="3"/>
    </row>
    <row r="12" spans="1:16">
      <c r="A12" s="3" t="s">
        <v>17</v>
      </c>
      <c r="B12" s="3">
        <v>1413</v>
      </c>
      <c r="C12" s="3"/>
      <c r="D12" s="3" t="s">
        <v>37</v>
      </c>
      <c r="E12" s="6"/>
      <c r="F12" s="2" t="s">
        <v>24</v>
      </c>
      <c r="G12" s="2"/>
      <c r="H12" s="5">
        <v>-68.91</v>
      </c>
      <c r="I12" s="5">
        <v>-68.91</v>
      </c>
      <c r="J12" s="4">
        <v>42347</v>
      </c>
      <c r="K12" s="2" t="s">
        <v>38</v>
      </c>
      <c r="L12" s="5">
        <v>0</v>
      </c>
      <c r="M12" s="2">
        <v>1</v>
      </c>
      <c r="N12" s="2" t="s">
        <v>27</v>
      </c>
      <c r="O12" s="3"/>
    </row>
    <row r="13" spans="1:16">
      <c r="A13" s="3" t="s">
        <v>17</v>
      </c>
      <c r="B13" s="3" t="s">
        <v>39</v>
      </c>
      <c r="C13" s="3" t="s">
        <v>41</v>
      </c>
      <c r="D13" s="3" t="s">
        <v>40</v>
      </c>
      <c r="E13" s="6">
        <v>12</v>
      </c>
      <c r="F13" s="2" t="s">
        <v>16</v>
      </c>
      <c r="G13" s="2">
        <v>0</v>
      </c>
      <c r="H13" s="5">
        <v>1003.92</v>
      </c>
      <c r="I13" s="5">
        <v>1003.92</v>
      </c>
      <c r="J13" s="4">
        <v>42356</v>
      </c>
      <c r="K13" s="2">
        <v>10385</v>
      </c>
      <c r="L13" s="5">
        <v>0</v>
      </c>
      <c r="M13" s="2">
        <v>1</v>
      </c>
      <c r="N13" s="2"/>
      <c r="O13" s="3"/>
    </row>
    <row r="14" spans="1:16">
      <c r="A14" s="3" t="s">
        <v>17</v>
      </c>
      <c r="B14" s="3">
        <v>2411</v>
      </c>
      <c r="C14" s="3" t="s">
        <v>42</v>
      </c>
      <c r="D14" s="3" t="s">
        <v>19</v>
      </c>
      <c r="E14" s="6">
        <v>12</v>
      </c>
      <c r="F14" s="2" t="s">
        <v>16</v>
      </c>
      <c r="G14" s="2" t="s">
        <v>18</v>
      </c>
      <c r="H14" s="5">
        <v>1920</v>
      </c>
      <c r="I14" s="5">
        <v>1920</v>
      </c>
      <c r="J14" s="4">
        <v>42360</v>
      </c>
      <c r="K14" s="2">
        <v>10322</v>
      </c>
      <c r="L14" s="5">
        <v>0</v>
      </c>
      <c r="M14" s="2">
        <v>1</v>
      </c>
      <c r="N14" s="2"/>
      <c r="O14" s="3"/>
    </row>
    <row r="15" spans="1:16">
      <c r="A15" s="3" t="s">
        <v>17</v>
      </c>
      <c r="B15" s="3">
        <v>2411</v>
      </c>
      <c r="C15" s="3" t="s">
        <v>42</v>
      </c>
      <c r="D15" s="3" t="s">
        <v>19</v>
      </c>
      <c r="E15" s="6">
        <v>2</v>
      </c>
      <c r="F15" s="2" t="s">
        <v>16</v>
      </c>
      <c r="G15" s="2" t="s">
        <v>23</v>
      </c>
      <c r="H15" s="5">
        <v>320</v>
      </c>
      <c r="I15" s="5">
        <v>320</v>
      </c>
      <c r="J15" s="4">
        <v>42422</v>
      </c>
      <c r="K15" s="2">
        <v>11015</v>
      </c>
      <c r="L15" s="5">
        <v>0</v>
      </c>
      <c r="M15" s="2">
        <v>1</v>
      </c>
      <c r="N15" s="2"/>
      <c r="O15" s="3"/>
    </row>
    <row r="16" spans="1:16">
      <c r="A16" s="3" t="s">
        <v>17</v>
      </c>
      <c r="B16" s="3">
        <v>2411</v>
      </c>
      <c r="C16" s="3" t="s">
        <v>42</v>
      </c>
      <c r="D16" s="3" t="s">
        <v>19</v>
      </c>
      <c r="E16" s="6">
        <v>13</v>
      </c>
      <c r="F16" s="2" t="s">
        <v>16</v>
      </c>
      <c r="G16" s="2" t="s">
        <v>18</v>
      </c>
      <c r="H16" s="5">
        <v>2080</v>
      </c>
      <c r="I16" s="5">
        <v>2080</v>
      </c>
      <c r="J16" s="4">
        <v>42451</v>
      </c>
      <c r="K16" s="2">
        <v>11121</v>
      </c>
      <c r="L16" s="5">
        <v>0</v>
      </c>
      <c r="M16" s="2">
        <v>1</v>
      </c>
      <c r="N16" s="2"/>
      <c r="O16" s="3"/>
    </row>
    <row r="17" spans="1:15">
      <c r="A17" s="3" t="s">
        <v>17</v>
      </c>
      <c r="B17" s="3">
        <v>2611</v>
      </c>
      <c r="C17" s="3" t="s">
        <v>44</v>
      </c>
      <c r="D17" s="3" t="s">
        <v>43</v>
      </c>
      <c r="E17" s="6">
        <v>10</v>
      </c>
      <c r="F17" s="2" t="s">
        <v>16</v>
      </c>
      <c r="G17" s="2" t="s">
        <v>23</v>
      </c>
      <c r="H17" s="5">
        <v>2569.1999999999998</v>
      </c>
      <c r="I17" s="5">
        <v>2569.1999999999998</v>
      </c>
      <c r="J17" s="4">
        <v>42429</v>
      </c>
      <c r="K17" s="2">
        <v>11014</v>
      </c>
      <c r="L17" s="5">
        <v>0</v>
      </c>
      <c r="M17" s="2">
        <v>1</v>
      </c>
      <c r="N17" s="2"/>
      <c r="O17" s="3"/>
    </row>
    <row r="18" spans="1:15">
      <c r="A18" s="3" t="s">
        <v>17</v>
      </c>
      <c r="B18" s="3">
        <v>2611</v>
      </c>
      <c r="C18" s="3" t="s">
        <v>44</v>
      </c>
      <c r="D18" s="3" t="s">
        <v>43</v>
      </c>
      <c r="E18" s="6">
        <v>18</v>
      </c>
      <c r="F18" s="2" t="s">
        <v>16</v>
      </c>
      <c r="G18" s="2" t="s">
        <v>18</v>
      </c>
      <c r="H18" s="5">
        <v>4624.5600000000004</v>
      </c>
      <c r="I18" s="5">
        <v>4624.5600000000004</v>
      </c>
      <c r="J18" s="4">
        <v>42454</v>
      </c>
      <c r="K18" s="2">
        <v>11464</v>
      </c>
      <c r="L18" s="5">
        <v>0</v>
      </c>
      <c r="M18" s="2">
        <v>1</v>
      </c>
      <c r="N18" s="2"/>
      <c r="O18" s="3"/>
    </row>
    <row r="19" spans="1:15">
      <c r="A19" s="3" t="s">
        <v>17</v>
      </c>
      <c r="B19" s="3">
        <v>2613</v>
      </c>
      <c r="C19" s="3" t="s">
        <v>46</v>
      </c>
      <c r="D19" s="3" t="s">
        <v>45</v>
      </c>
      <c r="E19" s="6">
        <v>1</v>
      </c>
      <c r="F19" s="2" t="s">
        <v>16</v>
      </c>
      <c r="G19" s="2" t="s">
        <v>18</v>
      </c>
      <c r="H19" s="5">
        <v>150</v>
      </c>
      <c r="I19" s="5">
        <v>150</v>
      </c>
      <c r="J19" s="4">
        <v>42444</v>
      </c>
      <c r="K19" s="2">
        <v>11258</v>
      </c>
      <c r="L19" s="5">
        <v>0</v>
      </c>
      <c r="M19" s="2">
        <v>1</v>
      </c>
      <c r="N19" s="2"/>
      <c r="O19" s="3"/>
    </row>
    <row r="20" spans="1:15">
      <c r="A20" s="3" t="s">
        <v>17</v>
      </c>
      <c r="B20" s="3">
        <v>2613</v>
      </c>
      <c r="C20" s="3" t="s">
        <v>48</v>
      </c>
      <c r="D20" s="3" t="s">
        <v>47</v>
      </c>
      <c r="E20" s="6">
        <v>2</v>
      </c>
      <c r="F20" s="2" t="s">
        <v>16</v>
      </c>
      <c r="G20" s="2" t="s">
        <v>18</v>
      </c>
      <c r="H20" s="5">
        <v>300</v>
      </c>
      <c r="I20" s="5">
        <v>300</v>
      </c>
      <c r="J20" s="4">
        <v>42459</v>
      </c>
      <c r="K20" s="2">
        <v>11426</v>
      </c>
      <c r="L20" s="5">
        <v>0</v>
      </c>
      <c r="M20" s="2">
        <v>1</v>
      </c>
      <c r="N20" s="2"/>
      <c r="O20" s="3"/>
    </row>
    <row r="21" spans="1:15">
      <c r="A21" s="3" t="s">
        <v>17</v>
      </c>
      <c r="B21" s="3">
        <v>2613</v>
      </c>
      <c r="C21" s="3" t="s">
        <v>48</v>
      </c>
      <c r="D21" s="3" t="s">
        <v>47</v>
      </c>
      <c r="E21" s="6">
        <v>1</v>
      </c>
      <c r="F21" s="2" t="s">
        <v>16</v>
      </c>
      <c r="G21" s="2" t="s">
        <v>18</v>
      </c>
      <c r="H21" s="5">
        <v>150</v>
      </c>
      <c r="I21" s="5">
        <v>150</v>
      </c>
      <c r="J21" s="4">
        <v>42461</v>
      </c>
      <c r="K21" s="2">
        <v>11493</v>
      </c>
      <c r="L21" s="5">
        <v>0</v>
      </c>
      <c r="M21" s="2">
        <v>1</v>
      </c>
      <c r="N21" s="2"/>
      <c r="O21" s="3"/>
    </row>
    <row r="22" spans="1:15">
      <c r="A22" s="3" t="s">
        <v>17</v>
      </c>
      <c r="B22" s="3">
        <v>2631</v>
      </c>
      <c r="C22" s="3" t="s">
        <v>50</v>
      </c>
      <c r="D22" s="3" t="s">
        <v>49</v>
      </c>
      <c r="E22" s="6">
        <v>2</v>
      </c>
      <c r="F22" s="2" t="s">
        <v>16</v>
      </c>
      <c r="G22" s="2" t="s">
        <v>18</v>
      </c>
      <c r="H22" s="5">
        <v>440</v>
      </c>
      <c r="I22" s="5">
        <v>440</v>
      </c>
      <c r="J22" s="4">
        <v>42458</v>
      </c>
      <c r="K22" s="2">
        <v>11424</v>
      </c>
      <c r="L22" s="5">
        <v>0</v>
      </c>
      <c r="M22" s="2">
        <v>1</v>
      </c>
      <c r="N22" s="2"/>
      <c r="O22" s="3"/>
    </row>
    <row r="23" spans="1:15">
      <c r="A23" s="3" t="s">
        <v>17</v>
      </c>
      <c r="B23" s="3">
        <v>2631</v>
      </c>
      <c r="C23" s="3" t="s">
        <v>50</v>
      </c>
      <c r="D23" s="3" t="s">
        <v>49</v>
      </c>
      <c r="E23" s="6">
        <v>1</v>
      </c>
      <c r="F23" s="2" t="s">
        <v>16</v>
      </c>
      <c r="G23" s="2" t="s">
        <v>18</v>
      </c>
      <c r="H23" s="5">
        <v>220</v>
      </c>
      <c r="I23" s="5">
        <v>220</v>
      </c>
      <c r="J23" s="4">
        <v>42461</v>
      </c>
      <c r="K23" s="2">
        <v>11482</v>
      </c>
      <c r="L23" s="5">
        <v>0</v>
      </c>
      <c r="M23" s="2">
        <v>1</v>
      </c>
      <c r="N23" s="2"/>
      <c r="O23" s="3"/>
    </row>
    <row r="24" spans="1:15">
      <c r="A24" s="3" t="s">
        <v>17</v>
      </c>
      <c r="B24" s="3">
        <v>2632</v>
      </c>
      <c r="C24" s="3" t="s">
        <v>52</v>
      </c>
      <c r="D24" s="3" t="s">
        <v>51</v>
      </c>
      <c r="E24" s="6">
        <v>1</v>
      </c>
      <c r="F24" s="2" t="s">
        <v>16</v>
      </c>
      <c r="G24" s="2" t="s">
        <v>18</v>
      </c>
      <c r="H24" s="5">
        <v>320</v>
      </c>
      <c r="I24" s="5">
        <v>320</v>
      </c>
      <c r="J24" s="4">
        <v>42460</v>
      </c>
      <c r="K24" s="2">
        <v>11427</v>
      </c>
      <c r="L24" s="5">
        <v>0</v>
      </c>
      <c r="M24" s="2">
        <v>1</v>
      </c>
      <c r="N24" s="2"/>
      <c r="O24" s="3"/>
    </row>
    <row r="25" spans="1:15">
      <c r="A25" s="3" t="s">
        <v>17</v>
      </c>
      <c r="B25" s="3">
        <v>2632</v>
      </c>
      <c r="C25" s="3" t="s">
        <v>52</v>
      </c>
      <c r="D25" s="3" t="s">
        <v>51</v>
      </c>
      <c r="E25" s="6">
        <v>1</v>
      </c>
      <c r="F25" s="2" t="s">
        <v>16</v>
      </c>
      <c r="G25" s="2" t="s">
        <v>18</v>
      </c>
      <c r="H25" s="5">
        <v>320</v>
      </c>
      <c r="I25" s="5">
        <v>320</v>
      </c>
      <c r="J25" s="4">
        <v>42461</v>
      </c>
      <c r="K25" s="2">
        <v>11483</v>
      </c>
      <c r="L25" s="5">
        <v>0</v>
      </c>
      <c r="M25" s="2">
        <v>1</v>
      </c>
      <c r="N25" s="2"/>
      <c r="O25" s="3"/>
    </row>
    <row r="26" spans="1:15">
      <c r="A26" s="3" t="s">
        <v>17</v>
      </c>
      <c r="B26" s="3">
        <v>2711</v>
      </c>
      <c r="C26" s="3"/>
      <c r="D26" s="3" t="s">
        <v>53</v>
      </c>
      <c r="E26" s="6"/>
      <c r="F26" s="2" t="s">
        <v>28</v>
      </c>
      <c r="G26" s="2"/>
      <c r="H26" s="5">
        <v>3500</v>
      </c>
      <c r="I26" s="5">
        <v>0</v>
      </c>
      <c r="J26" s="4">
        <v>42338</v>
      </c>
      <c r="K26" s="2">
        <v>3007</v>
      </c>
      <c r="L26" s="5">
        <v>3500</v>
      </c>
      <c r="M26" s="2">
        <v>1</v>
      </c>
      <c r="N26" s="2" t="s">
        <v>54</v>
      </c>
      <c r="O26" s="3">
        <v>1</v>
      </c>
    </row>
    <row r="27" spans="1:15">
      <c r="A27" s="3" t="s">
        <v>17</v>
      </c>
      <c r="B27" s="3">
        <v>2718</v>
      </c>
      <c r="C27" s="3"/>
      <c r="D27" s="3" t="s">
        <v>55</v>
      </c>
      <c r="E27" s="6"/>
      <c r="F27" s="2" t="s">
        <v>28</v>
      </c>
      <c r="G27" s="2"/>
      <c r="H27" s="5">
        <v>1500</v>
      </c>
      <c r="I27" s="5">
        <v>0</v>
      </c>
      <c r="J27" s="4">
        <v>42338</v>
      </c>
      <c r="K27" s="2">
        <v>3009</v>
      </c>
      <c r="L27" s="5">
        <v>1500</v>
      </c>
      <c r="M27" s="2">
        <v>1</v>
      </c>
      <c r="N27" s="2" t="s">
        <v>54</v>
      </c>
      <c r="O27" s="3">
        <v>569</v>
      </c>
    </row>
    <row r="28" spans="1:15">
      <c r="A28" s="3" t="s">
        <v>17</v>
      </c>
      <c r="B28" s="3">
        <v>3112</v>
      </c>
      <c r="C28" s="3"/>
      <c r="D28" s="3" t="s">
        <v>518</v>
      </c>
      <c r="E28" s="6"/>
      <c r="F28" s="2" t="s">
        <v>28</v>
      </c>
      <c r="G28" s="2"/>
      <c r="H28" s="5">
        <v>4000</v>
      </c>
      <c r="I28" s="5">
        <v>0</v>
      </c>
      <c r="J28" s="4">
        <v>42436</v>
      </c>
      <c r="K28" s="2">
        <v>3398</v>
      </c>
      <c r="L28" s="5">
        <v>4000</v>
      </c>
      <c r="M28" s="2">
        <v>1</v>
      </c>
      <c r="N28" s="2" t="s">
        <v>54</v>
      </c>
      <c r="O28" s="3">
        <v>142016</v>
      </c>
    </row>
    <row r="29" spans="1:15">
      <c r="A29" s="3" t="s">
        <v>17</v>
      </c>
      <c r="B29" s="3">
        <v>6111</v>
      </c>
      <c r="C29" s="3"/>
      <c r="D29" s="3" t="s">
        <v>26</v>
      </c>
      <c r="E29" s="6"/>
      <c r="F29" s="2" t="s">
        <v>24</v>
      </c>
      <c r="G29" s="2"/>
      <c r="H29" s="5">
        <v>2798.04</v>
      </c>
      <c r="I29" s="5">
        <v>2798.04</v>
      </c>
      <c r="J29" s="4">
        <v>42307</v>
      </c>
      <c r="K29" s="2" t="s">
        <v>57</v>
      </c>
      <c r="L29" s="5">
        <v>0</v>
      </c>
      <c r="M29" s="2">
        <v>1</v>
      </c>
      <c r="N29" s="2" t="s">
        <v>27</v>
      </c>
      <c r="O29" s="3"/>
    </row>
    <row r="30" spans="1:15">
      <c r="A30" s="3" t="s">
        <v>17</v>
      </c>
      <c r="B30" s="3">
        <v>6111</v>
      </c>
      <c r="C30" s="3"/>
      <c r="D30" s="3" t="s">
        <v>26</v>
      </c>
      <c r="E30" s="6"/>
      <c r="F30" s="2" t="s">
        <v>24</v>
      </c>
      <c r="G30" s="2"/>
      <c r="H30" s="5">
        <v>520.37</v>
      </c>
      <c r="I30" s="5">
        <v>520.37</v>
      </c>
      <c r="J30" s="4">
        <v>42332</v>
      </c>
      <c r="K30" s="2" t="s">
        <v>58</v>
      </c>
      <c r="L30" s="5">
        <v>0</v>
      </c>
      <c r="M30" s="2">
        <v>1</v>
      </c>
      <c r="N30" s="2" t="s">
        <v>27</v>
      </c>
      <c r="O30" s="3"/>
    </row>
    <row r="31" spans="1:15">
      <c r="A31" s="3" t="s">
        <v>17</v>
      </c>
      <c r="B31" s="3">
        <v>6111</v>
      </c>
      <c r="C31" s="3"/>
      <c r="D31" s="3" t="s">
        <v>26</v>
      </c>
      <c r="E31" s="6"/>
      <c r="F31" s="2" t="s">
        <v>24</v>
      </c>
      <c r="G31" s="2"/>
      <c r="H31" s="5">
        <v>50</v>
      </c>
      <c r="I31" s="5">
        <v>50</v>
      </c>
      <c r="J31" s="4">
        <v>42349</v>
      </c>
      <c r="K31" s="2" t="s">
        <v>59</v>
      </c>
      <c r="L31" s="5">
        <v>0</v>
      </c>
      <c r="M31" s="2">
        <v>1</v>
      </c>
      <c r="N31" s="2" t="s">
        <v>27</v>
      </c>
      <c r="O31" s="3"/>
    </row>
    <row r="32" spans="1:15">
      <c r="A32" s="3" t="s">
        <v>17</v>
      </c>
      <c r="B32" s="3">
        <v>6111</v>
      </c>
      <c r="C32" s="3"/>
      <c r="D32" s="3" t="s">
        <v>26</v>
      </c>
      <c r="E32" s="6"/>
      <c r="F32" s="2" t="s">
        <v>24</v>
      </c>
      <c r="G32" s="2"/>
      <c r="H32" s="5">
        <v>-47.2</v>
      </c>
      <c r="I32" s="5">
        <v>-47.2</v>
      </c>
      <c r="J32" s="4">
        <v>42377</v>
      </c>
      <c r="K32" s="2" t="s">
        <v>60</v>
      </c>
      <c r="L32" s="5">
        <v>0</v>
      </c>
      <c r="M32" s="2">
        <v>1</v>
      </c>
      <c r="N32" s="2" t="s">
        <v>27</v>
      </c>
      <c r="O32" s="3"/>
    </row>
    <row r="33" spans="1:15">
      <c r="A33" s="3" t="s">
        <v>17</v>
      </c>
      <c r="B33" s="3">
        <v>6113</v>
      </c>
      <c r="C33" s="3"/>
      <c r="D33" s="3" t="s">
        <v>62</v>
      </c>
      <c r="E33" s="6"/>
      <c r="F33" s="2" t="s">
        <v>24</v>
      </c>
      <c r="G33" s="2"/>
      <c r="H33" s="5">
        <v>79.900000000000006</v>
      </c>
      <c r="I33" s="5">
        <v>79.900000000000006</v>
      </c>
      <c r="J33" s="4">
        <v>42384</v>
      </c>
      <c r="K33" s="2" t="s">
        <v>61</v>
      </c>
      <c r="L33" s="5">
        <v>0</v>
      </c>
      <c r="M33" s="2">
        <v>1</v>
      </c>
      <c r="N33" s="2" t="s">
        <v>27</v>
      </c>
      <c r="O33" s="3"/>
    </row>
    <row r="34" spans="1:15">
      <c r="A34" s="3" t="s">
        <v>17</v>
      </c>
      <c r="B34" s="3">
        <v>6124</v>
      </c>
      <c r="C34" s="3"/>
      <c r="D34" s="3" t="s">
        <v>63</v>
      </c>
      <c r="E34" s="6"/>
      <c r="F34" s="2" t="s">
        <v>28</v>
      </c>
      <c r="G34" s="2"/>
      <c r="H34" s="5">
        <v>82.39</v>
      </c>
      <c r="I34" s="5">
        <v>82.39</v>
      </c>
      <c r="J34" s="4">
        <v>42380</v>
      </c>
      <c r="K34" s="2">
        <v>3136</v>
      </c>
      <c r="L34" s="5">
        <v>0</v>
      </c>
      <c r="M34" s="2">
        <v>1</v>
      </c>
      <c r="N34" s="2" t="s">
        <v>54</v>
      </c>
      <c r="O34" s="3">
        <v>160104780</v>
      </c>
    </row>
    <row r="35" spans="1:15">
      <c r="A35" s="3" t="s">
        <v>17</v>
      </c>
      <c r="B35" s="3">
        <v>6124</v>
      </c>
      <c r="C35" s="3"/>
      <c r="D35" s="3" t="s">
        <v>62</v>
      </c>
      <c r="E35" s="6"/>
      <c r="F35" s="2" t="s">
        <v>24</v>
      </c>
      <c r="G35" s="2"/>
      <c r="H35" s="5">
        <v>1657.41</v>
      </c>
      <c r="I35" s="5">
        <v>1657.41</v>
      </c>
      <c r="J35" s="4">
        <v>42384</v>
      </c>
      <c r="K35" s="2" t="s">
        <v>61</v>
      </c>
      <c r="L35" s="5">
        <v>0</v>
      </c>
      <c r="M35" s="2">
        <v>1</v>
      </c>
      <c r="N35" s="2" t="s">
        <v>27</v>
      </c>
      <c r="O35" s="3"/>
    </row>
    <row r="36" spans="1:15">
      <c r="A36" s="3" t="s">
        <v>17</v>
      </c>
      <c r="B36" s="3">
        <v>6211</v>
      </c>
      <c r="C36" s="3"/>
      <c r="D36" s="3" t="s">
        <v>26</v>
      </c>
      <c r="E36" s="6"/>
      <c r="F36" s="2" t="s">
        <v>24</v>
      </c>
      <c r="G36" s="2"/>
      <c r="H36" s="5">
        <v>85.28</v>
      </c>
      <c r="I36" s="5">
        <v>85.28</v>
      </c>
      <c r="J36" s="4">
        <v>42349</v>
      </c>
      <c r="K36" s="2" t="s">
        <v>59</v>
      </c>
      <c r="L36" s="5">
        <v>0</v>
      </c>
      <c r="M36" s="2">
        <v>1</v>
      </c>
      <c r="N36" s="2" t="s">
        <v>27</v>
      </c>
      <c r="O36" s="3"/>
    </row>
    <row r="37" spans="1:15">
      <c r="A37" s="3" t="s">
        <v>17</v>
      </c>
      <c r="B37" s="3">
        <v>6211</v>
      </c>
      <c r="C37" s="3"/>
      <c r="D37" s="3" t="s">
        <v>26</v>
      </c>
      <c r="E37" s="6"/>
      <c r="F37" s="2" t="s">
        <v>24</v>
      </c>
      <c r="G37" s="2"/>
      <c r="H37" s="5">
        <v>705.27</v>
      </c>
      <c r="I37" s="5">
        <v>705.27</v>
      </c>
      <c r="J37" s="4">
        <v>42376</v>
      </c>
      <c r="K37" s="2" t="s">
        <v>64</v>
      </c>
      <c r="L37" s="5">
        <v>0</v>
      </c>
      <c r="M37" s="2">
        <v>1</v>
      </c>
      <c r="N37" s="2" t="s">
        <v>27</v>
      </c>
      <c r="O37" s="3"/>
    </row>
    <row r="38" spans="1:15">
      <c r="A38" s="3" t="s">
        <v>17</v>
      </c>
      <c r="B38" s="3">
        <v>6212</v>
      </c>
      <c r="C38" s="3"/>
      <c r="D38" s="3" t="s">
        <v>26</v>
      </c>
      <c r="E38" s="6"/>
      <c r="F38" s="2" t="s">
        <v>24</v>
      </c>
      <c r="G38" s="2"/>
      <c r="H38" s="5">
        <v>686</v>
      </c>
      <c r="I38" s="5">
        <v>686</v>
      </c>
      <c r="J38" s="4">
        <v>42332</v>
      </c>
      <c r="K38" s="2" t="s">
        <v>58</v>
      </c>
      <c r="L38" s="5">
        <v>0</v>
      </c>
      <c r="M38" s="2">
        <v>1</v>
      </c>
      <c r="N38" s="2" t="s">
        <v>27</v>
      </c>
      <c r="O38" s="3"/>
    </row>
    <row r="39" spans="1:15">
      <c r="A39" s="3" t="s">
        <v>17</v>
      </c>
      <c r="B39" s="3">
        <v>6311</v>
      </c>
      <c r="C39" s="3"/>
      <c r="D39" s="3" t="s">
        <v>62</v>
      </c>
      <c r="E39" s="6"/>
      <c r="F39" s="2" t="s">
        <v>24</v>
      </c>
      <c r="G39" s="2"/>
      <c r="H39" s="5">
        <v>621.61</v>
      </c>
      <c r="I39" s="5">
        <v>621.61</v>
      </c>
      <c r="J39" s="4">
        <v>42384</v>
      </c>
      <c r="K39" s="2" t="s">
        <v>61</v>
      </c>
      <c r="L39" s="5">
        <v>0</v>
      </c>
      <c r="M39" s="2">
        <v>1</v>
      </c>
      <c r="N39" s="2" t="s">
        <v>27</v>
      </c>
      <c r="O39" s="3"/>
    </row>
    <row r="40" spans="1:15">
      <c r="A40" s="3" t="s">
        <v>17</v>
      </c>
      <c r="B40" s="3">
        <v>6311</v>
      </c>
      <c r="C40" s="3"/>
      <c r="D40" s="3" t="s">
        <v>66</v>
      </c>
      <c r="E40" s="6"/>
      <c r="F40" s="2" t="s">
        <v>24</v>
      </c>
      <c r="G40" s="2"/>
      <c r="H40" s="5">
        <v>13.56</v>
      </c>
      <c r="I40" s="5">
        <v>13.56</v>
      </c>
      <c r="J40" s="4">
        <v>42444</v>
      </c>
      <c r="K40" s="2" t="s">
        <v>65</v>
      </c>
      <c r="L40" s="5">
        <v>0</v>
      </c>
      <c r="M40" s="2">
        <v>1</v>
      </c>
      <c r="N40" s="2" t="s">
        <v>27</v>
      </c>
      <c r="O40" s="3"/>
    </row>
    <row r="41" spans="1:15">
      <c r="A41" s="3" t="s">
        <v>17</v>
      </c>
      <c r="B41" s="3">
        <v>6311</v>
      </c>
      <c r="C41" s="3"/>
      <c r="D41" s="3" t="s">
        <v>68</v>
      </c>
      <c r="E41" s="6"/>
      <c r="F41" s="2" t="s">
        <v>24</v>
      </c>
      <c r="G41" s="2"/>
      <c r="H41" s="5">
        <v>31.22</v>
      </c>
      <c r="I41" s="5">
        <v>31.22</v>
      </c>
      <c r="J41" s="4">
        <v>42464</v>
      </c>
      <c r="K41" s="2" t="s">
        <v>67</v>
      </c>
      <c r="L41" s="5">
        <v>0</v>
      </c>
      <c r="M41" s="2">
        <v>1</v>
      </c>
      <c r="N41" s="2" t="s">
        <v>27</v>
      </c>
      <c r="O41" s="3"/>
    </row>
    <row r="42" spans="1:15">
      <c r="A42" s="3" t="s">
        <v>17</v>
      </c>
      <c r="B42" s="3">
        <v>6411</v>
      </c>
      <c r="C42" s="3"/>
      <c r="D42" s="3" t="s">
        <v>62</v>
      </c>
      <c r="E42" s="6"/>
      <c r="F42" s="2" t="s">
        <v>24</v>
      </c>
      <c r="G42" s="2"/>
      <c r="H42" s="5">
        <v>213.83</v>
      </c>
      <c r="I42" s="5">
        <v>213.83</v>
      </c>
      <c r="J42" s="4">
        <v>42384</v>
      </c>
      <c r="K42" s="2" t="s">
        <v>61</v>
      </c>
      <c r="L42" s="5">
        <v>0</v>
      </c>
      <c r="M42" s="2">
        <v>1</v>
      </c>
      <c r="N42" s="2" t="s">
        <v>27</v>
      </c>
      <c r="O42" s="3"/>
    </row>
    <row r="43" spans="1:15">
      <c r="A43" s="3" t="s">
        <v>17</v>
      </c>
      <c r="B43" s="3">
        <v>6412</v>
      </c>
      <c r="C43" s="3"/>
      <c r="D43" s="3" t="s">
        <v>62</v>
      </c>
      <c r="E43" s="6"/>
      <c r="F43" s="2" t="s">
        <v>24</v>
      </c>
      <c r="G43" s="2"/>
      <c r="H43" s="5">
        <v>43.6</v>
      </c>
      <c r="I43" s="5">
        <v>43.6</v>
      </c>
      <c r="J43" s="4">
        <v>42384</v>
      </c>
      <c r="K43" s="2" t="s">
        <v>61</v>
      </c>
      <c r="L43" s="5">
        <v>0</v>
      </c>
      <c r="M43" s="2">
        <v>1</v>
      </c>
      <c r="N43" s="2" t="s">
        <v>27</v>
      </c>
      <c r="O43" s="3"/>
    </row>
    <row r="44" spans="1:15">
      <c r="A44" s="3" t="s">
        <v>17</v>
      </c>
      <c r="B44" s="3">
        <v>6415</v>
      </c>
      <c r="C44" s="3"/>
      <c r="D44" s="3" t="s">
        <v>70</v>
      </c>
      <c r="E44" s="6"/>
      <c r="F44" s="2" t="s">
        <v>24</v>
      </c>
      <c r="G44" s="2"/>
      <c r="H44" s="5">
        <v>188</v>
      </c>
      <c r="I44" s="5">
        <v>188</v>
      </c>
      <c r="J44" s="4">
        <v>42341</v>
      </c>
      <c r="K44" s="2" t="s">
        <v>69</v>
      </c>
      <c r="L44" s="5">
        <v>0</v>
      </c>
      <c r="M44" s="2">
        <v>1</v>
      </c>
      <c r="N44" s="2" t="s">
        <v>27</v>
      </c>
      <c r="O44" s="3"/>
    </row>
    <row r="45" spans="1:15">
      <c r="A45" s="3" t="s">
        <v>17</v>
      </c>
      <c r="B45" s="3">
        <v>6416</v>
      </c>
      <c r="C45" s="3"/>
      <c r="D45" s="3" t="s">
        <v>62</v>
      </c>
      <c r="E45" s="6"/>
      <c r="F45" s="2" t="s">
        <v>24</v>
      </c>
      <c r="G45" s="2"/>
      <c r="H45" s="5">
        <v>18.02</v>
      </c>
      <c r="I45" s="5">
        <v>18.02</v>
      </c>
      <c r="J45" s="4">
        <v>42384</v>
      </c>
      <c r="K45" s="2" t="s">
        <v>61</v>
      </c>
      <c r="L45" s="5">
        <v>0</v>
      </c>
      <c r="M45" s="2">
        <v>1</v>
      </c>
      <c r="N45" s="2" t="s">
        <v>27</v>
      </c>
      <c r="O45" s="3"/>
    </row>
    <row r="46" spans="1:15">
      <c r="A46" s="3" t="s">
        <v>17</v>
      </c>
      <c r="B46" s="3">
        <v>7211</v>
      </c>
      <c r="C46" s="3"/>
      <c r="D46" s="3" t="s">
        <v>53</v>
      </c>
      <c r="E46" s="6"/>
      <c r="F46" s="2" t="s">
        <v>28</v>
      </c>
      <c r="G46" s="2"/>
      <c r="H46" s="5">
        <v>100</v>
      </c>
      <c r="I46" s="5">
        <v>0</v>
      </c>
      <c r="J46" s="4">
        <v>42338</v>
      </c>
      <c r="K46" s="2">
        <v>3007</v>
      </c>
      <c r="L46" s="5">
        <v>100</v>
      </c>
      <c r="M46" s="2">
        <v>1</v>
      </c>
      <c r="N46" s="2" t="s">
        <v>54</v>
      </c>
      <c r="O46" s="3">
        <v>1</v>
      </c>
    </row>
    <row r="47" spans="1:15">
      <c r="A47" s="3" t="s">
        <v>17</v>
      </c>
      <c r="B47" s="3">
        <v>8211</v>
      </c>
      <c r="C47" s="3"/>
      <c r="D47" s="3" t="s">
        <v>71</v>
      </c>
      <c r="E47" s="6"/>
      <c r="F47" s="2" t="s">
        <v>28</v>
      </c>
      <c r="G47" s="2"/>
      <c r="H47" s="5">
        <v>800</v>
      </c>
      <c r="I47" s="5">
        <v>0</v>
      </c>
      <c r="J47" s="4">
        <v>42467</v>
      </c>
      <c r="K47" s="2">
        <v>3535</v>
      </c>
      <c r="L47" s="5">
        <v>800</v>
      </c>
      <c r="M47" s="2">
        <v>1</v>
      </c>
      <c r="N47" s="2" t="s">
        <v>32</v>
      </c>
      <c r="O47" s="3">
        <v>151605032953</v>
      </c>
    </row>
    <row r="48" spans="1:15">
      <c r="A48" s="3" t="s">
        <v>17</v>
      </c>
      <c r="B48" s="3">
        <v>8415</v>
      </c>
      <c r="C48" s="3"/>
      <c r="D48" s="3" t="s">
        <v>37</v>
      </c>
      <c r="E48" s="6"/>
      <c r="F48" s="2" t="s">
        <v>24</v>
      </c>
      <c r="G48" s="2"/>
      <c r="H48" s="5">
        <v>225.51</v>
      </c>
      <c r="I48" s="5">
        <v>225.51</v>
      </c>
      <c r="J48" s="4">
        <v>42335</v>
      </c>
      <c r="K48" s="2" t="s">
        <v>72</v>
      </c>
      <c r="L48" s="5">
        <v>0</v>
      </c>
      <c r="M48" s="2">
        <v>1</v>
      </c>
      <c r="N48" s="2" t="s">
        <v>27</v>
      </c>
      <c r="O48" s="3"/>
    </row>
    <row r="49" spans="1:15">
      <c r="A49" s="3" t="s">
        <v>17</v>
      </c>
      <c r="B49" s="3">
        <v>8415</v>
      </c>
      <c r="C49" s="3"/>
      <c r="D49" s="3" t="s">
        <v>73</v>
      </c>
      <c r="E49" s="6"/>
      <c r="F49" s="2" t="s">
        <v>28</v>
      </c>
      <c r="G49" s="2"/>
      <c r="H49" s="5">
        <v>600</v>
      </c>
      <c r="I49" s="5">
        <v>0</v>
      </c>
      <c r="J49" s="4">
        <v>42461</v>
      </c>
      <c r="K49" s="2">
        <v>3502</v>
      </c>
      <c r="L49" s="5">
        <v>600</v>
      </c>
      <c r="M49" s="2">
        <v>0</v>
      </c>
      <c r="N49" s="2"/>
      <c r="O49" s="3"/>
    </row>
    <row r="50" spans="1:15">
      <c r="A50" s="3" t="s">
        <v>17</v>
      </c>
      <c r="B50" s="3" t="s">
        <v>74</v>
      </c>
      <c r="C50" s="3"/>
      <c r="D50" s="3" t="s">
        <v>62</v>
      </c>
      <c r="E50" s="6"/>
      <c r="F50" s="2" t="s">
        <v>24</v>
      </c>
      <c r="G50" s="2"/>
      <c r="H50" s="5">
        <v>35.630000000000003</v>
      </c>
      <c r="I50" s="5">
        <v>35.630000000000003</v>
      </c>
      <c r="J50" s="4">
        <v>42384</v>
      </c>
      <c r="K50" s="2" t="s">
        <v>61</v>
      </c>
      <c r="L50" s="5">
        <v>0</v>
      </c>
      <c r="M50" s="2">
        <v>1</v>
      </c>
      <c r="N50" s="2" t="s">
        <v>27</v>
      </c>
      <c r="O50" s="3"/>
    </row>
    <row r="51" spans="1:15">
      <c r="A51" s="3" t="s">
        <v>17</v>
      </c>
      <c r="B51" s="3" t="s">
        <v>76</v>
      </c>
      <c r="C51" s="3" t="s">
        <v>78</v>
      </c>
      <c r="D51" s="3" t="s">
        <v>77</v>
      </c>
      <c r="E51" s="6">
        <v>8</v>
      </c>
      <c r="F51" s="2" t="s">
        <v>16</v>
      </c>
      <c r="G51" s="2" t="s">
        <v>75</v>
      </c>
      <c r="H51" s="5">
        <v>1661.28</v>
      </c>
      <c r="I51" s="5">
        <v>1661.28</v>
      </c>
      <c r="J51" s="4">
        <v>42445</v>
      </c>
      <c r="K51" s="2">
        <v>11140</v>
      </c>
      <c r="L51" s="5">
        <v>0</v>
      </c>
      <c r="M51" s="2">
        <v>1</v>
      </c>
      <c r="N51" s="2"/>
      <c r="O51" s="3"/>
    </row>
    <row r="52" spans="1:15">
      <c r="A52" s="3" t="s">
        <v>17</v>
      </c>
      <c r="B52" s="3" t="s">
        <v>79</v>
      </c>
      <c r="C52" s="3" t="s">
        <v>81</v>
      </c>
      <c r="D52" s="3" t="s">
        <v>80</v>
      </c>
      <c r="E52" s="6">
        <v>14</v>
      </c>
      <c r="F52" s="2" t="s">
        <v>16</v>
      </c>
      <c r="G52" s="2">
        <v>0</v>
      </c>
      <c r="H52" s="5">
        <v>1453.2</v>
      </c>
      <c r="I52" s="5">
        <v>1453.2</v>
      </c>
      <c r="J52" s="4">
        <v>42356</v>
      </c>
      <c r="K52" s="2">
        <v>10382</v>
      </c>
      <c r="L52" s="5">
        <v>0</v>
      </c>
      <c r="M52" s="2">
        <v>1</v>
      </c>
      <c r="N52" s="2"/>
      <c r="O52" s="3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tabColor theme="0"/>
  </sheetPr>
  <dimension ref="A1:AH520"/>
  <sheetViews>
    <sheetView topLeftCell="A6" workbookViewId="0">
      <selection activeCell="D12" sqref="D12"/>
    </sheetView>
  </sheetViews>
  <sheetFormatPr baseColWidth="10" defaultColWidth="10.83203125" defaultRowHeight="15" x14ac:dyDescent="0"/>
  <cols>
    <col min="1" max="1" width="10.83203125" style="10"/>
    <col min="2" max="2" width="6" style="10" customWidth="1"/>
    <col min="3" max="3" width="50" style="10" bestFit="1" customWidth="1"/>
    <col min="4" max="4" width="64" style="9" customWidth="1"/>
    <col min="5" max="5" width="9.6640625" style="10" bestFit="1" customWidth="1"/>
    <col min="6" max="6" width="13.83203125" style="10" customWidth="1"/>
    <col min="7" max="7" width="11" style="10" customWidth="1"/>
    <col min="8" max="8" width="15.5" style="10" bestFit="1" customWidth="1"/>
    <col min="9" max="9" width="15.1640625" style="10" bestFit="1" customWidth="1"/>
    <col min="10" max="10" width="13" style="10" bestFit="1" customWidth="1"/>
    <col min="11" max="11" width="16.33203125" style="11" bestFit="1" customWidth="1"/>
    <col min="12" max="12" width="7.83203125" style="11" bestFit="1" customWidth="1"/>
    <col min="13" max="13" width="13.33203125" style="11" customWidth="1"/>
    <col min="14" max="14" width="7.83203125" style="10" customWidth="1"/>
    <col min="15" max="15" width="15.6640625" style="10" customWidth="1"/>
    <col min="16" max="16" width="12.6640625" style="12" customWidth="1"/>
    <col min="17" max="17" width="13.83203125" style="12" customWidth="1"/>
    <col min="18" max="18" width="1.6640625" style="10" customWidth="1"/>
    <col min="19" max="20" width="13.83203125" style="12" customWidth="1"/>
    <col min="21" max="21" width="1.6640625" style="10" customWidth="1"/>
    <col min="22" max="23" width="13.83203125" style="12" customWidth="1"/>
    <col min="24" max="24" width="1.6640625" style="10" customWidth="1"/>
    <col min="25" max="29" width="13.83203125" style="10" customWidth="1"/>
    <col min="30" max="30" width="1.6640625" style="10" customWidth="1"/>
    <col min="31" max="31" width="13.83203125" style="13" customWidth="1"/>
    <col min="32" max="32" width="10.83203125" style="10"/>
    <col min="33" max="33" width="3.1640625" style="12" customWidth="1"/>
    <col min="34" max="35" width="10.83203125" style="10"/>
    <col min="36" max="36" width="3.1640625" style="10" customWidth="1"/>
    <col min="37" max="16384" width="10.83203125" style="10"/>
  </cols>
  <sheetData>
    <row r="1" spans="1:34" ht="23">
      <c r="B1" s="7" t="s">
        <v>127</v>
      </c>
      <c r="C1" s="8"/>
    </row>
    <row r="2" spans="1:34" ht="23">
      <c r="B2" s="7" t="s">
        <v>128</v>
      </c>
      <c r="C2" s="8"/>
    </row>
    <row r="3" spans="1:34" ht="23">
      <c r="B3" s="7" t="s">
        <v>129</v>
      </c>
      <c r="C3" s="8"/>
    </row>
    <row r="4" spans="1:34" ht="35" customHeight="1"/>
    <row r="5" spans="1:34" s="18" customFormat="1" ht="28" customHeight="1" thickBot="1">
      <c r="B5" s="14" t="s">
        <v>130</v>
      </c>
      <c r="C5" s="15" t="s">
        <v>83</v>
      </c>
      <c r="D5" s="16"/>
      <c r="E5" s="15"/>
      <c r="F5" s="15"/>
      <c r="G5" s="15"/>
      <c r="H5" s="15"/>
      <c r="I5" s="15"/>
      <c r="J5" s="15"/>
      <c r="K5" s="125">
        <f>SUM(K6:K43)</f>
        <v>66139.16</v>
      </c>
      <c r="L5" s="126"/>
      <c r="M5" s="17"/>
      <c r="P5" s="19"/>
      <c r="Q5" s="19"/>
      <c r="S5" s="19"/>
      <c r="T5" s="19"/>
      <c r="V5" s="19"/>
      <c r="W5" s="19"/>
      <c r="AE5" s="20"/>
      <c r="AG5" s="19"/>
    </row>
    <row r="6" spans="1:34" s="26" customFormat="1" ht="9" customHeight="1">
      <c r="B6" s="21"/>
      <c r="C6" s="22"/>
      <c r="D6" s="23"/>
      <c r="E6" s="24"/>
      <c r="F6" s="24"/>
      <c r="G6" s="24"/>
      <c r="H6" s="24"/>
      <c r="I6" s="24"/>
      <c r="J6" s="24"/>
      <c r="K6" s="25"/>
      <c r="L6" s="25"/>
      <c r="M6" s="25"/>
      <c r="P6" s="27"/>
      <c r="Q6" s="27"/>
      <c r="S6" s="27"/>
      <c r="T6" s="27"/>
      <c r="V6" s="27"/>
      <c r="W6" s="27"/>
      <c r="AE6" s="13"/>
      <c r="AG6" s="27"/>
    </row>
    <row r="7" spans="1:34" s="26" customFormat="1" ht="14" customHeight="1">
      <c r="B7" s="28" t="s">
        <v>5</v>
      </c>
      <c r="C7" s="29"/>
      <c r="D7" s="30" t="s">
        <v>82</v>
      </c>
      <c r="E7" s="31" t="s">
        <v>131</v>
      </c>
      <c r="F7" s="31" t="s">
        <v>132</v>
      </c>
      <c r="G7" s="31" t="s">
        <v>0</v>
      </c>
      <c r="H7" s="31" t="s">
        <v>133</v>
      </c>
      <c r="I7" s="32" t="s">
        <v>134</v>
      </c>
      <c r="J7" s="25"/>
      <c r="K7" s="25"/>
      <c r="L7" s="25"/>
      <c r="M7" s="33" t="s">
        <v>135</v>
      </c>
      <c r="P7" s="27"/>
      <c r="Q7" s="27"/>
      <c r="S7" s="27"/>
      <c r="T7" s="27"/>
      <c r="V7" s="27"/>
      <c r="W7" s="27"/>
      <c r="AE7" s="13"/>
      <c r="AG7" s="27"/>
    </row>
    <row r="8" spans="1:34" s="26" customFormat="1" ht="9" customHeight="1">
      <c r="B8" s="21"/>
      <c r="C8" s="22"/>
      <c r="D8" s="23"/>
      <c r="E8" s="24"/>
      <c r="F8" s="24"/>
      <c r="G8" s="24"/>
      <c r="H8" s="24"/>
      <c r="I8" s="24"/>
      <c r="J8" s="24"/>
      <c r="K8" s="25"/>
      <c r="L8" s="25"/>
      <c r="M8" s="25"/>
      <c r="P8" s="27"/>
      <c r="Q8" s="27"/>
      <c r="S8" s="27"/>
      <c r="T8" s="27"/>
      <c r="V8" s="27"/>
      <c r="W8" s="27"/>
      <c r="AE8" s="13"/>
      <c r="AG8" s="27"/>
    </row>
    <row r="9" spans="1:34" s="40" customFormat="1" ht="18">
      <c r="B9" s="34">
        <v>11</v>
      </c>
      <c r="C9" s="35" t="s">
        <v>84</v>
      </c>
      <c r="D9" s="36"/>
      <c r="E9" s="37"/>
      <c r="F9" s="38"/>
      <c r="G9" s="38"/>
      <c r="H9" s="38"/>
      <c r="I9" s="38"/>
      <c r="J9" s="38"/>
      <c r="K9" s="39">
        <f>SUM(I10:I15)</f>
        <v>5500</v>
      </c>
      <c r="L9" s="26"/>
      <c r="M9" s="26"/>
      <c r="O9" s="26"/>
      <c r="P9" s="27"/>
      <c r="Q9" s="27"/>
      <c r="R9" s="26"/>
      <c r="S9" s="27"/>
      <c r="T9" s="27"/>
      <c r="U9" s="26"/>
      <c r="V9" s="27"/>
      <c r="W9" s="27"/>
      <c r="X9" s="26"/>
      <c r="Y9" s="26"/>
      <c r="Z9" s="26"/>
      <c r="AA9" s="26"/>
      <c r="AB9" s="26"/>
      <c r="AC9" s="26"/>
      <c r="AD9" s="26"/>
      <c r="AE9" s="41"/>
      <c r="AF9" s="42"/>
      <c r="AG9" s="41"/>
      <c r="AH9" s="43"/>
    </row>
    <row r="10" spans="1:34" s="26" customFormat="1" ht="19" customHeight="1">
      <c r="B10" s="44">
        <v>1111</v>
      </c>
      <c r="C10" s="45" t="s">
        <v>85</v>
      </c>
      <c r="D10" s="46"/>
      <c r="E10" s="47">
        <v>0</v>
      </c>
      <c r="F10" s="48" t="s">
        <v>136</v>
      </c>
      <c r="G10" s="48" t="s">
        <v>137</v>
      </c>
      <c r="H10" s="49">
        <v>0</v>
      </c>
      <c r="I10" s="50">
        <f>E10*H10</f>
        <v>0</v>
      </c>
      <c r="J10" s="51"/>
      <c r="M10" s="52">
        <f>I10+(I10*(SUMIF($G$251:$G$257,G10,$E$251:$E$257)))</f>
        <v>0</v>
      </c>
      <c r="P10" s="27"/>
      <c r="Q10" s="27"/>
      <c r="S10" s="27"/>
      <c r="T10" s="27"/>
      <c r="V10" s="27"/>
      <c r="W10" s="27"/>
      <c r="AF10" s="13"/>
      <c r="AH10" s="53"/>
    </row>
    <row r="11" spans="1:34" customFormat="1">
      <c r="A11" s="3" t="s">
        <v>17</v>
      </c>
      <c r="B11" s="3">
        <v>1111</v>
      </c>
      <c r="C11" s="3" t="s">
        <v>20</v>
      </c>
      <c r="D11" s="3" t="s">
        <v>19</v>
      </c>
      <c r="E11" s="6">
        <v>1</v>
      </c>
      <c r="F11" s="2" t="s">
        <v>16</v>
      </c>
      <c r="G11" s="2" t="s">
        <v>18</v>
      </c>
      <c r="H11" s="5">
        <v>1500</v>
      </c>
      <c r="I11" s="5">
        <v>1500</v>
      </c>
      <c r="J11" s="4">
        <v>42369</v>
      </c>
      <c r="K11" s="2">
        <v>10522</v>
      </c>
      <c r="L11" s="5">
        <v>0</v>
      </c>
      <c r="M11" s="2">
        <v>1</v>
      </c>
      <c r="N11" s="2"/>
      <c r="O11" s="3"/>
    </row>
    <row r="12" spans="1:34" customFormat="1">
      <c r="A12" s="3" t="s">
        <v>17</v>
      </c>
      <c r="B12" s="3">
        <v>1111</v>
      </c>
      <c r="C12" s="3" t="s">
        <v>20</v>
      </c>
      <c r="D12" s="3" t="s">
        <v>22</v>
      </c>
      <c r="E12" s="6">
        <v>1</v>
      </c>
      <c r="F12" s="2" t="s">
        <v>16</v>
      </c>
      <c r="G12" s="2" t="s">
        <v>18</v>
      </c>
      <c r="H12" s="5">
        <v>4000</v>
      </c>
      <c r="I12" s="5">
        <v>4000</v>
      </c>
      <c r="J12" s="4">
        <v>42369</v>
      </c>
      <c r="K12" s="2">
        <v>10523</v>
      </c>
      <c r="L12" s="5">
        <v>0</v>
      </c>
      <c r="M12" s="2">
        <v>1</v>
      </c>
      <c r="N12" s="2"/>
      <c r="O12" s="3"/>
    </row>
    <row r="13" spans="1:34" s="26" customFormat="1" ht="19" customHeight="1">
      <c r="B13" s="44">
        <v>1112</v>
      </c>
      <c r="C13" s="45" t="s">
        <v>138</v>
      </c>
      <c r="D13" s="46"/>
      <c r="E13" s="47">
        <v>0</v>
      </c>
      <c r="F13" s="48" t="s">
        <v>136</v>
      </c>
      <c r="G13" s="48" t="s">
        <v>137</v>
      </c>
      <c r="H13" s="49">
        <v>0</v>
      </c>
      <c r="I13" s="50">
        <f>E13*H13</f>
        <v>0</v>
      </c>
      <c r="J13" s="54"/>
      <c r="M13" s="52">
        <f>I13+(I13*(SUMIF($G$251:$G$257,G13,$E$251:$E$257)))</f>
        <v>0</v>
      </c>
      <c r="P13" s="27"/>
      <c r="Q13" s="27"/>
      <c r="S13" s="27"/>
      <c r="T13" s="27"/>
      <c r="V13" s="27"/>
      <c r="W13" s="27"/>
      <c r="AE13" s="13"/>
      <c r="AG13" s="53"/>
    </row>
    <row r="14" spans="1:34" s="26" customFormat="1" ht="19" customHeight="1">
      <c r="B14" s="44">
        <v>1113</v>
      </c>
      <c r="C14" s="45" t="s">
        <v>86</v>
      </c>
      <c r="D14" s="46"/>
      <c r="E14" s="47">
        <v>0</v>
      </c>
      <c r="F14" s="48" t="s">
        <v>136</v>
      </c>
      <c r="G14" s="48" t="s">
        <v>137</v>
      </c>
      <c r="H14" s="49">
        <v>0</v>
      </c>
      <c r="I14" s="50">
        <f>E14*H14</f>
        <v>0</v>
      </c>
      <c r="J14" s="54"/>
      <c r="M14" s="52">
        <f>I14+(I14*(SUMIF($G$251:$G$257,G14,$E$251:$E$257)))</f>
        <v>0</v>
      </c>
      <c r="P14" s="27"/>
      <c r="Q14" s="27"/>
      <c r="S14" s="27"/>
      <c r="T14" s="27"/>
      <c r="V14" s="27"/>
      <c r="W14" s="27"/>
      <c r="AE14" s="13"/>
      <c r="AG14" s="53"/>
    </row>
    <row r="15" spans="1:34" s="26" customFormat="1" ht="19" customHeight="1">
      <c r="B15" s="44">
        <v>1114</v>
      </c>
      <c r="C15" s="45" t="s">
        <v>139</v>
      </c>
      <c r="D15" s="46"/>
      <c r="E15" s="47">
        <v>0</v>
      </c>
      <c r="F15" s="48" t="s">
        <v>136</v>
      </c>
      <c r="G15" s="48" t="s">
        <v>137</v>
      </c>
      <c r="H15" s="49">
        <v>0</v>
      </c>
      <c r="I15" s="50">
        <f>E15*H15</f>
        <v>0</v>
      </c>
      <c r="J15" s="54"/>
      <c r="M15" s="52">
        <f>I15+(I15*(SUMIF($G$251:$G$257,G15,$E$251:$E$257)))</f>
        <v>0</v>
      </c>
      <c r="P15" s="27"/>
      <c r="Q15" s="27"/>
      <c r="S15" s="27"/>
      <c r="T15" s="27"/>
      <c r="V15" s="27"/>
      <c r="W15" s="27"/>
      <c r="AE15" s="13"/>
      <c r="AG15" s="53"/>
    </row>
    <row r="16" spans="1:34" s="40" customFormat="1" ht="18">
      <c r="B16" s="34">
        <v>12</v>
      </c>
      <c r="C16" s="35" t="s">
        <v>87</v>
      </c>
      <c r="D16" s="36"/>
      <c r="E16" s="37"/>
      <c r="F16" s="38"/>
      <c r="G16" s="38"/>
      <c r="H16" s="38"/>
      <c r="I16" s="38"/>
      <c r="J16" s="38"/>
      <c r="K16" s="39">
        <f>SUM(I17:I21)</f>
        <v>2700</v>
      </c>
      <c r="L16" s="26"/>
      <c r="M16" s="26"/>
      <c r="O16" s="26"/>
      <c r="P16" s="27"/>
      <c r="Q16" s="27"/>
      <c r="R16" s="26"/>
      <c r="S16" s="27"/>
      <c r="T16" s="27"/>
      <c r="U16" s="26"/>
      <c r="V16" s="27"/>
      <c r="W16" s="27"/>
      <c r="X16" s="26"/>
      <c r="Y16" s="26"/>
      <c r="Z16" s="26"/>
      <c r="AA16" s="26"/>
      <c r="AB16" s="26"/>
      <c r="AC16" s="26"/>
      <c r="AD16" s="26"/>
      <c r="AE16" s="41"/>
      <c r="AF16" s="42"/>
      <c r="AG16" s="41"/>
      <c r="AH16" s="43"/>
    </row>
    <row r="17" spans="1:34" s="26" customFormat="1" ht="19" customHeight="1">
      <c r="B17" s="44">
        <v>1211</v>
      </c>
      <c r="C17" s="45" t="s">
        <v>140</v>
      </c>
      <c r="D17" s="46"/>
      <c r="E17" s="47">
        <v>0</v>
      </c>
      <c r="F17" s="48" t="s">
        <v>141</v>
      </c>
      <c r="G17" s="48" t="s">
        <v>137</v>
      </c>
      <c r="H17" s="49">
        <v>0</v>
      </c>
      <c r="I17" s="50">
        <f>E17*H17</f>
        <v>0</v>
      </c>
      <c r="J17" s="51"/>
      <c r="M17" s="52">
        <f>I17+(I17*(SUMIF($G$251:$G$257,G17,$E$251:$E$257)))</f>
        <v>0</v>
      </c>
      <c r="P17" s="27"/>
      <c r="Q17" s="27"/>
      <c r="S17" s="27"/>
      <c r="T17" s="27"/>
      <c r="V17" s="27"/>
      <c r="W17" s="27"/>
      <c r="AE17" s="13"/>
      <c r="AG17" s="53"/>
    </row>
    <row r="18" spans="1:34" customFormat="1">
      <c r="A18" s="3" t="s">
        <v>17</v>
      </c>
      <c r="B18" s="3">
        <v>1211</v>
      </c>
      <c r="C18" s="3" t="s">
        <v>20</v>
      </c>
      <c r="D18" s="3" t="s">
        <v>19</v>
      </c>
      <c r="E18" s="6">
        <v>1</v>
      </c>
      <c r="F18" s="2" t="s">
        <v>16</v>
      </c>
      <c r="G18" s="2" t="s">
        <v>23</v>
      </c>
      <c r="H18" s="5">
        <v>1000</v>
      </c>
      <c r="I18" s="5">
        <v>1000</v>
      </c>
      <c r="J18" s="4">
        <v>42429</v>
      </c>
      <c r="K18" s="2">
        <v>11016</v>
      </c>
      <c r="L18" s="5">
        <v>0</v>
      </c>
      <c r="M18" s="2">
        <v>1</v>
      </c>
      <c r="N18" s="2"/>
      <c r="O18" s="3"/>
    </row>
    <row r="19" spans="1:34" customFormat="1">
      <c r="A19" s="3" t="s">
        <v>17</v>
      </c>
      <c r="B19" s="3">
        <v>1211</v>
      </c>
      <c r="C19" s="3" t="s">
        <v>20</v>
      </c>
      <c r="D19" s="3" t="s">
        <v>19</v>
      </c>
      <c r="E19" s="6">
        <v>1</v>
      </c>
      <c r="F19" s="2" t="s">
        <v>16</v>
      </c>
      <c r="G19" s="2" t="s">
        <v>18</v>
      </c>
      <c r="H19" s="5">
        <v>1700</v>
      </c>
      <c r="I19" s="5">
        <v>1700</v>
      </c>
      <c r="J19" s="4">
        <v>42460</v>
      </c>
      <c r="K19" s="2">
        <v>11314</v>
      </c>
      <c r="L19" s="5">
        <v>0</v>
      </c>
      <c r="M19" s="2">
        <v>0</v>
      </c>
      <c r="N19" s="2"/>
      <c r="O19" s="3"/>
    </row>
    <row r="20" spans="1:34" s="26" customFormat="1" ht="19" customHeight="1">
      <c r="B20" s="44">
        <v>1212</v>
      </c>
      <c r="C20" s="45" t="s">
        <v>142</v>
      </c>
      <c r="D20" s="46"/>
      <c r="E20" s="47">
        <v>0</v>
      </c>
      <c r="F20" s="48" t="s">
        <v>136</v>
      </c>
      <c r="G20" s="48" t="s">
        <v>137</v>
      </c>
      <c r="H20" s="49">
        <v>0</v>
      </c>
      <c r="I20" s="50">
        <f>E20*H20</f>
        <v>0</v>
      </c>
      <c r="J20" s="54"/>
      <c r="M20" s="52">
        <f>I20+(I20*(SUMIF($G$251:$G$257,G20,$E$251:$E$257)))</f>
        <v>0</v>
      </c>
      <c r="P20" s="27"/>
      <c r="Q20" s="27"/>
      <c r="S20" s="27"/>
      <c r="T20" s="27"/>
      <c r="V20" s="27"/>
      <c r="W20" s="27"/>
      <c r="AE20" s="13"/>
      <c r="AG20" s="27"/>
    </row>
    <row r="21" spans="1:34" s="26" customFormat="1" ht="19" customHeight="1">
      <c r="B21" s="44">
        <v>1213</v>
      </c>
      <c r="C21" s="45" t="s">
        <v>143</v>
      </c>
      <c r="D21" s="46"/>
      <c r="E21" s="47">
        <v>0</v>
      </c>
      <c r="F21" s="48" t="s">
        <v>136</v>
      </c>
      <c r="G21" s="48" t="s">
        <v>137</v>
      </c>
      <c r="H21" s="49">
        <v>0</v>
      </c>
      <c r="I21" s="50">
        <f>E21*H21</f>
        <v>0</v>
      </c>
      <c r="J21" s="54"/>
      <c r="M21" s="52">
        <f>I21+(I21*(SUMIF($G$251:$G$257,G21,$E$251:$E$257)))</f>
        <v>0</v>
      </c>
      <c r="P21" s="27"/>
      <c r="Q21" s="27"/>
      <c r="S21" s="27"/>
      <c r="T21" s="27"/>
      <c r="V21" s="27"/>
      <c r="W21" s="27"/>
      <c r="AE21" s="13"/>
      <c r="AG21" s="27"/>
    </row>
    <row r="22" spans="1:34" s="40" customFormat="1" ht="18">
      <c r="B22" s="34">
        <v>13</v>
      </c>
      <c r="C22" s="35" t="s">
        <v>88</v>
      </c>
      <c r="D22" s="36"/>
      <c r="E22" s="37"/>
      <c r="F22" s="38"/>
      <c r="G22" s="38"/>
      <c r="H22" s="38"/>
      <c r="I22" s="38"/>
      <c r="J22" s="38"/>
      <c r="K22" s="39">
        <f>SUM(I23:I26)</f>
        <v>0</v>
      </c>
      <c r="L22" s="26"/>
      <c r="M22" s="26"/>
      <c r="O22" s="26"/>
      <c r="P22" s="27"/>
      <c r="Q22" s="27"/>
      <c r="R22" s="26"/>
      <c r="S22" s="27"/>
      <c r="T22" s="27"/>
      <c r="U22" s="26"/>
      <c r="V22" s="27"/>
      <c r="W22" s="27"/>
      <c r="X22" s="26"/>
      <c r="Y22" s="26"/>
      <c r="Z22" s="26"/>
      <c r="AA22" s="26"/>
      <c r="AB22" s="26"/>
      <c r="AC22" s="26"/>
      <c r="AD22" s="26"/>
      <c r="AE22" s="41"/>
      <c r="AF22" s="42"/>
      <c r="AG22" s="41"/>
      <c r="AH22" s="43"/>
    </row>
    <row r="23" spans="1:34" s="26" customFormat="1" ht="19" customHeight="1">
      <c r="B23" s="44">
        <v>1311</v>
      </c>
      <c r="C23" s="45" t="s">
        <v>144</v>
      </c>
      <c r="D23" s="46"/>
      <c r="E23" s="47">
        <v>0</v>
      </c>
      <c r="F23" s="48" t="s">
        <v>136</v>
      </c>
      <c r="G23" s="48" t="s">
        <v>145</v>
      </c>
      <c r="H23" s="49">
        <v>0</v>
      </c>
      <c r="I23" s="50">
        <f>E23*H23</f>
        <v>0</v>
      </c>
      <c r="J23" s="54"/>
      <c r="M23" s="52">
        <f>I23+(I23*(SUMIF($G$251:$G$257,G23,$E$251:$E$257)))</f>
        <v>0</v>
      </c>
      <c r="P23" s="27"/>
      <c r="Q23" s="27"/>
      <c r="S23" s="27"/>
      <c r="T23" s="27"/>
      <c r="V23" s="27"/>
      <c r="W23" s="27"/>
      <c r="AF23" s="13"/>
      <c r="AH23" s="53"/>
    </row>
    <row r="24" spans="1:34" s="26" customFormat="1" ht="19" customHeight="1">
      <c r="B24" s="44">
        <v>1312</v>
      </c>
      <c r="C24" s="45" t="s">
        <v>146</v>
      </c>
      <c r="D24" s="46"/>
      <c r="E24" s="47">
        <v>0</v>
      </c>
      <c r="F24" s="48" t="s">
        <v>136</v>
      </c>
      <c r="G24" s="48" t="s">
        <v>145</v>
      </c>
      <c r="H24" s="49">
        <v>0</v>
      </c>
      <c r="I24" s="50">
        <f>E24*H24</f>
        <v>0</v>
      </c>
      <c r="J24" s="54"/>
      <c r="M24" s="52">
        <f>I24+(I24*(SUMIF($G$251:$G$257,G24,$E$251:$E$257)))</f>
        <v>0</v>
      </c>
      <c r="P24" s="27"/>
      <c r="Q24" s="27"/>
      <c r="S24" s="27"/>
      <c r="T24" s="27"/>
      <c r="V24" s="27"/>
      <c r="W24" s="27"/>
      <c r="AE24" s="13"/>
      <c r="AG24" s="53"/>
    </row>
    <row r="25" spans="1:34" s="26" customFormat="1" ht="19" customHeight="1">
      <c r="B25" s="44">
        <v>1313</v>
      </c>
      <c r="C25" s="45" t="s">
        <v>147</v>
      </c>
      <c r="D25" s="46"/>
      <c r="E25" s="47">
        <v>0</v>
      </c>
      <c r="F25" s="48" t="s">
        <v>136</v>
      </c>
      <c r="G25" s="48" t="s">
        <v>145</v>
      </c>
      <c r="H25" s="49">
        <v>0</v>
      </c>
      <c r="I25" s="50">
        <f>E25*H25</f>
        <v>0</v>
      </c>
      <c r="J25" s="54"/>
      <c r="M25" s="52">
        <f>I25+(I25*(SUMIF($G$251:$G$257,G25,$E$251:$E$257)))</f>
        <v>0</v>
      </c>
      <c r="P25" s="27"/>
      <c r="Q25" s="27"/>
      <c r="S25" s="27"/>
      <c r="T25" s="27"/>
      <c r="V25" s="27"/>
      <c r="W25" s="27"/>
      <c r="AE25" s="13"/>
      <c r="AG25" s="53"/>
    </row>
    <row r="26" spans="1:34" s="26" customFormat="1" ht="19" customHeight="1">
      <c r="B26" s="44">
        <v>1314</v>
      </c>
      <c r="C26" s="45" t="s">
        <v>89</v>
      </c>
      <c r="D26" s="46"/>
      <c r="E26" s="47">
        <v>0</v>
      </c>
      <c r="F26" s="48" t="s">
        <v>136</v>
      </c>
      <c r="G26" s="48" t="s">
        <v>145</v>
      </c>
      <c r="H26" s="49">
        <v>0</v>
      </c>
      <c r="I26" s="50">
        <f>E26*H26</f>
        <v>0</v>
      </c>
      <c r="J26" s="54"/>
      <c r="M26" s="52">
        <f>I26+(I26*(SUMIF($G$251:$G$257,G26,$E$251:$E$257)))</f>
        <v>0</v>
      </c>
      <c r="P26" s="27"/>
      <c r="Q26" s="27"/>
      <c r="S26" s="27"/>
      <c r="T26" s="27"/>
      <c r="V26" s="27"/>
      <c r="W26" s="27"/>
      <c r="AE26" s="13"/>
      <c r="AG26" s="53"/>
    </row>
    <row r="27" spans="1:34" s="40" customFormat="1" ht="18">
      <c r="B27" s="34">
        <v>14</v>
      </c>
      <c r="C27" s="35" t="s">
        <v>148</v>
      </c>
      <c r="D27" s="36"/>
      <c r="E27" s="37"/>
      <c r="F27" s="38"/>
      <c r="G27" s="38"/>
      <c r="H27" s="38"/>
      <c r="I27" s="38"/>
      <c r="J27" s="38"/>
      <c r="K27" s="39">
        <f>SUM(I28:I37)</f>
        <v>313.16000000000003</v>
      </c>
      <c r="L27" s="26"/>
      <c r="M27" s="26"/>
      <c r="O27" s="26"/>
      <c r="P27" s="27"/>
      <c r="Q27" s="27"/>
      <c r="R27" s="26"/>
      <c r="S27" s="27"/>
      <c r="T27" s="27"/>
      <c r="U27" s="26"/>
      <c r="V27" s="27"/>
      <c r="W27" s="27"/>
      <c r="X27" s="26"/>
      <c r="Y27" s="26"/>
      <c r="Z27" s="26"/>
      <c r="AA27" s="26"/>
      <c r="AB27" s="26"/>
      <c r="AC27" s="26"/>
      <c r="AD27" s="26"/>
      <c r="AE27" s="41"/>
      <c r="AF27" s="42"/>
      <c r="AG27" s="41"/>
      <c r="AH27" s="43"/>
    </row>
    <row r="28" spans="1:34" s="26" customFormat="1" ht="19" customHeight="1">
      <c r="B28" s="44">
        <v>1411</v>
      </c>
      <c r="C28" s="45" t="s">
        <v>149</v>
      </c>
      <c r="D28" s="46"/>
      <c r="E28" s="47">
        <v>0</v>
      </c>
      <c r="F28" s="48" t="s">
        <v>136</v>
      </c>
      <c r="G28" s="48" t="s">
        <v>145</v>
      </c>
      <c r="H28" s="49">
        <v>0</v>
      </c>
      <c r="I28" s="50">
        <f>E28*H28</f>
        <v>0</v>
      </c>
      <c r="J28" s="54"/>
      <c r="M28" s="52">
        <f>I28+(I28*(SUMIF($G$251:$G$257,G28,$E$251:$E$257)))</f>
        <v>0</v>
      </c>
      <c r="P28" s="27"/>
      <c r="Q28" s="27"/>
      <c r="S28" s="27"/>
      <c r="T28" s="27"/>
      <c r="V28" s="27"/>
      <c r="W28" s="27"/>
      <c r="AF28" s="13"/>
      <c r="AH28" s="53"/>
    </row>
    <row r="29" spans="1:34" customFormat="1">
      <c r="A29" s="3" t="s">
        <v>17</v>
      </c>
      <c r="B29" s="3">
        <v>1411</v>
      </c>
      <c r="C29" s="3"/>
      <c r="D29" s="3" t="s">
        <v>26</v>
      </c>
      <c r="E29" s="6"/>
      <c r="F29" s="2" t="s">
        <v>24</v>
      </c>
      <c r="G29" s="2"/>
      <c r="H29" s="5">
        <v>313.16000000000003</v>
      </c>
      <c r="I29" s="5">
        <v>313.16000000000003</v>
      </c>
      <c r="J29" s="4">
        <v>42459</v>
      </c>
      <c r="K29" s="2" t="s">
        <v>25</v>
      </c>
      <c r="L29" s="5">
        <v>0</v>
      </c>
      <c r="M29" s="2">
        <v>1</v>
      </c>
      <c r="N29" s="2" t="s">
        <v>27</v>
      </c>
      <c r="O29" s="3"/>
    </row>
    <row r="30" spans="1:34" customFormat="1">
      <c r="A30" s="3" t="s">
        <v>17</v>
      </c>
      <c r="B30" s="3">
        <v>1411</v>
      </c>
      <c r="C30" s="3"/>
      <c r="D30" s="3" t="s">
        <v>29</v>
      </c>
      <c r="E30" s="6"/>
      <c r="F30" s="2" t="s">
        <v>28</v>
      </c>
      <c r="G30" s="2"/>
      <c r="H30" s="5">
        <v>3892</v>
      </c>
      <c r="I30" s="5">
        <v>0</v>
      </c>
      <c r="J30" s="4">
        <v>42472</v>
      </c>
      <c r="K30" s="2">
        <v>3560</v>
      </c>
      <c r="L30" s="5">
        <v>3892</v>
      </c>
      <c r="M30" s="2">
        <v>0</v>
      </c>
      <c r="N30" s="2"/>
      <c r="O30" s="3"/>
    </row>
    <row r="31" spans="1:34" customFormat="1">
      <c r="A31" s="3" t="s">
        <v>17</v>
      </c>
      <c r="B31" s="3">
        <v>1411</v>
      </c>
      <c r="C31" s="3"/>
      <c r="D31" s="3" t="s">
        <v>29</v>
      </c>
      <c r="E31" s="6"/>
      <c r="F31" s="2" t="s">
        <v>28</v>
      </c>
      <c r="G31" s="2"/>
      <c r="H31" s="5">
        <v>200</v>
      </c>
      <c r="I31" s="5">
        <v>0</v>
      </c>
      <c r="J31" s="4">
        <v>42472</v>
      </c>
      <c r="K31" s="2">
        <v>3559</v>
      </c>
      <c r="L31" s="5">
        <v>200</v>
      </c>
      <c r="M31" s="2">
        <v>1</v>
      </c>
      <c r="N31" s="2" t="s">
        <v>30</v>
      </c>
      <c r="O31" s="3">
        <v>275605</v>
      </c>
    </row>
    <row r="32" spans="1:34" customFormat="1">
      <c r="A32" s="3" t="s">
        <v>17</v>
      </c>
      <c r="B32" s="3">
        <v>1411</v>
      </c>
      <c r="C32" s="3"/>
      <c r="D32" s="3" t="s">
        <v>31</v>
      </c>
      <c r="E32" s="6"/>
      <c r="F32" s="2" t="s">
        <v>28</v>
      </c>
      <c r="G32" s="2"/>
      <c r="H32" s="5">
        <v>350</v>
      </c>
      <c r="I32" s="5">
        <v>0</v>
      </c>
      <c r="J32" s="4">
        <v>42472</v>
      </c>
      <c r="K32" s="2">
        <v>3561</v>
      </c>
      <c r="L32" s="5">
        <v>350</v>
      </c>
      <c r="M32" s="2">
        <v>1</v>
      </c>
      <c r="N32" s="2" t="s">
        <v>32</v>
      </c>
      <c r="O32" s="3" t="s">
        <v>33</v>
      </c>
    </row>
    <row r="33" spans="1:34" customFormat="1">
      <c r="A33" s="3" t="s">
        <v>17</v>
      </c>
      <c r="B33" s="3">
        <v>1411</v>
      </c>
      <c r="C33" s="3"/>
      <c r="D33" s="3" t="s">
        <v>34</v>
      </c>
      <c r="E33" s="6"/>
      <c r="F33" s="2" t="s">
        <v>28</v>
      </c>
      <c r="G33" s="2"/>
      <c r="H33" s="5">
        <v>61.86</v>
      </c>
      <c r="I33" s="5">
        <v>0</v>
      </c>
      <c r="J33" s="4">
        <v>42473</v>
      </c>
      <c r="K33" s="2">
        <v>3571</v>
      </c>
      <c r="L33" s="5">
        <v>61.86</v>
      </c>
      <c r="M33" s="2">
        <v>1</v>
      </c>
      <c r="N33" s="2" t="s">
        <v>32</v>
      </c>
      <c r="O33" s="3" t="s">
        <v>35</v>
      </c>
    </row>
    <row r="34" spans="1:34" s="26" customFormat="1" ht="19" customHeight="1">
      <c r="B34" s="44">
        <v>1412</v>
      </c>
      <c r="C34" s="45" t="s">
        <v>150</v>
      </c>
      <c r="D34" s="46"/>
      <c r="E34" s="47">
        <v>0</v>
      </c>
      <c r="F34" s="48" t="s">
        <v>136</v>
      </c>
      <c r="G34" s="48" t="s">
        <v>145</v>
      </c>
      <c r="H34" s="49">
        <v>0</v>
      </c>
      <c r="I34" s="50">
        <f>E34*H34</f>
        <v>0</v>
      </c>
      <c r="J34" s="54"/>
      <c r="M34" s="52">
        <f>I34+(I34*(SUMIF($G$251:$G$257,G34,$E$251:$E$257)))</f>
        <v>0</v>
      </c>
      <c r="P34" s="27"/>
      <c r="Q34" s="27"/>
      <c r="S34" s="27"/>
      <c r="T34" s="27"/>
      <c r="V34" s="27"/>
      <c r="W34" s="27"/>
      <c r="AE34" s="13"/>
      <c r="AG34" s="53"/>
    </row>
    <row r="35" spans="1:34" s="26" customFormat="1" ht="19" customHeight="1">
      <c r="B35" s="44">
        <v>1413</v>
      </c>
      <c r="C35" s="45" t="s">
        <v>151</v>
      </c>
      <c r="D35" s="46"/>
      <c r="E35" s="47">
        <v>0</v>
      </c>
      <c r="F35" s="48" t="s">
        <v>136</v>
      </c>
      <c r="G35" s="48" t="s">
        <v>145</v>
      </c>
      <c r="H35" s="49">
        <v>0</v>
      </c>
      <c r="I35" s="50">
        <f>E35*H35</f>
        <v>0</v>
      </c>
      <c r="J35" s="54"/>
      <c r="M35" s="52">
        <f>I35+(I35*(SUMIF($G$251:$G$257,G35,$E$251:$E$257)))</f>
        <v>0</v>
      </c>
      <c r="P35" s="27"/>
      <c r="Q35" s="27"/>
      <c r="S35" s="27"/>
      <c r="T35" s="27"/>
      <c r="V35" s="27"/>
      <c r="W35" s="27"/>
      <c r="AE35" s="13"/>
      <c r="AG35" s="53"/>
    </row>
    <row r="36" spans="1:34" s="26" customFormat="1" ht="19" customHeight="1">
      <c r="B36" s="44">
        <v>1414</v>
      </c>
      <c r="C36" s="45" t="s">
        <v>152</v>
      </c>
      <c r="D36" s="46"/>
      <c r="E36" s="47">
        <v>0</v>
      </c>
      <c r="F36" s="48" t="s">
        <v>136</v>
      </c>
      <c r="G36" s="48" t="s">
        <v>145</v>
      </c>
      <c r="H36" s="49">
        <v>0</v>
      </c>
      <c r="I36" s="50">
        <f>E36*H36</f>
        <v>0</v>
      </c>
      <c r="J36" s="54"/>
      <c r="M36" s="52">
        <f>I36+(I36*(SUMIF($G$251:$G$257,G36,$E$251:$E$257)))</f>
        <v>0</v>
      </c>
      <c r="P36" s="27"/>
      <c r="Q36" s="27"/>
      <c r="S36" s="27"/>
      <c r="T36" s="27"/>
      <c r="V36" s="27"/>
      <c r="W36" s="27"/>
      <c r="AE36" s="13"/>
      <c r="AG36" s="53"/>
    </row>
    <row r="37" spans="1:34" s="26" customFormat="1" ht="19" customHeight="1">
      <c r="B37" s="44">
        <v>1415</v>
      </c>
      <c r="C37" s="45" t="s">
        <v>153</v>
      </c>
      <c r="D37" s="46"/>
      <c r="E37" s="47">
        <v>0</v>
      </c>
      <c r="F37" s="48" t="s">
        <v>136</v>
      </c>
      <c r="G37" s="48" t="s">
        <v>145</v>
      </c>
      <c r="H37" s="49">
        <v>0</v>
      </c>
      <c r="I37" s="50">
        <f>E37*H37</f>
        <v>0</v>
      </c>
      <c r="J37" s="54"/>
      <c r="M37" s="52">
        <f>I37+(I37*(SUMIF($G$251:$G$257,G37,$E$251:$E$257)))</f>
        <v>0</v>
      </c>
      <c r="P37" s="27"/>
      <c r="Q37" s="27"/>
      <c r="S37" s="27"/>
      <c r="T37" s="27"/>
      <c r="V37" s="27"/>
      <c r="W37" s="27"/>
      <c r="AE37" s="13"/>
      <c r="AG37" s="53"/>
    </row>
    <row r="38" spans="1:34" s="40" customFormat="1" ht="18">
      <c r="B38" s="34">
        <v>15</v>
      </c>
      <c r="C38" s="35" t="s">
        <v>154</v>
      </c>
      <c r="D38" s="36"/>
      <c r="E38" s="37"/>
      <c r="F38" s="38"/>
      <c r="G38" s="38"/>
      <c r="H38" s="38"/>
      <c r="I38" s="38"/>
      <c r="J38" s="38"/>
      <c r="K38" s="39">
        <f>SUM(I39:I42)</f>
        <v>0</v>
      </c>
      <c r="L38" s="26"/>
      <c r="M38" s="26"/>
      <c r="O38" s="26"/>
      <c r="P38" s="27"/>
      <c r="Q38" s="27"/>
      <c r="R38" s="26"/>
      <c r="S38" s="27"/>
      <c r="T38" s="27"/>
      <c r="U38" s="26"/>
      <c r="V38" s="27"/>
      <c r="W38" s="27"/>
      <c r="X38" s="26"/>
      <c r="Y38" s="26"/>
      <c r="Z38" s="26"/>
      <c r="AA38" s="26"/>
      <c r="AB38" s="26"/>
      <c r="AC38" s="26"/>
      <c r="AD38" s="26"/>
      <c r="AE38" s="41"/>
      <c r="AF38" s="42"/>
      <c r="AG38" s="41"/>
      <c r="AH38" s="43"/>
    </row>
    <row r="39" spans="1:34" s="26" customFormat="1" ht="19" customHeight="1">
      <c r="B39" s="44">
        <v>1511</v>
      </c>
      <c r="C39" s="45" t="s">
        <v>155</v>
      </c>
      <c r="D39" s="46"/>
      <c r="E39" s="47">
        <v>0</v>
      </c>
      <c r="F39" s="48" t="s">
        <v>136</v>
      </c>
      <c r="G39" s="48" t="s">
        <v>145</v>
      </c>
      <c r="H39" s="49">
        <v>0</v>
      </c>
      <c r="I39" s="50">
        <f>E39*H39</f>
        <v>0</v>
      </c>
      <c r="J39" s="54"/>
      <c r="M39" s="52">
        <f>I39+(I39*(SUMIF($G$251:$G$257,G39,$E$251:$E$257)))</f>
        <v>0</v>
      </c>
      <c r="P39" s="27"/>
      <c r="Q39" s="27"/>
      <c r="S39" s="27"/>
      <c r="T39" s="27"/>
      <c r="V39" s="27"/>
      <c r="W39" s="27"/>
      <c r="AF39" s="13"/>
      <c r="AH39" s="53"/>
    </row>
    <row r="40" spans="1:34" s="26" customFormat="1" ht="19" customHeight="1">
      <c r="B40" s="44">
        <v>1512</v>
      </c>
      <c r="C40" s="45" t="s">
        <v>156</v>
      </c>
      <c r="D40" s="46"/>
      <c r="E40" s="47">
        <v>0</v>
      </c>
      <c r="F40" s="48" t="s">
        <v>136</v>
      </c>
      <c r="G40" s="48" t="s">
        <v>145</v>
      </c>
      <c r="H40" s="49">
        <v>0</v>
      </c>
      <c r="I40" s="50">
        <f>E40*H40</f>
        <v>0</v>
      </c>
      <c r="J40" s="54"/>
      <c r="M40" s="52">
        <f>I40+(I40*(SUMIF($G$251:$G$257,G40,$E$251:$E$257)))</f>
        <v>0</v>
      </c>
      <c r="P40" s="27"/>
      <c r="Q40" s="27"/>
      <c r="S40" s="27"/>
      <c r="T40" s="27"/>
      <c r="V40" s="27"/>
      <c r="W40" s="27"/>
      <c r="AE40" s="13"/>
      <c r="AG40" s="53"/>
    </row>
    <row r="41" spans="1:34" s="26" customFormat="1" ht="19" customHeight="1">
      <c r="B41" s="44">
        <v>1513</v>
      </c>
      <c r="C41" s="45" t="s">
        <v>157</v>
      </c>
      <c r="D41" s="46"/>
      <c r="E41" s="47">
        <v>0</v>
      </c>
      <c r="F41" s="48" t="s">
        <v>136</v>
      </c>
      <c r="G41" s="48" t="s">
        <v>145</v>
      </c>
      <c r="H41" s="49">
        <v>0</v>
      </c>
      <c r="I41" s="50">
        <f>E41*H41</f>
        <v>0</v>
      </c>
      <c r="J41" s="54"/>
      <c r="M41" s="52">
        <f>I41+(I41*(SUMIF($G$251:$G$257,G41,$E$251:$E$257)))</f>
        <v>0</v>
      </c>
      <c r="P41" s="27"/>
      <c r="Q41" s="27"/>
      <c r="S41" s="27"/>
      <c r="T41" s="27"/>
      <c r="V41" s="27"/>
      <c r="W41" s="27"/>
      <c r="AE41" s="13"/>
      <c r="AG41" s="53"/>
    </row>
    <row r="42" spans="1:34" s="26" customFormat="1" ht="19" customHeight="1">
      <c r="B42" s="44">
        <v>1514</v>
      </c>
      <c r="C42" s="45" t="s">
        <v>158</v>
      </c>
      <c r="D42" s="46"/>
      <c r="E42" s="47">
        <v>0</v>
      </c>
      <c r="F42" s="48" t="s">
        <v>136</v>
      </c>
      <c r="G42" s="48" t="s">
        <v>145</v>
      </c>
      <c r="H42" s="49">
        <v>0</v>
      </c>
      <c r="I42" s="50">
        <f>E42*H42</f>
        <v>0</v>
      </c>
      <c r="J42" s="54"/>
      <c r="M42" s="52">
        <f>I42+(I42*(SUMIF($G$251:$G$257,G42,$E$251:$E$257)))</f>
        <v>0</v>
      </c>
      <c r="P42" s="27"/>
      <c r="Q42" s="27"/>
      <c r="S42" s="27"/>
      <c r="T42" s="27"/>
      <c r="V42" s="27"/>
      <c r="W42" s="27"/>
      <c r="AE42" s="13"/>
      <c r="AG42" s="53"/>
    </row>
    <row r="43" spans="1:34" s="26" customFormat="1" ht="19" customHeight="1" thickBot="1">
      <c r="B43" s="55"/>
      <c r="C43" s="56"/>
      <c r="D43" s="57"/>
      <c r="E43" s="58"/>
      <c r="F43" s="59"/>
      <c r="G43" s="59"/>
      <c r="H43" s="60"/>
      <c r="I43" s="54"/>
      <c r="J43" s="54"/>
      <c r="P43" s="27"/>
      <c r="Q43" s="27"/>
      <c r="S43" s="27"/>
      <c r="T43" s="27"/>
      <c r="V43" s="27"/>
      <c r="W43" s="27"/>
      <c r="AE43" s="13"/>
      <c r="AG43" s="27"/>
    </row>
    <row r="44" spans="1:34" s="26" customFormat="1" ht="28" customHeight="1" thickBot="1">
      <c r="B44" s="14" t="s">
        <v>159</v>
      </c>
      <c r="C44" s="15" t="s">
        <v>160</v>
      </c>
      <c r="D44" s="16"/>
      <c r="E44" s="15"/>
      <c r="F44" s="15"/>
      <c r="G44" s="15"/>
      <c r="H44" s="15"/>
      <c r="I44" s="15"/>
      <c r="J44" s="15"/>
      <c r="K44" s="125">
        <f>SUM(K45:K214)</f>
        <v>0</v>
      </c>
      <c r="L44" s="126"/>
      <c r="M44" s="17"/>
      <c r="P44" s="127" t="s">
        <v>161</v>
      </c>
      <c r="Q44" s="128"/>
      <c r="R44" s="61"/>
      <c r="S44" s="129" t="s">
        <v>162</v>
      </c>
      <c r="T44" s="128"/>
      <c r="U44" s="61"/>
      <c r="V44" s="129" t="s">
        <v>163</v>
      </c>
      <c r="W44" s="128"/>
      <c r="X44" s="61"/>
      <c r="Y44" s="119" t="s">
        <v>164</v>
      </c>
      <c r="Z44" s="120"/>
      <c r="AA44" s="120"/>
      <c r="AB44" s="120"/>
      <c r="AC44" s="121"/>
      <c r="AD44" s="62"/>
      <c r="AE44" s="63" t="s">
        <v>165</v>
      </c>
      <c r="AG44" s="27"/>
    </row>
    <row r="45" spans="1:34" s="26" customFormat="1" ht="9" customHeight="1">
      <c r="B45" s="21"/>
      <c r="C45" s="22"/>
      <c r="D45" s="23"/>
      <c r="E45" s="24"/>
      <c r="F45" s="24"/>
      <c r="G45" s="24"/>
      <c r="H45" s="24"/>
      <c r="I45" s="24"/>
      <c r="J45" s="24"/>
      <c r="K45" s="25"/>
      <c r="L45" s="25"/>
      <c r="M45" s="25"/>
      <c r="P45" s="130" t="s">
        <v>166</v>
      </c>
      <c r="Q45" s="122" t="s">
        <v>167</v>
      </c>
      <c r="R45" s="64"/>
      <c r="S45" s="122" t="s">
        <v>168</v>
      </c>
      <c r="T45" s="122" t="s">
        <v>169</v>
      </c>
      <c r="U45" s="64"/>
      <c r="V45" s="122" t="s">
        <v>168</v>
      </c>
      <c r="W45" s="122" t="s">
        <v>169</v>
      </c>
      <c r="X45" s="64"/>
      <c r="Y45" s="122" t="s">
        <v>170</v>
      </c>
      <c r="Z45" s="122" t="s">
        <v>171</v>
      </c>
      <c r="AA45" s="122" t="s">
        <v>172</v>
      </c>
      <c r="AB45" s="122" t="s">
        <v>173</v>
      </c>
      <c r="AC45" s="122" t="s">
        <v>174</v>
      </c>
      <c r="AD45" s="65"/>
      <c r="AE45" s="66"/>
      <c r="AG45" s="27"/>
    </row>
    <row r="46" spans="1:34" s="26" customFormat="1" ht="14" customHeight="1">
      <c r="B46" s="28" t="s">
        <v>5</v>
      </c>
      <c r="C46" s="29"/>
      <c r="D46" s="30" t="s">
        <v>82</v>
      </c>
      <c r="E46" s="31" t="s">
        <v>131</v>
      </c>
      <c r="F46" s="31" t="s">
        <v>132</v>
      </c>
      <c r="G46" s="31" t="s">
        <v>0</v>
      </c>
      <c r="H46" s="31" t="s">
        <v>133</v>
      </c>
      <c r="I46" s="32" t="s">
        <v>134</v>
      </c>
      <c r="J46" s="25"/>
      <c r="K46" s="25"/>
      <c r="L46" s="25"/>
      <c r="M46" s="33" t="s">
        <v>135</v>
      </c>
      <c r="P46" s="131"/>
      <c r="Q46" s="123"/>
      <c r="R46" s="64"/>
      <c r="S46" s="123"/>
      <c r="T46" s="123"/>
      <c r="U46" s="64"/>
      <c r="V46" s="123"/>
      <c r="W46" s="123"/>
      <c r="X46" s="64"/>
      <c r="Y46" s="123"/>
      <c r="Z46" s="123"/>
      <c r="AA46" s="123"/>
      <c r="AB46" s="123"/>
      <c r="AC46" s="123"/>
      <c r="AD46" s="65"/>
      <c r="AE46" s="66"/>
      <c r="AG46" s="27"/>
    </row>
    <row r="47" spans="1:34" s="26" customFormat="1" ht="9" customHeight="1">
      <c r="B47" s="21"/>
      <c r="C47" s="22"/>
      <c r="D47" s="23"/>
      <c r="E47" s="24"/>
      <c r="F47" s="24"/>
      <c r="G47" s="24"/>
      <c r="H47" s="24"/>
      <c r="I47" s="24"/>
      <c r="J47" s="24"/>
      <c r="K47" s="25"/>
      <c r="L47" s="25"/>
      <c r="M47" s="25"/>
      <c r="P47" s="132"/>
      <c r="Q47" s="124"/>
      <c r="R47" s="64"/>
      <c r="S47" s="124"/>
      <c r="T47" s="124"/>
      <c r="U47" s="64"/>
      <c r="V47" s="124"/>
      <c r="W47" s="124"/>
      <c r="X47" s="64"/>
      <c r="Y47" s="124"/>
      <c r="Z47" s="124"/>
      <c r="AA47" s="124"/>
      <c r="AB47" s="124"/>
      <c r="AC47" s="124"/>
      <c r="AD47" s="65"/>
      <c r="AE47" s="66"/>
      <c r="AG47" s="27"/>
    </row>
    <row r="48" spans="1:34" s="40" customFormat="1" ht="18">
      <c r="B48" s="34">
        <v>21</v>
      </c>
      <c r="C48" s="35" t="s">
        <v>175</v>
      </c>
      <c r="D48" s="36"/>
      <c r="E48" s="37"/>
      <c r="F48" s="38"/>
      <c r="G48" s="38"/>
      <c r="H48" s="38"/>
      <c r="I48" s="38"/>
      <c r="J48" s="38"/>
      <c r="K48" s="39">
        <f>SUM(I49:I51)</f>
        <v>0</v>
      </c>
      <c r="L48" s="25"/>
      <c r="M48" s="25"/>
      <c r="O48" s="26"/>
      <c r="P48" s="67"/>
      <c r="Q48" s="68"/>
      <c r="R48" s="69"/>
      <c r="S48" s="68"/>
      <c r="T48" s="68"/>
      <c r="U48" s="69"/>
      <c r="V48" s="68"/>
      <c r="W48" s="68"/>
      <c r="X48" s="69"/>
      <c r="Y48" s="70"/>
      <c r="Z48" s="70"/>
      <c r="AA48" s="70"/>
      <c r="AB48" s="70"/>
      <c r="AC48" s="70"/>
      <c r="AD48" s="71"/>
      <c r="AE48" s="66"/>
      <c r="AF48" s="42"/>
      <c r="AG48" s="41"/>
      <c r="AH48" s="43"/>
    </row>
    <row r="49" spans="2:34" s="26" customFormat="1" ht="19" customHeight="1">
      <c r="B49" s="44">
        <v>2111</v>
      </c>
      <c r="C49" s="45" t="s">
        <v>176</v>
      </c>
      <c r="D49" s="46"/>
      <c r="E49" s="47">
        <v>0</v>
      </c>
      <c r="F49" s="48" t="s">
        <v>136</v>
      </c>
      <c r="G49" s="48" t="s">
        <v>177</v>
      </c>
      <c r="H49" s="49">
        <v>100</v>
      </c>
      <c r="I49" s="50">
        <f>E49*H49</f>
        <v>0</v>
      </c>
      <c r="J49" s="54"/>
      <c r="M49" s="52">
        <f>I49+(I49*(SUMIF($G$251:$G$257,G49,$E$251:$E$257)))</f>
        <v>0</v>
      </c>
      <c r="P49" s="72"/>
      <c r="Q49" s="73"/>
      <c r="R49" s="69"/>
      <c r="S49" s="73"/>
      <c r="T49" s="73"/>
      <c r="U49" s="69"/>
      <c r="V49" s="73"/>
      <c r="W49" s="73"/>
      <c r="X49" s="69"/>
      <c r="Y49" s="74"/>
      <c r="Z49" s="74"/>
      <c r="AA49" s="74"/>
      <c r="AB49" s="74"/>
      <c r="AC49" s="74"/>
      <c r="AD49" s="69"/>
      <c r="AE49" s="66"/>
      <c r="AG49" s="27"/>
    </row>
    <row r="50" spans="2:34" s="26" customFormat="1" ht="19" customHeight="1">
      <c r="B50" s="44">
        <v>2112</v>
      </c>
      <c r="C50" s="45" t="s">
        <v>178</v>
      </c>
      <c r="D50" s="46"/>
      <c r="E50" s="47">
        <v>0</v>
      </c>
      <c r="F50" s="48" t="s">
        <v>136</v>
      </c>
      <c r="G50" s="48" t="s">
        <v>177</v>
      </c>
      <c r="H50" s="49">
        <v>100</v>
      </c>
      <c r="I50" s="50">
        <f>E50*H50</f>
        <v>0</v>
      </c>
      <c r="J50" s="54"/>
      <c r="M50" s="52">
        <f>I50+(I50*(SUMIF($G$251:$G$257,G50,$E$251:$E$257)))</f>
        <v>0</v>
      </c>
      <c r="P50" s="72"/>
      <c r="Q50" s="73"/>
      <c r="R50" s="69"/>
      <c r="S50" s="73"/>
      <c r="T50" s="73"/>
      <c r="U50" s="69"/>
      <c r="V50" s="73"/>
      <c r="W50" s="73"/>
      <c r="X50" s="69"/>
      <c r="Y50" s="74"/>
      <c r="Z50" s="74"/>
      <c r="AA50" s="74"/>
      <c r="AB50" s="74"/>
      <c r="AC50" s="74"/>
      <c r="AD50" s="69"/>
      <c r="AE50" s="66"/>
      <c r="AG50" s="27"/>
    </row>
    <row r="51" spans="2:34" s="26" customFormat="1" ht="19" customHeight="1">
      <c r="B51" s="44">
        <v>2113</v>
      </c>
      <c r="C51" s="45" t="s">
        <v>179</v>
      </c>
      <c r="D51" s="46"/>
      <c r="E51" s="47">
        <v>0</v>
      </c>
      <c r="F51" s="48" t="s">
        <v>136</v>
      </c>
      <c r="G51" s="48" t="s">
        <v>177</v>
      </c>
      <c r="H51" s="49">
        <v>100</v>
      </c>
      <c r="I51" s="50">
        <f>E51*H51</f>
        <v>0</v>
      </c>
      <c r="J51" s="54"/>
      <c r="M51" s="52">
        <f>I51+(I51*(SUMIF($G$251:$G$257,G51,$E$251:$E$257)))</f>
        <v>0</v>
      </c>
      <c r="P51" s="72"/>
      <c r="Q51" s="73"/>
      <c r="R51" s="69"/>
      <c r="S51" s="73"/>
      <c r="T51" s="73"/>
      <c r="U51" s="69"/>
      <c r="V51" s="73"/>
      <c r="W51" s="73"/>
      <c r="X51" s="69"/>
      <c r="Y51" s="74"/>
      <c r="Z51" s="74"/>
      <c r="AA51" s="74"/>
      <c r="AB51" s="74"/>
      <c r="AC51" s="74"/>
      <c r="AD51" s="69"/>
      <c r="AE51" s="66"/>
      <c r="AG51" s="27"/>
    </row>
    <row r="52" spans="2:34" s="40" customFormat="1" ht="18">
      <c r="B52" s="34">
        <v>22</v>
      </c>
      <c r="C52" s="35" t="s">
        <v>180</v>
      </c>
      <c r="D52" s="36"/>
      <c r="E52" s="37"/>
      <c r="F52" s="38"/>
      <c r="G52" s="38"/>
      <c r="H52" s="38"/>
      <c r="I52" s="38"/>
      <c r="J52" s="38"/>
      <c r="K52" s="39">
        <f>SUM(I53:I62)</f>
        <v>0</v>
      </c>
      <c r="L52" s="26"/>
      <c r="M52" s="26"/>
      <c r="O52" s="26"/>
      <c r="P52" s="67"/>
      <c r="Q52" s="68"/>
      <c r="R52" s="69"/>
      <c r="S52" s="68"/>
      <c r="T52" s="68"/>
      <c r="U52" s="69"/>
      <c r="V52" s="68"/>
      <c r="W52" s="68"/>
      <c r="X52" s="69"/>
      <c r="Y52" s="70"/>
      <c r="Z52" s="70"/>
      <c r="AA52" s="70"/>
      <c r="AB52" s="70"/>
      <c r="AC52" s="70"/>
      <c r="AD52" s="71"/>
      <c r="AE52" s="66"/>
      <c r="AF52" s="42"/>
      <c r="AG52" s="41"/>
      <c r="AH52" s="43"/>
    </row>
    <row r="53" spans="2:34" s="26" customFormat="1" ht="19" customHeight="1">
      <c r="B53" s="44">
        <v>2211</v>
      </c>
      <c r="C53" s="45" t="s">
        <v>181</v>
      </c>
      <c r="D53" s="46"/>
      <c r="E53" s="47">
        <v>0</v>
      </c>
      <c r="F53" s="48" t="s">
        <v>182</v>
      </c>
      <c r="G53" s="48" t="s">
        <v>177</v>
      </c>
      <c r="H53" s="49">
        <f>P53</f>
        <v>314.54500000000002</v>
      </c>
      <c r="I53" s="50">
        <f t="shared" ref="I53:I62" si="0">E53*H53</f>
        <v>0</v>
      </c>
      <c r="J53" s="54"/>
      <c r="M53" s="52">
        <f t="shared" ref="M53:M62" si="1">I53+(I53*(SUMIF($G$251:$G$257,G53,$E$251:$E$257)))</f>
        <v>0</v>
      </c>
      <c r="P53" s="75">
        <f>Q53-Y53</f>
        <v>314.54500000000002</v>
      </c>
      <c r="Q53" s="76">
        <v>359.48</v>
      </c>
      <c r="R53" s="77"/>
      <c r="S53" s="76">
        <v>1415.46</v>
      </c>
      <c r="T53" s="76">
        <v>1617.67</v>
      </c>
      <c r="U53" s="77"/>
      <c r="V53" s="76">
        <v>5378.77</v>
      </c>
      <c r="W53" s="76">
        <v>6147.16</v>
      </c>
      <c r="X53" s="77"/>
      <c r="Y53" s="78">
        <f t="shared" ref="Y53:Y60" si="2">Q53/8</f>
        <v>44.935000000000002</v>
      </c>
      <c r="Z53" s="78">
        <f t="shared" ref="Z53:Z60" si="3">Q53+((Y53*1)*1.25)</f>
        <v>415.64875000000001</v>
      </c>
      <c r="AA53" s="78">
        <f t="shared" ref="AA53:AA60" si="4">Q53+((Y53*2)*1.25)</f>
        <v>471.8175</v>
      </c>
      <c r="AB53" s="78">
        <f t="shared" ref="AB53:AB60" si="5">(Q53+(((Y53*2)*1.25)+((Y53*1)*1.25)))</f>
        <v>527.98625000000004</v>
      </c>
      <c r="AC53" s="78">
        <f t="shared" ref="AC53:AC60" si="6">(Q53+(((Y53*2)*1.25)+((Y53*2)*1.5)))</f>
        <v>606.62250000000006</v>
      </c>
      <c r="AD53" s="77"/>
      <c r="AE53" s="79" t="s">
        <v>183</v>
      </c>
      <c r="AG53" s="27"/>
    </row>
    <row r="54" spans="2:34" s="26" customFormat="1" ht="19" customHeight="1">
      <c r="B54" s="44">
        <v>2212</v>
      </c>
      <c r="C54" s="45" t="s">
        <v>184</v>
      </c>
      <c r="D54" s="46"/>
      <c r="E54" s="47">
        <v>0</v>
      </c>
      <c r="F54" s="48" t="s">
        <v>182</v>
      </c>
      <c r="G54" s="48" t="s">
        <v>177</v>
      </c>
      <c r="H54" s="49">
        <f t="shared" ref="H54:H62" si="7">P54</f>
        <v>190.06</v>
      </c>
      <c r="I54" s="50">
        <f t="shared" si="0"/>
        <v>0</v>
      </c>
      <c r="J54" s="54"/>
      <c r="M54" s="52">
        <f t="shared" si="1"/>
        <v>0</v>
      </c>
      <c r="P54" s="80">
        <v>190.06</v>
      </c>
      <c r="Q54" s="81">
        <v>217.21</v>
      </c>
      <c r="R54" s="82"/>
      <c r="S54" s="81">
        <v>855.28</v>
      </c>
      <c r="T54" s="81">
        <v>977.46</v>
      </c>
      <c r="U54" s="82"/>
      <c r="V54" s="81">
        <v>3250.06</v>
      </c>
      <c r="W54" s="81">
        <v>3714.35</v>
      </c>
      <c r="X54" s="82"/>
      <c r="Y54" s="83">
        <f t="shared" si="2"/>
        <v>27.151250000000001</v>
      </c>
      <c r="Z54" s="83">
        <f t="shared" si="3"/>
        <v>251.14906250000001</v>
      </c>
      <c r="AA54" s="83">
        <f t="shared" si="4"/>
        <v>285.08812499999999</v>
      </c>
      <c r="AB54" s="83">
        <f t="shared" si="5"/>
        <v>319.02718749999997</v>
      </c>
      <c r="AC54" s="83">
        <f t="shared" si="6"/>
        <v>366.541875</v>
      </c>
      <c r="AD54" s="82"/>
      <c r="AE54" s="84" t="s">
        <v>183</v>
      </c>
      <c r="AG54" s="27"/>
    </row>
    <row r="55" spans="2:34" s="26" customFormat="1" ht="19" customHeight="1">
      <c r="B55" s="44">
        <v>2213</v>
      </c>
      <c r="C55" s="45" t="s">
        <v>185</v>
      </c>
      <c r="D55" s="46"/>
      <c r="E55" s="47">
        <v>0</v>
      </c>
      <c r="F55" s="48" t="s">
        <v>182</v>
      </c>
      <c r="G55" s="48" t="s">
        <v>177</v>
      </c>
      <c r="H55" s="49">
        <f t="shared" si="7"/>
        <v>173.27</v>
      </c>
      <c r="I55" s="50">
        <f t="shared" si="0"/>
        <v>0</v>
      </c>
      <c r="J55" s="54"/>
      <c r="M55" s="52">
        <f t="shared" si="1"/>
        <v>0</v>
      </c>
      <c r="P55" s="75">
        <v>173.27</v>
      </c>
      <c r="Q55" s="76">
        <v>198.02</v>
      </c>
      <c r="R55" s="77"/>
      <c r="S55" s="76">
        <v>779.7</v>
      </c>
      <c r="T55" s="76">
        <v>891.09</v>
      </c>
      <c r="U55" s="77"/>
      <c r="V55" s="76">
        <v>2962.86</v>
      </c>
      <c r="W55" s="76">
        <v>3386.12</v>
      </c>
      <c r="X55" s="77"/>
      <c r="Y55" s="78">
        <f t="shared" si="2"/>
        <v>24.752500000000001</v>
      </c>
      <c r="Z55" s="78">
        <f t="shared" si="3"/>
        <v>228.96062500000002</v>
      </c>
      <c r="AA55" s="78">
        <f t="shared" si="4"/>
        <v>259.90125</v>
      </c>
      <c r="AB55" s="78">
        <f t="shared" si="5"/>
        <v>290.84187500000002</v>
      </c>
      <c r="AC55" s="78">
        <f t="shared" si="6"/>
        <v>334.15875000000005</v>
      </c>
      <c r="AD55" s="77"/>
      <c r="AE55" s="79" t="s">
        <v>183</v>
      </c>
      <c r="AG55" s="27"/>
    </row>
    <row r="56" spans="2:34" s="26" customFormat="1" ht="19" customHeight="1">
      <c r="B56" s="44">
        <v>2214</v>
      </c>
      <c r="C56" s="45" t="s">
        <v>186</v>
      </c>
      <c r="D56" s="46"/>
      <c r="E56" s="47">
        <v>0</v>
      </c>
      <c r="F56" s="48" t="s">
        <v>182</v>
      </c>
      <c r="G56" s="48" t="s">
        <v>177</v>
      </c>
      <c r="H56" s="49">
        <f t="shared" si="7"/>
        <v>148.26</v>
      </c>
      <c r="I56" s="50">
        <f t="shared" si="0"/>
        <v>0</v>
      </c>
      <c r="J56" s="54"/>
      <c r="M56" s="52">
        <f t="shared" si="1"/>
        <v>0</v>
      </c>
      <c r="P56" s="80">
        <v>148.26</v>
      </c>
      <c r="Q56" s="81">
        <v>169.44</v>
      </c>
      <c r="R56" s="82"/>
      <c r="S56" s="81">
        <v>667.15</v>
      </c>
      <c r="T56" s="81">
        <v>762.46</v>
      </c>
      <c r="U56" s="82"/>
      <c r="V56" s="81">
        <v>2535.1799999999998</v>
      </c>
      <c r="W56" s="81">
        <v>2897.34</v>
      </c>
      <c r="X56" s="82"/>
      <c r="Y56" s="83">
        <f t="shared" si="2"/>
        <v>21.18</v>
      </c>
      <c r="Z56" s="83">
        <f t="shared" si="3"/>
        <v>195.91499999999999</v>
      </c>
      <c r="AA56" s="83">
        <f t="shared" si="4"/>
        <v>222.39</v>
      </c>
      <c r="AB56" s="83">
        <f t="shared" si="5"/>
        <v>248.86500000000001</v>
      </c>
      <c r="AC56" s="83">
        <f t="shared" si="6"/>
        <v>285.93</v>
      </c>
      <c r="AD56" s="82"/>
      <c r="AE56" s="84" t="s">
        <v>187</v>
      </c>
      <c r="AG56" s="27"/>
    </row>
    <row r="57" spans="2:34" s="26" customFormat="1" ht="19" customHeight="1">
      <c r="B57" s="44">
        <v>2215</v>
      </c>
      <c r="C57" s="45" t="s">
        <v>188</v>
      </c>
      <c r="D57" s="46"/>
      <c r="E57" s="47">
        <v>0</v>
      </c>
      <c r="F57" s="48" t="s">
        <v>182</v>
      </c>
      <c r="G57" s="48" t="s">
        <v>177</v>
      </c>
      <c r="H57" s="49">
        <f t="shared" si="7"/>
        <v>147.33000000000001</v>
      </c>
      <c r="I57" s="50">
        <f t="shared" si="0"/>
        <v>0</v>
      </c>
      <c r="J57" s="54"/>
      <c r="M57" s="52">
        <f t="shared" si="1"/>
        <v>0</v>
      </c>
      <c r="P57" s="75">
        <v>147.33000000000001</v>
      </c>
      <c r="Q57" s="76">
        <v>168.37</v>
      </c>
      <c r="R57" s="77"/>
      <c r="S57" s="76">
        <v>662.97</v>
      </c>
      <c r="T57" s="76">
        <v>757.68</v>
      </c>
      <c r="U57" s="77"/>
      <c r="V57" s="76">
        <v>2519.2800000000002</v>
      </c>
      <c r="W57" s="76">
        <v>2879.18</v>
      </c>
      <c r="X57" s="77"/>
      <c r="Y57" s="78">
        <f t="shared" si="2"/>
        <v>21.046250000000001</v>
      </c>
      <c r="Z57" s="78">
        <f t="shared" si="3"/>
        <v>194.67781250000002</v>
      </c>
      <c r="AA57" s="78">
        <f t="shared" si="4"/>
        <v>220.985625</v>
      </c>
      <c r="AB57" s="78">
        <f t="shared" si="5"/>
        <v>247.29343750000001</v>
      </c>
      <c r="AC57" s="78">
        <f t="shared" si="6"/>
        <v>284.12437499999999</v>
      </c>
      <c r="AD57" s="77"/>
      <c r="AE57" s="79" t="s">
        <v>187</v>
      </c>
      <c r="AG57" s="27"/>
    </row>
    <row r="58" spans="2:34" s="26" customFormat="1" ht="19" customHeight="1">
      <c r="B58" s="44">
        <v>2216</v>
      </c>
      <c r="C58" s="45" t="s">
        <v>189</v>
      </c>
      <c r="D58" s="46"/>
      <c r="E58" s="47">
        <v>0</v>
      </c>
      <c r="F58" s="48" t="s">
        <v>182</v>
      </c>
      <c r="G58" s="48" t="s">
        <v>177</v>
      </c>
      <c r="H58" s="49">
        <f t="shared" si="7"/>
        <v>141.05000000000001</v>
      </c>
      <c r="I58" s="50">
        <f t="shared" si="0"/>
        <v>0</v>
      </c>
      <c r="J58" s="54"/>
      <c r="M58" s="52">
        <f t="shared" si="1"/>
        <v>0</v>
      </c>
      <c r="P58" s="80">
        <v>141.05000000000001</v>
      </c>
      <c r="Q58" s="81">
        <v>161.21</v>
      </c>
      <c r="R58" s="82"/>
      <c r="S58" s="81">
        <v>634.75</v>
      </c>
      <c r="T58" s="81">
        <v>725.42</v>
      </c>
      <c r="U58" s="82"/>
      <c r="V58" s="81">
        <v>2412.0300000000002</v>
      </c>
      <c r="W58" s="81">
        <v>2756.61</v>
      </c>
      <c r="X58" s="82"/>
      <c r="Y58" s="83">
        <f t="shared" si="2"/>
        <v>20.151250000000001</v>
      </c>
      <c r="Z58" s="83">
        <f t="shared" si="3"/>
        <v>186.39906250000001</v>
      </c>
      <c r="AA58" s="83">
        <f t="shared" si="4"/>
        <v>211.58812500000002</v>
      </c>
      <c r="AB58" s="83">
        <f t="shared" si="5"/>
        <v>236.77718750000003</v>
      </c>
      <c r="AC58" s="83">
        <f t="shared" si="6"/>
        <v>272.041875</v>
      </c>
      <c r="AD58" s="82"/>
      <c r="AE58" s="84" t="s">
        <v>187</v>
      </c>
      <c r="AG58" s="27"/>
    </row>
    <row r="59" spans="2:34" s="26" customFormat="1" ht="19" customHeight="1">
      <c r="B59" s="44">
        <v>2217</v>
      </c>
      <c r="C59" s="45" t="s">
        <v>190</v>
      </c>
      <c r="D59" s="46"/>
      <c r="E59" s="47">
        <v>0</v>
      </c>
      <c r="F59" s="48" t="s">
        <v>182</v>
      </c>
      <c r="G59" s="48" t="s">
        <v>177</v>
      </c>
      <c r="H59" s="49">
        <f t="shared" si="7"/>
        <v>123.62</v>
      </c>
      <c r="I59" s="50">
        <f t="shared" si="0"/>
        <v>0</v>
      </c>
      <c r="J59" s="54"/>
      <c r="M59" s="52">
        <f t="shared" si="1"/>
        <v>0</v>
      </c>
      <c r="P59" s="75">
        <v>123.62</v>
      </c>
      <c r="Q59" s="76">
        <v>141.28</v>
      </c>
      <c r="R59" s="77"/>
      <c r="S59" s="76">
        <v>556.30999999999995</v>
      </c>
      <c r="T59" s="76">
        <v>635.78</v>
      </c>
      <c r="U59" s="77"/>
      <c r="V59" s="76">
        <v>2113.9699999999998</v>
      </c>
      <c r="W59" s="76">
        <v>2415.9699999999998</v>
      </c>
      <c r="X59" s="77"/>
      <c r="Y59" s="78">
        <f t="shared" si="2"/>
        <v>17.66</v>
      </c>
      <c r="Z59" s="78">
        <f t="shared" si="3"/>
        <v>163.35499999999999</v>
      </c>
      <c r="AA59" s="78">
        <f t="shared" si="4"/>
        <v>185.43</v>
      </c>
      <c r="AB59" s="78">
        <f t="shared" si="5"/>
        <v>207.505</v>
      </c>
      <c r="AC59" s="78">
        <f t="shared" si="6"/>
        <v>238.41</v>
      </c>
      <c r="AD59" s="77"/>
      <c r="AE59" s="79" t="s">
        <v>187</v>
      </c>
      <c r="AG59" s="27"/>
    </row>
    <row r="60" spans="2:34" s="26" customFormat="1" ht="19" customHeight="1">
      <c r="B60" s="44">
        <v>2218</v>
      </c>
      <c r="C60" s="45" t="s">
        <v>191</v>
      </c>
      <c r="D60" s="46"/>
      <c r="E60" s="47">
        <v>0</v>
      </c>
      <c r="F60" s="48" t="s">
        <v>182</v>
      </c>
      <c r="G60" s="48" t="s">
        <v>177</v>
      </c>
      <c r="H60" s="49">
        <f t="shared" si="7"/>
        <v>88.3</v>
      </c>
      <c r="I60" s="50">
        <f t="shared" si="0"/>
        <v>0</v>
      </c>
      <c r="J60" s="54"/>
      <c r="M60" s="52">
        <f t="shared" si="1"/>
        <v>0</v>
      </c>
      <c r="P60" s="80">
        <v>88.3</v>
      </c>
      <c r="Q60" s="81">
        <v>100.92</v>
      </c>
      <c r="R60" s="82"/>
      <c r="S60" s="81">
        <v>397.37</v>
      </c>
      <c r="T60" s="81">
        <v>454.14</v>
      </c>
      <c r="U60" s="82"/>
      <c r="V60" s="81">
        <v>1894.78</v>
      </c>
      <c r="W60" s="81"/>
      <c r="X60" s="82"/>
      <c r="Y60" s="83">
        <f t="shared" si="2"/>
        <v>12.615</v>
      </c>
      <c r="Z60" s="83">
        <f t="shared" si="3"/>
        <v>116.68875</v>
      </c>
      <c r="AA60" s="83">
        <f t="shared" si="4"/>
        <v>132.45750000000001</v>
      </c>
      <c r="AB60" s="83">
        <f t="shared" si="5"/>
        <v>148.22624999999999</v>
      </c>
      <c r="AC60" s="83">
        <f t="shared" si="6"/>
        <v>170.30250000000001</v>
      </c>
      <c r="AD60" s="82"/>
      <c r="AE60" s="84" t="s">
        <v>187</v>
      </c>
      <c r="AG60" s="27"/>
    </row>
    <row r="61" spans="2:34" s="26" customFormat="1" ht="19" customHeight="1">
      <c r="B61" s="44">
        <v>2219</v>
      </c>
      <c r="C61" s="45" t="s">
        <v>192</v>
      </c>
      <c r="D61" s="46"/>
      <c r="E61" s="47">
        <v>0</v>
      </c>
      <c r="F61" s="48" t="s">
        <v>182</v>
      </c>
      <c r="G61" s="48" t="s">
        <v>193</v>
      </c>
      <c r="H61" s="49">
        <f t="shared" si="7"/>
        <v>0</v>
      </c>
      <c r="I61" s="50">
        <f t="shared" si="0"/>
        <v>0</v>
      </c>
      <c r="J61" s="54"/>
      <c r="M61" s="52">
        <f t="shared" si="1"/>
        <v>0</v>
      </c>
      <c r="P61" s="75"/>
      <c r="Q61" s="76"/>
      <c r="R61" s="77"/>
      <c r="S61" s="76"/>
      <c r="T61" s="76"/>
      <c r="U61" s="77"/>
      <c r="V61" s="76">
        <v>508.2</v>
      </c>
      <c r="W61" s="76"/>
      <c r="X61" s="77"/>
      <c r="Y61" s="78"/>
      <c r="Z61" s="78"/>
      <c r="AA61" s="78"/>
      <c r="AB61" s="78"/>
      <c r="AC61" s="78"/>
      <c r="AD61" s="77"/>
      <c r="AE61" s="79">
        <v>508.2</v>
      </c>
      <c r="AG61" s="27"/>
    </row>
    <row r="62" spans="2:34" s="26" customFormat="1" ht="19" customHeight="1">
      <c r="B62" s="44" t="s">
        <v>194</v>
      </c>
      <c r="C62" s="45" t="s">
        <v>195</v>
      </c>
      <c r="D62" s="46"/>
      <c r="E62" s="47">
        <v>0</v>
      </c>
      <c r="F62" s="48" t="s">
        <v>182</v>
      </c>
      <c r="G62" s="48" t="s">
        <v>177</v>
      </c>
      <c r="H62" s="49">
        <f t="shared" si="7"/>
        <v>0</v>
      </c>
      <c r="I62" s="50">
        <f t="shared" si="0"/>
        <v>0</v>
      </c>
      <c r="J62" s="54"/>
      <c r="M62" s="52">
        <f t="shared" si="1"/>
        <v>0</v>
      </c>
      <c r="P62" s="72"/>
      <c r="Q62" s="73"/>
      <c r="R62" s="69"/>
      <c r="S62" s="73"/>
      <c r="T62" s="73"/>
      <c r="U62" s="69"/>
      <c r="V62" s="73"/>
      <c r="W62" s="73"/>
      <c r="X62" s="69"/>
      <c r="Y62" s="74"/>
      <c r="Z62" s="74"/>
      <c r="AA62" s="74"/>
      <c r="AB62" s="74"/>
      <c r="AC62" s="74"/>
      <c r="AD62" s="69"/>
      <c r="AE62" s="66"/>
      <c r="AG62" s="27"/>
    </row>
    <row r="63" spans="2:34" s="40" customFormat="1" ht="18">
      <c r="B63" s="34">
        <v>23</v>
      </c>
      <c r="C63" s="35" t="s">
        <v>90</v>
      </c>
      <c r="D63" s="36"/>
      <c r="E63" s="37"/>
      <c r="F63" s="38"/>
      <c r="G63" s="38"/>
      <c r="H63" s="38"/>
      <c r="I63" s="38"/>
      <c r="J63" s="38"/>
      <c r="K63" s="39">
        <f>SUM(I64:I89)</f>
        <v>0</v>
      </c>
      <c r="L63" s="26"/>
      <c r="M63" s="26"/>
      <c r="O63" s="26"/>
      <c r="P63" s="67"/>
      <c r="Q63" s="68"/>
      <c r="R63" s="69"/>
      <c r="S63" s="68"/>
      <c r="T63" s="68"/>
      <c r="U63" s="69"/>
      <c r="V63" s="68"/>
      <c r="W63" s="68"/>
      <c r="X63" s="69"/>
      <c r="Y63" s="70"/>
      <c r="Z63" s="70"/>
      <c r="AA63" s="70"/>
      <c r="AB63" s="70"/>
      <c r="AC63" s="70"/>
      <c r="AD63" s="71"/>
      <c r="AE63" s="66"/>
      <c r="AF63" s="42"/>
      <c r="AG63" s="41"/>
      <c r="AH63" s="43"/>
    </row>
    <row r="64" spans="2:34" s="26" customFormat="1" ht="19" customHeight="1">
      <c r="B64" s="44">
        <v>2311</v>
      </c>
      <c r="C64" s="45" t="s">
        <v>196</v>
      </c>
      <c r="D64" s="46"/>
      <c r="E64" s="47">
        <v>0</v>
      </c>
      <c r="F64" s="48" t="s">
        <v>182</v>
      </c>
      <c r="G64" s="48" t="s">
        <v>177</v>
      </c>
      <c r="H64" s="49">
        <f t="shared" ref="H64:H89" si="8">P64</f>
        <v>224.81</v>
      </c>
      <c r="I64" s="50">
        <f t="shared" ref="I64:I89" si="9">E64*H64</f>
        <v>0</v>
      </c>
      <c r="J64" s="54"/>
      <c r="M64" s="52">
        <f t="shared" ref="M64:M89" si="10">I64+(I64*(SUMIF($G$251:$G$257,G64,$E$251:$E$257)))</f>
        <v>0</v>
      </c>
      <c r="P64" s="75">
        <v>224.81</v>
      </c>
      <c r="Q64" s="76">
        <v>256.92</v>
      </c>
      <c r="R64" s="77"/>
      <c r="S64" s="76">
        <v>1011.64</v>
      </c>
      <c r="T64" s="76">
        <v>1156.1600000000001</v>
      </c>
      <c r="U64" s="77"/>
      <c r="V64" s="76">
        <v>3844.22</v>
      </c>
      <c r="W64" s="76">
        <v>4393.3900000000003</v>
      </c>
      <c r="X64" s="77"/>
      <c r="Y64" s="78">
        <f>Q64/8</f>
        <v>32.115000000000002</v>
      </c>
      <c r="Z64" s="78">
        <f>Q64+((Y64*1)*1.25)</f>
        <v>297.06375000000003</v>
      </c>
      <c r="AA64" s="78">
        <f>Q64+((Y64*2)*1.25)</f>
        <v>337.20750000000004</v>
      </c>
      <c r="AB64" s="78">
        <f>(Q64+(((Y64*2)*1.25)+((Y64*1)*1.25)))</f>
        <v>377.35125000000005</v>
      </c>
      <c r="AC64" s="78">
        <f>(Q64+(((Y64*2)*1.25)+((Y64*2)*1.5)))</f>
        <v>433.55250000000001</v>
      </c>
      <c r="AD64" s="77"/>
      <c r="AE64" s="79" t="s">
        <v>183</v>
      </c>
      <c r="AG64" s="27"/>
    </row>
    <row r="65" spans="2:33" s="26" customFormat="1" ht="19" customHeight="1">
      <c r="B65" s="44">
        <v>2312</v>
      </c>
      <c r="C65" s="45" t="s">
        <v>197</v>
      </c>
      <c r="D65" s="46"/>
      <c r="E65" s="47">
        <v>0</v>
      </c>
      <c r="F65" s="48" t="s">
        <v>182</v>
      </c>
      <c r="G65" s="48" t="s">
        <v>177</v>
      </c>
      <c r="H65" s="49">
        <f t="shared" si="8"/>
        <v>224.81</v>
      </c>
      <c r="I65" s="50">
        <f t="shared" si="9"/>
        <v>0</v>
      </c>
      <c r="J65" s="54"/>
      <c r="M65" s="52">
        <f t="shared" si="10"/>
        <v>0</v>
      </c>
      <c r="P65" s="80">
        <v>224.81</v>
      </c>
      <c r="Q65" s="81">
        <v>256.92</v>
      </c>
      <c r="R65" s="82"/>
      <c r="S65" s="81">
        <v>1011.64</v>
      </c>
      <c r="T65" s="81">
        <v>1156.1600000000001</v>
      </c>
      <c r="U65" s="82"/>
      <c r="V65" s="81">
        <v>3844.22</v>
      </c>
      <c r="W65" s="81">
        <v>4393.3900000000003</v>
      </c>
      <c r="X65" s="82"/>
      <c r="Y65" s="83">
        <f>Q65/8</f>
        <v>32.115000000000002</v>
      </c>
      <c r="Z65" s="83">
        <f>Q65+((Y65*1)*1.25)</f>
        <v>297.06375000000003</v>
      </c>
      <c r="AA65" s="83">
        <f>Q65+((Y65*2)*1.25)</f>
        <v>337.20750000000004</v>
      </c>
      <c r="AB65" s="83">
        <f>(Q65+(((Y65*2)*1.25)+((Y65*1)*1.25)))</f>
        <v>377.35125000000005</v>
      </c>
      <c r="AC65" s="83">
        <f>(Q65+(((Y65*2)*1.25)+((Y65*2)*1.5)))</f>
        <v>433.55250000000001</v>
      </c>
      <c r="AD65" s="82"/>
      <c r="AE65" s="84" t="s">
        <v>183</v>
      </c>
      <c r="AG65" s="27"/>
    </row>
    <row r="66" spans="2:33" s="26" customFormat="1" ht="19" customHeight="1">
      <c r="B66" s="44">
        <v>2313</v>
      </c>
      <c r="C66" s="45" t="s">
        <v>198</v>
      </c>
      <c r="D66" s="46"/>
      <c r="E66" s="47">
        <v>0</v>
      </c>
      <c r="F66" s="48" t="s">
        <v>182</v>
      </c>
      <c r="G66" s="48" t="s">
        <v>177</v>
      </c>
      <c r="H66" s="49">
        <f t="shared" si="8"/>
        <v>224.81</v>
      </c>
      <c r="I66" s="50">
        <f t="shared" si="9"/>
        <v>0</v>
      </c>
      <c r="J66" s="54"/>
      <c r="M66" s="52">
        <f t="shared" si="10"/>
        <v>0</v>
      </c>
      <c r="P66" s="75">
        <v>224.81</v>
      </c>
      <c r="Q66" s="76">
        <v>256.92</v>
      </c>
      <c r="R66" s="77"/>
      <c r="S66" s="76">
        <v>1011.64</v>
      </c>
      <c r="T66" s="76">
        <v>1156.1600000000001</v>
      </c>
      <c r="U66" s="77"/>
      <c r="V66" s="76">
        <v>3844.22</v>
      </c>
      <c r="W66" s="76">
        <v>4393.3900000000003</v>
      </c>
      <c r="X66" s="77"/>
      <c r="Y66" s="78">
        <f>Q66/8</f>
        <v>32.115000000000002</v>
      </c>
      <c r="Z66" s="78">
        <f>Q66+((Y66*1)*1.25)</f>
        <v>297.06375000000003</v>
      </c>
      <c r="AA66" s="78">
        <f>Q66+((Y66*2)*1.25)</f>
        <v>337.20750000000004</v>
      </c>
      <c r="AB66" s="78">
        <f>(Q66+(((Y66*2)*1.25)+((Y66*1)*1.25)))</f>
        <v>377.35125000000005</v>
      </c>
      <c r="AC66" s="78">
        <f>(Q66+(((Y66*2)*1.25)+((Y66*2)*1.5)))</f>
        <v>433.55250000000001</v>
      </c>
      <c r="AD66" s="77"/>
      <c r="AE66" s="79" t="s">
        <v>183</v>
      </c>
      <c r="AG66" s="27"/>
    </row>
    <row r="67" spans="2:33" s="26" customFormat="1" ht="19" customHeight="1">
      <c r="B67" s="44">
        <v>2314</v>
      </c>
      <c r="C67" s="45" t="s">
        <v>199</v>
      </c>
      <c r="D67" s="46"/>
      <c r="E67" s="47">
        <v>0</v>
      </c>
      <c r="F67" s="48" t="s">
        <v>182</v>
      </c>
      <c r="G67" s="48" t="s">
        <v>177</v>
      </c>
      <c r="H67" s="49">
        <f t="shared" si="8"/>
        <v>224.81</v>
      </c>
      <c r="I67" s="50">
        <f t="shared" si="9"/>
        <v>0</v>
      </c>
      <c r="J67" s="54"/>
      <c r="M67" s="52">
        <f t="shared" si="10"/>
        <v>0</v>
      </c>
      <c r="P67" s="80">
        <v>224.81</v>
      </c>
      <c r="Q67" s="81">
        <v>256.92</v>
      </c>
      <c r="R67" s="82"/>
      <c r="S67" s="81">
        <v>1011.64</v>
      </c>
      <c r="T67" s="81">
        <v>1156.1600000000001</v>
      </c>
      <c r="U67" s="82"/>
      <c r="V67" s="81">
        <v>3844.22</v>
      </c>
      <c r="W67" s="81">
        <v>4393.3900000000003</v>
      </c>
      <c r="X67" s="82"/>
      <c r="Y67" s="83">
        <f>Q67/8</f>
        <v>32.115000000000002</v>
      </c>
      <c r="Z67" s="83">
        <f>Q67+((Y67*1)*1.25)</f>
        <v>297.06375000000003</v>
      </c>
      <c r="AA67" s="83">
        <f>Q67+((Y67*2)*1.25)</f>
        <v>337.20750000000004</v>
      </c>
      <c r="AB67" s="83">
        <f>(Q67+(((Y67*2)*1.25)+((Y67*1)*1.25)))</f>
        <v>377.35125000000005</v>
      </c>
      <c r="AC67" s="83">
        <f>(Q67+(((Y67*2)*1.25)+((Y67*2)*1.5)))</f>
        <v>433.55250000000001</v>
      </c>
      <c r="AD67" s="82"/>
      <c r="AE67" s="84" t="s">
        <v>183</v>
      </c>
      <c r="AG67" s="27"/>
    </row>
    <row r="68" spans="2:33" s="26" customFormat="1" ht="19" customHeight="1">
      <c r="B68" s="44">
        <v>2315</v>
      </c>
      <c r="C68" s="45" t="s">
        <v>200</v>
      </c>
      <c r="D68" s="46"/>
      <c r="E68" s="47">
        <v>0</v>
      </c>
      <c r="F68" s="48" t="s">
        <v>182</v>
      </c>
      <c r="G68" s="48" t="s">
        <v>177</v>
      </c>
      <c r="H68" s="49">
        <f t="shared" si="8"/>
        <v>224.81</v>
      </c>
      <c r="I68" s="50">
        <f t="shared" si="9"/>
        <v>0</v>
      </c>
      <c r="J68" s="54"/>
      <c r="M68" s="52">
        <f t="shared" si="10"/>
        <v>0</v>
      </c>
      <c r="P68" s="75">
        <v>224.81</v>
      </c>
      <c r="Q68" s="76">
        <v>256.92</v>
      </c>
      <c r="R68" s="77"/>
      <c r="S68" s="76">
        <v>1011.64</v>
      </c>
      <c r="T68" s="76">
        <v>1156.1600000000001</v>
      </c>
      <c r="U68" s="77"/>
      <c r="V68" s="76">
        <v>3844.22</v>
      </c>
      <c r="W68" s="76">
        <v>4393.3900000000003</v>
      </c>
      <c r="X68" s="77"/>
      <c r="Y68" s="78">
        <f>Q68/8</f>
        <v>32.115000000000002</v>
      </c>
      <c r="Z68" s="78">
        <f>Q68+((Y68*1)*1.25)</f>
        <v>297.06375000000003</v>
      </c>
      <c r="AA68" s="78">
        <f>Q68+((Y68*2)*1.25)</f>
        <v>337.20750000000004</v>
      </c>
      <c r="AB68" s="78">
        <f>(Q68+(((Y68*2)*1.25)+((Y68*1)*1.25)))</f>
        <v>377.35125000000005</v>
      </c>
      <c r="AC68" s="78">
        <f>(Q68+(((Y68*2)*1.25)+((Y68*2)*1.5)))</f>
        <v>433.55250000000001</v>
      </c>
      <c r="AD68" s="77"/>
      <c r="AE68" s="79" t="s">
        <v>183</v>
      </c>
      <c r="AG68" s="27"/>
    </row>
    <row r="69" spans="2:33" s="26" customFormat="1" ht="19" customHeight="1">
      <c r="B69" s="44">
        <v>2316</v>
      </c>
      <c r="C69" s="45" t="s">
        <v>201</v>
      </c>
      <c r="D69" s="46"/>
      <c r="E69" s="47">
        <v>0</v>
      </c>
      <c r="F69" s="48" t="s">
        <v>182</v>
      </c>
      <c r="G69" s="48" t="s">
        <v>202</v>
      </c>
      <c r="H69" s="49">
        <f t="shared" si="8"/>
        <v>0</v>
      </c>
      <c r="I69" s="50">
        <f t="shared" si="9"/>
        <v>0</v>
      </c>
      <c r="J69" s="54"/>
      <c r="M69" s="52">
        <f t="shared" si="10"/>
        <v>0</v>
      </c>
      <c r="P69" s="72"/>
      <c r="Q69" s="73"/>
      <c r="R69" s="69"/>
      <c r="S69" s="73"/>
      <c r="T69" s="73"/>
      <c r="U69" s="69"/>
      <c r="V69" s="73"/>
      <c r="W69" s="73"/>
      <c r="X69" s="69"/>
      <c r="Y69" s="74"/>
      <c r="Z69" s="74"/>
      <c r="AA69" s="74"/>
      <c r="AB69" s="74"/>
      <c r="AC69" s="74"/>
      <c r="AD69" s="69"/>
      <c r="AE69" s="66"/>
      <c r="AG69" s="27"/>
    </row>
    <row r="70" spans="2:33" s="26" customFormat="1" ht="19" customHeight="1">
      <c r="B70" s="44">
        <v>2317</v>
      </c>
      <c r="C70" s="45" t="s">
        <v>203</v>
      </c>
      <c r="D70" s="46"/>
      <c r="E70" s="47">
        <v>0</v>
      </c>
      <c r="F70" s="48" t="s">
        <v>182</v>
      </c>
      <c r="G70" s="48" t="s">
        <v>202</v>
      </c>
      <c r="H70" s="49">
        <f t="shared" si="8"/>
        <v>0</v>
      </c>
      <c r="I70" s="50">
        <f t="shared" si="9"/>
        <v>0</v>
      </c>
      <c r="J70" s="54"/>
      <c r="M70" s="52">
        <f t="shared" si="10"/>
        <v>0</v>
      </c>
      <c r="P70" s="72"/>
      <c r="Q70" s="73"/>
      <c r="R70" s="69"/>
      <c r="S70" s="73"/>
      <c r="T70" s="73"/>
      <c r="U70" s="69"/>
      <c r="V70" s="73"/>
      <c r="W70" s="73"/>
      <c r="X70" s="69"/>
      <c r="Y70" s="74"/>
      <c r="Z70" s="74"/>
      <c r="AA70" s="74"/>
      <c r="AB70" s="74"/>
      <c r="AC70" s="74"/>
      <c r="AD70" s="69"/>
      <c r="AE70" s="66"/>
      <c r="AG70" s="27"/>
    </row>
    <row r="71" spans="2:33" s="26" customFormat="1" ht="19" customHeight="1">
      <c r="B71" s="44">
        <v>2318</v>
      </c>
      <c r="C71" s="45" t="s">
        <v>204</v>
      </c>
      <c r="D71" s="46"/>
      <c r="E71" s="47">
        <v>0</v>
      </c>
      <c r="F71" s="48" t="s">
        <v>182</v>
      </c>
      <c r="G71" s="48" t="s">
        <v>202</v>
      </c>
      <c r="H71" s="49">
        <f t="shared" si="8"/>
        <v>0</v>
      </c>
      <c r="I71" s="50">
        <f t="shared" si="9"/>
        <v>0</v>
      </c>
      <c r="J71" s="54"/>
      <c r="M71" s="52">
        <f t="shared" si="10"/>
        <v>0</v>
      </c>
      <c r="P71" s="67"/>
      <c r="Q71" s="68"/>
      <c r="R71" s="69"/>
      <c r="S71" s="68"/>
      <c r="T71" s="68"/>
      <c r="U71" s="69"/>
      <c r="V71" s="68"/>
      <c r="W71" s="68"/>
      <c r="X71" s="69"/>
      <c r="Y71" s="70"/>
      <c r="Z71" s="70"/>
      <c r="AA71" s="70"/>
      <c r="AB71" s="70"/>
      <c r="AC71" s="70"/>
      <c r="AD71" s="71"/>
      <c r="AE71" s="66"/>
      <c r="AG71" s="27"/>
    </row>
    <row r="72" spans="2:33" s="26" customFormat="1" ht="19" customHeight="1">
      <c r="B72" s="44">
        <v>2319</v>
      </c>
      <c r="C72" s="45" t="s">
        <v>205</v>
      </c>
      <c r="D72" s="46"/>
      <c r="E72" s="47">
        <v>0</v>
      </c>
      <c r="F72" s="48" t="s">
        <v>182</v>
      </c>
      <c r="G72" s="48" t="s">
        <v>177</v>
      </c>
      <c r="H72" s="49">
        <f t="shared" si="8"/>
        <v>173.27</v>
      </c>
      <c r="I72" s="50">
        <f t="shared" si="9"/>
        <v>0</v>
      </c>
      <c r="J72" s="54"/>
      <c r="M72" s="52">
        <f t="shared" si="10"/>
        <v>0</v>
      </c>
      <c r="P72" s="75">
        <v>173.27</v>
      </c>
      <c r="Q72" s="76">
        <v>198.02</v>
      </c>
      <c r="R72" s="77"/>
      <c r="S72" s="76">
        <v>779.7</v>
      </c>
      <c r="T72" s="76">
        <v>891.09</v>
      </c>
      <c r="U72" s="77"/>
      <c r="V72" s="76">
        <v>2962.86</v>
      </c>
      <c r="W72" s="76">
        <v>3386.12</v>
      </c>
      <c r="X72" s="77"/>
      <c r="Y72" s="78">
        <f>Q72/8</f>
        <v>24.752500000000001</v>
      </c>
      <c r="Z72" s="78">
        <f>Q72+((Y72*1)*1.25)</f>
        <v>228.96062500000002</v>
      </c>
      <c r="AA72" s="78">
        <f>Q72+((Y72*2)*1.25)</f>
        <v>259.90125</v>
      </c>
      <c r="AB72" s="78">
        <f>(Q72+(((Y72*2)*1.25)+((Y72*1)*1.25)))</f>
        <v>290.84187500000002</v>
      </c>
      <c r="AC72" s="78">
        <f>(Q72+(((Y72*2)*1.25)+((Y72*2)*1.5)))</f>
        <v>334.15875000000005</v>
      </c>
      <c r="AD72" s="77"/>
      <c r="AE72" s="79" t="s">
        <v>183</v>
      </c>
      <c r="AG72" s="27"/>
    </row>
    <row r="73" spans="2:33" s="26" customFormat="1" ht="19" customHeight="1">
      <c r="B73" s="44" t="s">
        <v>206</v>
      </c>
      <c r="C73" s="45" t="s">
        <v>207</v>
      </c>
      <c r="D73" s="46"/>
      <c r="E73" s="47">
        <v>0</v>
      </c>
      <c r="F73" s="48" t="s">
        <v>182</v>
      </c>
      <c r="G73" s="48" t="s">
        <v>177</v>
      </c>
      <c r="H73" s="49">
        <f t="shared" si="8"/>
        <v>165.67</v>
      </c>
      <c r="I73" s="50">
        <f t="shared" si="9"/>
        <v>0</v>
      </c>
      <c r="J73" s="54"/>
      <c r="M73" s="52">
        <f t="shared" si="10"/>
        <v>0</v>
      </c>
      <c r="P73" s="80">
        <v>165.67</v>
      </c>
      <c r="Q73" s="81">
        <v>189.34</v>
      </c>
      <c r="R73" s="82"/>
      <c r="S73" s="81">
        <v>745.52</v>
      </c>
      <c r="T73" s="81">
        <v>852.02</v>
      </c>
      <c r="U73" s="82"/>
      <c r="V73" s="81">
        <v>2832.98</v>
      </c>
      <c r="W73" s="81">
        <v>3231.69</v>
      </c>
      <c r="X73" s="82"/>
      <c r="Y73" s="83">
        <f>Q73/8</f>
        <v>23.6675</v>
      </c>
      <c r="Z73" s="83">
        <f>Q73+((Y73*1)*1.25)</f>
        <v>218.924375</v>
      </c>
      <c r="AA73" s="83">
        <f>Q73+((Y73*2)*1.25)</f>
        <v>248.50875000000002</v>
      </c>
      <c r="AB73" s="83">
        <f>(Q73+(((Y73*2)*1.25)+((Y73*1)*1.25)))</f>
        <v>278.09312499999999</v>
      </c>
      <c r="AC73" s="83">
        <f>(Q73+(((Y73*2)*1.25)+((Y73*2)*1.5)))</f>
        <v>319.51125000000002</v>
      </c>
      <c r="AD73" s="82"/>
      <c r="AE73" s="84" t="s">
        <v>183</v>
      </c>
      <c r="AG73" s="27"/>
    </row>
    <row r="74" spans="2:33" s="26" customFormat="1" ht="19" customHeight="1">
      <c r="B74" s="44" t="s">
        <v>208</v>
      </c>
      <c r="C74" s="45" t="s">
        <v>209</v>
      </c>
      <c r="D74" s="46"/>
      <c r="E74" s="47">
        <v>0</v>
      </c>
      <c r="F74" s="48" t="s">
        <v>182</v>
      </c>
      <c r="G74" s="48" t="s">
        <v>202</v>
      </c>
      <c r="H74" s="49">
        <f t="shared" si="8"/>
        <v>0</v>
      </c>
      <c r="I74" s="50">
        <f t="shared" si="9"/>
        <v>0</v>
      </c>
      <c r="J74" s="54"/>
      <c r="M74" s="52">
        <f t="shared" si="10"/>
        <v>0</v>
      </c>
      <c r="P74" s="72"/>
      <c r="Q74" s="73"/>
      <c r="R74" s="69"/>
      <c r="S74" s="73"/>
      <c r="T74" s="73"/>
      <c r="U74" s="69"/>
      <c r="V74" s="73"/>
      <c r="W74" s="73"/>
      <c r="X74" s="69"/>
      <c r="Y74" s="74"/>
      <c r="Z74" s="74"/>
      <c r="AA74" s="74"/>
      <c r="AB74" s="74"/>
      <c r="AC74" s="74"/>
      <c r="AD74" s="69"/>
      <c r="AE74" s="66"/>
      <c r="AG74" s="27"/>
    </row>
    <row r="75" spans="2:33" s="26" customFormat="1" ht="19" customHeight="1">
      <c r="B75" s="44" t="s">
        <v>210</v>
      </c>
      <c r="C75" s="45" t="s">
        <v>211</v>
      </c>
      <c r="D75" s="46"/>
      <c r="E75" s="47">
        <v>0</v>
      </c>
      <c r="F75" s="48" t="s">
        <v>182</v>
      </c>
      <c r="G75" s="48" t="s">
        <v>202</v>
      </c>
      <c r="H75" s="49">
        <f t="shared" si="8"/>
        <v>0</v>
      </c>
      <c r="I75" s="50">
        <f t="shared" si="9"/>
        <v>0</v>
      </c>
      <c r="J75" s="54"/>
      <c r="M75" s="52">
        <f t="shared" si="10"/>
        <v>0</v>
      </c>
      <c r="P75" s="72"/>
      <c r="Q75" s="73"/>
      <c r="R75" s="69"/>
      <c r="S75" s="73"/>
      <c r="T75" s="73"/>
      <c r="U75" s="69"/>
      <c r="V75" s="73"/>
      <c r="W75" s="73"/>
      <c r="X75" s="69"/>
      <c r="Y75" s="74"/>
      <c r="Z75" s="74"/>
      <c r="AA75" s="74"/>
      <c r="AB75" s="74"/>
      <c r="AC75" s="74"/>
      <c r="AD75" s="69"/>
      <c r="AE75" s="66"/>
      <c r="AG75" s="27"/>
    </row>
    <row r="76" spans="2:33" s="26" customFormat="1" ht="19" customHeight="1">
      <c r="B76" s="44" t="s">
        <v>39</v>
      </c>
      <c r="C76" s="45" t="s">
        <v>91</v>
      </c>
      <c r="D76" s="46"/>
      <c r="E76" s="47">
        <v>0</v>
      </c>
      <c r="F76" s="48" t="s">
        <v>182</v>
      </c>
      <c r="G76" s="48" t="s">
        <v>177</v>
      </c>
      <c r="H76" s="49">
        <f t="shared" si="8"/>
        <v>165.67</v>
      </c>
      <c r="I76" s="50">
        <f t="shared" si="9"/>
        <v>0</v>
      </c>
      <c r="J76" s="54"/>
      <c r="M76" s="52">
        <f t="shared" si="10"/>
        <v>0</v>
      </c>
      <c r="P76" s="75">
        <v>165.67</v>
      </c>
      <c r="Q76" s="76">
        <v>189.34</v>
      </c>
      <c r="R76" s="77"/>
      <c r="S76" s="76">
        <v>745.52</v>
      </c>
      <c r="T76" s="76">
        <v>852.02</v>
      </c>
      <c r="U76" s="77"/>
      <c r="V76" s="76">
        <v>2832.98</v>
      </c>
      <c r="W76" s="76">
        <v>3237.69</v>
      </c>
      <c r="X76" s="77"/>
      <c r="Y76" s="78">
        <f>Q76/8</f>
        <v>23.6675</v>
      </c>
      <c r="Z76" s="78">
        <f>Q76+((Y76*1)*1.25)</f>
        <v>218.924375</v>
      </c>
      <c r="AA76" s="78">
        <f>Q76+((Y76*2)*1.25)</f>
        <v>248.50875000000002</v>
      </c>
      <c r="AB76" s="78">
        <f>(Q76+(((Y76*2)*1.25)+((Y76*1)*1.25)))</f>
        <v>278.09312499999999</v>
      </c>
      <c r="AC76" s="78">
        <f>(Q76+(((Y76*2)*1.25)+((Y76*2)*1.5)))</f>
        <v>319.51125000000002</v>
      </c>
      <c r="AD76" s="77"/>
      <c r="AE76" s="79" t="s">
        <v>183</v>
      </c>
      <c r="AG76" s="27"/>
    </row>
    <row r="77" spans="2:33" s="26" customFormat="1" ht="19" customHeight="1">
      <c r="B77" s="44" t="s">
        <v>212</v>
      </c>
      <c r="C77" s="45" t="s">
        <v>213</v>
      </c>
      <c r="D77" s="46"/>
      <c r="E77" s="47">
        <v>0</v>
      </c>
      <c r="F77" s="48" t="s">
        <v>182</v>
      </c>
      <c r="G77" s="48" t="s">
        <v>177</v>
      </c>
      <c r="H77" s="49">
        <f t="shared" si="8"/>
        <v>162.44999999999999</v>
      </c>
      <c r="I77" s="50">
        <f t="shared" si="9"/>
        <v>0</v>
      </c>
      <c r="J77" s="54"/>
      <c r="M77" s="52">
        <f t="shared" si="10"/>
        <v>0</v>
      </c>
      <c r="P77" s="80">
        <v>162.44999999999999</v>
      </c>
      <c r="Q77" s="81">
        <v>185.66</v>
      </c>
      <c r="R77" s="82"/>
      <c r="S77" s="81">
        <v>731.03</v>
      </c>
      <c r="T77" s="81">
        <v>835.46</v>
      </c>
      <c r="U77" s="82"/>
      <c r="V77" s="81">
        <v>2777.91</v>
      </c>
      <c r="W77" s="81">
        <v>3174.75</v>
      </c>
      <c r="X77" s="82"/>
      <c r="Y77" s="83">
        <f>Q77/8</f>
        <v>23.2075</v>
      </c>
      <c r="Z77" s="83">
        <f>Q77+((Y77*1)*1.25)</f>
        <v>214.669375</v>
      </c>
      <c r="AA77" s="83">
        <f>Q77+((Y77*2)*1.25)</f>
        <v>243.67874999999998</v>
      </c>
      <c r="AB77" s="83">
        <f>(Q77+(((Y77*2)*1.25)+((Y77*1)*1.25)))</f>
        <v>272.68812500000001</v>
      </c>
      <c r="AC77" s="83">
        <f>(Q77+(((Y77*2)*1.25)+((Y77*2)*1.5)))</f>
        <v>313.30124999999998</v>
      </c>
      <c r="AD77" s="82"/>
      <c r="AE77" s="84" t="s">
        <v>183</v>
      </c>
      <c r="AG77" s="27"/>
    </row>
    <row r="78" spans="2:33" s="26" customFormat="1" ht="19" customHeight="1">
      <c r="B78" s="44" t="s">
        <v>214</v>
      </c>
      <c r="C78" s="45" t="s">
        <v>215</v>
      </c>
      <c r="D78" s="46"/>
      <c r="E78" s="47">
        <v>0</v>
      </c>
      <c r="F78" s="48" t="s">
        <v>182</v>
      </c>
      <c r="G78" s="48" t="s">
        <v>177</v>
      </c>
      <c r="H78" s="49">
        <f t="shared" si="8"/>
        <v>159.47999999999999</v>
      </c>
      <c r="I78" s="50">
        <f t="shared" si="9"/>
        <v>0</v>
      </c>
      <c r="J78" s="54"/>
      <c r="M78" s="52">
        <f t="shared" si="10"/>
        <v>0</v>
      </c>
      <c r="P78" s="75">
        <v>159.47999999999999</v>
      </c>
      <c r="Q78" s="76">
        <v>182.26</v>
      </c>
      <c r="R78" s="77"/>
      <c r="S78" s="76">
        <v>717.65</v>
      </c>
      <c r="T78" s="76">
        <v>820.17</v>
      </c>
      <c r="U78" s="77"/>
      <c r="V78" s="76">
        <v>2727.05</v>
      </c>
      <c r="W78" s="76">
        <v>3116.63</v>
      </c>
      <c r="X78" s="77"/>
      <c r="Y78" s="78">
        <f>Q78/8</f>
        <v>22.782499999999999</v>
      </c>
      <c r="Z78" s="78">
        <f>Q78+((Y78*1)*1.25)</f>
        <v>210.738125</v>
      </c>
      <c r="AA78" s="78">
        <f>Q78+((Y78*2)*1.25)</f>
        <v>239.21625</v>
      </c>
      <c r="AB78" s="78">
        <f>(Q78+(((Y78*2)*1.25)+((Y78*1)*1.25)))</f>
        <v>267.69437499999998</v>
      </c>
      <c r="AC78" s="78">
        <f>(Q78+(((Y78*2)*1.25)+((Y78*2)*1.5)))</f>
        <v>307.56374999999997</v>
      </c>
      <c r="AD78" s="77"/>
      <c r="AE78" s="79" t="s">
        <v>183</v>
      </c>
      <c r="AG78" s="27"/>
    </row>
    <row r="79" spans="2:33" s="26" customFormat="1" ht="19" customHeight="1">
      <c r="B79" s="44" t="s">
        <v>216</v>
      </c>
      <c r="C79" s="45" t="s">
        <v>217</v>
      </c>
      <c r="D79" s="46"/>
      <c r="E79" s="47">
        <v>0</v>
      </c>
      <c r="F79" s="48" t="s">
        <v>182</v>
      </c>
      <c r="G79" s="48" t="s">
        <v>202</v>
      </c>
      <c r="H79" s="49">
        <f t="shared" si="8"/>
        <v>0</v>
      </c>
      <c r="I79" s="50">
        <f t="shared" si="9"/>
        <v>0</v>
      </c>
      <c r="J79" s="54"/>
      <c r="M79" s="52">
        <f t="shared" si="10"/>
        <v>0</v>
      </c>
      <c r="P79" s="72"/>
      <c r="Q79" s="73"/>
      <c r="R79" s="69"/>
      <c r="S79" s="73"/>
      <c r="T79" s="73"/>
      <c r="U79" s="69"/>
      <c r="V79" s="73"/>
      <c r="W79" s="73"/>
      <c r="X79" s="69"/>
      <c r="Y79" s="74"/>
      <c r="Z79" s="74"/>
      <c r="AA79" s="74"/>
      <c r="AB79" s="74"/>
      <c r="AC79" s="74"/>
      <c r="AD79" s="69"/>
      <c r="AE79" s="66"/>
      <c r="AG79" s="27"/>
    </row>
    <row r="80" spans="2:33" s="26" customFormat="1" ht="19" customHeight="1">
      <c r="B80" s="44" t="s">
        <v>218</v>
      </c>
      <c r="C80" s="45" t="s">
        <v>219</v>
      </c>
      <c r="D80" s="46"/>
      <c r="E80" s="47">
        <v>0</v>
      </c>
      <c r="F80" s="48" t="s">
        <v>182</v>
      </c>
      <c r="G80" s="48" t="s">
        <v>177</v>
      </c>
      <c r="H80" s="49">
        <f t="shared" si="8"/>
        <v>158.58000000000001</v>
      </c>
      <c r="I80" s="50">
        <f t="shared" si="9"/>
        <v>0</v>
      </c>
      <c r="J80" s="54"/>
      <c r="M80" s="52">
        <f t="shared" si="10"/>
        <v>0</v>
      </c>
      <c r="P80" s="75">
        <v>158.58000000000001</v>
      </c>
      <c r="Q80" s="76">
        <v>181.24</v>
      </c>
      <c r="R80" s="77"/>
      <c r="S80" s="76">
        <v>713.62</v>
      </c>
      <c r="T80" s="76">
        <v>815.56</v>
      </c>
      <c r="U80" s="77"/>
      <c r="V80" s="76">
        <v>2711.74</v>
      </c>
      <c r="W80" s="76">
        <v>3099.13</v>
      </c>
      <c r="X80" s="77"/>
      <c r="Y80" s="78">
        <f t="shared" ref="Y80:Y86" si="11">Q80/8</f>
        <v>22.655000000000001</v>
      </c>
      <c r="Z80" s="78">
        <f t="shared" ref="Z80:Z86" si="12">Q80+((Y80*1)*1.25)</f>
        <v>209.55875</v>
      </c>
      <c r="AA80" s="78">
        <f t="shared" ref="AA80:AA86" si="13">Q80+((Y80*2)*1.25)</f>
        <v>237.8775</v>
      </c>
      <c r="AB80" s="78">
        <f t="shared" ref="AB80:AB86" si="14">(Q80+(((Y80*2)*1.25)+((Y80*1)*1.25)))</f>
        <v>266.19625000000002</v>
      </c>
      <c r="AC80" s="78">
        <f t="shared" ref="AC80:AC86" si="15">(Q80+(((Y80*2)*1.25)+((Y80*2)*1.5)))</f>
        <v>305.84250000000003</v>
      </c>
      <c r="AD80" s="77"/>
      <c r="AE80" s="79" t="s">
        <v>183</v>
      </c>
      <c r="AG80" s="27"/>
    </row>
    <row r="81" spans="2:34" s="26" customFormat="1" ht="19" customHeight="1">
      <c r="B81" s="44" t="s">
        <v>220</v>
      </c>
      <c r="C81" s="45" t="s">
        <v>221</v>
      </c>
      <c r="D81" s="46"/>
      <c r="E81" s="47">
        <v>0</v>
      </c>
      <c r="F81" s="48" t="s">
        <v>182</v>
      </c>
      <c r="G81" s="48" t="s">
        <v>177</v>
      </c>
      <c r="H81" s="49">
        <f t="shared" si="8"/>
        <v>155.78</v>
      </c>
      <c r="I81" s="50">
        <f t="shared" si="9"/>
        <v>0</v>
      </c>
      <c r="J81" s="54"/>
      <c r="M81" s="52">
        <f t="shared" si="10"/>
        <v>0</v>
      </c>
      <c r="P81" s="80">
        <v>155.78</v>
      </c>
      <c r="Q81" s="81">
        <v>178.03</v>
      </c>
      <c r="R81" s="82"/>
      <c r="S81" s="81">
        <v>701</v>
      </c>
      <c r="T81" s="81">
        <v>801.14</v>
      </c>
      <c r="U81" s="82"/>
      <c r="V81" s="81">
        <v>2663.8</v>
      </c>
      <c r="W81" s="81">
        <v>3044.35</v>
      </c>
      <c r="X81" s="82"/>
      <c r="Y81" s="83">
        <f t="shared" si="11"/>
        <v>22.25375</v>
      </c>
      <c r="Z81" s="83">
        <f t="shared" si="12"/>
        <v>205.84718749999999</v>
      </c>
      <c r="AA81" s="83">
        <f t="shared" si="13"/>
        <v>233.66437500000001</v>
      </c>
      <c r="AB81" s="83">
        <f t="shared" si="14"/>
        <v>261.4815625</v>
      </c>
      <c r="AC81" s="83">
        <f t="shared" si="15"/>
        <v>300.42562499999997</v>
      </c>
      <c r="AD81" s="82"/>
      <c r="AE81" s="84" t="s">
        <v>183</v>
      </c>
      <c r="AG81" s="27"/>
    </row>
    <row r="82" spans="2:34" s="26" customFormat="1" ht="19" customHeight="1">
      <c r="B82" s="44">
        <v>2321</v>
      </c>
      <c r="C82" s="45" t="s">
        <v>222</v>
      </c>
      <c r="D82" s="46"/>
      <c r="E82" s="47">
        <v>0</v>
      </c>
      <c r="F82" s="48" t="s">
        <v>182</v>
      </c>
      <c r="G82" s="48" t="s">
        <v>177</v>
      </c>
      <c r="H82" s="49">
        <f t="shared" si="8"/>
        <v>151.74</v>
      </c>
      <c r="I82" s="50">
        <f t="shared" si="9"/>
        <v>0</v>
      </c>
      <c r="J82" s="54"/>
      <c r="M82" s="52">
        <f t="shared" si="10"/>
        <v>0</v>
      </c>
      <c r="P82" s="75">
        <v>151.74</v>
      </c>
      <c r="Q82" s="76">
        <v>173.42</v>
      </c>
      <c r="R82" s="77"/>
      <c r="S82" s="76">
        <v>682.85</v>
      </c>
      <c r="T82" s="76">
        <v>780.4</v>
      </c>
      <c r="U82" s="77"/>
      <c r="V82" s="76">
        <v>2594.83</v>
      </c>
      <c r="W82" s="76">
        <v>2965.52</v>
      </c>
      <c r="X82" s="77"/>
      <c r="Y82" s="78">
        <f t="shared" si="11"/>
        <v>21.677499999999998</v>
      </c>
      <c r="Z82" s="78">
        <f t="shared" si="12"/>
        <v>200.51687499999997</v>
      </c>
      <c r="AA82" s="78">
        <f t="shared" si="13"/>
        <v>227.61374999999998</v>
      </c>
      <c r="AB82" s="78">
        <f t="shared" si="14"/>
        <v>254.71062499999999</v>
      </c>
      <c r="AC82" s="78">
        <f t="shared" si="15"/>
        <v>292.64625000000001</v>
      </c>
      <c r="AD82" s="77"/>
      <c r="AE82" s="79" t="s">
        <v>187</v>
      </c>
      <c r="AG82" s="27"/>
    </row>
    <row r="83" spans="2:34" s="26" customFormat="1" ht="19" customHeight="1">
      <c r="B83" s="44">
        <v>2322</v>
      </c>
      <c r="C83" s="45" t="s">
        <v>223</v>
      </c>
      <c r="D83" s="46"/>
      <c r="E83" s="47">
        <v>0</v>
      </c>
      <c r="F83" s="48" t="s">
        <v>182</v>
      </c>
      <c r="G83" s="48" t="s">
        <v>177</v>
      </c>
      <c r="H83" s="49">
        <f t="shared" si="8"/>
        <v>147.33000000000001</v>
      </c>
      <c r="I83" s="50">
        <f t="shared" si="9"/>
        <v>0</v>
      </c>
      <c r="J83" s="54"/>
      <c r="M83" s="52">
        <f t="shared" si="10"/>
        <v>0</v>
      </c>
      <c r="P83" s="80">
        <v>147.33000000000001</v>
      </c>
      <c r="Q83" s="81">
        <v>168.37</v>
      </c>
      <c r="R83" s="82"/>
      <c r="S83" s="81">
        <v>662.97</v>
      </c>
      <c r="T83" s="81">
        <v>757.68</v>
      </c>
      <c r="U83" s="82"/>
      <c r="V83" s="81">
        <v>2519.2800000000002</v>
      </c>
      <c r="W83" s="81">
        <v>2879.18</v>
      </c>
      <c r="X83" s="82"/>
      <c r="Y83" s="83">
        <f t="shared" si="11"/>
        <v>21.046250000000001</v>
      </c>
      <c r="Z83" s="83">
        <f t="shared" si="12"/>
        <v>194.67781250000002</v>
      </c>
      <c r="AA83" s="83">
        <f t="shared" si="13"/>
        <v>220.985625</v>
      </c>
      <c r="AB83" s="83">
        <f t="shared" si="14"/>
        <v>247.29343750000001</v>
      </c>
      <c r="AC83" s="83">
        <f t="shared" si="15"/>
        <v>284.12437499999999</v>
      </c>
      <c r="AD83" s="82"/>
      <c r="AE83" s="84" t="s">
        <v>187</v>
      </c>
      <c r="AG83" s="27"/>
    </row>
    <row r="84" spans="2:34" s="26" customFormat="1" ht="19" customHeight="1">
      <c r="B84" s="44">
        <v>2323</v>
      </c>
      <c r="C84" s="45" t="s">
        <v>224</v>
      </c>
      <c r="D84" s="46"/>
      <c r="E84" s="47">
        <v>0</v>
      </c>
      <c r="F84" s="48" t="s">
        <v>182</v>
      </c>
      <c r="G84" s="48" t="s">
        <v>177</v>
      </c>
      <c r="H84" s="49">
        <f t="shared" si="8"/>
        <v>127.11</v>
      </c>
      <c r="I84" s="50">
        <f t="shared" si="9"/>
        <v>0</v>
      </c>
      <c r="J84" s="54"/>
      <c r="M84" s="52">
        <f t="shared" si="10"/>
        <v>0</v>
      </c>
      <c r="P84" s="75">
        <v>127.11</v>
      </c>
      <c r="Q84" s="76">
        <v>145.27000000000001</v>
      </c>
      <c r="R84" s="77"/>
      <c r="S84" s="76">
        <v>572</v>
      </c>
      <c r="T84" s="76">
        <v>653.71</v>
      </c>
      <c r="U84" s="77"/>
      <c r="V84" s="76">
        <v>2173.58</v>
      </c>
      <c r="W84" s="76">
        <v>2484.1</v>
      </c>
      <c r="X84" s="77"/>
      <c r="Y84" s="78">
        <f t="shared" si="11"/>
        <v>18.158750000000001</v>
      </c>
      <c r="Z84" s="78">
        <f t="shared" si="12"/>
        <v>167.96843750000002</v>
      </c>
      <c r="AA84" s="78">
        <f t="shared" si="13"/>
        <v>190.666875</v>
      </c>
      <c r="AB84" s="78">
        <f t="shared" si="14"/>
        <v>213.36531250000002</v>
      </c>
      <c r="AC84" s="78">
        <f t="shared" si="15"/>
        <v>245.14312500000003</v>
      </c>
      <c r="AD84" s="77"/>
      <c r="AE84" s="79" t="s">
        <v>187</v>
      </c>
      <c r="AG84" s="27"/>
    </row>
    <row r="85" spans="2:34" s="26" customFormat="1" ht="19" customHeight="1">
      <c r="B85" s="44">
        <v>2324</v>
      </c>
      <c r="C85" s="45" t="s">
        <v>225</v>
      </c>
      <c r="D85" s="46"/>
      <c r="E85" s="47">
        <v>0</v>
      </c>
      <c r="F85" s="48" t="s">
        <v>182</v>
      </c>
      <c r="G85" s="48" t="s">
        <v>177</v>
      </c>
      <c r="H85" s="49">
        <f t="shared" si="8"/>
        <v>127.11</v>
      </c>
      <c r="I85" s="50">
        <f t="shared" si="9"/>
        <v>0</v>
      </c>
      <c r="J85" s="54"/>
      <c r="M85" s="52">
        <f t="shared" si="10"/>
        <v>0</v>
      </c>
      <c r="P85" s="80">
        <v>127.11</v>
      </c>
      <c r="Q85" s="81">
        <v>145.27000000000001</v>
      </c>
      <c r="R85" s="82"/>
      <c r="S85" s="81">
        <v>572</v>
      </c>
      <c r="T85" s="81">
        <v>653.71</v>
      </c>
      <c r="U85" s="82"/>
      <c r="V85" s="81">
        <v>2173.58</v>
      </c>
      <c r="W85" s="81">
        <v>2484.1</v>
      </c>
      <c r="X85" s="82"/>
      <c r="Y85" s="83">
        <f t="shared" si="11"/>
        <v>18.158750000000001</v>
      </c>
      <c r="Z85" s="83">
        <f t="shared" si="12"/>
        <v>167.96843750000002</v>
      </c>
      <c r="AA85" s="83">
        <f t="shared" si="13"/>
        <v>190.666875</v>
      </c>
      <c r="AB85" s="83">
        <f t="shared" si="14"/>
        <v>213.36531250000002</v>
      </c>
      <c r="AC85" s="83">
        <f t="shared" si="15"/>
        <v>245.14312500000003</v>
      </c>
      <c r="AD85" s="82"/>
      <c r="AE85" s="84" t="s">
        <v>187</v>
      </c>
      <c r="AG85" s="27"/>
    </row>
    <row r="86" spans="2:34" s="26" customFormat="1" ht="19" customHeight="1">
      <c r="B86" s="44">
        <v>2325</v>
      </c>
      <c r="C86" s="45" t="s">
        <v>41</v>
      </c>
      <c r="D86" s="46"/>
      <c r="E86" s="47">
        <v>0</v>
      </c>
      <c r="F86" s="48" t="s">
        <v>182</v>
      </c>
      <c r="G86" s="48" t="s">
        <v>177</v>
      </c>
      <c r="H86" s="49">
        <f t="shared" si="8"/>
        <v>105.5</v>
      </c>
      <c r="I86" s="50">
        <f t="shared" si="9"/>
        <v>0</v>
      </c>
      <c r="J86" s="54"/>
      <c r="M86" s="52">
        <f t="shared" si="10"/>
        <v>0</v>
      </c>
      <c r="P86" s="75">
        <v>105.5</v>
      </c>
      <c r="Q86" s="76">
        <v>120.57</v>
      </c>
      <c r="R86" s="77"/>
      <c r="S86" s="76">
        <v>474.76</v>
      </c>
      <c r="T86" s="76">
        <v>542.58000000000004</v>
      </c>
      <c r="U86" s="77"/>
      <c r="V86" s="76">
        <v>1894.78</v>
      </c>
      <c r="W86" s="76">
        <v>2165.46</v>
      </c>
      <c r="X86" s="77"/>
      <c r="Y86" s="78">
        <f t="shared" si="11"/>
        <v>15.071249999999999</v>
      </c>
      <c r="Z86" s="78">
        <f t="shared" si="12"/>
        <v>139.4090625</v>
      </c>
      <c r="AA86" s="78">
        <f t="shared" si="13"/>
        <v>158.24812499999999</v>
      </c>
      <c r="AB86" s="78">
        <f t="shared" si="14"/>
        <v>177.08718749999997</v>
      </c>
      <c r="AC86" s="78">
        <f t="shared" si="15"/>
        <v>203.46187499999999</v>
      </c>
      <c r="AD86" s="77"/>
      <c r="AE86" s="79" t="s">
        <v>187</v>
      </c>
      <c r="AG86" s="27"/>
    </row>
    <row r="87" spans="2:34" s="26" customFormat="1" ht="19" customHeight="1">
      <c r="B87" s="44">
        <v>2326</v>
      </c>
      <c r="C87" s="45" t="s">
        <v>226</v>
      </c>
      <c r="D87" s="46"/>
      <c r="E87" s="47">
        <v>0</v>
      </c>
      <c r="F87" s="48" t="s">
        <v>182</v>
      </c>
      <c r="G87" s="48" t="s">
        <v>202</v>
      </c>
      <c r="H87" s="49">
        <f t="shared" si="8"/>
        <v>0</v>
      </c>
      <c r="I87" s="50">
        <f t="shared" si="9"/>
        <v>0</v>
      </c>
      <c r="J87" s="54"/>
      <c r="M87" s="52">
        <f t="shared" si="10"/>
        <v>0</v>
      </c>
      <c r="P87" s="72"/>
      <c r="Q87" s="73"/>
      <c r="R87" s="69"/>
      <c r="S87" s="73"/>
      <c r="T87" s="73"/>
      <c r="U87" s="69"/>
      <c r="V87" s="73"/>
      <c r="W87" s="73"/>
      <c r="X87" s="69"/>
      <c r="Y87" s="74"/>
      <c r="Z87" s="74"/>
      <c r="AA87" s="74"/>
      <c r="AB87" s="74"/>
      <c r="AC87" s="74"/>
      <c r="AD87" s="69"/>
      <c r="AE87" s="66"/>
      <c r="AG87" s="27"/>
    </row>
    <row r="88" spans="2:34" s="26" customFormat="1" ht="19" customHeight="1">
      <c r="B88" s="44">
        <v>2327</v>
      </c>
      <c r="C88" s="45" t="s">
        <v>227</v>
      </c>
      <c r="D88" s="46"/>
      <c r="E88" s="47">
        <v>0</v>
      </c>
      <c r="F88" s="48" t="s">
        <v>182</v>
      </c>
      <c r="G88" s="48" t="s">
        <v>177</v>
      </c>
      <c r="H88" s="49">
        <f t="shared" si="8"/>
        <v>81.33</v>
      </c>
      <c r="I88" s="50">
        <f t="shared" si="9"/>
        <v>0</v>
      </c>
      <c r="J88" s="54"/>
      <c r="M88" s="52">
        <f t="shared" si="10"/>
        <v>0</v>
      </c>
      <c r="P88" s="75">
        <v>81.33</v>
      </c>
      <c r="Q88" s="76">
        <v>92.95</v>
      </c>
      <c r="R88" s="77"/>
      <c r="S88" s="76">
        <v>366.01</v>
      </c>
      <c r="T88" s="76">
        <v>418.29</v>
      </c>
      <c r="U88" s="77"/>
      <c r="V88" s="76">
        <v>1894.78</v>
      </c>
      <c r="W88" s="76"/>
      <c r="X88" s="77"/>
      <c r="Y88" s="78">
        <f>Q88/8</f>
        <v>11.61875</v>
      </c>
      <c r="Z88" s="78">
        <f>Q88+((Y88*1)*1.25)</f>
        <v>107.4734375</v>
      </c>
      <c r="AA88" s="78">
        <f>Q88+((Y88*2)*1.25)</f>
        <v>121.996875</v>
      </c>
      <c r="AB88" s="78">
        <f>(Q88+(((Y88*2)*1.25)+((Y88*1)*1.25)))</f>
        <v>136.52031249999999</v>
      </c>
      <c r="AC88" s="78">
        <f>(Q88+(((Y88*2)*1.25)+((Y88*2)*1.5)))</f>
        <v>156.85312500000001</v>
      </c>
      <c r="AD88" s="77"/>
      <c r="AE88" s="79" t="s">
        <v>187</v>
      </c>
      <c r="AG88" s="27"/>
    </row>
    <row r="89" spans="2:34" s="26" customFormat="1" ht="19" customHeight="1">
      <c r="B89" s="44">
        <v>2328</v>
      </c>
      <c r="C89" s="45" t="s">
        <v>228</v>
      </c>
      <c r="D89" s="46"/>
      <c r="E89" s="47">
        <v>0</v>
      </c>
      <c r="F89" s="48" t="s">
        <v>182</v>
      </c>
      <c r="G89" s="48" t="s">
        <v>193</v>
      </c>
      <c r="H89" s="49">
        <f t="shared" si="8"/>
        <v>0</v>
      </c>
      <c r="I89" s="50">
        <f t="shared" si="9"/>
        <v>0</v>
      </c>
      <c r="J89" s="54"/>
      <c r="M89" s="52">
        <f t="shared" si="10"/>
        <v>0</v>
      </c>
      <c r="P89" s="80"/>
      <c r="Q89" s="81"/>
      <c r="R89" s="82"/>
      <c r="S89" s="81"/>
      <c r="T89" s="81"/>
      <c r="U89" s="82"/>
      <c r="V89" s="81">
        <v>508.2</v>
      </c>
      <c r="W89" s="81"/>
      <c r="X89" s="82"/>
      <c r="Y89" s="83"/>
      <c r="Z89" s="83"/>
      <c r="AA89" s="83"/>
      <c r="AB89" s="83"/>
      <c r="AC89" s="83"/>
      <c r="AD89" s="82"/>
      <c r="AE89" s="84">
        <v>508.2</v>
      </c>
      <c r="AG89" s="27"/>
    </row>
    <row r="90" spans="2:34" s="40" customFormat="1" ht="18">
      <c r="B90" s="34">
        <v>24</v>
      </c>
      <c r="C90" s="35" t="s">
        <v>87</v>
      </c>
      <c r="D90" s="36"/>
      <c r="E90" s="37"/>
      <c r="F90" s="38"/>
      <c r="G90" s="38"/>
      <c r="H90" s="38"/>
      <c r="I90" s="38"/>
      <c r="J90" s="38"/>
      <c r="K90" s="39">
        <f>SUM(I91:I98)</f>
        <v>0</v>
      </c>
      <c r="L90" s="26"/>
      <c r="M90" s="26"/>
      <c r="O90" s="26"/>
      <c r="P90" s="72"/>
      <c r="Q90" s="73"/>
      <c r="R90" s="69"/>
      <c r="S90" s="73"/>
      <c r="T90" s="73"/>
      <c r="U90" s="69"/>
      <c r="V90" s="73"/>
      <c r="W90" s="73"/>
      <c r="X90" s="69"/>
      <c r="Y90" s="74"/>
      <c r="Z90" s="74"/>
      <c r="AA90" s="74"/>
      <c r="AB90" s="74"/>
      <c r="AC90" s="74"/>
      <c r="AD90" s="69"/>
      <c r="AE90" s="66"/>
      <c r="AF90" s="42"/>
      <c r="AG90" s="41"/>
      <c r="AH90" s="43"/>
    </row>
    <row r="91" spans="2:34" s="26" customFormat="1" ht="19" customHeight="1">
      <c r="B91" s="44">
        <v>2411</v>
      </c>
      <c r="C91" s="45" t="s">
        <v>92</v>
      </c>
      <c r="D91" s="46"/>
      <c r="E91" s="47">
        <v>0</v>
      </c>
      <c r="F91" s="48" t="s">
        <v>141</v>
      </c>
      <c r="G91" s="48" t="s">
        <v>177</v>
      </c>
      <c r="H91" s="49">
        <v>0</v>
      </c>
      <c r="I91" s="50">
        <f t="shared" ref="I91:I98" si="16">E91*H91</f>
        <v>0</v>
      </c>
      <c r="J91" s="54"/>
      <c r="M91" s="52">
        <f t="shared" ref="M91:M98" si="17">I91+(I91*(SUMIF($G$251:$G$257,G91,$E$251:$E$257)))</f>
        <v>0</v>
      </c>
      <c r="P91" s="72"/>
      <c r="Q91" s="73"/>
      <c r="R91" s="69"/>
      <c r="S91" s="73"/>
      <c r="T91" s="73"/>
      <c r="U91" s="69"/>
      <c r="V91" s="73"/>
      <c r="W91" s="73"/>
      <c r="X91" s="69"/>
      <c r="Y91" s="74"/>
      <c r="Z91" s="74"/>
      <c r="AA91" s="74"/>
      <c r="AB91" s="74"/>
      <c r="AC91" s="74"/>
      <c r="AD91" s="69"/>
      <c r="AE91" s="66"/>
      <c r="AG91" s="27"/>
    </row>
    <row r="92" spans="2:34" s="26" customFormat="1" ht="19" customHeight="1">
      <c r="B92" s="44">
        <v>2412</v>
      </c>
      <c r="C92" s="45" t="s">
        <v>229</v>
      </c>
      <c r="D92" s="46"/>
      <c r="E92" s="47">
        <v>0</v>
      </c>
      <c r="F92" s="48" t="s">
        <v>141</v>
      </c>
      <c r="G92" s="48" t="s">
        <v>177</v>
      </c>
      <c r="H92" s="49">
        <f t="shared" ref="H92:H98" si="18">Q92</f>
        <v>237.2</v>
      </c>
      <c r="I92" s="50">
        <f t="shared" si="16"/>
        <v>0</v>
      </c>
      <c r="J92" s="54"/>
      <c r="M92" s="52">
        <f t="shared" si="17"/>
        <v>0</v>
      </c>
      <c r="P92" s="75">
        <v>207.55</v>
      </c>
      <c r="Q92" s="76">
        <v>237.2</v>
      </c>
      <c r="R92" s="77"/>
      <c r="S92" s="76">
        <v>933.98</v>
      </c>
      <c r="T92" s="76">
        <v>1067.4000000000001</v>
      </c>
      <c r="U92" s="77"/>
      <c r="V92" s="76">
        <v>3549.11</v>
      </c>
      <c r="W92" s="76">
        <v>4056.1129999999998</v>
      </c>
      <c r="X92" s="77"/>
      <c r="Y92" s="78">
        <f t="shared" ref="Y92:Y98" si="19">Q92/8</f>
        <v>29.65</v>
      </c>
      <c r="Z92" s="78">
        <f t="shared" ref="Z92:Z98" si="20">Q92+((Y92*1)*1.25)</f>
        <v>274.26249999999999</v>
      </c>
      <c r="AA92" s="78">
        <f t="shared" ref="AA92:AA98" si="21">Q92+((Y92*2)*1.25)</f>
        <v>311.32499999999999</v>
      </c>
      <c r="AB92" s="78">
        <f t="shared" ref="AB92:AB98" si="22">(Q92+(((Y92*2)*1.25)+((Y92*1)*1.25)))</f>
        <v>348.38749999999999</v>
      </c>
      <c r="AC92" s="78">
        <f t="shared" ref="AC92:AC98" si="23">(Q92+(((Y92*2)*1.25)+((Y92*2)*1.5)))</f>
        <v>400.27499999999998</v>
      </c>
      <c r="AD92" s="77"/>
      <c r="AE92" s="79" t="s">
        <v>183</v>
      </c>
      <c r="AG92" s="27"/>
    </row>
    <row r="93" spans="2:34" s="26" customFormat="1" ht="19" customHeight="1">
      <c r="B93" s="44">
        <v>2413</v>
      </c>
      <c r="C93" s="45" t="s">
        <v>230</v>
      </c>
      <c r="D93" s="46"/>
      <c r="E93" s="47">
        <v>0</v>
      </c>
      <c r="F93" s="48" t="s">
        <v>141</v>
      </c>
      <c r="G93" s="48" t="s">
        <v>177</v>
      </c>
      <c r="H93" s="49">
        <f t="shared" si="18"/>
        <v>217.21</v>
      </c>
      <c r="I93" s="50">
        <f t="shared" si="16"/>
        <v>0</v>
      </c>
      <c r="J93" s="54"/>
      <c r="M93" s="52">
        <f t="shared" si="17"/>
        <v>0</v>
      </c>
      <c r="P93" s="80">
        <v>190.06</v>
      </c>
      <c r="Q93" s="81">
        <v>217.21</v>
      </c>
      <c r="R93" s="82"/>
      <c r="S93" s="81">
        <v>855.28</v>
      </c>
      <c r="T93" s="81">
        <v>977.46</v>
      </c>
      <c r="U93" s="82"/>
      <c r="V93" s="81">
        <v>3250.06</v>
      </c>
      <c r="W93" s="81">
        <v>3714.35</v>
      </c>
      <c r="X93" s="82"/>
      <c r="Y93" s="83">
        <f t="shared" si="19"/>
        <v>27.151250000000001</v>
      </c>
      <c r="Z93" s="83">
        <f t="shared" si="20"/>
        <v>251.14906250000001</v>
      </c>
      <c r="AA93" s="83">
        <f t="shared" si="21"/>
        <v>285.08812499999999</v>
      </c>
      <c r="AB93" s="83">
        <f t="shared" si="22"/>
        <v>319.02718749999997</v>
      </c>
      <c r="AC93" s="83">
        <f t="shared" si="23"/>
        <v>366.541875</v>
      </c>
      <c r="AD93" s="82"/>
      <c r="AE93" s="84" t="s">
        <v>183</v>
      </c>
      <c r="AG93" s="27"/>
    </row>
    <row r="94" spans="2:34" s="26" customFormat="1" ht="19" customHeight="1">
      <c r="B94" s="44">
        <v>2414</v>
      </c>
      <c r="C94" s="45" t="s">
        <v>231</v>
      </c>
      <c r="D94" s="46"/>
      <c r="E94" s="47">
        <v>0</v>
      </c>
      <c r="F94" s="48" t="s">
        <v>141</v>
      </c>
      <c r="G94" s="48" t="s">
        <v>177</v>
      </c>
      <c r="H94" s="49">
        <f t="shared" si="18"/>
        <v>181.65</v>
      </c>
      <c r="I94" s="50">
        <f t="shared" si="16"/>
        <v>0</v>
      </c>
      <c r="J94" s="54"/>
      <c r="M94" s="52">
        <f t="shared" si="17"/>
        <v>0</v>
      </c>
      <c r="P94" s="75">
        <v>158.94999999999999</v>
      </c>
      <c r="Q94" s="76">
        <v>181.65</v>
      </c>
      <c r="R94" s="77"/>
      <c r="S94" s="76">
        <v>715.26</v>
      </c>
      <c r="T94" s="76">
        <v>817.45</v>
      </c>
      <c r="U94" s="77"/>
      <c r="V94" s="76">
        <v>2718.01</v>
      </c>
      <c r="W94" s="76">
        <v>3106.29</v>
      </c>
      <c r="X94" s="77"/>
      <c r="Y94" s="78">
        <f t="shared" si="19"/>
        <v>22.706250000000001</v>
      </c>
      <c r="Z94" s="78">
        <f t="shared" si="20"/>
        <v>210.03281250000001</v>
      </c>
      <c r="AA94" s="78">
        <f t="shared" si="21"/>
        <v>238.41562500000001</v>
      </c>
      <c r="AB94" s="78">
        <f t="shared" si="22"/>
        <v>266.79843749999998</v>
      </c>
      <c r="AC94" s="78">
        <f t="shared" si="23"/>
        <v>306.53437500000001</v>
      </c>
      <c r="AD94" s="77"/>
      <c r="AE94" s="79" t="s">
        <v>187</v>
      </c>
      <c r="AG94" s="27"/>
    </row>
    <row r="95" spans="2:34" s="26" customFormat="1" ht="19" customHeight="1">
      <c r="B95" s="44">
        <v>2415</v>
      </c>
      <c r="C95" s="45" t="s">
        <v>232</v>
      </c>
      <c r="D95" s="46"/>
      <c r="E95" s="47">
        <v>0</v>
      </c>
      <c r="F95" s="48" t="s">
        <v>141</v>
      </c>
      <c r="G95" s="48" t="s">
        <v>177</v>
      </c>
      <c r="H95" s="49">
        <f t="shared" si="18"/>
        <v>100.92</v>
      </c>
      <c r="I95" s="50">
        <f t="shared" si="16"/>
        <v>0</v>
      </c>
      <c r="J95" s="54"/>
      <c r="M95" s="52">
        <f t="shared" si="17"/>
        <v>0</v>
      </c>
      <c r="P95" s="80">
        <v>88.3</v>
      </c>
      <c r="Q95" s="81">
        <v>100.92</v>
      </c>
      <c r="R95" s="82"/>
      <c r="S95" s="81">
        <v>397.37</v>
      </c>
      <c r="T95" s="81">
        <v>454.14</v>
      </c>
      <c r="U95" s="82"/>
      <c r="V95" s="81">
        <v>1894.78</v>
      </c>
      <c r="W95" s="81"/>
      <c r="X95" s="82"/>
      <c r="Y95" s="83">
        <f t="shared" si="19"/>
        <v>12.615</v>
      </c>
      <c r="Z95" s="83">
        <f t="shared" si="20"/>
        <v>116.68875</v>
      </c>
      <c r="AA95" s="83">
        <f t="shared" si="21"/>
        <v>132.45750000000001</v>
      </c>
      <c r="AB95" s="83">
        <f t="shared" si="22"/>
        <v>148.22624999999999</v>
      </c>
      <c r="AC95" s="83">
        <f t="shared" si="23"/>
        <v>170.30250000000001</v>
      </c>
      <c r="AD95" s="82"/>
      <c r="AE95" s="84" t="s">
        <v>187</v>
      </c>
      <c r="AG95" s="27"/>
    </row>
    <row r="96" spans="2:34" s="26" customFormat="1" ht="19" customHeight="1">
      <c r="B96" s="44">
        <v>2416</v>
      </c>
      <c r="C96" s="45" t="s">
        <v>233</v>
      </c>
      <c r="D96" s="46"/>
      <c r="E96" s="47">
        <v>0</v>
      </c>
      <c r="F96" s="48" t="s">
        <v>141</v>
      </c>
      <c r="G96" s="48" t="s">
        <v>177</v>
      </c>
      <c r="H96" s="49">
        <f t="shared" si="18"/>
        <v>217.21</v>
      </c>
      <c r="I96" s="50">
        <f t="shared" si="16"/>
        <v>0</v>
      </c>
      <c r="J96" s="54"/>
      <c r="M96" s="52">
        <f t="shared" si="17"/>
        <v>0</v>
      </c>
      <c r="P96" s="75">
        <v>190.06</v>
      </c>
      <c r="Q96" s="76">
        <v>217.21</v>
      </c>
      <c r="R96" s="77"/>
      <c r="S96" s="76">
        <v>855.28</v>
      </c>
      <c r="T96" s="76">
        <v>977.46</v>
      </c>
      <c r="U96" s="77"/>
      <c r="V96" s="76">
        <v>3250.06</v>
      </c>
      <c r="W96" s="76">
        <v>3714.35</v>
      </c>
      <c r="X96" s="77"/>
      <c r="Y96" s="78">
        <f t="shared" si="19"/>
        <v>27.151250000000001</v>
      </c>
      <c r="Z96" s="78">
        <f t="shared" si="20"/>
        <v>251.14906250000001</v>
      </c>
      <c r="AA96" s="78">
        <f t="shared" si="21"/>
        <v>285.08812499999999</v>
      </c>
      <c r="AB96" s="78">
        <f t="shared" si="22"/>
        <v>319.02718749999997</v>
      </c>
      <c r="AC96" s="78">
        <f t="shared" si="23"/>
        <v>366.541875</v>
      </c>
      <c r="AD96" s="77"/>
      <c r="AE96" s="79" t="s">
        <v>183</v>
      </c>
      <c r="AG96" s="27"/>
    </row>
    <row r="97" spans="2:34" s="26" customFormat="1" ht="19" customHeight="1">
      <c r="B97" s="44">
        <v>2417</v>
      </c>
      <c r="C97" s="45" t="s">
        <v>234</v>
      </c>
      <c r="D97" s="46"/>
      <c r="E97" s="47">
        <v>0</v>
      </c>
      <c r="F97" s="48" t="s">
        <v>141</v>
      </c>
      <c r="G97" s="48" t="s">
        <v>177</v>
      </c>
      <c r="H97" s="49">
        <f t="shared" si="18"/>
        <v>100.92</v>
      </c>
      <c r="I97" s="50">
        <f t="shared" si="16"/>
        <v>0</v>
      </c>
      <c r="J97" s="54"/>
      <c r="M97" s="52">
        <f t="shared" si="17"/>
        <v>0</v>
      </c>
      <c r="P97" s="80">
        <v>88.3</v>
      </c>
      <c r="Q97" s="81">
        <v>100.92</v>
      </c>
      <c r="R97" s="82"/>
      <c r="S97" s="81">
        <v>397.37</v>
      </c>
      <c r="T97" s="81">
        <v>454.14</v>
      </c>
      <c r="U97" s="82"/>
      <c r="V97" s="81">
        <v>1894.78</v>
      </c>
      <c r="W97" s="81"/>
      <c r="X97" s="82"/>
      <c r="Y97" s="83">
        <f t="shared" si="19"/>
        <v>12.615</v>
      </c>
      <c r="Z97" s="83">
        <f t="shared" si="20"/>
        <v>116.68875</v>
      </c>
      <c r="AA97" s="83">
        <f t="shared" si="21"/>
        <v>132.45750000000001</v>
      </c>
      <c r="AB97" s="83">
        <f t="shared" si="22"/>
        <v>148.22624999999999</v>
      </c>
      <c r="AC97" s="83">
        <f t="shared" si="23"/>
        <v>170.30250000000001</v>
      </c>
      <c r="AD97" s="82"/>
      <c r="AE97" s="84" t="s">
        <v>187</v>
      </c>
      <c r="AG97" s="27"/>
    </row>
    <row r="98" spans="2:34" s="26" customFormat="1" ht="19" customHeight="1">
      <c r="B98" s="44">
        <v>2418</v>
      </c>
      <c r="C98" s="45" t="s">
        <v>235</v>
      </c>
      <c r="D98" s="46"/>
      <c r="E98" s="47">
        <v>0</v>
      </c>
      <c r="F98" s="48" t="s">
        <v>141</v>
      </c>
      <c r="G98" s="48" t="s">
        <v>177</v>
      </c>
      <c r="H98" s="49">
        <f t="shared" si="18"/>
        <v>201.57</v>
      </c>
      <c r="I98" s="50">
        <f t="shared" si="16"/>
        <v>0</v>
      </c>
      <c r="J98" s="54"/>
      <c r="M98" s="52">
        <f t="shared" si="17"/>
        <v>0</v>
      </c>
      <c r="P98" s="75">
        <v>176.38</v>
      </c>
      <c r="Q98" s="76">
        <v>201.57</v>
      </c>
      <c r="R98" s="77"/>
      <c r="S98" s="76">
        <v>793.69</v>
      </c>
      <c r="T98" s="76">
        <v>907.08</v>
      </c>
      <c r="U98" s="77"/>
      <c r="V98" s="76">
        <v>3016.03</v>
      </c>
      <c r="W98" s="76">
        <v>3446.89</v>
      </c>
      <c r="X98" s="77"/>
      <c r="Y98" s="78">
        <f t="shared" si="19"/>
        <v>25.196249999999999</v>
      </c>
      <c r="Z98" s="78">
        <f t="shared" si="20"/>
        <v>233.0653125</v>
      </c>
      <c r="AA98" s="78">
        <f t="shared" si="21"/>
        <v>264.56062499999996</v>
      </c>
      <c r="AB98" s="78">
        <f t="shared" si="22"/>
        <v>296.05593749999997</v>
      </c>
      <c r="AC98" s="78">
        <f t="shared" si="23"/>
        <v>340.14937499999996</v>
      </c>
      <c r="AD98" s="77"/>
      <c r="AE98" s="79" t="s">
        <v>187</v>
      </c>
      <c r="AG98" s="27"/>
    </row>
    <row r="99" spans="2:34" s="40" customFormat="1" ht="18">
      <c r="B99" s="34">
        <v>25</v>
      </c>
      <c r="C99" s="35" t="s">
        <v>236</v>
      </c>
      <c r="D99" s="36"/>
      <c r="E99" s="37"/>
      <c r="F99" s="38"/>
      <c r="G99" s="38"/>
      <c r="H99" s="38"/>
      <c r="I99" s="38"/>
      <c r="J99" s="38"/>
      <c r="K99" s="39">
        <f>SUM(J100:J172)</f>
        <v>0</v>
      </c>
      <c r="L99" s="26"/>
      <c r="M99" s="26"/>
      <c r="O99" s="26"/>
      <c r="P99" s="72"/>
      <c r="Q99" s="73"/>
      <c r="R99" s="69"/>
      <c r="S99" s="73"/>
      <c r="T99" s="73"/>
      <c r="U99" s="69"/>
      <c r="V99" s="73"/>
      <c r="W99" s="73"/>
      <c r="X99" s="69"/>
      <c r="Y99" s="74"/>
      <c r="Z99" s="74"/>
      <c r="AA99" s="74"/>
      <c r="AB99" s="74"/>
      <c r="AC99" s="74"/>
      <c r="AD99" s="69"/>
      <c r="AE99" s="66"/>
      <c r="AF99" s="42"/>
      <c r="AG99" s="41"/>
      <c r="AH99" s="43"/>
    </row>
    <row r="100" spans="2:34" s="90" customFormat="1" ht="16" customHeight="1">
      <c r="B100" s="85">
        <v>251</v>
      </c>
      <c r="C100" s="86" t="s">
        <v>237</v>
      </c>
      <c r="D100" s="87"/>
      <c r="E100" s="88"/>
      <c r="F100" s="88"/>
      <c r="G100" s="88"/>
      <c r="H100" s="88"/>
      <c r="I100" s="88"/>
      <c r="J100" s="89">
        <f>SUM(I101:I114)</f>
        <v>0</v>
      </c>
      <c r="K100" s="26"/>
      <c r="L100" s="26"/>
      <c r="M100" s="26"/>
      <c r="O100" s="26"/>
      <c r="P100" s="72"/>
      <c r="Q100" s="73"/>
      <c r="R100" s="69"/>
      <c r="S100" s="73"/>
      <c r="T100" s="73"/>
      <c r="U100" s="69"/>
      <c r="V100" s="73"/>
      <c r="W100" s="73"/>
      <c r="X100" s="69"/>
      <c r="Y100" s="74"/>
      <c r="Z100" s="74"/>
      <c r="AA100" s="74"/>
      <c r="AB100" s="74"/>
      <c r="AC100" s="74"/>
      <c r="AD100" s="69"/>
      <c r="AE100" s="66"/>
      <c r="AG100" s="53"/>
    </row>
    <row r="101" spans="2:34" s="26" customFormat="1" ht="19" customHeight="1">
      <c r="B101" s="44">
        <v>2511</v>
      </c>
      <c r="C101" s="45" t="s">
        <v>238</v>
      </c>
      <c r="D101" s="46"/>
      <c r="E101" s="47">
        <v>0</v>
      </c>
      <c r="F101" s="48" t="s">
        <v>141</v>
      </c>
      <c r="G101" s="48" t="s">
        <v>177</v>
      </c>
      <c r="H101" s="49">
        <f t="shared" ref="H101:H114" si="24">Q101</f>
        <v>413.39</v>
      </c>
      <c r="I101" s="50">
        <f t="shared" ref="I101:I114" si="25">E101*H101</f>
        <v>0</v>
      </c>
      <c r="J101" s="54"/>
      <c r="M101" s="52">
        <f t="shared" ref="M101:M114" si="26">I101+(I101*(SUMIF($G$251:$G$257,G101,$E$251:$E$257)))</f>
        <v>0</v>
      </c>
      <c r="P101" s="75">
        <v>361.72</v>
      </c>
      <c r="Q101" s="76">
        <v>413.39</v>
      </c>
      <c r="R101" s="77"/>
      <c r="S101" s="76">
        <v>1627.74</v>
      </c>
      <c r="T101" s="76">
        <v>1860.27</v>
      </c>
      <c r="U101" s="77"/>
      <c r="V101" s="76">
        <v>6185.4</v>
      </c>
      <c r="W101" s="76">
        <v>7069.03</v>
      </c>
      <c r="X101" s="77"/>
      <c r="Y101" s="78">
        <f t="shared" ref="Y101:Y113" si="27">Q101/8</f>
        <v>51.673749999999998</v>
      </c>
      <c r="Z101" s="78">
        <f t="shared" ref="Z101:Z113" si="28">Q101+((Y101*1)*1.25)</f>
        <v>477.98218750000001</v>
      </c>
      <c r="AA101" s="78">
        <f t="shared" ref="AA101:AA113" si="29">Q101+((Y101*2)*1.25)</f>
        <v>542.57437499999992</v>
      </c>
      <c r="AB101" s="78">
        <f t="shared" ref="AB101:AB113" si="30">(Q101+(((Y101*2)*1.25)+((Y101*1)*1.25)))</f>
        <v>607.16656249999994</v>
      </c>
      <c r="AC101" s="78">
        <f t="shared" ref="AC101:AC113" si="31">(Q101+(((Y101*2)*1.25)+((Y101*2)*1.5)))</f>
        <v>697.59562499999993</v>
      </c>
      <c r="AD101" s="77"/>
      <c r="AE101" s="79" t="s">
        <v>183</v>
      </c>
      <c r="AG101" s="27"/>
    </row>
    <row r="102" spans="2:34" s="26" customFormat="1" ht="19" customHeight="1">
      <c r="B102" s="44">
        <v>2512</v>
      </c>
      <c r="C102" s="45" t="s">
        <v>239</v>
      </c>
      <c r="D102" s="46"/>
      <c r="E102" s="47">
        <v>0</v>
      </c>
      <c r="F102" s="48" t="s">
        <v>141</v>
      </c>
      <c r="G102" s="48" t="s">
        <v>177</v>
      </c>
      <c r="H102" s="49">
        <f t="shared" si="24"/>
        <v>296.63</v>
      </c>
      <c r="I102" s="50">
        <f t="shared" si="25"/>
        <v>0</v>
      </c>
      <c r="J102" s="54"/>
      <c r="M102" s="52">
        <f t="shared" si="26"/>
        <v>0</v>
      </c>
      <c r="P102" s="80">
        <v>259.55</v>
      </c>
      <c r="Q102" s="81">
        <v>296.63</v>
      </c>
      <c r="R102" s="82"/>
      <c r="S102" s="81">
        <v>1167.98</v>
      </c>
      <c r="T102" s="81">
        <v>1334.84</v>
      </c>
      <c r="U102" s="82"/>
      <c r="V102" s="81">
        <v>4438.34</v>
      </c>
      <c r="W102" s="81">
        <v>5072.3900000000003</v>
      </c>
      <c r="X102" s="82"/>
      <c r="Y102" s="83">
        <f t="shared" si="27"/>
        <v>37.078749999999999</v>
      </c>
      <c r="Z102" s="83">
        <f t="shared" si="28"/>
        <v>342.97843749999998</v>
      </c>
      <c r="AA102" s="83">
        <f t="shared" si="29"/>
        <v>389.32687499999997</v>
      </c>
      <c r="AB102" s="83">
        <f t="shared" si="30"/>
        <v>435.67531250000002</v>
      </c>
      <c r="AC102" s="83">
        <f t="shared" si="31"/>
        <v>500.56312500000001</v>
      </c>
      <c r="AD102" s="82"/>
      <c r="AE102" s="84" t="s">
        <v>183</v>
      </c>
      <c r="AG102" s="27"/>
    </row>
    <row r="103" spans="2:34" s="26" customFormat="1" ht="19" customHeight="1">
      <c r="B103" s="44">
        <v>2513</v>
      </c>
      <c r="C103" s="45" t="s">
        <v>240</v>
      </c>
      <c r="D103" s="46"/>
      <c r="E103" s="47">
        <v>0</v>
      </c>
      <c r="F103" s="48" t="s">
        <v>141</v>
      </c>
      <c r="G103" s="48" t="s">
        <v>177</v>
      </c>
      <c r="H103" s="49">
        <f t="shared" si="24"/>
        <v>331.35</v>
      </c>
      <c r="I103" s="50">
        <f t="shared" si="25"/>
        <v>0</v>
      </c>
      <c r="J103" s="54"/>
      <c r="M103" s="52">
        <f t="shared" si="26"/>
        <v>0</v>
      </c>
      <c r="P103" s="75">
        <v>289.93</v>
      </c>
      <c r="Q103" s="76">
        <v>331.35</v>
      </c>
      <c r="R103" s="77"/>
      <c r="S103" s="76">
        <v>1034.68</v>
      </c>
      <c r="T103" s="76">
        <v>1491.06</v>
      </c>
      <c r="U103" s="77"/>
      <c r="V103" s="76">
        <v>4957.7700000000004</v>
      </c>
      <c r="W103" s="76">
        <v>5666.03</v>
      </c>
      <c r="X103" s="77"/>
      <c r="Y103" s="78">
        <f t="shared" si="27"/>
        <v>41.418750000000003</v>
      </c>
      <c r="Z103" s="78">
        <f t="shared" si="28"/>
        <v>383.12343750000002</v>
      </c>
      <c r="AA103" s="78">
        <f t="shared" si="29"/>
        <v>434.89687500000002</v>
      </c>
      <c r="AB103" s="78">
        <f t="shared" si="30"/>
        <v>486.67031250000002</v>
      </c>
      <c r="AC103" s="78">
        <f t="shared" si="31"/>
        <v>559.15312500000005</v>
      </c>
      <c r="AD103" s="77"/>
      <c r="AE103" s="79" t="s">
        <v>183</v>
      </c>
      <c r="AG103" s="27"/>
    </row>
    <row r="104" spans="2:34" s="26" customFormat="1" ht="19" customHeight="1">
      <c r="B104" s="44">
        <v>2514</v>
      </c>
      <c r="C104" s="45" t="s">
        <v>241</v>
      </c>
      <c r="D104" s="46"/>
      <c r="E104" s="47">
        <v>0</v>
      </c>
      <c r="F104" s="48" t="s">
        <v>141</v>
      </c>
      <c r="G104" s="48" t="s">
        <v>177</v>
      </c>
      <c r="H104" s="49">
        <f t="shared" si="24"/>
        <v>276.91000000000003</v>
      </c>
      <c r="I104" s="50">
        <f t="shared" si="25"/>
        <v>0</v>
      </c>
      <c r="J104" s="54"/>
      <c r="M104" s="52">
        <f t="shared" si="26"/>
        <v>0</v>
      </c>
      <c r="P104" s="80">
        <v>242.3</v>
      </c>
      <c r="Q104" s="81">
        <v>276.91000000000003</v>
      </c>
      <c r="R104" s="82"/>
      <c r="S104" s="81">
        <v>1090.3399999999999</v>
      </c>
      <c r="T104" s="81">
        <v>1246.0999999999999</v>
      </c>
      <c r="U104" s="82"/>
      <c r="V104" s="81">
        <v>4143.2700000000004</v>
      </c>
      <c r="W104" s="81">
        <v>4735.17</v>
      </c>
      <c r="X104" s="82"/>
      <c r="Y104" s="83">
        <f t="shared" si="27"/>
        <v>34.613750000000003</v>
      </c>
      <c r="Z104" s="83">
        <f t="shared" si="28"/>
        <v>320.17718750000006</v>
      </c>
      <c r="AA104" s="83">
        <f t="shared" si="29"/>
        <v>363.44437500000004</v>
      </c>
      <c r="AB104" s="83">
        <f t="shared" si="30"/>
        <v>406.71156250000001</v>
      </c>
      <c r="AC104" s="83">
        <f t="shared" si="31"/>
        <v>467.28562500000004</v>
      </c>
      <c r="AD104" s="82"/>
      <c r="AE104" s="84" t="s">
        <v>183</v>
      </c>
      <c r="AG104" s="27"/>
    </row>
    <row r="105" spans="2:34" s="26" customFormat="1" ht="19" customHeight="1">
      <c r="B105" s="44">
        <v>2515</v>
      </c>
      <c r="C105" s="45" t="s">
        <v>242</v>
      </c>
      <c r="D105" s="46"/>
      <c r="E105" s="47">
        <v>0</v>
      </c>
      <c r="F105" s="48" t="s">
        <v>141</v>
      </c>
      <c r="G105" s="48" t="s">
        <v>177</v>
      </c>
      <c r="H105" s="49">
        <f t="shared" si="24"/>
        <v>256.39999999999998</v>
      </c>
      <c r="I105" s="50">
        <f t="shared" si="25"/>
        <v>0</v>
      </c>
      <c r="J105" s="54"/>
      <c r="M105" s="52">
        <f t="shared" si="26"/>
        <v>0</v>
      </c>
      <c r="P105" s="75">
        <v>224.35</v>
      </c>
      <c r="Q105" s="76">
        <v>256.39999999999998</v>
      </c>
      <c r="R105" s="77"/>
      <c r="S105" s="76">
        <v>1009.57</v>
      </c>
      <c r="T105" s="76">
        <v>1153.79</v>
      </c>
      <c r="U105" s="77"/>
      <c r="V105" s="76">
        <v>3836.35</v>
      </c>
      <c r="W105" s="76">
        <v>4384.3999999999996</v>
      </c>
      <c r="X105" s="77"/>
      <c r="Y105" s="78">
        <f t="shared" si="27"/>
        <v>32.049999999999997</v>
      </c>
      <c r="Z105" s="78">
        <f t="shared" si="28"/>
        <v>296.46249999999998</v>
      </c>
      <c r="AA105" s="78">
        <f t="shared" si="29"/>
        <v>336.52499999999998</v>
      </c>
      <c r="AB105" s="78">
        <f t="shared" si="30"/>
        <v>376.58749999999998</v>
      </c>
      <c r="AC105" s="78">
        <f t="shared" si="31"/>
        <v>432.67499999999995</v>
      </c>
      <c r="AD105" s="77"/>
      <c r="AE105" s="79" t="s">
        <v>183</v>
      </c>
      <c r="AG105" s="27"/>
    </row>
    <row r="106" spans="2:34" s="26" customFormat="1" ht="19" customHeight="1">
      <c r="B106" s="44">
        <v>2516</v>
      </c>
      <c r="C106" s="45" t="s">
        <v>243</v>
      </c>
      <c r="D106" s="46"/>
      <c r="E106" s="47">
        <v>0</v>
      </c>
      <c r="F106" s="48" t="s">
        <v>141</v>
      </c>
      <c r="G106" s="48" t="s">
        <v>177</v>
      </c>
      <c r="H106" s="49">
        <f t="shared" si="24"/>
        <v>218.53</v>
      </c>
      <c r="I106" s="50">
        <f t="shared" si="25"/>
        <v>0</v>
      </c>
      <c r="J106" s="54"/>
      <c r="M106" s="52">
        <f t="shared" si="26"/>
        <v>0</v>
      </c>
      <c r="P106" s="80">
        <v>191.21</v>
      </c>
      <c r="Q106" s="81">
        <v>218.53</v>
      </c>
      <c r="R106" s="82"/>
      <c r="S106" s="81">
        <v>860.46</v>
      </c>
      <c r="T106" s="81">
        <v>983.38</v>
      </c>
      <c r="U106" s="82"/>
      <c r="V106" s="81">
        <v>3269.75</v>
      </c>
      <c r="W106" s="81">
        <v>3736.85</v>
      </c>
      <c r="X106" s="82"/>
      <c r="Y106" s="83">
        <f t="shared" si="27"/>
        <v>27.31625</v>
      </c>
      <c r="Z106" s="83">
        <f t="shared" si="28"/>
        <v>252.67531250000002</v>
      </c>
      <c r="AA106" s="83">
        <f t="shared" si="29"/>
        <v>286.82062500000001</v>
      </c>
      <c r="AB106" s="83">
        <f t="shared" si="30"/>
        <v>320.9659375</v>
      </c>
      <c r="AC106" s="83">
        <f t="shared" si="31"/>
        <v>368.76937499999997</v>
      </c>
      <c r="AD106" s="82"/>
      <c r="AE106" s="84" t="s">
        <v>183</v>
      </c>
      <c r="AG106" s="27"/>
    </row>
    <row r="107" spans="2:34" s="26" customFormat="1" ht="19" customHeight="1">
      <c r="B107" s="44">
        <v>2517</v>
      </c>
      <c r="C107" s="45" t="s">
        <v>244</v>
      </c>
      <c r="D107" s="46"/>
      <c r="E107" s="47">
        <v>0</v>
      </c>
      <c r="F107" s="48" t="s">
        <v>141</v>
      </c>
      <c r="G107" s="48" t="s">
        <v>177</v>
      </c>
      <c r="H107" s="49">
        <f t="shared" si="24"/>
        <v>276.91000000000003</v>
      </c>
      <c r="I107" s="50">
        <f t="shared" si="25"/>
        <v>0</v>
      </c>
      <c r="J107" s="54"/>
      <c r="M107" s="52">
        <f t="shared" si="26"/>
        <v>0</v>
      </c>
      <c r="P107" s="75">
        <v>242.3</v>
      </c>
      <c r="Q107" s="76">
        <v>276.91000000000003</v>
      </c>
      <c r="R107" s="77"/>
      <c r="S107" s="76">
        <v>1090.3399999999999</v>
      </c>
      <c r="T107" s="76">
        <v>1246.0999999999999</v>
      </c>
      <c r="U107" s="77"/>
      <c r="V107" s="76">
        <v>4143.2700000000004</v>
      </c>
      <c r="W107" s="76">
        <v>4735.17</v>
      </c>
      <c r="X107" s="77"/>
      <c r="Y107" s="78">
        <f t="shared" si="27"/>
        <v>34.613750000000003</v>
      </c>
      <c r="Z107" s="78">
        <f t="shared" si="28"/>
        <v>320.17718750000006</v>
      </c>
      <c r="AA107" s="78">
        <f t="shared" si="29"/>
        <v>363.44437500000004</v>
      </c>
      <c r="AB107" s="78">
        <f t="shared" si="30"/>
        <v>406.71156250000001</v>
      </c>
      <c r="AC107" s="78">
        <f t="shared" si="31"/>
        <v>467.28562500000004</v>
      </c>
      <c r="AD107" s="77"/>
      <c r="AE107" s="79" t="s">
        <v>183</v>
      </c>
      <c r="AG107" s="27"/>
    </row>
    <row r="108" spans="2:34" s="26" customFormat="1" ht="19" customHeight="1">
      <c r="B108" s="44">
        <v>2521</v>
      </c>
      <c r="C108" s="45" t="s">
        <v>245</v>
      </c>
      <c r="D108" s="46"/>
      <c r="E108" s="47">
        <v>0</v>
      </c>
      <c r="F108" s="48" t="s">
        <v>141</v>
      </c>
      <c r="G108" s="48" t="s">
        <v>177</v>
      </c>
      <c r="H108" s="49">
        <f t="shared" si="24"/>
        <v>201.57</v>
      </c>
      <c r="I108" s="50">
        <f t="shared" si="25"/>
        <v>0</v>
      </c>
      <c r="J108" s="54"/>
      <c r="M108" s="52">
        <f t="shared" si="26"/>
        <v>0</v>
      </c>
      <c r="P108" s="80">
        <v>176.38</v>
      </c>
      <c r="Q108" s="81">
        <v>201.57</v>
      </c>
      <c r="R108" s="82"/>
      <c r="S108" s="81">
        <v>793.69</v>
      </c>
      <c r="T108" s="81">
        <v>907.08</v>
      </c>
      <c r="U108" s="82"/>
      <c r="V108" s="81">
        <v>3016.03</v>
      </c>
      <c r="W108" s="81">
        <v>3446.89</v>
      </c>
      <c r="X108" s="82"/>
      <c r="Y108" s="83">
        <f t="shared" si="27"/>
        <v>25.196249999999999</v>
      </c>
      <c r="Z108" s="83">
        <f t="shared" si="28"/>
        <v>233.0653125</v>
      </c>
      <c r="AA108" s="83">
        <f t="shared" si="29"/>
        <v>264.56062499999996</v>
      </c>
      <c r="AB108" s="83">
        <f t="shared" si="30"/>
        <v>296.05593749999997</v>
      </c>
      <c r="AC108" s="83">
        <f t="shared" si="31"/>
        <v>340.14937499999996</v>
      </c>
      <c r="AD108" s="82"/>
      <c r="AE108" s="84" t="s">
        <v>187</v>
      </c>
      <c r="AG108" s="27"/>
    </row>
    <row r="109" spans="2:34" s="26" customFormat="1" ht="19" customHeight="1">
      <c r="B109" s="44">
        <v>2522</v>
      </c>
      <c r="C109" s="45" t="s">
        <v>246</v>
      </c>
      <c r="D109" s="46"/>
      <c r="E109" s="47">
        <v>0</v>
      </c>
      <c r="F109" s="48" t="s">
        <v>141</v>
      </c>
      <c r="G109" s="48" t="s">
        <v>177</v>
      </c>
      <c r="H109" s="49">
        <f t="shared" si="24"/>
        <v>185.64</v>
      </c>
      <c r="I109" s="50">
        <f t="shared" si="25"/>
        <v>0</v>
      </c>
      <c r="J109" s="54"/>
      <c r="M109" s="52">
        <f t="shared" si="26"/>
        <v>0</v>
      </c>
      <c r="P109" s="75">
        <v>162.43</v>
      </c>
      <c r="Q109" s="76">
        <v>185.64</v>
      </c>
      <c r="R109" s="77"/>
      <c r="S109" s="76">
        <v>730.95</v>
      </c>
      <c r="T109" s="76">
        <v>835.37</v>
      </c>
      <c r="U109" s="77"/>
      <c r="V109" s="76">
        <v>2777.62</v>
      </c>
      <c r="W109" s="76">
        <v>3174.42</v>
      </c>
      <c r="X109" s="77"/>
      <c r="Y109" s="78">
        <f t="shared" si="27"/>
        <v>23.204999999999998</v>
      </c>
      <c r="Z109" s="78">
        <f t="shared" si="28"/>
        <v>214.64624999999998</v>
      </c>
      <c r="AA109" s="78">
        <f t="shared" si="29"/>
        <v>243.65249999999997</v>
      </c>
      <c r="AB109" s="78">
        <f t="shared" si="30"/>
        <v>272.65875</v>
      </c>
      <c r="AC109" s="78">
        <f t="shared" si="31"/>
        <v>313.26749999999998</v>
      </c>
      <c r="AD109" s="77"/>
      <c r="AE109" s="79" t="s">
        <v>187</v>
      </c>
      <c r="AG109" s="27"/>
    </row>
    <row r="110" spans="2:34" s="26" customFormat="1" ht="19" customHeight="1">
      <c r="B110" s="44">
        <v>2523</v>
      </c>
      <c r="C110" s="45" t="s">
        <v>247</v>
      </c>
      <c r="D110" s="46"/>
      <c r="E110" s="47">
        <v>0</v>
      </c>
      <c r="F110" s="48" t="s">
        <v>141</v>
      </c>
      <c r="G110" s="48" t="s">
        <v>177</v>
      </c>
      <c r="H110" s="49">
        <f t="shared" si="24"/>
        <v>182.98</v>
      </c>
      <c r="I110" s="50">
        <f t="shared" si="25"/>
        <v>0</v>
      </c>
      <c r="J110" s="54"/>
      <c r="M110" s="52">
        <f t="shared" si="26"/>
        <v>0</v>
      </c>
      <c r="P110" s="80">
        <v>160.11000000000001</v>
      </c>
      <c r="Q110" s="81">
        <v>182.98</v>
      </c>
      <c r="R110" s="82"/>
      <c r="S110" s="81">
        <v>720.49</v>
      </c>
      <c r="T110" s="81">
        <v>823.41</v>
      </c>
      <c r="U110" s="82"/>
      <c r="V110" s="81">
        <v>2737.85</v>
      </c>
      <c r="W110" s="81">
        <v>3128.97</v>
      </c>
      <c r="X110" s="82"/>
      <c r="Y110" s="83">
        <f t="shared" si="27"/>
        <v>22.872499999999999</v>
      </c>
      <c r="Z110" s="83">
        <f t="shared" si="28"/>
        <v>211.57062499999998</v>
      </c>
      <c r="AA110" s="83">
        <f t="shared" si="29"/>
        <v>240.16125</v>
      </c>
      <c r="AB110" s="83">
        <f t="shared" si="30"/>
        <v>268.75187499999998</v>
      </c>
      <c r="AC110" s="83">
        <f t="shared" si="31"/>
        <v>308.77874999999995</v>
      </c>
      <c r="AD110" s="82"/>
      <c r="AE110" s="84" t="s">
        <v>187</v>
      </c>
      <c r="AG110" s="27"/>
    </row>
    <row r="111" spans="2:34" s="26" customFormat="1" ht="19" customHeight="1">
      <c r="B111" s="44">
        <v>2524</v>
      </c>
      <c r="C111" s="45" t="s">
        <v>248</v>
      </c>
      <c r="D111" s="46"/>
      <c r="E111" s="47">
        <v>0</v>
      </c>
      <c r="F111" s="48" t="s">
        <v>141</v>
      </c>
      <c r="G111" s="48" t="s">
        <v>177</v>
      </c>
      <c r="H111" s="49">
        <f t="shared" si="24"/>
        <v>172.63</v>
      </c>
      <c r="I111" s="50">
        <f t="shared" si="25"/>
        <v>0</v>
      </c>
      <c r="J111" s="54"/>
      <c r="M111" s="52">
        <f t="shared" si="26"/>
        <v>0</v>
      </c>
      <c r="P111" s="75">
        <v>151.05000000000001</v>
      </c>
      <c r="Q111" s="76">
        <v>172.63</v>
      </c>
      <c r="R111" s="77"/>
      <c r="S111" s="76">
        <v>679.72</v>
      </c>
      <c r="T111" s="76">
        <v>776.82</v>
      </c>
      <c r="U111" s="77"/>
      <c r="V111" s="76">
        <v>2582.9299999999998</v>
      </c>
      <c r="W111" s="76">
        <v>2951.92</v>
      </c>
      <c r="X111" s="77"/>
      <c r="Y111" s="78">
        <f t="shared" si="27"/>
        <v>21.578749999999999</v>
      </c>
      <c r="Z111" s="78">
        <f t="shared" si="28"/>
        <v>199.60343749999998</v>
      </c>
      <c r="AA111" s="78">
        <f t="shared" si="29"/>
        <v>226.576875</v>
      </c>
      <c r="AB111" s="78">
        <f t="shared" si="30"/>
        <v>253.55031249999999</v>
      </c>
      <c r="AC111" s="78">
        <f t="shared" si="31"/>
        <v>291.31312500000001</v>
      </c>
      <c r="AD111" s="77"/>
      <c r="AE111" s="79" t="s">
        <v>187</v>
      </c>
      <c r="AG111" s="27"/>
    </row>
    <row r="112" spans="2:34" s="26" customFormat="1" ht="19" customHeight="1">
      <c r="B112" s="44">
        <v>2525</v>
      </c>
      <c r="C112" s="45" t="s">
        <v>249</v>
      </c>
      <c r="D112" s="46"/>
      <c r="E112" s="47">
        <v>0</v>
      </c>
      <c r="F112" s="48" t="s">
        <v>141</v>
      </c>
      <c r="G112" s="48" t="s">
        <v>177</v>
      </c>
      <c r="H112" s="49">
        <f t="shared" si="24"/>
        <v>161.21</v>
      </c>
      <c r="I112" s="50">
        <f t="shared" si="25"/>
        <v>0</v>
      </c>
      <c r="J112" s="54"/>
      <c r="M112" s="52">
        <f t="shared" si="26"/>
        <v>0</v>
      </c>
      <c r="P112" s="80">
        <v>141.05000000000001</v>
      </c>
      <c r="Q112" s="81">
        <v>161.21</v>
      </c>
      <c r="R112" s="82"/>
      <c r="S112" s="81">
        <v>634.75</v>
      </c>
      <c r="T112" s="81">
        <v>725.42</v>
      </c>
      <c r="U112" s="82"/>
      <c r="V112" s="81">
        <v>2412.0300000000002</v>
      </c>
      <c r="W112" s="81">
        <v>2756.61</v>
      </c>
      <c r="X112" s="82"/>
      <c r="Y112" s="83">
        <f t="shared" si="27"/>
        <v>20.151250000000001</v>
      </c>
      <c r="Z112" s="83">
        <f t="shared" si="28"/>
        <v>186.39906250000001</v>
      </c>
      <c r="AA112" s="83">
        <f t="shared" si="29"/>
        <v>211.58812500000002</v>
      </c>
      <c r="AB112" s="83">
        <f t="shared" si="30"/>
        <v>236.77718750000003</v>
      </c>
      <c r="AC112" s="83">
        <f t="shared" si="31"/>
        <v>272.041875</v>
      </c>
      <c r="AD112" s="82"/>
      <c r="AE112" s="84" t="s">
        <v>187</v>
      </c>
      <c r="AG112" s="27"/>
    </row>
    <row r="113" spans="2:33" s="26" customFormat="1" ht="19" customHeight="1">
      <c r="B113" s="44">
        <v>2526</v>
      </c>
      <c r="C113" s="45" t="s">
        <v>250</v>
      </c>
      <c r="D113" s="46"/>
      <c r="E113" s="47">
        <v>0</v>
      </c>
      <c r="F113" s="48" t="s">
        <v>141</v>
      </c>
      <c r="G113" s="48" t="s">
        <v>177</v>
      </c>
      <c r="H113" s="49">
        <f t="shared" si="24"/>
        <v>100.92</v>
      </c>
      <c r="I113" s="50">
        <f t="shared" si="25"/>
        <v>0</v>
      </c>
      <c r="J113" s="54"/>
      <c r="M113" s="52">
        <f t="shared" si="26"/>
        <v>0</v>
      </c>
      <c r="P113" s="75">
        <v>88.3</v>
      </c>
      <c r="Q113" s="76">
        <v>100.92</v>
      </c>
      <c r="R113" s="77"/>
      <c r="S113" s="76">
        <v>397.37</v>
      </c>
      <c r="T113" s="76">
        <v>454.14</v>
      </c>
      <c r="U113" s="77"/>
      <c r="V113" s="76">
        <v>1894.78</v>
      </c>
      <c r="W113" s="76"/>
      <c r="X113" s="77"/>
      <c r="Y113" s="78">
        <f t="shared" si="27"/>
        <v>12.615</v>
      </c>
      <c r="Z113" s="78">
        <f t="shared" si="28"/>
        <v>116.68875</v>
      </c>
      <c r="AA113" s="78">
        <f t="shared" si="29"/>
        <v>132.45750000000001</v>
      </c>
      <c r="AB113" s="78">
        <f t="shared" si="30"/>
        <v>148.22624999999999</v>
      </c>
      <c r="AC113" s="78">
        <f t="shared" si="31"/>
        <v>170.30250000000001</v>
      </c>
      <c r="AD113" s="77"/>
      <c r="AE113" s="79" t="s">
        <v>187</v>
      </c>
      <c r="AG113" s="27"/>
    </row>
    <row r="114" spans="2:33" s="26" customFormat="1" ht="19" customHeight="1">
      <c r="B114" s="44">
        <v>2527</v>
      </c>
      <c r="C114" s="45" t="s">
        <v>251</v>
      </c>
      <c r="D114" s="46"/>
      <c r="E114" s="47">
        <v>0</v>
      </c>
      <c r="F114" s="48" t="s">
        <v>141</v>
      </c>
      <c r="G114" s="48" t="s">
        <v>193</v>
      </c>
      <c r="H114" s="49">
        <f t="shared" si="24"/>
        <v>0</v>
      </c>
      <c r="I114" s="50">
        <f t="shared" si="25"/>
        <v>0</v>
      </c>
      <c r="J114" s="54"/>
      <c r="M114" s="52">
        <f t="shared" si="26"/>
        <v>0</v>
      </c>
      <c r="P114" s="80"/>
      <c r="Q114" s="81"/>
      <c r="R114" s="82"/>
      <c r="S114" s="81"/>
      <c r="T114" s="81"/>
      <c r="U114" s="82"/>
      <c r="V114" s="81">
        <v>508.2</v>
      </c>
      <c r="W114" s="81"/>
      <c r="X114" s="82"/>
      <c r="Y114" s="83"/>
      <c r="Z114" s="83"/>
      <c r="AA114" s="83"/>
      <c r="AB114" s="83"/>
      <c r="AC114" s="83"/>
      <c r="AD114" s="82"/>
      <c r="AE114" s="84">
        <v>508.2</v>
      </c>
      <c r="AG114" s="27"/>
    </row>
    <row r="115" spans="2:33" s="90" customFormat="1" ht="16" customHeight="1">
      <c r="B115" s="85">
        <v>253</v>
      </c>
      <c r="C115" s="86" t="s">
        <v>252</v>
      </c>
      <c r="D115" s="87"/>
      <c r="E115" s="88"/>
      <c r="F115" s="88"/>
      <c r="G115" s="88"/>
      <c r="H115" s="88"/>
      <c r="I115" s="88"/>
      <c r="J115" s="89">
        <f>SUM(I116:I123)</f>
        <v>0</v>
      </c>
      <c r="K115" s="26"/>
      <c r="L115" s="26"/>
      <c r="M115" s="26"/>
      <c r="P115" s="72"/>
      <c r="Q115" s="73"/>
      <c r="R115" s="69"/>
      <c r="S115" s="73"/>
      <c r="T115" s="73"/>
      <c r="U115" s="69"/>
      <c r="V115" s="73"/>
      <c r="W115" s="73"/>
      <c r="X115" s="69"/>
      <c r="Y115" s="74"/>
      <c r="Z115" s="74"/>
      <c r="AA115" s="74"/>
      <c r="AB115" s="74"/>
      <c r="AC115" s="74"/>
      <c r="AD115" s="69"/>
      <c r="AE115" s="66"/>
      <c r="AG115" s="53"/>
    </row>
    <row r="116" spans="2:33" s="26" customFormat="1" ht="19" customHeight="1">
      <c r="B116" s="44">
        <v>2531</v>
      </c>
      <c r="C116" s="45" t="s">
        <v>253</v>
      </c>
      <c r="D116" s="46"/>
      <c r="E116" s="47">
        <v>0</v>
      </c>
      <c r="F116" s="48" t="s">
        <v>141</v>
      </c>
      <c r="G116" s="48" t="s">
        <v>177</v>
      </c>
      <c r="H116" s="49">
        <f t="shared" ref="H116:H123" si="32">Q116</f>
        <v>284.54000000000002</v>
      </c>
      <c r="I116" s="50">
        <f t="shared" ref="I116:I123" si="33">E116*H116</f>
        <v>0</v>
      </c>
      <c r="J116" s="54"/>
      <c r="M116" s="52">
        <f t="shared" ref="M116:M123" si="34">I116+(I116*(SUMIF($G$251:$G$257,G116,$E$251:$E$257)))</f>
        <v>0</v>
      </c>
      <c r="P116" s="75">
        <v>248.97</v>
      </c>
      <c r="Q116" s="76">
        <v>284.54000000000002</v>
      </c>
      <c r="R116" s="77"/>
      <c r="S116" s="76">
        <v>1120.3599999999999</v>
      </c>
      <c r="T116" s="76">
        <v>1280.4100000000001</v>
      </c>
      <c r="U116" s="77"/>
      <c r="V116" s="76">
        <v>4257.38</v>
      </c>
      <c r="W116" s="76">
        <v>4865.58</v>
      </c>
      <c r="X116" s="77"/>
      <c r="Y116" s="78">
        <f t="shared" ref="Y116:Y123" si="35">Q116/8</f>
        <v>35.567500000000003</v>
      </c>
      <c r="Z116" s="78">
        <f t="shared" ref="Z116:Z123" si="36">Q116+((Y116*1)*1.25)</f>
        <v>328.99937500000004</v>
      </c>
      <c r="AA116" s="78">
        <f t="shared" ref="AA116:AA123" si="37">Q116+((Y116*2)*1.25)</f>
        <v>373.45875000000001</v>
      </c>
      <c r="AB116" s="78">
        <f t="shared" ref="AB116:AB123" si="38">(Q116+(((Y116*2)*1.25)+((Y116*1)*1.25)))</f>
        <v>417.91812500000003</v>
      </c>
      <c r="AC116" s="78">
        <f t="shared" ref="AC116:AC123" si="39">(Q116+(((Y116*2)*1.25)+((Y116*2)*1.5)))</f>
        <v>480.16125000000005</v>
      </c>
      <c r="AD116" s="77"/>
      <c r="AE116" s="79" t="s">
        <v>183</v>
      </c>
      <c r="AG116" s="27"/>
    </row>
    <row r="117" spans="2:33" s="26" customFormat="1" ht="19" customHeight="1">
      <c r="B117" s="44">
        <v>2532</v>
      </c>
      <c r="C117" s="45" t="s">
        <v>254</v>
      </c>
      <c r="D117" s="46"/>
      <c r="E117" s="47">
        <v>0</v>
      </c>
      <c r="F117" s="48" t="s">
        <v>141</v>
      </c>
      <c r="G117" s="48" t="s">
        <v>177</v>
      </c>
      <c r="H117" s="49">
        <f t="shared" si="32"/>
        <v>237.2</v>
      </c>
      <c r="I117" s="50">
        <f t="shared" si="33"/>
        <v>0</v>
      </c>
      <c r="J117" s="54"/>
      <c r="M117" s="52">
        <f t="shared" si="34"/>
        <v>0</v>
      </c>
      <c r="P117" s="80">
        <v>207.55</v>
      </c>
      <c r="Q117" s="81">
        <v>237.2</v>
      </c>
      <c r="R117" s="82"/>
      <c r="S117" s="81">
        <v>933.98</v>
      </c>
      <c r="T117" s="81">
        <v>1067.4000000000001</v>
      </c>
      <c r="U117" s="82"/>
      <c r="V117" s="81">
        <v>3549.11</v>
      </c>
      <c r="W117" s="81">
        <v>4056.13</v>
      </c>
      <c r="X117" s="82"/>
      <c r="Y117" s="83">
        <f t="shared" si="35"/>
        <v>29.65</v>
      </c>
      <c r="Z117" s="83">
        <f t="shared" si="36"/>
        <v>274.26249999999999</v>
      </c>
      <c r="AA117" s="83">
        <f t="shared" si="37"/>
        <v>311.32499999999999</v>
      </c>
      <c r="AB117" s="83">
        <f t="shared" si="38"/>
        <v>348.38749999999999</v>
      </c>
      <c r="AC117" s="83">
        <f t="shared" si="39"/>
        <v>400.27499999999998</v>
      </c>
      <c r="AD117" s="82"/>
      <c r="AE117" s="84" t="s">
        <v>183</v>
      </c>
      <c r="AG117" s="27"/>
    </row>
    <row r="118" spans="2:33" s="26" customFormat="1" ht="19" customHeight="1">
      <c r="B118" s="44">
        <v>2533</v>
      </c>
      <c r="C118" s="45" t="s">
        <v>255</v>
      </c>
      <c r="D118" s="46"/>
      <c r="E118" s="47">
        <v>0</v>
      </c>
      <c r="F118" s="48" t="s">
        <v>141</v>
      </c>
      <c r="G118" s="48" t="s">
        <v>177</v>
      </c>
      <c r="H118" s="49">
        <f t="shared" si="32"/>
        <v>201.84</v>
      </c>
      <c r="I118" s="50">
        <f t="shared" si="33"/>
        <v>0</v>
      </c>
      <c r="J118" s="54"/>
      <c r="M118" s="52">
        <f t="shared" si="34"/>
        <v>0</v>
      </c>
      <c r="P118" s="75">
        <v>176.61</v>
      </c>
      <c r="Q118" s="76">
        <v>201.84</v>
      </c>
      <c r="R118" s="77"/>
      <c r="S118" s="76">
        <v>794.74</v>
      </c>
      <c r="T118" s="76">
        <v>908.28</v>
      </c>
      <c r="U118" s="77"/>
      <c r="V118" s="76">
        <v>3020.02</v>
      </c>
      <c r="W118" s="76">
        <v>3451.46</v>
      </c>
      <c r="X118" s="77"/>
      <c r="Y118" s="78">
        <f t="shared" si="35"/>
        <v>25.23</v>
      </c>
      <c r="Z118" s="78">
        <f t="shared" si="36"/>
        <v>233.3775</v>
      </c>
      <c r="AA118" s="78">
        <f t="shared" si="37"/>
        <v>264.91500000000002</v>
      </c>
      <c r="AB118" s="78">
        <f t="shared" si="38"/>
        <v>296.45249999999999</v>
      </c>
      <c r="AC118" s="78">
        <f t="shared" si="39"/>
        <v>340.60500000000002</v>
      </c>
      <c r="AD118" s="77"/>
      <c r="AE118" s="79" t="s">
        <v>187</v>
      </c>
      <c r="AG118" s="27"/>
    </row>
    <row r="119" spans="2:33" s="26" customFormat="1" ht="19" customHeight="1">
      <c r="B119" s="44">
        <v>2534</v>
      </c>
      <c r="C119" s="45" t="s">
        <v>256</v>
      </c>
      <c r="D119" s="46"/>
      <c r="E119" s="47">
        <v>0</v>
      </c>
      <c r="F119" s="48" t="s">
        <v>141</v>
      </c>
      <c r="G119" s="48" t="s">
        <v>177</v>
      </c>
      <c r="H119" s="49">
        <f t="shared" si="32"/>
        <v>201.84</v>
      </c>
      <c r="I119" s="50">
        <f t="shared" si="33"/>
        <v>0</v>
      </c>
      <c r="J119" s="54"/>
      <c r="M119" s="52">
        <f t="shared" si="34"/>
        <v>0</v>
      </c>
      <c r="P119" s="80">
        <v>176.61</v>
      </c>
      <c r="Q119" s="81">
        <v>201.84</v>
      </c>
      <c r="R119" s="82"/>
      <c r="S119" s="81">
        <v>794.74</v>
      </c>
      <c r="T119" s="81">
        <v>908.28</v>
      </c>
      <c r="U119" s="82"/>
      <c r="V119" s="81">
        <v>3020.02</v>
      </c>
      <c r="W119" s="81">
        <v>3451.46</v>
      </c>
      <c r="X119" s="82"/>
      <c r="Y119" s="83">
        <f t="shared" si="35"/>
        <v>25.23</v>
      </c>
      <c r="Z119" s="83">
        <f t="shared" si="36"/>
        <v>233.3775</v>
      </c>
      <c r="AA119" s="83">
        <f t="shared" si="37"/>
        <v>264.91500000000002</v>
      </c>
      <c r="AB119" s="83">
        <f t="shared" si="38"/>
        <v>296.45249999999999</v>
      </c>
      <c r="AC119" s="83">
        <f t="shared" si="39"/>
        <v>340.60500000000002</v>
      </c>
      <c r="AD119" s="82"/>
      <c r="AE119" s="84" t="s">
        <v>187</v>
      </c>
      <c r="AG119" s="27"/>
    </row>
    <row r="120" spans="2:33" s="26" customFormat="1" ht="19" customHeight="1">
      <c r="B120" s="44">
        <v>2535</v>
      </c>
      <c r="C120" s="45" t="s">
        <v>257</v>
      </c>
      <c r="D120" s="46"/>
      <c r="E120" s="47">
        <v>0</v>
      </c>
      <c r="F120" s="48" t="s">
        <v>141</v>
      </c>
      <c r="G120" s="48" t="s">
        <v>177</v>
      </c>
      <c r="H120" s="49">
        <f t="shared" si="32"/>
        <v>199.07</v>
      </c>
      <c r="I120" s="50">
        <f t="shared" si="33"/>
        <v>0</v>
      </c>
      <c r="J120" s="54"/>
      <c r="M120" s="52">
        <f t="shared" si="34"/>
        <v>0</v>
      </c>
      <c r="P120" s="75">
        <v>174.19</v>
      </c>
      <c r="Q120" s="76">
        <v>199.07</v>
      </c>
      <c r="R120" s="77"/>
      <c r="S120" s="76">
        <v>783.84</v>
      </c>
      <c r="T120" s="76">
        <v>895.82</v>
      </c>
      <c r="U120" s="77"/>
      <c r="V120" s="76">
        <v>2978.6</v>
      </c>
      <c r="W120" s="76">
        <v>3404.11</v>
      </c>
      <c r="X120" s="77"/>
      <c r="Y120" s="78">
        <f t="shared" si="35"/>
        <v>24.883749999999999</v>
      </c>
      <c r="Z120" s="78">
        <f t="shared" si="36"/>
        <v>230.1746875</v>
      </c>
      <c r="AA120" s="78">
        <f t="shared" si="37"/>
        <v>261.27937499999996</v>
      </c>
      <c r="AB120" s="78">
        <f t="shared" si="38"/>
        <v>292.38406249999997</v>
      </c>
      <c r="AC120" s="78">
        <f t="shared" si="39"/>
        <v>335.93062499999996</v>
      </c>
      <c r="AD120" s="77"/>
      <c r="AE120" s="79" t="s">
        <v>183</v>
      </c>
      <c r="AG120" s="27"/>
    </row>
    <row r="121" spans="2:33" s="26" customFormat="1" ht="19" customHeight="1">
      <c r="B121" s="44">
        <v>2536</v>
      </c>
      <c r="C121" s="45" t="s">
        <v>258</v>
      </c>
      <c r="D121" s="46"/>
      <c r="E121" s="47">
        <v>0</v>
      </c>
      <c r="F121" s="48" t="s">
        <v>141</v>
      </c>
      <c r="G121" s="48" t="s">
        <v>177</v>
      </c>
      <c r="H121" s="49">
        <f t="shared" si="32"/>
        <v>161.21</v>
      </c>
      <c r="I121" s="50">
        <f t="shared" si="33"/>
        <v>0</v>
      </c>
      <c r="J121" s="54"/>
      <c r="M121" s="52">
        <f t="shared" si="34"/>
        <v>0</v>
      </c>
      <c r="P121" s="80">
        <v>141.05000000000001</v>
      </c>
      <c r="Q121" s="81">
        <v>161.21</v>
      </c>
      <c r="R121" s="82"/>
      <c r="S121" s="81">
        <v>634.75</v>
      </c>
      <c r="T121" s="81">
        <v>725.42</v>
      </c>
      <c r="U121" s="82"/>
      <c r="V121" s="81">
        <v>2412.0300000000002</v>
      </c>
      <c r="W121" s="81">
        <v>2756.61</v>
      </c>
      <c r="X121" s="82"/>
      <c r="Y121" s="83">
        <f t="shared" si="35"/>
        <v>20.151250000000001</v>
      </c>
      <c r="Z121" s="83">
        <f t="shared" si="36"/>
        <v>186.39906250000001</v>
      </c>
      <c r="AA121" s="83">
        <f t="shared" si="37"/>
        <v>211.58812500000002</v>
      </c>
      <c r="AB121" s="83">
        <f t="shared" si="38"/>
        <v>236.77718750000003</v>
      </c>
      <c r="AC121" s="83">
        <f t="shared" si="39"/>
        <v>272.041875</v>
      </c>
      <c r="AD121" s="82"/>
      <c r="AE121" s="84" t="s">
        <v>187</v>
      </c>
      <c r="AG121" s="27"/>
    </row>
    <row r="122" spans="2:33" s="26" customFormat="1" ht="19" customHeight="1">
      <c r="B122" s="44">
        <v>2537</v>
      </c>
      <c r="C122" s="45" t="s">
        <v>259</v>
      </c>
      <c r="D122" s="46"/>
      <c r="E122" s="47">
        <v>0</v>
      </c>
      <c r="F122" s="48" t="s">
        <v>141</v>
      </c>
      <c r="G122" s="48" t="s">
        <v>177</v>
      </c>
      <c r="H122" s="49">
        <f t="shared" si="32"/>
        <v>161.21</v>
      </c>
      <c r="I122" s="50">
        <f t="shared" si="33"/>
        <v>0</v>
      </c>
      <c r="J122" s="54"/>
      <c r="M122" s="52">
        <f t="shared" si="34"/>
        <v>0</v>
      </c>
      <c r="P122" s="75">
        <v>141.05000000000001</v>
      </c>
      <c r="Q122" s="76">
        <v>161.21</v>
      </c>
      <c r="R122" s="77"/>
      <c r="S122" s="76">
        <v>634.75</v>
      </c>
      <c r="T122" s="76">
        <v>725.42</v>
      </c>
      <c r="U122" s="77"/>
      <c r="V122" s="76">
        <v>2412.0300000000002</v>
      </c>
      <c r="W122" s="76">
        <v>2756.61</v>
      </c>
      <c r="X122" s="77"/>
      <c r="Y122" s="78">
        <f t="shared" si="35"/>
        <v>20.151250000000001</v>
      </c>
      <c r="Z122" s="78">
        <f t="shared" si="36"/>
        <v>186.39906250000001</v>
      </c>
      <c r="AA122" s="78">
        <f t="shared" si="37"/>
        <v>211.58812500000002</v>
      </c>
      <c r="AB122" s="78">
        <f t="shared" si="38"/>
        <v>236.77718750000003</v>
      </c>
      <c r="AC122" s="78">
        <f t="shared" si="39"/>
        <v>272.041875</v>
      </c>
      <c r="AD122" s="77"/>
      <c r="AE122" s="79" t="s">
        <v>187</v>
      </c>
      <c r="AG122" s="27"/>
    </row>
    <row r="123" spans="2:33" s="26" customFormat="1" ht="19" customHeight="1">
      <c r="B123" s="44">
        <v>2538</v>
      </c>
      <c r="C123" s="45" t="s">
        <v>260</v>
      </c>
      <c r="D123" s="46"/>
      <c r="E123" s="47">
        <v>0</v>
      </c>
      <c r="F123" s="48" t="s">
        <v>141</v>
      </c>
      <c r="G123" s="48" t="s">
        <v>177</v>
      </c>
      <c r="H123" s="49">
        <f t="shared" si="32"/>
        <v>100.92</v>
      </c>
      <c r="I123" s="50">
        <f t="shared" si="33"/>
        <v>0</v>
      </c>
      <c r="J123" s="54"/>
      <c r="M123" s="52">
        <f t="shared" si="34"/>
        <v>0</v>
      </c>
      <c r="P123" s="80">
        <v>88.3</v>
      </c>
      <c r="Q123" s="81">
        <v>100.92</v>
      </c>
      <c r="R123" s="82"/>
      <c r="S123" s="81">
        <v>397.37</v>
      </c>
      <c r="T123" s="81">
        <v>454.14</v>
      </c>
      <c r="U123" s="82"/>
      <c r="V123" s="81">
        <v>1894.78</v>
      </c>
      <c r="W123" s="81" t="s">
        <v>261</v>
      </c>
      <c r="X123" s="82"/>
      <c r="Y123" s="83">
        <f t="shared" si="35"/>
        <v>12.615</v>
      </c>
      <c r="Z123" s="83">
        <f t="shared" si="36"/>
        <v>116.68875</v>
      </c>
      <c r="AA123" s="83">
        <f t="shared" si="37"/>
        <v>132.45750000000001</v>
      </c>
      <c r="AB123" s="83">
        <f t="shared" si="38"/>
        <v>148.22624999999999</v>
      </c>
      <c r="AC123" s="83">
        <f t="shared" si="39"/>
        <v>170.30250000000001</v>
      </c>
      <c r="AD123" s="82"/>
      <c r="AE123" s="84" t="s">
        <v>183</v>
      </c>
      <c r="AG123" s="27"/>
    </row>
    <row r="124" spans="2:33" s="90" customFormat="1" ht="16" customHeight="1">
      <c r="B124" s="85">
        <v>254</v>
      </c>
      <c r="C124" s="86" t="s">
        <v>262</v>
      </c>
      <c r="D124" s="87"/>
      <c r="E124" s="88"/>
      <c r="F124" s="88"/>
      <c r="G124" s="88"/>
      <c r="H124" s="88"/>
      <c r="I124" s="88"/>
      <c r="J124" s="89">
        <f>SUM(I125:I133)</f>
        <v>0</v>
      </c>
      <c r="K124" s="26"/>
      <c r="L124" s="26"/>
      <c r="M124" s="26"/>
      <c r="P124" s="72"/>
      <c r="Q124" s="73"/>
      <c r="R124" s="69"/>
      <c r="S124" s="73"/>
      <c r="T124" s="73"/>
      <c r="U124" s="69"/>
      <c r="V124" s="73"/>
      <c r="W124" s="73"/>
      <c r="X124" s="69"/>
      <c r="Y124" s="74"/>
      <c r="Z124" s="74"/>
      <c r="AA124" s="74"/>
      <c r="AB124" s="74"/>
      <c r="AC124" s="74"/>
      <c r="AD124" s="69"/>
      <c r="AE124" s="66"/>
      <c r="AG124" s="53"/>
    </row>
    <row r="125" spans="2:33" s="26" customFormat="1" ht="19" customHeight="1">
      <c r="B125" s="44">
        <v>2541</v>
      </c>
      <c r="C125" s="45" t="s">
        <v>263</v>
      </c>
      <c r="D125" s="46"/>
      <c r="E125" s="47">
        <v>0</v>
      </c>
      <c r="F125" s="48" t="s">
        <v>141</v>
      </c>
      <c r="G125" s="48" t="s">
        <v>177</v>
      </c>
      <c r="H125" s="49">
        <f t="shared" ref="H125:H133" si="40">Q125</f>
        <v>296.63</v>
      </c>
      <c r="I125" s="50">
        <f t="shared" ref="I125:I133" si="41">E125*H125</f>
        <v>0</v>
      </c>
      <c r="J125" s="54"/>
      <c r="M125" s="52">
        <f t="shared" ref="M125:M133" si="42">I125+(I125*(SUMIF($G$251:$G$257,G125,$E$251:$E$257)))</f>
        <v>0</v>
      </c>
      <c r="P125" s="75">
        <v>259.55</v>
      </c>
      <c r="Q125" s="76">
        <v>296.63</v>
      </c>
      <c r="R125" s="77"/>
      <c r="S125" s="76">
        <v>1167.98</v>
      </c>
      <c r="T125" s="76">
        <v>1334.84</v>
      </c>
      <c r="U125" s="77"/>
      <c r="V125" s="76">
        <v>4438.34</v>
      </c>
      <c r="W125" s="76">
        <v>5072.3900000000003</v>
      </c>
      <c r="X125" s="77"/>
      <c r="Y125" s="78">
        <f t="shared" ref="Y125:Y133" si="43">Q125/8</f>
        <v>37.078749999999999</v>
      </c>
      <c r="Z125" s="78">
        <f t="shared" ref="Z125:Z133" si="44">Q125+((Y125*1)*1.25)</f>
        <v>342.97843749999998</v>
      </c>
      <c r="AA125" s="78">
        <f t="shared" ref="AA125:AA133" si="45">Q125+((Y125*2)*1.25)</f>
        <v>389.32687499999997</v>
      </c>
      <c r="AB125" s="78">
        <f t="shared" ref="AB125:AB133" si="46">(Q125+(((Y125*2)*1.25)+((Y125*1)*1.25)))</f>
        <v>435.67531250000002</v>
      </c>
      <c r="AC125" s="78">
        <f t="shared" ref="AC125:AC133" si="47">(Q125+(((Y125*2)*1.25)+((Y125*2)*1.5)))</f>
        <v>500.56312500000001</v>
      </c>
      <c r="AD125" s="77"/>
      <c r="AE125" s="79" t="s">
        <v>183</v>
      </c>
      <c r="AG125" s="27"/>
    </row>
    <row r="126" spans="2:33" s="26" customFormat="1" ht="19" customHeight="1">
      <c r="B126" s="44">
        <v>2542</v>
      </c>
      <c r="C126" s="45" t="s">
        <v>264</v>
      </c>
      <c r="D126" s="46"/>
      <c r="E126" s="47">
        <v>0</v>
      </c>
      <c r="F126" s="48" t="s">
        <v>141</v>
      </c>
      <c r="G126" s="48" t="s">
        <v>177</v>
      </c>
      <c r="H126" s="49">
        <f t="shared" si="40"/>
        <v>210.36</v>
      </c>
      <c r="I126" s="50">
        <f t="shared" si="41"/>
        <v>0</v>
      </c>
      <c r="J126" s="54"/>
      <c r="M126" s="52">
        <f t="shared" si="42"/>
        <v>0</v>
      </c>
      <c r="P126" s="80">
        <v>184.06</v>
      </c>
      <c r="Q126" s="81">
        <v>210.36</v>
      </c>
      <c r="R126" s="82"/>
      <c r="S126" s="81">
        <v>828.28</v>
      </c>
      <c r="T126" s="81">
        <v>946.61</v>
      </c>
      <c r="U126" s="82"/>
      <c r="V126" s="81">
        <v>3147.47</v>
      </c>
      <c r="W126" s="81">
        <v>3597.11</v>
      </c>
      <c r="X126" s="82"/>
      <c r="Y126" s="83">
        <f t="shared" si="43"/>
        <v>26.295000000000002</v>
      </c>
      <c r="Z126" s="83">
        <f t="shared" si="44"/>
        <v>243.22875000000002</v>
      </c>
      <c r="AA126" s="83">
        <f t="shared" si="45"/>
        <v>276.09750000000003</v>
      </c>
      <c r="AB126" s="83">
        <f t="shared" si="46"/>
        <v>308.96625000000006</v>
      </c>
      <c r="AC126" s="83">
        <f t="shared" si="47"/>
        <v>354.98250000000002</v>
      </c>
      <c r="AD126" s="82"/>
      <c r="AE126" s="84" t="s">
        <v>187</v>
      </c>
      <c r="AG126" s="27"/>
    </row>
    <row r="127" spans="2:33" s="26" customFormat="1" ht="19" customHeight="1">
      <c r="B127" s="44">
        <v>2543</v>
      </c>
      <c r="C127" s="45" t="s">
        <v>265</v>
      </c>
      <c r="D127" s="46"/>
      <c r="E127" s="47">
        <v>0</v>
      </c>
      <c r="F127" s="48" t="s">
        <v>141</v>
      </c>
      <c r="G127" s="48" t="s">
        <v>177</v>
      </c>
      <c r="H127" s="49">
        <f t="shared" si="40"/>
        <v>201.84</v>
      </c>
      <c r="I127" s="50">
        <f t="shared" si="41"/>
        <v>0</v>
      </c>
      <c r="J127" s="54"/>
      <c r="M127" s="52">
        <f t="shared" si="42"/>
        <v>0</v>
      </c>
      <c r="P127" s="75">
        <v>176.61</v>
      </c>
      <c r="Q127" s="76">
        <v>201.84</v>
      </c>
      <c r="R127" s="77"/>
      <c r="S127" s="76">
        <v>794.74</v>
      </c>
      <c r="T127" s="76">
        <v>908.28</v>
      </c>
      <c r="U127" s="77"/>
      <c r="V127" s="76">
        <v>3020.02</v>
      </c>
      <c r="W127" s="76">
        <v>3451.46</v>
      </c>
      <c r="X127" s="77"/>
      <c r="Y127" s="78">
        <f t="shared" si="43"/>
        <v>25.23</v>
      </c>
      <c r="Z127" s="78">
        <f t="shared" si="44"/>
        <v>233.3775</v>
      </c>
      <c r="AA127" s="78">
        <f t="shared" si="45"/>
        <v>264.91500000000002</v>
      </c>
      <c r="AB127" s="78">
        <f t="shared" si="46"/>
        <v>296.45249999999999</v>
      </c>
      <c r="AC127" s="78">
        <f t="shared" si="47"/>
        <v>340.60500000000002</v>
      </c>
      <c r="AD127" s="77"/>
      <c r="AE127" s="79" t="s">
        <v>187</v>
      </c>
      <c r="AG127" s="27"/>
    </row>
    <row r="128" spans="2:33" s="26" customFormat="1" ht="19" customHeight="1">
      <c r="B128" s="44">
        <v>2544</v>
      </c>
      <c r="C128" s="45" t="s">
        <v>266</v>
      </c>
      <c r="D128" s="46"/>
      <c r="E128" s="47">
        <v>0</v>
      </c>
      <c r="F128" s="48" t="s">
        <v>141</v>
      </c>
      <c r="G128" s="48" t="s">
        <v>177</v>
      </c>
      <c r="H128" s="49">
        <f t="shared" si="40"/>
        <v>201.84</v>
      </c>
      <c r="I128" s="50">
        <f t="shared" si="41"/>
        <v>0</v>
      </c>
      <c r="J128" s="54"/>
      <c r="M128" s="52">
        <f t="shared" si="42"/>
        <v>0</v>
      </c>
      <c r="P128" s="80">
        <v>176.61</v>
      </c>
      <c r="Q128" s="81">
        <v>201.84</v>
      </c>
      <c r="R128" s="82"/>
      <c r="S128" s="81">
        <v>794.74</v>
      </c>
      <c r="T128" s="81">
        <v>908.28</v>
      </c>
      <c r="U128" s="82"/>
      <c r="V128" s="81">
        <v>3020.02</v>
      </c>
      <c r="W128" s="81">
        <v>3451.46</v>
      </c>
      <c r="X128" s="82"/>
      <c r="Y128" s="83">
        <f t="shared" si="43"/>
        <v>25.23</v>
      </c>
      <c r="Z128" s="83">
        <f t="shared" si="44"/>
        <v>233.3775</v>
      </c>
      <c r="AA128" s="83">
        <f t="shared" si="45"/>
        <v>264.91500000000002</v>
      </c>
      <c r="AB128" s="83">
        <f t="shared" si="46"/>
        <v>296.45249999999999</v>
      </c>
      <c r="AC128" s="83">
        <f t="shared" si="47"/>
        <v>340.60500000000002</v>
      </c>
      <c r="AD128" s="82"/>
      <c r="AE128" s="84" t="s">
        <v>187</v>
      </c>
      <c r="AG128" s="27"/>
    </row>
    <row r="129" spans="2:33" s="26" customFormat="1" ht="19" customHeight="1">
      <c r="B129" s="44">
        <v>2545</v>
      </c>
      <c r="C129" s="45" t="s">
        <v>267</v>
      </c>
      <c r="D129" s="46"/>
      <c r="E129" s="47">
        <v>0</v>
      </c>
      <c r="F129" s="48" t="s">
        <v>141</v>
      </c>
      <c r="G129" s="48" t="s">
        <v>177</v>
      </c>
      <c r="H129" s="49">
        <f t="shared" si="40"/>
        <v>185.64</v>
      </c>
      <c r="I129" s="50">
        <f t="shared" si="41"/>
        <v>0</v>
      </c>
      <c r="J129" s="54"/>
      <c r="M129" s="52">
        <f t="shared" si="42"/>
        <v>0</v>
      </c>
      <c r="P129" s="75">
        <v>162.43</v>
      </c>
      <c r="Q129" s="76">
        <v>185.64</v>
      </c>
      <c r="R129" s="77"/>
      <c r="S129" s="76">
        <v>730.95</v>
      </c>
      <c r="T129" s="76">
        <v>835.37</v>
      </c>
      <c r="U129" s="77"/>
      <c r="V129" s="76">
        <v>2777.62</v>
      </c>
      <c r="W129" s="76">
        <v>3174.42</v>
      </c>
      <c r="X129" s="77"/>
      <c r="Y129" s="78">
        <f t="shared" si="43"/>
        <v>23.204999999999998</v>
      </c>
      <c r="Z129" s="78">
        <f t="shared" si="44"/>
        <v>214.64624999999998</v>
      </c>
      <c r="AA129" s="78">
        <f t="shared" si="45"/>
        <v>243.65249999999997</v>
      </c>
      <c r="AB129" s="78">
        <f t="shared" si="46"/>
        <v>272.65875</v>
      </c>
      <c r="AC129" s="78">
        <f t="shared" si="47"/>
        <v>313.26749999999998</v>
      </c>
      <c r="AD129" s="77"/>
      <c r="AE129" s="79" t="s">
        <v>187</v>
      </c>
      <c r="AG129" s="27"/>
    </row>
    <row r="130" spans="2:33" s="26" customFormat="1" ht="19" customHeight="1">
      <c r="B130" s="44">
        <v>2546</v>
      </c>
      <c r="C130" s="45" t="s">
        <v>268</v>
      </c>
      <c r="D130" s="46"/>
      <c r="E130" s="47">
        <v>0</v>
      </c>
      <c r="F130" s="48" t="s">
        <v>141</v>
      </c>
      <c r="G130" s="48" t="s">
        <v>177</v>
      </c>
      <c r="H130" s="49">
        <f t="shared" si="40"/>
        <v>153.24</v>
      </c>
      <c r="I130" s="50">
        <f t="shared" si="41"/>
        <v>0</v>
      </c>
      <c r="J130" s="54"/>
      <c r="M130" s="52">
        <f t="shared" si="42"/>
        <v>0</v>
      </c>
      <c r="P130" s="80">
        <v>134.08000000000001</v>
      </c>
      <c r="Q130" s="81">
        <v>153.24</v>
      </c>
      <c r="R130" s="82"/>
      <c r="S130" s="81">
        <v>603.37</v>
      </c>
      <c r="T130" s="81">
        <v>689.57</v>
      </c>
      <c r="U130" s="82"/>
      <c r="V130" s="81">
        <v>2292.81</v>
      </c>
      <c r="W130" s="81">
        <v>2620.35</v>
      </c>
      <c r="X130" s="82"/>
      <c r="Y130" s="83">
        <f t="shared" si="43"/>
        <v>19.155000000000001</v>
      </c>
      <c r="Z130" s="83">
        <f t="shared" si="44"/>
        <v>177.18375</v>
      </c>
      <c r="AA130" s="83">
        <f t="shared" si="45"/>
        <v>201.1275</v>
      </c>
      <c r="AB130" s="83">
        <f t="shared" si="46"/>
        <v>225.07125000000002</v>
      </c>
      <c r="AC130" s="83">
        <f t="shared" si="47"/>
        <v>258.59250000000003</v>
      </c>
      <c r="AD130" s="82"/>
      <c r="AE130" s="84" t="s">
        <v>187</v>
      </c>
      <c r="AG130" s="27"/>
    </row>
    <row r="131" spans="2:33" s="26" customFormat="1" ht="19" customHeight="1">
      <c r="B131" s="44">
        <v>2547</v>
      </c>
      <c r="C131" s="45" t="s">
        <v>269</v>
      </c>
      <c r="D131" s="46"/>
      <c r="E131" s="47">
        <v>0</v>
      </c>
      <c r="F131" s="48" t="s">
        <v>141</v>
      </c>
      <c r="G131" s="48" t="s">
        <v>177</v>
      </c>
      <c r="H131" s="49">
        <f t="shared" si="40"/>
        <v>153.24</v>
      </c>
      <c r="I131" s="50">
        <f t="shared" si="41"/>
        <v>0</v>
      </c>
      <c r="J131" s="54"/>
      <c r="M131" s="52">
        <f t="shared" si="42"/>
        <v>0</v>
      </c>
      <c r="P131" s="75">
        <v>134.08000000000001</v>
      </c>
      <c r="Q131" s="76">
        <v>153.24</v>
      </c>
      <c r="R131" s="77"/>
      <c r="S131" s="76">
        <v>603.27</v>
      </c>
      <c r="T131" s="76">
        <v>689.57</v>
      </c>
      <c r="U131" s="77"/>
      <c r="V131" s="76">
        <v>2292.81</v>
      </c>
      <c r="W131" s="76">
        <v>2620.35</v>
      </c>
      <c r="X131" s="77"/>
      <c r="Y131" s="78">
        <f t="shared" si="43"/>
        <v>19.155000000000001</v>
      </c>
      <c r="Z131" s="78">
        <f t="shared" si="44"/>
        <v>177.18375</v>
      </c>
      <c r="AA131" s="78">
        <f t="shared" si="45"/>
        <v>201.1275</v>
      </c>
      <c r="AB131" s="78">
        <f t="shared" si="46"/>
        <v>225.07125000000002</v>
      </c>
      <c r="AC131" s="78">
        <f t="shared" si="47"/>
        <v>258.59250000000003</v>
      </c>
      <c r="AD131" s="77"/>
      <c r="AE131" s="79" t="s">
        <v>187</v>
      </c>
      <c r="AG131" s="27"/>
    </row>
    <row r="132" spans="2:33" s="26" customFormat="1" ht="19" customHeight="1">
      <c r="B132" s="44">
        <v>2548</v>
      </c>
      <c r="C132" s="45" t="s">
        <v>270</v>
      </c>
      <c r="D132" s="46"/>
      <c r="E132" s="47">
        <v>0</v>
      </c>
      <c r="F132" s="48" t="s">
        <v>141</v>
      </c>
      <c r="G132" s="48" t="s">
        <v>177</v>
      </c>
      <c r="H132" s="49">
        <f t="shared" si="40"/>
        <v>153.24</v>
      </c>
      <c r="I132" s="50">
        <f t="shared" si="41"/>
        <v>0</v>
      </c>
      <c r="J132" s="54"/>
      <c r="M132" s="52">
        <f t="shared" si="42"/>
        <v>0</v>
      </c>
      <c r="P132" s="80">
        <v>134.08000000000001</v>
      </c>
      <c r="Q132" s="81">
        <v>153.24</v>
      </c>
      <c r="R132" s="82"/>
      <c r="S132" s="81">
        <v>603.27</v>
      </c>
      <c r="T132" s="81">
        <v>689.57</v>
      </c>
      <c r="U132" s="82"/>
      <c r="V132" s="81">
        <v>2292.81</v>
      </c>
      <c r="W132" s="81">
        <v>2620.35</v>
      </c>
      <c r="X132" s="82"/>
      <c r="Y132" s="83">
        <f t="shared" si="43"/>
        <v>19.155000000000001</v>
      </c>
      <c r="Z132" s="83">
        <f t="shared" si="44"/>
        <v>177.18375</v>
      </c>
      <c r="AA132" s="83">
        <f t="shared" si="45"/>
        <v>201.1275</v>
      </c>
      <c r="AB132" s="83">
        <f t="shared" si="46"/>
        <v>225.07125000000002</v>
      </c>
      <c r="AC132" s="83">
        <f t="shared" si="47"/>
        <v>258.59250000000003</v>
      </c>
      <c r="AD132" s="82"/>
      <c r="AE132" s="84" t="s">
        <v>187</v>
      </c>
      <c r="AG132" s="27"/>
    </row>
    <row r="133" spans="2:33" s="26" customFormat="1" ht="19" customHeight="1">
      <c r="B133" s="44">
        <v>2549</v>
      </c>
      <c r="C133" s="45" t="s">
        <v>271</v>
      </c>
      <c r="D133" s="46"/>
      <c r="E133" s="47">
        <v>0</v>
      </c>
      <c r="F133" s="48" t="s">
        <v>141</v>
      </c>
      <c r="G133" s="48" t="s">
        <v>177</v>
      </c>
      <c r="H133" s="49">
        <f t="shared" si="40"/>
        <v>220</v>
      </c>
      <c r="I133" s="50">
        <f t="shared" si="41"/>
        <v>0</v>
      </c>
      <c r="J133" s="54"/>
      <c r="M133" s="52">
        <f t="shared" si="42"/>
        <v>0</v>
      </c>
      <c r="P133" s="75"/>
      <c r="Q133" s="76">
        <v>220</v>
      </c>
      <c r="R133" s="77"/>
      <c r="S133" s="76"/>
      <c r="T133" s="76"/>
      <c r="U133" s="77"/>
      <c r="V133" s="76"/>
      <c r="W133" s="76"/>
      <c r="X133" s="77"/>
      <c r="Y133" s="78">
        <f t="shared" si="43"/>
        <v>27.5</v>
      </c>
      <c r="Z133" s="78">
        <f t="shared" si="44"/>
        <v>254.375</v>
      </c>
      <c r="AA133" s="78">
        <f t="shared" si="45"/>
        <v>288.75</v>
      </c>
      <c r="AB133" s="78">
        <f t="shared" si="46"/>
        <v>323.125</v>
      </c>
      <c r="AC133" s="78">
        <f t="shared" si="47"/>
        <v>371.25</v>
      </c>
      <c r="AD133" s="77"/>
      <c r="AE133" s="79" t="s">
        <v>272</v>
      </c>
      <c r="AG133" s="27"/>
    </row>
    <row r="134" spans="2:33" s="90" customFormat="1" ht="16" customHeight="1">
      <c r="B134" s="85">
        <v>255</v>
      </c>
      <c r="C134" s="86" t="s">
        <v>273</v>
      </c>
      <c r="D134" s="87"/>
      <c r="E134" s="88"/>
      <c r="F134" s="88"/>
      <c r="G134" s="88"/>
      <c r="H134" s="88"/>
      <c r="I134" s="88"/>
      <c r="J134" s="89">
        <f>SUM(I135:I142)</f>
        <v>0</v>
      </c>
      <c r="K134" s="26"/>
      <c r="L134" s="26"/>
      <c r="M134" s="26"/>
      <c r="P134" s="72"/>
      <c r="Q134" s="73"/>
      <c r="R134" s="69"/>
      <c r="S134" s="73"/>
      <c r="T134" s="73"/>
      <c r="U134" s="69"/>
      <c r="V134" s="73"/>
      <c r="W134" s="73"/>
      <c r="X134" s="69"/>
      <c r="Y134" s="74"/>
      <c r="Z134" s="74"/>
      <c r="AA134" s="74"/>
      <c r="AB134" s="74"/>
      <c r="AC134" s="74"/>
      <c r="AD134" s="69"/>
      <c r="AE134" s="66"/>
      <c r="AG134" s="53"/>
    </row>
    <row r="135" spans="2:33" s="26" customFormat="1" ht="19" customHeight="1">
      <c r="B135" s="44">
        <v>2551</v>
      </c>
      <c r="C135" s="45" t="s">
        <v>274</v>
      </c>
      <c r="D135" s="46"/>
      <c r="E135" s="47">
        <v>0</v>
      </c>
      <c r="F135" s="48" t="s">
        <v>141</v>
      </c>
      <c r="G135" s="48" t="s">
        <v>177</v>
      </c>
      <c r="H135" s="49">
        <f t="shared" ref="H135:H142" si="48">Q135</f>
        <v>223.35</v>
      </c>
      <c r="I135" s="50">
        <f t="shared" ref="I135:I142" si="49">E135*H135</f>
        <v>0</v>
      </c>
      <c r="J135" s="54"/>
      <c r="M135" s="52">
        <f t="shared" ref="M135:M142" si="50">I135+(I135*(SUMIF($G$251:$G$257,G135,$E$251:$E$257)))</f>
        <v>0</v>
      </c>
      <c r="P135" s="75">
        <v>195.43</v>
      </c>
      <c r="Q135" s="76">
        <v>223.35</v>
      </c>
      <c r="R135" s="77"/>
      <c r="S135" s="76">
        <v>879.43</v>
      </c>
      <c r="T135" s="76">
        <v>1005.07</v>
      </c>
      <c r="U135" s="77"/>
      <c r="V135" s="76">
        <v>3341.85</v>
      </c>
      <c r="W135" s="76">
        <v>3819.26</v>
      </c>
      <c r="X135" s="77"/>
      <c r="Y135" s="78">
        <f t="shared" ref="Y135:Y142" si="51">Q135/8</f>
        <v>27.918749999999999</v>
      </c>
      <c r="Z135" s="78">
        <f t="shared" ref="Z135:Z142" si="52">Q135+((Y135*1)*1.25)</f>
        <v>258.24843750000002</v>
      </c>
      <c r="AA135" s="78">
        <f t="shared" ref="AA135:AA142" si="53">Q135+((Y135*2)*1.25)</f>
        <v>293.14687500000002</v>
      </c>
      <c r="AB135" s="78">
        <f t="shared" ref="AB135:AB142" si="54">(Q135+(((Y135*2)*1.25)+((Y135*1)*1.25)))</f>
        <v>328.04531250000002</v>
      </c>
      <c r="AC135" s="78">
        <f t="shared" ref="AC135:AC142" si="55">(Q135+(((Y135*2)*1.25)+((Y135*2)*1.5)))</f>
        <v>376.90312499999999</v>
      </c>
      <c r="AD135" s="77"/>
      <c r="AE135" s="79" t="s">
        <v>187</v>
      </c>
      <c r="AG135" s="27"/>
    </row>
    <row r="136" spans="2:33" s="26" customFormat="1" ht="19" customHeight="1">
      <c r="B136" s="44">
        <v>2552</v>
      </c>
      <c r="C136" s="45" t="s">
        <v>275</v>
      </c>
      <c r="D136" s="46"/>
      <c r="E136" s="47">
        <v>0</v>
      </c>
      <c r="F136" s="48" t="s">
        <v>141</v>
      </c>
      <c r="G136" s="48" t="s">
        <v>177</v>
      </c>
      <c r="H136" s="49">
        <f t="shared" si="48"/>
        <v>223.35</v>
      </c>
      <c r="I136" s="50">
        <f t="shared" si="49"/>
        <v>0</v>
      </c>
      <c r="J136" s="54"/>
      <c r="M136" s="52">
        <f t="shared" si="50"/>
        <v>0</v>
      </c>
      <c r="P136" s="80">
        <v>195.43</v>
      </c>
      <c r="Q136" s="81">
        <v>223.35</v>
      </c>
      <c r="R136" s="82"/>
      <c r="S136" s="81">
        <v>879.43</v>
      </c>
      <c r="T136" s="81">
        <v>1005.07</v>
      </c>
      <c r="U136" s="82"/>
      <c r="V136" s="81">
        <v>3341.85</v>
      </c>
      <c r="W136" s="81">
        <v>3819.26</v>
      </c>
      <c r="X136" s="82"/>
      <c r="Y136" s="83">
        <f t="shared" si="51"/>
        <v>27.918749999999999</v>
      </c>
      <c r="Z136" s="83">
        <f t="shared" si="52"/>
        <v>258.24843750000002</v>
      </c>
      <c r="AA136" s="83">
        <f t="shared" si="53"/>
        <v>293.14687500000002</v>
      </c>
      <c r="AB136" s="83">
        <f t="shared" si="54"/>
        <v>328.04531250000002</v>
      </c>
      <c r="AC136" s="83">
        <f t="shared" si="55"/>
        <v>376.90312499999999</v>
      </c>
      <c r="AD136" s="82"/>
      <c r="AE136" s="84" t="s">
        <v>187</v>
      </c>
      <c r="AG136" s="27"/>
    </row>
    <row r="137" spans="2:33" s="26" customFormat="1" ht="19" customHeight="1">
      <c r="B137" s="44">
        <v>2553</v>
      </c>
      <c r="C137" s="45" t="s">
        <v>276</v>
      </c>
      <c r="D137" s="46"/>
      <c r="E137" s="47">
        <v>0</v>
      </c>
      <c r="F137" s="48" t="s">
        <v>141</v>
      </c>
      <c r="G137" s="48" t="s">
        <v>177</v>
      </c>
      <c r="H137" s="49">
        <f t="shared" si="48"/>
        <v>198.91</v>
      </c>
      <c r="I137" s="50">
        <f t="shared" si="49"/>
        <v>0</v>
      </c>
      <c r="J137" s="54"/>
      <c r="M137" s="52">
        <f t="shared" si="50"/>
        <v>0</v>
      </c>
      <c r="P137" s="75">
        <v>174.05</v>
      </c>
      <c r="Q137" s="76">
        <v>198.91</v>
      </c>
      <c r="R137" s="77"/>
      <c r="S137" s="76">
        <v>783.23</v>
      </c>
      <c r="T137" s="76">
        <v>895.12</v>
      </c>
      <c r="U137" s="77"/>
      <c r="V137" s="76">
        <v>2976.26</v>
      </c>
      <c r="W137" s="76">
        <v>3401.44</v>
      </c>
      <c r="X137" s="77"/>
      <c r="Y137" s="78">
        <f t="shared" si="51"/>
        <v>24.86375</v>
      </c>
      <c r="Z137" s="78">
        <f t="shared" si="52"/>
        <v>229.9896875</v>
      </c>
      <c r="AA137" s="78">
        <f t="shared" si="53"/>
        <v>261.06937499999998</v>
      </c>
      <c r="AB137" s="78">
        <f t="shared" si="54"/>
        <v>292.14906250000001</v>
      </c>
      <c r="AC137" s="78">
        <f t="shared" si="55"/>
        <v>335.66062499999998</v>
      </c>
      <c r="AD137" s="77"/>
      <c r="AE137" s="79" t="s">
        <v>187</v>
      </c>
      <c r="AG137" s="27"/>
    </row>
    <row r="138" spans="2:33" s="26" customFormat="1" ht="19" customHeight="1">
      <c r="B138" s="44">
        <v>2554</v>
      </c>
      <c r="C138" s="45" t="s">
        <v>277</v>
      </c>
      <c r="D138" s="46"/>
      <c r="E138" s="47">
        <v>0</v>
      </c>
      <c r="F138" s="48" t="s">
        <v>141</v>
      </c>
      <c r="G138" s="48" t="s">
        <v>177</v>
      </c>
      <c r="H138" s="49">
        <f t="shared" si="48"/>
        <v>197.21</v>
      </c>
      <c r="I138" s="50">
        <f t="shared" si="49"/>
        <v>0</v>
      </c>
      <c r="J138" s="54"/>
      <c r="M138" s="52">
        <f t="shared" si="50"/>
        <v>0</v>
      </c>
      <c r="P138" s="80">
        <v>172.56</v>
      </c>
      <c r="Q138" s="81">
        <v>197.21</v>
      </c>
      <c r="R138" s="82"/>
      <c r="S138" s="81">
        <v>776.52</v>
      </c>
      <c r="T138" s="81">
        <v>887.45</v>
      </c>
      <c r="U138" s="82"/>
      <c r="V138" s="81">
        <v>2950.76</v>
      </c>
      <c r="W138" s="81">
        <v>3372.3</v>
      </c>
      <c r="X138" s="82"/>
      <c r="Y138" s="83">
        <f t="shared" si="51"/>
        <v>24.651250000000001</v>
      </c>
      <c r="Z138" s="83">
        <f t="shared" si="52"/>
        <v>228.02406250000001</v>
      </c>
      <c r="AA138" s="83">
        <f t="shared" si="53"/>
        <v>258.83812499999999</v>
      </c>
      <c r="AB138" s="83">
        <f t="shared" si="54"/>
        <v>289.65218750000003</v>
      </c>
      <c r="AC138" s="83">
        <f t="shared" si="55"/>
        <v>332.791875</v>
      </c>
      <c r="AD138" s="82"/>
      <c r="AE138" s="84" t="s">
        <v>187</v>
      </c>
      <c r="AG138" s="27"/>
    </row>
    <row r="139" spans="2:33" s="26" customFormat="1" ht="19" customHeight="1">
      <c r="B139" s="44">
        <v>2555</v>
      </c>
      <c r="C139" s="45" t="s">
        <v>278</v>
      </c>
      <c r="D139" s="46"/>
      <c r="E139" s="47">
        <v>0</v>
      </c>
      <c r="F139" s="48" t="s">
        <v>141</v>
      </c>
      <c r="G139" s="48" t="s">
        <v>177</v>
      </c>
      <c r="H139" s="49">
        <f t="shared" si="48"/>
        <v>183.25</v>
      </c>
      <c r="I139" s="50">
        <f t="shared" si="49"/>
        <v>0</v>
      </c>
      <c r="J139" s="54"/>
      <c r="M139" s="52">
        <f t="shared" si="50"/>
        <v>0</v>
      </c>
      <c r="P139" s="75">
        <v>160.34</v>
      </c>
      <c r="Q139" s="76">
        <v>183.25</v>
      </c>
      <c r="R139" s="77"/>
      <c r="S139" s="76">
        <v>721.54</v>
      </c>
      <c r="T139" s="76">
        <v>824.61</v>
      </c>
      <c r="U139" s="77"/>
      <c r="V139" s="76">
        <v>2741.84</v>
      </c>
      <c r="W139" s="76">
        <v>3133.54</v>
      </c>
      <c r="X139" s="77"/>
      <c r="Y139" s="78">
        <f t="shared" si="51"/>
        <v>22.90625</v>
      </c>
      <c r="Z139" s="78">
        <f t="shared" si="52"/>
        <v>211.8828125</v>
      </c>
      <c r="AA139" s="78">
        <f t="shared" si="53"/>
        <v>240.515625</v>
      </c>
      <c r="AB139" s="78">
        <f t="shared" si="54"/>
        <v>269.1484375</v>
      </c>
      <c r="AC139" s="78">
        <f t="shared" si="55"/>
        <v>309.234375</v>
      </c>
      <c r="AD139" s="77"/>
      <c r="AE139" s="79" t="s">
        <v>187</v>
      </c>
      <c r="AG139" s="27"/>
    </row>
    <row r="140" spans="2:33" s="26" customFormat="1" ht="19" customHeight="1">
      <c r="B140" s="44">
        <v>2556</v>
      </c>
      <c r="C140" s="45" t="s">
        <v>279</v>
      </c>
      <c r="D140" s="46"/>
      <c r="E140" s="47">
        <v>0</v>
      </c>
      <c r="F140" s="48" t="s">
        <v>141</v>
      </c>
      <c r="G140" s="48" t="s">
        <v>177</v>
      </c>
      <c r="H140" s="49">
        <f t="shared" si="48"/>
        <v>183.25</v>
      </c>
      <c r="I140" s="50">
        <f t="shared" si="49"/>
        <v>0</v>
      </c>
      <c r="J140" s="54"/>
      <c r="M140" s="52">
        <f t="shared" si="50"/>
        <v>0</v>
      </c>
      <c r="P140" s="80">
        <v>160.34</v>
      </c>
      <c r="Q140" s="81">
        <v>183.25</v>
      </c>
      <c r="R140" s="82"/>
      <c r="S140" s="81">
        <v>721.54</v>
      </c>
      <c r="T140" s="81">
        <v>824.61</v>
      </c>
      <c r="U140" s="82"/>
      <c r="V140" s="81">
        <v>2741.84</v>
      </c>
      <c r="W140" s="81">
        <v>3133.54</v>
      </c>
      <c r="X140" s="82"/>
      <c r="Y140" s="83">
        <f t="shared" si="51"/>
        <v>22.90625</v>
      </c>
      <c r="Z140" s="83">
        <f t="shared" si="52"/>
        <v>211.8828125</v>
      </c>
      <c r="AA140" s="83">
        <f t="shared" si="53"/>
        <v>240.515625</v>
      </c>
      <c r="AB140" s="83">
        <f t="shared" si="54"/>
        <v>269.1484375</v>
      </c>
      <c r="AC140" s="83">
        <f t="shared" si="55"/>
        <v>309.234375</v>
      </c>
      <c r="AD140" s="82"/>
      <c r="AE140" s="84" t="s">
        <v>187</v>
      </c>
      <c r="AG140" s="27"/>
    </row>
    <row r="141" spans="2:33" s="26" customFormat="1" ht="19" customHeight="1">
      <c r="B141" s="44">
        <v>2557</v>
      </c>
      <c r="C141" s="45" t="s">
        <v>280</v>
      </c>
      <c r="D141" s="46"/>
      <c r="E141" s="47">
        <v>0</v>
      </c>
      <c r="F141" s="48" t="s">
        <v>141</v>
      </c>
      <c r="G141" s="48" t="s">
        <v>177</v>
      </c>
      <c r="H141" s="49">
        <f t="shared" si="48"/>
        <v>280</v>
      </c>
      <c r="I141" s="50">
        <f t="shared" si="49"/>
        <v>0</v>
      </c>
      <c r="J141" s="54"/>
      <c r="M141" s="52">
        <f t="shared" si="50"/>
        <v>0</v>
      </c>
      <c r="P141" s="75"/>
      <c r="Q141" s="76">
        <v>280</v>
      </c>
      <c r="R141" s="77"/>
      <c r="S141" s="76"/>
      <c r="T141" s="76"/>
      <c r="U141" s="77"/>
      <c r="V141" s="76"/>
      <c r="W141" s="76"/>
      <c r="X141" s="77"/>
      <c r="Y141" s="78">
        <f t="shared" si="51"/>
        <v>35</v>
      </c>
      <c r="Z141" s="78">
        <f t="shared" si="52"/>
        <v>323.75</v>
      </c>
      <c r="AA141" s="78">
        <f t="shared" si="53"/>
        <v>367.5</v>
      </c>
      <c r="AB141" s="78">
        <f t="shared" si="54"/>
        <v>411.25</v>
      </c>
      <c r="AC141" s="78">
        <f t="shared" si="55"/>
        <v>472.5</v>
      </c>
      <c r="AD141" s="77"/>
      <c r="AE141" s="79" t="s">
        <v>272</v>
      </c>
      <c r="AG141" s="27"/>
    </row>
    <row r="142" spans="2:33" s="26" customFormat="1" ht="19" customHeight="1">
      <c r="B142" s="44">
        <v>2558</v>
      </c>
      <c r="C142" s="45" t="s">
        <v>281</v>
      </c>
      <c r="D142" s="46"/>
      <c r="E142" s="47">
        <v>0</v>
      </c>
      <c r="F142" s="48" t="s">
        <v>141</v>
      </c>
      <c r="G142" s="48" t="s">
        <v>177</v>
      </c>
      <c r="H142" s="49">
        <f t="shared" si="48"/>
        <v>152</v>
      </c>
      <c r="I142" s="50">
        <f t="shared" si="49"/>
        <v>0</v>
      </c>
      <c r="J142" s="54"/>
      <c r="M142" s="52">
        <f t="shared" si="50"/>
        <v>0</v>
      </c>
      <c r="P142" s="80"/>
      <c r="Q142" s="81">
        <v>152</v>
      </c>
      <c r="R142" s="82"/>
      <c r="S142" s="81"/>
      <c r="T142" s="81"/>
      <c r="U142" s="82"/>
      <c r="V142" s="81"/>
      <c r="W142" s="81"/>
      <c r="X142" s="82"/>
      <c r="Y142" s="83">
        <f t="shared" si="51"/>
        <v>19</v>
      </c>
      <c r="Z142" s="83">
        <f t="shared" si="52"/>
        <v>175.75</v>
      </c>
      <c r="AA142" s="83">
        <f t="shared" si="53"/>
        <v>199.5</v>
      </c>
      <c r="AB142" s="83">
        <f t="shared" si="54"/>
        <v>223.25</v>
      </c>
      <c r="AC142" s="83">
        <f t="shared" si="55"/>
        <v>256.5</v>
      </c>
      <c r="AD142" s="82"/>
      <c r="AE142" s="84" t="s">
        <v>272</v>
      </c>
      <c r="AG142" s="27"/>
    </row>
    <row r="143" spans="2:33" s="90" customFormat="1" ht="16" customHeight="1">
      <c r="B143" s="85">
        <v>256</v>
      </c>
      <c r="C143" s="86" t="s">
        <v>282</v>
      </c>
      <c r="D143" s="87"/>
      <c r="E143" s="88"/>
      <c r="F143" s="88"/>
      <c r="G143" s="88"/>
      <c r="H143" s="88"/>
      <c r="I143" s="88"/>
      <c r="J143" s="89">
        <f>SUM(I144:I148)</f>
        <v>0</v>
      </c>
      <c r="K143" s="26"/>
      <c r="L143" s="26"/>
      <c r="M143" s="26"/>
      <c r="P143" s="72"/>
      <c r="Q143" s="73"/>
      <c r="R143" s="69"/>
      <c r="S143" s="73"/>
      <c r="T143" s="73"/>
      <c r="U143" s="69"/>
      <c r="V143" s="73"/>
      <c r="W143" s="73"/>
      <c r="X143" s="69"/>
      <c r="Y143" s="74"/>
      <c r="Z143" s="74"/>
      <c r="AA143" s="74"/>
      <c r="AB143" s="74"/>
      <c r="AC143" s="74"/>
      <c r="AD143" s="69"/>
      <c r="AE143" s="66"/>
      <c r="AG143" s="53"/>
    </row>
    <row r="144" spans="2:33" s="26" customFormat="1" ht="19" customHeight="1">
      <c r="B144" s="44">
        <v>2561</v>
      </c>
      <c r="C144" s="45" t="s">
        <v>283</v>
      </c>
      <c r="D144" s="46"/>
      <c r="E144" s="47">
        <v>0</v>
      </c>
      <c r="F144" s="48" t="s">
        <v>141</v>
      </c>
      <c r="G144" s="48" t="s">
        <v>177</v>
      </c>
      <c r="H144" s="49">
        <f t="shared" ref="H144:H148" si="56">Q144</f>
        <v>202.37</v>
      </c>
      <c r="I144" s="50">
        <f>E144*H144</f>
        <v>0</v>
      </c>
      <c r="J144" s="54"/>
      <c r="M144" s="52">
        <f>I144+(I144*(SUMIF($G$251:$G$257,G144,$E$251:$E$257)))</f>
        <v>0</v>
      </c>
      <c r="P144" s="75">
        <v>177.07</v>
      </c>
      <c r="Q144" s="76">
        <v>202.37</v>
      </c>
      <c r="R144" s="77"/>
      <c r="S144" s="76">
        <v>796.83</v>
      </c>
      <c r="T144" s="76">
        <v>910.67</v>
      </c>
      <c r="U144" s="77"/>
      <c r="V144" s="76">
        <v>3027.97</v>
      </c>
      <c r="W144" s="76">
        <v>3460.54</v>
      </c>
      <c r="X144" s="77"/>
      <c r="Y144" s="78">
        <f>Q144/8</f>
        <v>25.296250000000001</v>
      </c>
      <c r="Z144" s="78">
        <f>Q144+((Y144*1)*1.25)</f>
        <v>233.99031250000002</v>
      </c>
      <c r="AA144" s="78">
        <f>Q144+((Y144*2)*1.25)</f>
        <v>265.61062500000003</v>
      </c>
      <c r="AB144" s="78">
        <f>(Q144+(((Y144*2)*1.25)+((Y144*1)*1.25)))</f>
        <v>297.23093749999998</v>
      </c>
      <c r="AC144" s="78">
        <f>(Q144+(((Y144*2)*1.25)+((Y144*2)*1.5)))</f>
        <v>341.49937499999999</v>
      </c>
      <c r="AD144" s="77"/>
      <c r="AE144" s="79" t="s">
        <v>187</v>
      </c>
      <c r="AG144" s="27"/>
    </row>
    <row r="145" spans="2:33" s="26" customFormat="1" ht="19" customHeight="1">
      <c r="B145" s="44">
        <v>2562</v>
      </c>
      <c r="C145" s="45" t="s">
        <v>284</v>
      </c>
      <c r="D145" s="46"/>
      <c r="E145" s="47">
        <v>0</v>
      </c>
      <c r="F145" s="48" t="s">
        <v>141</v>
      </c>
      <c r="G145" s="48" t="s">
        <v>177</v>
      </c>
      <c r="H145" s="49">
        <f t="shared" si="56"/>
        <v>199.6</v>
      </c>
      <c r="I145" s="50">
        <f>E145*H145</f>
        <v>0</v>
      </c>
      <c r="J145" s="54"/>
      <c r="M145" s="52">
        <f>I145+(I145*(SUMIF($G$251:$G$257,G145,$E$251:$E$257)))</f>
        <v>0</v>
      </c>
      <c r="P145" s="80">
        <v>174.65</v>
      </c>
      <c r="Q145" s="81">
        <v>199.6</v>
      </c>
      <c r="R145" s="82"/>
      <c r="S145" s="81">
        <v>785.91</v>
      </c>
      <c r="T145" s="81">
        <v>898.18</v>
      </c>
      <c r="U145" s="82"/>
      <c r="V145" s="81">
        <v>2986.46</v>
      </c>
      <c r="W145" s="81">
        <v>3413.1</v>
      </c>
      <c r="X145" s="82"/>
      <c r="Y145" s="83">
        <f>Q145/8</f>
        <v>24.95</v>
      </c>
      <c r="Z145" s="83">
        <f>Q145+((Y145*1)*1.25)</f>
        <v>230.78749999999999</v>
      </c>
      <c r="AA145" s="83">
        <f>Q145+((Y145*2)*1.25)</f>
        <v>261.97500000000002</v>
      </c>
      <c r="AB145" s="83">
        <f>(Q145+(((Y145*2)*1.25)+((Y145*1)*1.25)))</f>
        <v>293.16250000000002</v>
      </c>
      <c r="AC145" s="83">
        <f>(Q145+(((Y145*2)*1.25)+((Y145*2)*1.5)))</f>
        <v>336.82499999999999</v>
      </c>
      <c r="AD145" s="82"/>
      <c r="AE145" s="84" t="s">
        <v>183</v>
      </c>
      <c r="AG145" s="27"/>
    </row>
    <row r="146" spans="2:33" s="26" customFormat="1" ht="19" customHeight="1">
      <c r="B146" s="44">
        <v>2563</v>
      </c>
      <c r="C146" s="45" t="s">
        <v>285</v>
      </c>
      <c r="D146" s="46"/>
      <c r="E146" s="47">
        <v>0</v>
      </c>
      <c r="F146" s="48" t="s">
        <v>141</v>
      </c>
      <c r="G146" s="48" t="s">
        <v>177</v>
      </c>
      <c r="H146" s="49">
        <f t="shared" si="56"/>
        <v>181.65</v>
      </c>
      <c r="I146" s="50">
        <f>E146*H146</f>
        <v>0</v>
      </c>
      <c r="J146" s="54"/>
      <c r="M146" s="52">
        <f>I146+(I146*(SUMIF($G$251:$G$257,G146,$E$251:$E$257)))</f>
        <v>0</v>
      </c>
      <c r="P146" s="75">
        <v>158.94999999999999</v>
      </c>
      <c r="Q146" s="76">
        <v>181.65</v>
      </c>
      <c r="R146" s="77"/>
      <c r="S146" s="76">
        <v>715.26</v>
      </c>
      <c r="T146" s="76">
        <v>817.45</v>
      </c>
      <c r="U146" s="77"/>
      <c r="V146" s="76">
        <v>2718.01</v>
      </c>
      <c r="W146" s="76">
        <v>3106.29</v>
      </c>
      <c r="X146" s="77"/>
      <c r="Y146" s="78">
        <f>Q146/8</f>
        <v>22.706250000000001</v>
      </c>
      <c r="Z146" s="78">
        <f>Q146+((Y146*1)*1.25)</f>
        <v>210.03281250000001</v>
      </c>
      <c r="AA146" s="78">
        <f>Q146+((Y146*2)*1.25)</f>
        <v>238.41562500000001</v>
      </c>
      <c r="AB146" s="78">
        <f>(Q146+(((Y146*2)*1.25)+((Y146*1)*1.25)))</f>
        <v>266.79843749999998</v>
      </c>
      <c r="AC146" s="78">
        <f>(Q146+(((Y146*2)*1.25)+((Y146*2)*1.5)))</f>
        <v>306.53437500000001</v>
      </c>
      <c r="AD146" s="77"/>
      <c r="AE146" s="79" t="s">
        <v>187</v>
      </c>
      <c r="AG146" s="27"/>
    </row>
    <row r="147" spans="2:33" s="26" customFormat="1" ht="19" customHeight="1">
      <c r="B147" s="44">
        <v>2564</v>
      </c>
      <c r="C147" s="45" t="s">
        <v>286</v>
      </c>
      <c r="D147" s="46"/>
      <c r="E147" s="47">
        <v>0</v>
      </c>
      <c r="F147" s="48" t="s">
        <v>141</v>
      </c>
      <c r="G147" s="48" t="s">
        <v>177</v>
      </c>
      <c r="H147" s="49">
        <f t="shared" si="56"/>
        <v>161.21</v>
      </c>
      <c r="I147" s="50">
        <f>E147*H147</f>
        <v>0</v>
      </c>
      <c r="J147" s="54"/>
      <c r="M147" s="52">
        <f>I147+(I147*(SUMIF($G$251:$G$257,G147,$E$251:$E$257)))</f>
        <v>0</v>
      </c>
      <c r="P147" s="80">
        <v>141.05000000000001</v>
      </c>
      <c r="Q147" s="81">
        <v>161.21</v>
      </c>
      <c r="R147" s="82"/>
      <c r="S147" s="81">
        <v>634.75</v>
      </c>
      <c r="T147" s="81">
        <v>725.42</v>
      </c>
      <c r="U147" s="82"/>
      <c r="V147" s="81">
        <v>2412.0300000000002</v>
      </c>
      <c r="W147" s="81">
        <v>2756.61</v>
      </c>
      <c r="X147" s="82"/>
      <c r="Y147" s="83">
        <f>Q147/8</f>
        <v>20.151250000000001</v>
      </c>
      <c r="Z147" s="83">
        <f>Q147+((Y147*1)*1.25)</f>
        <v>186.39906250000001</v>
      </c>
      <c r="AA147" s="83">
        <f>Q147+((Y147*2)*1.25)</f>
        <v>211.58812500000002</v>
      </c>
      <c r="AB147" s="83">
        <f>(Q147+(((Y147*2)*1.25)+((Y147*1)*1.25)))</f>
        <v>236.77718750000003</v>
      </c>
      <c r="AC147" s="83">
        <f>(Q147+(((Y147*2)*1.25)+((Y147*2)*1.5)))</f>
        <v>272.041875</v>
      </c>
      <c r="AD147" s="82"/>
      <c r="AE147" s="84" t="s">
        <v>187</v>
      </c>
      <c r="AG147" s="27"/>
    </row>
    <row r="148" spans="2:33" s="26" customFormat="1" ht="19" customHeight="1">
      <c r="B148" s="44">
        <v>2565</v>
      </c>
      <c r="C148" s="45" t="s">
        <v>287</v>
      </c>
      <c r="D148" s="46"/>
      <c r="E148" s="47">
        <v>0</v>
      </c>
      <c r="F148" s="48" t="s">
        <v>141</v>
      </c>
      <c r="G148" s="48" t="s">
        <v>177</v>
      </c>
      <c r="H148" s="49">
        <f t="shared" si="56"/>
        <v>161.21</v>
      </c>
      <c r="I148" s="50">
        <f>E148*H148</f>
        <v>0</v>
      </c>
      <c r="J148" s="54"/>
      <c r="M148" s="52">
        <f>I148+(I148*(SUMIF($G$251:$G$257,G148,$E$251:$E$257)))</f>
        <v>0</v>
      </c>
      <c r="P148" s="75">
        <v>141.05000000000001</v>
      </c>
      <c r="Q148" s="76">
        <v>161.21</v>
      </c>
      <c r="R148" s="77"/>
      <c r="S148" s="76">
        <v>634.75</v>
      </c>
      <c r="T148" s="76">
        <v>725.42</v>
      </c>
      <c r="U148" s="77"/>
      <c r="V148" s="76">
        <v>2412.0300000000002</v>
      </c>
      <c r="W148" s="76">
        <v>2756.61</v>
      </c>
      <c r="X148" s="77"/>
      <c r="Y148" s="78">
        <f>Q148/8</f>
        <v>20.151250000000001</v>
      </c>
      <c r="Z148" s="78">
        <f>Q148+((Y148*1)*1.25)</f>
        <v>186.39906250000001</v>
      </c>
      <c r="AA148" s="78">
        <f>Q148+((Y148*2)*1.25)</f>
        <v>211.58812500000002</v>
      </c>
      <c r="AB148" s="78">
        <f>(Q148+(((Y148*2)*1.25)+((Y148*1)*1.25)))</f>
        <v>236.77718750000003</v>
      </c>
      <c r="AC148" s="78">
        <f>(Q148+(((Y148*2)*1.25)+((Y148*2)*1.5)))</f>
        <v>272.041875</v>
      </c>
      <c r="AD148" s="77"/>
      <c r="AE148" s="79" t="s">
        <v>187</v>
      </c>
      <c r="AG148" s="27"/>
    </row>
    <row r="149" spans="2:33" s="90" customFormat="1" ht="16" customHeight="1">
      <c r="B149" s="85">
        <v>257</v>
      </c>
      <c r="C149" s="86" t="s">
        <v>288</v>
      </c>
      <c r="D149" s="87"/>
      <c r="E149" s="88"/>
      <c r="F149" s="88"/>
      <c r="G149" s="88"/>
      <c r="H149" s="88"/>
      <c r="I149" s="88"/>
      <c r="J149" s="89">
        <f>SUM(I150:I158)</f>
        <v>0</v>
      </c>
      <c r="K149" s="26"/>
      <c r="L149" s="26"/>
      <c r="M149" s="26"/>
      <c r="P149" s="72"/>
      <c r="Q149" s="73"/>
      <c r="R149" s="69"/>
      <c r="S149" s="73"/>
      <c r="T149" s="73"/>
      <c r="U149" s="69"/>
      <c r="V149" s="73"/>
      <c r="W149" s="73"/>
      <c r="X149" s="69"/>
      <c r="Y149" s="74"/>
      <c r="Z149" s="74"/>
      <c r="AA149" s="74"/>
      <c r="AB149" s="74"/>
      <c r="AC149" s="74"/>
      <c r="AD149" s="69"/>
      <c r="AE149" s="66"/>
      <c r="AG149" s="53"/>
    </row>
    <row r="150" spans="2:33" s="26" customFormat="1" ht="19" customHeight="1">
      <c r="B150" s="44">
        <v>2571</v>
      </c>
      <c r="C150" s="45" t="s">
        <v>289</v>
      </c>
      <c r="D150" s="46"/>
      <c r="E150" s="47">
        <v>0</v>
      </c>
      <c r="F150" s="48" t="s">
        <v>141</v>
      </c>
      <c r="G150" s="48" t="s">
        <v>177</v>
      </c>
      <c r="H150" s="49">
        <f t="shared" ref="H150:H158" si="57">Q150</f>
        <v>217.21</v>
      </c>
      <c r="I150" s="50">
        <f t="shared" ref="I150:I158" si="58">E150*H150</f>
        <v>0</v>
      </c>
      <c r="J150" s="54"/>
      <c r="M150" s="52">
        <f t="shared" ref="M150:M158" si="59">I150+(I150*(SUMIF($G$251:$G$257,G150,$E$251:$E$257)))</f>
        <v>0</v>
      </c>
      <c r="P150" s="75">
        <v>190.06</v>
      </c>
      <c r="Q150" s="76">
        <v>217.21</v>
      </c>
      <c r="R150" s="77"/>
      <c r="S150" s="76">
        <v>855.28</v>
      </c>
      <c r="T150" s="76">
        <v>977.46</v>
      </c>
      <c r="U150" s="77"/>
      <c r="V150" s="76">
        <v>3250.06</v>
      </c>
      <c r="W150" s="76">
        <v>3714.35</v>
      </c>
      <c r="X150" s="77"/>
      <c r="Y150" s="78">
        <f t="shared" ref="Y150:Y158" si="60">Q150/8</f>
        <v>27.151250000000001</v>
      </c>
      <c r="Z150" s="78">
        <f t="shared" ref="Z150:Z158" si="61">Q150+((Y150*1)*1.25)</f>
        <v>251.14906250000001</v>
      </c>
      <c r="AA150" s="78">
        <f t="shared" ref="AA150:AA158" si="62">Q150+((Y150*2)*1.25)</f>
        <v>285.08812499999999</v>
      </c>
      <c r="AB150" s="78">
        <f t="shared" ref="AB150:AB158" si="63">(Q150+(((Y150*2)*1.25)+((Y150*1)*1.25)))</f>
        <v>319.02718749999997</v>
      </c>
      <c r="AC150" s="78">
        <f t="shared" ref="AC150:AC158" si="64">(Q150+(((Y150*2)*1.25)+((Y150*2)*1.5)))</f>
        <v>366.541875</v>
      </c>
      <c r="AD150" s="77"/>
      <c r="AE150" s="79" t="s">
        <v>183</v>
      </c>
      <c r="AG150" s="27"/>
    </row>
    <row r="151" spans="2:33" s="26" customFormat="1" ht="19" customHeight="1">
      <c r="B151" s="44">
        <v>2572</v>
      </c>
      <c r="C151" s="45" t="s">
        <v>290</v>
      </c>
      <c r="D151" s="46"/>
      <c r="E151" s="47">
        <v>0</v>
      </c>
      <c r="F151" s="48" t="s">
        <v>141</v>
      </c>
      <c r="G151" s="48" t="s">
        <v>177</v>
      </c>
      <c r="H151" s="49">
        <f t="shared" si="57"/>
        <v>187.5</v>
      </c>
      <c r="I151" s="50">
        <f t="shared" si="58"/>
        <v>0</v>
      </c>
      <c r="J151" s="54"/>
      <c r="M151" s="52">
        <f t="shared" si="59"/>
        <v>0</v>
      </c>
      <c r="P151" s="80">
        <v>164.06</v>
      </c>
      <c r="Q151" s="81">
        <v>187.5</v>
      </c>
      <c r="R151" s="82"/>
      <c r="S151" s="81">
        <v>738.27</v>
      </c>
      <c r="T151" s="81">
        <v>843.73</v>
      </c>
      <c r="U151" s="82"/>
      <c r="V151" s="81">
        <v>2805.41</v>
      </c>
      <c r="W151" s="81">
        <v>3206.18</v>
      </c>
      <c r="X151" s="82"/>
      <c r="Y151" s="83">
        <f t="shared" si="60"/>
        <v>23.4375</v>
      </c>
      <c r="Z151" s="83">
        <f t="shared" si="61"/>
        <v>216.796875</v>
      </c>
      <c r="AA151" s="83">
        <f t="shared" si="62"/>
        <v>246.09375</v>
      </c>
      <c r="AB151" s="83">
        <f t="shared" si="63"/>
        <v>275.390625</v>
      </c>
      <c r="AC151" s="83">
        <f t="shared" si="64"/>
        <v>316.40625</v>
      </c>
      <c r="AD151" s="82"/>
      <c r="AE151" s="84" t="s">
        <v>187</v>
      </c>
      <c r="AG151" s="27"/>
    </row>
    <row r="152" spans="2:33" s="26" customFormat="1" ht="19" customHeight="1">
      <c r="B152" s="44">
        <v>2573</v>
      </c>
      <c r="C152" s="45" t="s">
        <v>291</v>
      </c>
      <c r="D152" s="46"/>
      <c r="E152" s="47">
        <v>0</v>
      </c>
      <c r="F152" s="48" t="s">
        <v>141</v>
      </c>
      <c r="G152" s="48" t="s">
        <v>177</v>
      </c>
      <c r="H152" s="49">
        <f t="shared" si="57"/>
        <v>161.21</v>
      </c>
      <c r="I152" s="50">
        <f t="shared" si="58"/>
        <v>0</v>
      </c>
      <c r="J152" s="54"/>
      <c r="M152" s="52">
        <f t="shared" si="59"/>
        <v>0</v>
      </c>
      <c r="P152" s="75">
        <v>141.05000000000001</v>
      </c>
      <c r="Q152" s="76">
        <v>161.21</v>
      </c>
      <c r="R152" s="77"/>
      <c r="S152" s="76">
        <v>634.75</v>
      </c>
      <c r="T152" s="76">
        <v>725.42</v>
      </c>
      <c r="U152" s="77"/>
      <c r="V152" s="76">
        <v>2412.0300000000002</v>
      </c>
      <c r="W152" s="76">
        <v>2756.61</v>
      </c>
      <c r="X152" s="77"/>
      <c r="Y152" s="78">
        <f t="shared" si="60"/>
        <v>20.151250000000001</v>
      </c>
      <c r="Z152" s="78">
        <f t="shared" si="61"/>
        <v>186.39906250000001</v>
      </c>
      <c r="AA152" s="78">
        <f t="shared" si="62"/>
        <v>211.58812500000002</v>
      </c>
      <c r="AB152" s="78">
        <f t="shared" si="63"/>
        <v>236.77718750000003</v>
      </c>
      <c r="AC152" s="78">
        <f t="shared" si="64"/>
        <v>272.041875</v>
      </c>
      <c r="AD152" s="77"/>
      <c r="AE152" s="79" t="s">
        <v>187</v>
      </c>
      <c r="AG152" s="27"/>
    </row>
    <row r="153" spans="2:33" s="26" customFormat="1" ht="19" customHeight="1">
      <c r="B153" s="44">
        <v>2574</v>
      </c>
      <c r="C153" s="45" t="s">
        <v>292</v>
      </c>
      <c r="D153" s="46"/>
      <c r="E153" s="47">
        <v>0</v>
      </c>
      <c r="F153" s="48" t="s">
        <v>141</v>
      </c>
      <c r="G153" s="48" t="s">
        <v>177</v>
      </c>
      <c r="H153" s="49">
        <f t="shared" si="57"/>
        <v>161.21</v>
      </c>
      <c r="I153" s="50">
        <f t="shared" si="58"/>
        <v>0</v>
      </c>
      <c r="J153" s="54"/>
      <c r="M153" s="52">
        <f t="shared" si="59"/>
        <v>0</v>
      </c>
      <c r="P153" s="80">
        <v>141.05000000000001</v>
      </c>
      <c r="Q153" s="81">
        <v>161.21</v>
      </c>
      <c r="R153" s="82"/>
      <c r="S153" s="81">
        <v>634.75</v>
      </c>
      <c r="T153" s="81">
        <v>725.42</v>
      </c>
      <c r="U153" s="82"/>
      <c r="V153" s="81">
        <v>2412.0300000000002</v>
      </c>
      <c r="W153" s="81">
        <v>2756.61</v>
      </c>
      <c r="X153" s="82"/>
      <c r="Y153" s="83">
        <f t="shared" si="60"/>
        <v>20.151250000000001</v>
      </c>
      <c r="Z153" s="83">
        <f t="shared" si="61"/>
        <v>186.39906250000001</v>
      </c>
      <c r="AA153" s="83">
        <f t="shared" si="62"/>
        <v>211.58812500000002</v>
      </c>
      <c r="AB153" s="83">
        <f t="shared" si="63"/>
        <v>236.77718750000003</v>
      </c>
      <c r="AC153" s="83">
        <f t="shared" si="64"/>
        <v>272.041875</v>
      </c>
      <c r="AD153" s="82"/>
      <c r="AE153" s="84" t="s">
        <v>187</v>
      </c>
      <c r="AG153" s="27"/>
    </row>
    <row r="154" spans="2:33" s="26" customFormat="1" ht="19" customHeight="1">
      <c r="B154" s="44">
        <v>2575</v>
      </c>
      <c r="C154" s="45" t="s">
        <v>293</v>
      </c>
      <c r="D154" s="46"/>
      <c r="E154" s="47">
        <v>0</v>
      </c>
      <c r="F154" s="48" t="s">
        <v>141</v>
      </c>
      <c r="G154" s="48" t="s">
        <v>177</v>
      </c>
      <c r="H154" s="49">
        <f t="shared" si="57"/>
        <v>108.89</v>
      </c>
      <c r="I154" s="50">
        <f t="shared" si="58"/>
        <v>0</v>
      </c>
      <c r="J154" s="54"/>
      <c r="M154" s="52">
        <f t="shared" si="59"/>
        <v>0</v>
      </c>
      <c r="P154" s="75">
        <v>95.27</v>
      </c>
      <c r="Q154" s="76">
        <v>108.89</v>
      </c>
      <c r="R154" s="77"/>
      <c r="S154" s="76">
        <v>428.74</v>
      </c>
      <c r="T154" s="76">
        <v>489.98</v>
      </c>
      <c r="U154" s="77"/>
      <c r="V154" s="76">
        <v>1894.78</v>
      </c>
      <c r="W154" s="76"/>
      <c r="X154" s="77"/>
      <c r="Y154" s="78">
        <f t="shared" si="60"/>
        <v>13.61125</v>
      </c>
      <c r="Z154" s="78">
        <f t="shared" si="61"/>
        <v>125.90406250000001</v>
      </c>
      <c r="AA154" s="78">
        <f t="shared" si="62"/>
        <v>142.918125</v>
      </c>
      <c r="AB154" s="78">
        <f t="shared" si="63"/>
        <v>159.9321875</v>
      </c>
      <c r="AC154" s="78">
        <f t="shared" si="64"/>
        <v>183.75187499999998</v>
      </c>
      <c r="AD154" s="77"/>
      <c r="AE154" s="79" t="s">
        <v>187</v>
      </c>
      <c r="AG154" s="27"/>
    </row>
    <row r="155" spans="2:33" s="26" customFormat="1" ht="19" customHeight="1">
      <c r="B155" s="44">
        <v>2576</v>
      </c>
      <c r="C155" s="45" t="s">
        <v>294</v>
      </c>
      <c r="D155" s="46"/>
      <c r="E155" s="47">
        <v>0</v>
      </c>
      <c r="F155" s="48" t="s">
        <v>141</v>
      </c>
      <c r="G155" s="48" t="s">
        <v>177</v>
      </c>
      <c r="H155" s="49">
        <f t="shared" si="57"/>
        <v>108.89</v>
      </c>
      <c r="I155" s="50">
        <f t="shared" si="58"/>
        <v>0</v>
      </c>
      <c r="J155" s="54"/>
      <c r="M155" s="52">
        <f t="shared" si="59"/>
        <v>0</v>
      </c>
      <c r="P155" s="80">
        <v>95.27</v>
      </c>
      <c r="Q155" s="81">
        <v>108.89</v>
      </c>
      <c r="R155" s="82"/>
      <c r="S155" s="81">
        <v>428.74</v>
      </c>
      <c r="T155" s="81">
        <v>489.98</v>
      </c>
      <c r="U155" s="82"/>
      <c r="V155" s="81">
        <v>1894.78</v>
      </c>
      <c r="W155" s="81"/>
      <c r="X155" s="82"/>
      <c r="Y155" s="83">
        <f t="shared" si="60"/>
        <v>13.61125</v>
      </c>
      <c r="Z155" s="83">
        <f t="shared" si="61"/>
        <v>125.90406250000001</v>
      </c>
      <c r="AA155" s="83">
        <f t="shared" si="62"/>
        <v>142.918125</v>
      </c>
      <c r="AB155" s="83">
        <f t="shared" si="63"/>
        <v>159.9321875</v>
      </c>
      <c r="AC155" s="83">
        <f t="shared" si="64"/>
        <v>183.75187499999998</v>
      </c>
      <c r="AD155" s="82"/>
      <c r="AE155" s="84" t="s">
        <v>187</v>
      </c>
      <c r="AG155" s="27"/>
    </row>
    <row r="156" spans="2:33" s="26" customFormat="1" ht="19" customHeight="1">
      <c r="B156" s="44">
        <v>2577</v>
      </c>
      <c r="C156" s="45" t="s">
        <v>295</v>
      </c>
      <c r="D156" s="46"/>
      <c r="E156" s="47">
        <v>0</v>
      </c>
      <c r="F156" s="48" t="s">
        <v>141</v>
      </c>
      <c r="G156" s="48" t="s">
        <v>177</v>
      </c>
      <c r="H156" s="49">
        <f t="shared" si="57"/>
        <v>100.92</v>
      </c>
      <c r="I156" s="50">
        <f t="shared" si="58"/>
        <v>0</v>
      </c>
      <c r="J156" s="54"/>
      <c r="M156" s="52">
        <f t="shared" si="59"/>
        <v>0</v>
      </c>
      <c r="P156" s="75">
        <v>88.3</v>
      </c>
      <c r="Q156" s="76">
        <v>100.92</v>
      </c>
      <c r="R156" s="77"/>
      <c r="S156" s="76">
        <v>397.37</v>
      </c>
      <c r="T156" s="76">
        <v>454.14</v>
      </c>
      <c r="U156" s="77"/>
      <c r="V156" s="76">
        <v>1894.78</v>
      </c>
      <c r="W156" s="76"/>
      <c r="X156" s="77"/>
      <c r="Y156" s="78">
        <f t="shared" si="60"/>
        <v>12.615</v>
      </c>
      <c r="Z156" s="78">
        <f t="shared" si="61"/>
        <v>116.68875</v>
      </c>
      <c r="AA156" s="78">
        <f t="shared" si="62"/>
        <v>132.45750000000001</v>
      </c>
      <c r="AB156" s="78">
        <f t="shared" si="63"/>
        <v>148.22624999999999</v>
      </c>
      <c r="AC156" s="78">
        <f t="shared" si="64"/>
        <v>170.30250000000001</v>
      </c>
      <c r="AD156" s="77"/>
      <c r="AE156" s="79" t="s">
        <v>187</v>
      </c>
      <c r="AG156" s="27"/>
    </row>
    <row r="157" spans="2:33" s="26" customFormat="1" ht="19" customHeight="1">
      <c r="B157" s="44">
        <v>2578</v>
      </c>
      <c r="C157" s="45" t="s">
        <v>296</v>
      </c>
      <c r="D157" s="46"/>
      <c r="E157" s="47">
        <v>0</v>
      </c>
      <c r="F157" s="48" t="s">
        <v>141</v>
      </c>
      <c r="G157" s="48" t="s">
        <v>177</v>
      </c>
      <c r="H157" s="49">
        <f t="shared" si="57"/>
        <v>92.95</v>
      </c>
      <c r="I157" s="50">
        <f t="shared" si="58"/>
        <v>0</v>
      </c>
      <c r="J157" s="54"/>
      <c r="M157" s="52">
        <f t="shared" si="59"/>
        <v>0</v>
      </c>
      <c r="P157" s="80">
        <v>81.33</v>
      </c>
      <c r="Q157" s="81">
        <v>92.95</v>
      </c>
      <c r="R157" s="82"/>
      <c r="S157" s="81">
        <v>366.01</v>
      </c>
      <c r="T157" s="81">
        <v>418.29</v>
      </c>
      <c r="U157" s="82"/>
      <c r="V157" s="81">
        <v>1894.78</v>
      </c>
      <c r="W157" s="81">
        <v>2865.51</v>
      </c>
      <c r="X157" s="82"/>
      <c r="Y157" s="83">
        <f t="shared" si="60"/>
        <v>11.61875</v>
      </c>
      <c r="Z157" s="83">
        <f t="shared" si="61"/>
        <v>107.4734375</v>
      </c>
      <c r="AA157" s="83">
        <f t="shared" si="62"/>
        <v>121.996875</v>
      </c>
      <c r="AB157" s="83">
        <f t="shared" si="63"/>
        <v>136.52031249999999</v>
      </c>
      <c r="AC157" s="83">
        <f t="shared" si="64"/>
        <v>156.85312500000001</v>
      </c>
      <c r="AD157" s="82"/>
      <c r="AE157" s="84" t="s">
        <v>187</v>
      </c>
      <c r="AG157" s="27"/>
    </row>
    <row r="158" spans="2:33" s="26" customFormat="1" ht="19" customHeight="1">
      <c r="B158" s="44">
        <v>2579</v>
      </c>
      <c r="C158" s="45" t="s">
        <v>297</v>
      </c>
      <c r="D158" s="46"/>
      <c r="E158" s="47">
        <v>0</v>
      </c>
      <c r="F158" s="48" t="s">
        <v>141</v>
      </c>
      <c r="G158" s="48" t="s">
        <v>177</v>
      </c>
      <c r="H158" s="49">
        <f t="shared" si="57"/>
        <v>108.89</v>
      </c>
      <c r="I158" s="50">
        <f t="shared" si="58"/>
        <v>0</v>
      </c>
      <c r="J158" s="54"/>
      <c r="M158" s="52">
        <f t="shared" si="59"/>
        <v>0</v>
      </c>
      <c r="P158" s="75"/>
      <c r="Q158" s="76">
        <v>108.89</v>
      </c>
      <c r="R158" s="77"/>
      <c r="S158" s="76"/>
      <c r="T158" s="76"/>
      <c r="U158" s="77"/>
      <c r="V158" s="76"/>
      <c r="W158" s="76"/>
      <c r="X158" s="77"/>
      <c r="Y158" s="78">
        <f t="shared" si="60"/>
        <v>13.61125</v>
      </c>
      <c r="Z158" s="78">
        <f t="shared" si="61"/>
        <v>125.90406250000001</v>
      </c>
      <c r="AA158" s="78">
        <f t="shared" si="62"/>
        <v>142.918125</v>
      </c>
      <c r="AB158" s="78">
        <f t="shared" si="63"/>
        <v>159.9321875</v>
      </c>
      <c r="AC158" s="78">
        <f t="shared" si="64"/>
        <v>183.75187499999998</v>
      </c>
      <c r="AD158" s="77"/>
      <c r="AE158" s="79" t="s">
        <v>272</v>
      </c>
      <c r="AG158" s="27"/>
    </row>
    <row r="159" spans="2:33" s="90" customFormat="1" ht="16" customHeight="1">
      <c r="B159" s="85">
        <v>258</v>
      </c>
      <c r="C159" s="86" t="s">
        <v>298</v>
      </c>
      <c r="D159" s="87"/>
      <c r="E159" s="88"/>
      <c r="F159" s="88"/>
      <c r="G159" s="88"/>
      <c r="H159" s="88"/>
      <c r="I159" s="88"/>
      <c r="J159" s="89">
        <f>SUM(I160:I164)</f>
        <v>0</v>
      </c>
      <c r="K159" s="26"/>
      <c r="L159" s="26"/>
      <c r="M159" s="26"/>
      <c r="P159" s="72"/>
      <c r="Q159" s="73"/>
      <c r="R159" s="69"/>
      <c r="S159" s="73"/>
      <c r="T159" s="73"/>
      <c r="U159" s="69"/>
      <c r="V159" s="73"/>
      <c r="W159" s="73"/>
      <c r="X159" s="69"/>
      <c r="Y159" s="74"/>
      <c r="Z159" s="74"/>
      <c r="AA159" s="74"/>
      <c r="AB159" s="74"/>
      <c r="AC159" s="74"/>
      <c r="AD159" s="69"/>
      <c r="AE159" s="66"/>
      <c r="AG159" s="53"/>
    </row>
    <row r="160" spans="2:33" s="26" customFormat="1" ht="19" customHeight="1">
      <c r="B160" s="44">
        <v>2581</v>
      </c>
      <c r="C160" s="45" t="s">
        <v>299</v>
      </c>
      <c r="D160" s="46"/>
      <c r="E160" s="47">
        <v>0</v>
      </c>
      <c r="F160" s="48" t="s">
        <v>141</v>
      </c>
      <c r="G160" s="48" t="s">
        <v>177</v>
      </c>
      <c r="H160" s="49">
        <f t="shared" ref="H160:H164" si="65">Q160</f>
        <v>390.51</v>
      </c>
      <c r="I160" s="50">
        <f>E160*H160</f>
        <v>0</v>
      </c>
      <c r="J160" s="54"/>
      <c r="M160" s="52">
        <f>I160+(I160*(SUMIF($G$251:$G$257,G160,$E$251:$E$257)))</f>
        <v>0</v>
      </c>
      <c r="P160" s="75">
        <v>341.7</v>
      </c>
      <c r="Q160" s="76">
        <v>390.51</v>
      </c>
      <c r="R160" s="77"/>
      <c r="S160" s="76">
        <v>1537.64</v>
      </c>
      <c r="T160" s="76">
        <v>1757.31</v>
      </c>
      <c r="U160" s="77"/>
      <c r="V160" s="76">
        <v>5843.05</v>
      </c>
      <c r="W160" s="76">
        <v>6677.77</v>
      </c>
      <c r="X160" s="77"/>
      <c r="Y160" s="78">
        <f>Q160/8</f>
        <v>48.813749999999999</v>
      </c>
      <c r="Z160" s="78">
        <f>Q160+((Y160*1)*1.25)</f>
        <v>451.52718749999997</v>
      </c>
      <c r="AA160" s="78">
        <f>Q160+((Y160*2)*1.25)</f>
        <v>512.54437499999995</v>
      </c>
      <c r="AB160" s="78">
        <f>(Q160+(((Y160*2)*1.25)+((Y160*1)*1.25)))</f>
        <v>573.56156250000004</v>
      </c>
      <c r="AC160" s="78">
        <f>(Q160+(((Y160*2)*1.25)+((Y160*2)*1.5)))</f>
        <v>658.98562500000003</v>
      </c>
      <c r="AD160" s="77"/>
      <c r="AE160" s="79" t="s">
        <v>183</v>
      </c>
      <c r="AG160" s="27"/>
    </row>
    <row r="161" spans="2:34" s="26" customFormat="1" ht="19" customHeight="1">
      <c r="B161" s="44">
        <v>2582</v>
      </c>
      <c r="C161" s="45" t="s">
        <v>300</v>
      </c>
      <c r="D161" s="46"/>
      <c r="E161" s="47">
        <v>0</v>
      </c>
      <c r="F161" s="48" t="s">
        <v>141</v>
      </c>
      <c r="G161" s="48" t="s">
        <v>177</v>
      </c>
      <c r="H161" s="49">
        <f t="shared" si="65"/>
        <v>241.41</v>
      </c>
      <c r="I161" s="50">
        <f>E161*H161</f>
        <v>0</v>
      </c>
      <c r="J161" s="54"/>
      <c r="M161" s="52">
        <f>I161+(I161*(SUMIF($G$251:$G$257,G161,$E$251:$E$257)))</f>
        <v>0</v>
      </c>
      <c r="P161" s="80">
        <v>211.23</v>
      </c>
      <c r="Q161" s="81">
        <v>241.41</v>
      </c>
      <c r="R161" s="82"/>
      <c r="S161" s="81">
        <v>950.54</v>
      </c>
      <c r="T161" s="81">
        <v>1086.33</v>
      </c>
      <c r="U161" s="82"/>
      <c r="V161" s="81">
        <v>3612.06</v>
      </c>
      <c r="W161" s="81">
        <v>4128.07</v>
      </c>
      <c r="X161" s="82"/>
      <c r="Y161" s="83">
        <f>Q161/8</f>
        <v>30.17625</v>
      </c>
      <c r="Z161" s="83">
        <f>Q161+((Y161*1)*1.25)</f>
        <v>279.1303125</v>
      </c>
      <c r="AA161" s="83">
        <f>Q161+((Y161*2)*1.25)</f>
        <v>316.85062499999998</v>
      </c>
      <c r="AB161" s="83">
        <f>(Q161+(((Y161*2)*1.25)+((Y161*1)*1.25)))</f>
        <v>354.57093750000001</v>
      </c>
      <c r="AC161" s="83">
        <f>(Q161+(((Y161*2)*1.25)+((Y161*2)*1.5)))</f>
        <v>407.37937499999998</v>
      </c>
      <c r="AD161" s="82"/>
      <c r="AE161" s="84" t="s">
        <v>183</v>
      </c>
      <c r="AG161" s="27"/>
    </row>
    <row r="162" spans="2:34" s="26" customFormat="1" ht="19" customHeight="1">
      <c r="B162" s="44">
        <v>2583</v>
      </c>
      <c r="C162" s="45" t="s">
        <v>301</v>
      </c>
      <c r="D162" s="46"/>
      <c r="E162" s="47">
        <v>0</v>
      </c>
      <c r="F162" s="48" t="s">
        <v>141</v>
      </c>
      <c r="G162" s="48" t="s">
        <v>177</v>
      </c>
      <c r="H162" s="49">
        <f t="shared" si="65"/>
        <v>217.21</v>
      </c>
      <c r="I162" s="50">
        <f>E162*H162</f>
        <v>0</v>
      </c>
      <c r="J162" s="54"/>
      <c r="M162" s="52">
        <f>I162+(I162*(SUMIF($G$251:$G$257,G162,$E$251:$E$257)))</f>
        <v>0</v>
      </c>
      <c r="P162" s="75">
        <v>190.06</v>
      </c>
      <c r="Q162" s="76">
        <v>217.21</v>
      </c>
      <c r="R162" s="77"/>
      <c r="S162" s="76">
        <v>855.28</v>
      </c>
      <c r="T162" s="76">
        <v>977.46</v>
      </c>
      <c r="U162" s="77"/>
      <c r="V162" s="76">
        <v>3250.06</v>
      </c>
      <c r="W162" s="76">
        <v>3714.35</v>
      </c>
      <c r="X162" s="77"/>
      <c r="Y162" s="78">
        <f>Q162/8</f>
        <v>27.151250000000001</v>
      </c>
      <c r="Z162" s="78">
        <f>Q162+((Y162*1)*1.25)</f>
        <v>251.14906250000001</v>
      </c>
      <c r="AA162" s="78">
        <f>Q162+((Y162*2)*1.25)</f>
        <v>285.08812499999999</v>
      </c>
      <c r="AB162" s="78">
        <f>(Q162+(((Y162*2)*1.25)+((Y162*1)*1.25)))</f>
        <v>319.02718749999997</v>
      </c>
      <c r="AC162" s="78">
        <f>(Q162+(((Y162*2)*1.25)+((Y162*2)*1.5)))</f>
        <v>366.541875</v>
      </c>
      <c r="AD162" s="77"/>
      <c r="AE162" s="79" t="s">
        <v>183</v>
      </c>
      <c r="AG162" s="27"/>
    </row>
    <row r="163" spans="2:34" s="26" customFormat="1" ht="19" customHeight="1">
      <c r="B163" s="44">
        <v>2584</v>
      </c>
      <c r="C163" s="45" t="s">
        <v>302</v>
      </c>
      <c r="D163" s="46"/>
      <c r="E163" s="47">
        <v>0</v>
      </c>
      <c r="F163" s="48" t="s">
        <v>141</v>
      </c>
      <c r="G163" s="48" t="s">
        <v>177</v>
      </c>
      <c r="H163" s="49">
        <f t="shared" si="65"/>
        <v>189.36</v>
      </c>
      <c r="I163" s="50">
        <f>E163*H163</f>
        <v>0</v>
      </c>
      <c r="J163" s="54"/>
      <c r="M163" s="52">
        <f>I163+(I163*(SUMIF($G$251:$G$257,G163,$E$251:$E$257)))</f>
        <v>0</v>
      </c>
      <c r="P163" s="80">
        <v>165.69</v>
      </c>
      <c r="Q163" s="81">
        <v>189.36</v>
      </c>
      <c r="R163" s="82"/>
      <c r="S163" s="81">
        <v>745.59</v>
      </c>
      <c r="T163" s="81">
        <v>852.1</v>
      </c>
      <c r="U163" s="82"/>
      <c r="V163" s="81">
        <v>2833.24</v>
      </c>
      <c r="W163" s="81">
        <v>3237.99</v>
      </c>
      <c r="X163" s="82"/>
      <c r="Y163" s="83">
        <f>Q163/8</f>
        <v>23.67</v>
      </c>
      <c r="Z163" s="83">
        <f>Q163+((Y163*1)*1.25)</f>
        <v>218.94750000000002</v>
      </c>
      <c r="AA163" s="83">
        <f>Q163+((Y163*2)*1.25)</f>
        <v>248.53500000000003</v>
      </c>
      <c r="AB163" s="83">
        <f>(Q163+(((Y163*2)*1.25)+((Y163*1)*1.25)))</f>
        <v>278.1225</v>
      </c>
      <c r="AC163" s="83">
        <f>(Q163+(((Y163*2)*1.25)+((Y163*2)*1.5)))</f>
        <v>319.54500000000002</v>
      </c>
      <c r="AD163" s="82"/>
      <c r="AE163" s="84" t="s">
        <v>187</v>
      </c>
      <c r="AG163" s="27"/>
    </row>
    <row r="164" spans="2:34" s="26" customFormat="1" ht="19" customHeight="1">
      <c r="B164" s="44">
        <v>2585</v>
      </c>
      <c r="C164" s="45" t="s">
        <v>303</v>
      </c>
      <c r="D164" s="46"/>
      <c r="E164" s="47">
        <v>0</v>
      </c>
      <c r="F164" s="48" t="s">
        <v>141</v>
      </c>
      <c r="G164" s="48" t="s">
        <v>177</v>
      </c>
      <c r="H164" s="49">
        <f t="shared" si="65"/>
        <v>101.92</v>
      </c>
      <c r="I164" s="50">
        <f>E164*H164</f>
        <v>0</v>
      </c>
      <c r="J164" s="54"/>
      <c r="M164" s="52">
        <f>I164+(I164*(SUMIF($G$251:$G$257,G164,$E$251:$E$257)))</f>
        <v>0</v>
      </c>
      <c r="P164" s="75">
        <v>89.18</v>
      </c>
      <c r="Q164" s="76">
        <v>101.92</v>
      </c>
      <c r="R164" s="77"/>
      <c r="S164" s="76">
        <v>401.33</v>
      </c>
      <c r="T164" s="76">
        <v>458.66</v>
      </c>
      <c r="U164" s="77"/>
      <c r="V164" s="76">
        <v>1894.78</v>
      </c>
      <c r="W164" s="76"/>
      <c r="X164" s="77"/>
      <c r="Y164" s="78">
        <f>Q164/8</f>
        <v>12.74</v>
      </c>
      <c r="Z164" s="78">
        <f>Q164+((Y164*1)*1.25)</f>
        <v>117.845</v>
      </c>
      <c r="AA164" s="78">
        <f>Q164+((Y164*2)*1.25)</f>
        <v>133.77000000000001</v>
      </c>
      <c r="AB164" s="78">
        <f>(Q164+(((Y164*2)*1.25)+((Y164*1)*1.25)))</f>
        <v>149.69499999999999</v>
      </c>
      <c r="AC164" s="78">
        <f>(Q164+(((Y164*2)*1.25)+((Y164*2)*1.5)))</f>
        <v>171.99</v>
      </c>
      <c r="AD164" s="77"/>
      <c r="AE164" s="79" t="s">
        <v>187</v>
      </c>
      <c r="AG164" s="27"/>
    </row>
    <row r="165" spans="2:34" s="90" customFormat="1" ht="16" customHeight="1">
      <c r="B165" s="85">
        <v>259</v>
      </c>
      <c r="C165" s="86" t="s">
        <v>304</v>
      </c>
      <c r="D165" s="87"/>
      <c r="E165" s="88"/>
      <c r="F165" s="88"/>
      <c r="G165" s="88"/>
      <c r="H165" s="88"/>
      <c r="I165" s="88"/>
      <c r="J165" s="89">
        <f>SUM(I166:I172)</f>
        <v>0</v>
      </c>
      <c r="K165" s="26"/>
      <c r="L165" s="26"/>
      <c r="M165" s="26"/>
      <c r="P165" s="72"/>
      <c r="Q165" s="73"/>
      <c r="R165" s="69"/>
      <c r="S165" s="73"/>
      <c r="T165" s="73"/>
      <c r="U165" s="69"/>
      <c r="V165" s="73"/>
      <c r="W165" s="73"/>
      <c r="X165" s="69"/>
      <c r="Y165" s="74"/>
      <c r="Z165" s="74"/>
      <c r="AA165" s="74"/>
      <c r="AB165" s="74"/>
      <c r="AC165" s="74"/>
      <c r="AD165" s="69"/>
      <c r="AE165" s="66"/>
      <c r="AG165" s="53"/>
    </row>
    <row r="166" spans="2:34" s="26" customFormat="1" ht="19" customHeight="1">
      <c r="B166" s="44">
        <v>2591</v>
      </c>
      <c r="C166" s="45" t="s">
        <v>305</v>
      </c>
      <c r="D166" s="46"/>
      <c r="E166" s="47">
        <v>0</v>
      </c>
      <c r="F166" s="48" t="s">
        <v>141</v>
      </c>
      <c r="G166" s="48" t="s">
        <v>177</v>
      </c>
      <c r="H166" s="49">
        <f t="shared" ref="H166:H172" si="66">Q166</f>
        <v>286.64</v>
      </c>
      <c r="I166" s="50">
        <f t="shared" ref="I166:I172" si="67">E166*H166</f>
        <v>0</v>
      </c>
      <c r="J166" s="54"/>
      <c r="M166" s="52">
        <f t="shared" ref="M166:M172" si="68">I166+(I166*(SUMIF($G$251:$G$257,G166,$E$251:$E$257)))</f>
        <v>0</v>
      </c>
      <c r="P166" s="75">
        <v>250.81</v>
      </c>
      <c r="Q166" s="76">
        <v>286.64</v>
      </c>
      <c r="R166" s="77"/>
      <c r="S166" s="76">
        <v>1128.6400000000001</v>
      </c>
      <c r="T166" s="76">
        <v>1289.8800000000001</v>
      </c>
      <c r="U166" s="77"/>
      <c r="V166" s="76">
        <v>4288.8500000000004</v>
      </c>
      <c r="W166" s="76">
        <v>4901.54</v>
      </c>
      <c r="X166" s="77"/>
      <c r="Y166" s="78">
        <f t="shared" ref="Y166:Y172" si="69">Q166/8</f>
        <v>35.83</v>
      </c>
      <c r="Z166" s="78">
        <f t="shared" ref="Z166:Z172" si="70">Q166+((Y166*1)*1.25)</f>
        <v>331.42750000000001</v>
      </c>
      <c r="AA166" s="78">
        <f t="shared" ref="AA166:AA172" si="71">Q166+((Y166*2)*1.25)</f>
        <v>376.21499999999997</v>
      </c>
      <c r="AB166" s="78">
        <f t="shared" ref="AB166:AB172" si="72">(Q166+(((Y166*2)*1.25)+((Y166*1)*1.25)))</f>
        <v>421.00249999999994</v>
      </c>
      <c r="AC166" s="78">
        <f t="shared" ref="AC166:AC172" si="73">(Q166+(((Y166*2)*1.25)+((Y166*2)*1.5)))</f>
        <v>483.70499999999998</v>
      </c>
      <c r="AD166" s="77"/>
      <c r="AE166" s="79" t="s">
        <v>183</v>
      </c>
      <c r="AG166" s="27"/>
    </row>
    <row r="167" spans="2:34" s="26" customFormat="1" ht="19" customHeight="1">
      <c r="B167" s="44">
        <v>2592</v>
      </c>
      <c r="C167" s="45" t="s">
        <v>306</v>
      </c>
      <c r="D167" s="46"/>
      <c r="E167" s="47">
        <v>0</v>
      </c>
      <c r="F167" s="48" t="s">
        <v>141</v>
      </c>
      <c r="G167" s="48" t="s">
        <v>177</v>
      </c>
      <c r="H167" s="49">
        <f t="shared" si="66"/>
        <v>217.21</v>
      </c>
      <c r="I167" s="50">
        <f t="shared" si="67"/>
        <v>0</v>
      </c>
      <c r="J167" s="54"/>
      <c r="M167" s="52">
        <f t="shared" si="68"/>
        <v>0</v>
      </c>
      <c r="P167" s="80">
        <v>190.06</v>
      </c>
      <c r="Q167" s="81">
        <v>217.21</v>
      </c>
      <c r="R167" s="82"/>
      <c r="S167" s="81">
        <v>855.28</v>
      </c>
      <c r="T167" s="81">
        <v>977.46</v>
      </c>
      <c r="U167" s="82"/>
      <c r="V167" s="81">
        <v>3250.06</v>
      </c>
      <c r="W167" s="81">
        <v>3714.35</v>
      </c>
      <c r="X167" s="82"/>
      <c r="Y167" s="83">
        <f t="shared" si="69"/>
        <v>27.151250000000001</v>
      </c>
      <c r="Z167" s="83">
        <f t="shared" si="70"/>
        <v>251.14906250000001</v>
      </c>
      <c r="AA167" s="83">
        <f t="shared" si="71"/>
        <v>285.08812499999999</v>
      </c>
      <c r="AB167" s="83">
        <f t="shared" si="72"/>
        <v>319.02718749999997</v>
      </c>
      <c r="AC167" s="83">
        <f t="shared" si="73"/>
        <v>366.541875</v>
      </c>
      <c r="AD167" s="82"/>
      <c r="AE167" s="84" t="s">
        <v>183</v>
      </c>
      <c r="AG167" s="27"/>
    </row>
    <row r="168" spans="2:34" s="26" customFormat="1" ht="19" customHeight="1">
      <c r="B168" s="44">
        <v>2593</v>
      </c>
      <c r="C168" s="45" t="s">
        <v>307</v>
      </c>
      <c r="D168" s="46"/>
      <c r="E168" s="47">
        <v>0</v>
      </c>
      <c r="F168" s="48" t="s">
        <v>141</v>
      </c>
      <c r="G168" s="48" t="s">
        <v>177</v>
      </c>
      <c r="H168" s="49">
        <f t="shared" si="66"/>
        <v>253.89</v>
      </c>
      <c r="I168" s="50">
        <f t="shared" si="67"/>
        <v>0</v>
      </c>
      <c r="J168" s="54"/>
      <c r="M168" s="52">
        <f t="shared" si="68"/>
        <v>0</v>
      </c>
      <c r="P168" s="75">
        <v>222.16</v>
      </c>
      <c r="Q168" s="76">
        <v>253.89</v>
      </c>
      <c r="R168" s="77"/>
      <c r="S168" s="76">
        <v>999.7</v>
      </c>
      <c r="T168" s="76">
        <v>1142.52</v>
      </c>
      <c r="U168" s="77"/>
      <c r="V168" s="76">
        <v>3798.87</v>
      </c>
      <c r="W168" s="76">
        <v>4341.5600000000004</v>
      </c>
      <c r="X168" s="77"/>
      <c r="Y168" s="78">
        <f t="shared" si="69"/>
        <v>31.736249999999998</v>
      </c>
      <c r="Z168" s="78">
        <f t="shared" si="70"/>
        <v>293.56031250000001</v>
      </c>
      <c r="AA168" s="78">
        <f t="shared" si="71"/>
        <v>333.23062499999997</v>
      </c>
      <c r="AB168" s="78">
        <f t="shared" si="72"/>
        <v>372.90093749999994</v>
      </c>
      <c r="AC168" s="78">
        <f t="shared" si="73"/>
        <v>428.43937499999998</v>
      </c>
      <c r="AD168" s="77"/>
      <c r="AE168" s="79" t="s">
        <v>183</v>
      </c>
      <c r="AG168" s="27"/>
    </row>
    <row r="169" spans="2:34" s="26" customFormat="1" ht="19" customHeight="1">
      <c r="B169" s="44">
        <v>2594</v>
      </c>
      <c r="C169" s="45" t="s">
        <v>308</v>
      </c>
      <c r="D169" s="46"/>
      <c r="E169" s="47">
        <v>0</v>
      </c>
      <c r="F169" s="48" t="s">
        <v>141</v>
      </c>
      <c r="G169" s="48" t="s">
        <v>177</v>
      </c>
      <c r="H169" s="49">
        <f t="shared" si="66"/>
        <v>210.36</v>
      </c>
      <c r="I169" s="50">
        <f t="shared" si="67"/>
        <v>0</v>
      </c>
      <c r="J169" s="54"/>
      <c r="M169" s="52">
        <f t="shared" si="68"/>
        <v>0</v>
      </c>
      <c r="P169" s="80">
        <v>184.06</v>
      </c>
      <c r="Q169" s="81">
        <v>210.36</v>
      </c>
      <c r="R169" s="82"/>
      <c r="S169" s="81">
        <v>828.28</v>
      </c>
      <c r="T169" s="81">
        <v>946.61</v>
      </c>
      <c r="U169" s="82"/>
      <c r="V169" s="81">
        <v>3147.47</v>
      </c>
      <c r="W169" s="81">
        <v>3597.11</v>
      </c>
      <c r="X169" s="82"/>
      <c r="Y169" s="83">
        <f t="shared" si="69"/>
        <v>26.295000000000002</v>
      </c>
      <c r="Z169" s="83">
        <f t="shared" si="70"/>
        <v>243.22875000000002</v>
      </c>
      <c r="AA169" s="83">
        <f t="shared" si="71"/>
        <v>276.09750000000003</v>
      </c>
      <c r="AB169" s="83">
        <f t="shared" si="72"/>
        <v>308.96625000000006</v>
      </c>
      <c r="AC169" s="83">
        <f t="shared" si="73"/>
        <v>354.98250000000002</v>
      </c>
      <c r="AD169" s="82"/>
      <c r="AE169" s="84" t="s">
        <v>187</v>
      </c>
      <c r="AG169" s="27"/>
    </row>
    <row r="170" spans="2:34" s="26" customFormat="1" ht="19" customHeight="1">
      <c r="B170" s="44">
        <v>2595</v>
      </c>
      <c r="C170" s="45" t="s">
        <v>309</v>
      </c>
      <c r="D170" s="46"/>
      <c r="E170" s="47">
        <v>0</v>
      </c>
      <c r="F170" s="48" t="s">
        <v>141</v>
      </c>
      <c r="G170" s="48" t="s">
        <v>177</v>
      </c>
      <c r="H170" s="49">
        <f t="shared" si="66"/>
        <v>189.36</v>
      </c>
      <c r="I170" s="50">
        <f t="shared" si="67"/>
        <v>0</v>
      </c>
      <c r="J170" s="54"/>
      <c r="M170" s="52">
        <f t="shared" si="68"/>
        <v>0</v>
      </c>
      <c r="P170" s="75">
        <v>165.69</v>
      </c>
      <c r="Q170" s="76">
        <v>189.36</v>
      </c>
      <c r="R170" s="77"/>
      <c r="S170" s="76">
        <v>745.59</v>
      </c>
      <c r="T170" s="76">
        <v>852.1</v>
      </c>
      <c r="U170" s="77"/>
      <c r="V170" s="76">
        <v>2833.24</v>
      </c>
      <c r="W170" s="76">
        <v>3237.99</v>
      </c>
      <c r="X170" s="77"/>
      <c r="Y170" s="78">
        <f t="shared" si="69"/>
        <v>23.67</v>
      </c>
      <c r="Z170" s="78">
        <f t="shared" si="70"/>
        <v>218.94750000000002</v>
      </c>
      <c r="AA170" s="78">
        <f t="shared" si="71"/>
        <v>248.53500000000003</v>
      </c>
      <c r="AB170" s="78">
        <f t="shared" si="72"/>
        <v>278.1225</v>
      </c>
      <c r="AC170" s="78">
        <f t="shared" si="73"/>
        <v>319.54500000000002</v>
      </c>
      <c r="AD170" s="77"/>
      <c r="AE170" s="79" t="s">
        <v>187</v>
      </c>
      <c r="AG170" s="27"/>
    </row>
    <row r="171" spans="2:34" s="26" customFormat="1" ht="19" customHeight="1">
      <c r="B171" s="44">
        <v>2597</v>
      </c>
      <c r="C171" s="45" t="s">
        <v>310</v>
      </c>
      <c r="D171" s="46"/>
      <c r="E171" s="47">
        <v>0</v>
      </c>
      <c r="F171" s="48" t="s">
        <v>141</v>
      </c>
      <c r="G171" s="48" t="s">
        <v>177</v>
      </c>
      <c r="H171" s="49">
        <f t="shared" si="66"/>
        <v>185.64</v>
      </c>
      <c r="I171" s="50">
        <f t="shared" si="67"/>
        <v>0</v>
      </c>
      <c r="J171" s="54"/>
      <c r="M171" s="52">
        <f t="shared" si="68"/>
        <v>0</v>
      </c>
      <c r="P171" s="80">
        <v>162.43</v>
      </c>
      <c r="Q171" s="81">
        <v>185.64</v>
      </c>
      <c r="R171" s="82"/>
      <c r="S171" s="81">
        <v>730.95</v>
      </c>
      <c r="T171" s="81">
        <v>835.37</v>
      </c>
      <c r="U171" s="82"/>
      <c r="V171" s="81">
        <v>2777.62</v>
      </c>
      <c r="W171" s="81">
        <v>3174.42</v>
      </c>
      <c r="X171" s="82"/>
      <c r="Y171" s="83">
        <f t="shared" si="69"/>
        <v>23.204999999999998</v>
      </c>
      <c r="Z171" s="83">
        <f t="shared" si="70"/>
        <v>214.64624999999998</v>
      </c>
      <c r="AA171" s="83">
        <f t="shared" si="71"/>
        <v>243.65249999999997</v>
      </c>
      <c r="AB171" s="83">
        <f t="shared" si="72"/>
        <v>272.65875</v>
      </c>
      <c r="AC171" s="83">
        <f t="shared" si="73"/>
        <v>313.26749999999998</v>
      </c>
      <c r="AD171" s="82"/>
      <c r="AE171" s="84" t="s">
        <v>187</v>
      </c>
      <c r="AG171" s="27"/>
    </row>
    <row r="172" spans="2:34" s="26" customFormat="1" ht="19" customHeight="1">
      <c r="B172" s="44">
        <v>2596</v>
      </c>
      <c r="C172" s="45" t="s">
        <v>311</v>
      </c>
      <c r="D172" s="46"/>
      <c r="E172" s="47">
        <v>0</v>
      </c>
      <c r="F172" s="48" t="s">
        <v>141</v>
      </c>
      <c r="G172" s="48" t="s">
        <v>177</v>
      </c>
      <c r="H172" s="49">
        <f t="shared" si="66"/>
        <v>182.98</v>
      </c>
      <c r="I172" s="50">
        <f t="shared" si="67"/>
        <v>0</v>
      </c>
      <c r="J172" s="54"/>
      <c r="M172" s="52">
        <f t="shared" si="68"/>
        <v>0</v>
      </c>
      <c r="P172" s="75">
        <v>160.11000000000001</v>
      </c>
      <c r="Q172" s="76">
        <v>182.98</v>
      </c>
      <c r="R172" s="77"/>
      <c r="S172" s="76">
        <v>720.49</v>
      </c>
      <c r="T172" s="76">
        <v>823.41</v>
      </c>
      <c r="U172" s="77"/>
      <c r="V172" s="76">
        <v>2737.85</v>
      </c>
      <c r="W172" s="76">
        <v>3128.97</v>
      </c>
      <c r="X172" s="77"/>
      <c r="Y172" s="78">
        <f t="shared" si="69"/>
        <v>22.872499999999999</v>
      </c>
      <c r="Z172" s="78">
        <f t="shared" si="70"/>
        <v>211.57062499999998</v>
      </c>
      <c r="AA172" s="78">
        <f t="shared" si="71"/>
        <v>240.16125</v>
      </c>
      <c r="AB172" s="78">
        <f t="shared" si="72"/>
        <v>268.75187499999998</v>
      </c>
      <c r="AC172" s="78">
        <f t="shared" si="73"/>
        <v>308.77874999999995</v>
      </c>
      <c r="AD172" s="77"/>
      <c r="AE172" s="79" t="s">
        <v>187</v>
      </c>
      <c r="AG172" s="27"/>
    </row>
    <row r="173" spans="2:34" s="40" customFormat="1" ht="18">
      <c r="B173" s="34">
        <v>26</v>
      </c>
      <c r="C173" s="35" t="s">
        <v>312</v>
      </c>
      <c r="D173" s="36"/>
      <c r="E173" s="37"/>
      <c r="F173" s="38"/>
      <c r="G173" s="38"/>
      <c r="H173" s="38"/>
      <c r="I173" s="38"/>
      <c r="J173" s="38"/>
      <c r="K173" s="39">
        <f>SUM(J174:J191)</f>
        <v>0</v>
      </c>
      <c r="L173" s="26"/>
      <c r="M173" s="26"/>
      <c r="O173" s="26"/>
      <c r="P173" s="72"/>
      <c r="Q173" s="73"/>
      <c r="R173" s="69"/>
      <c r="S173" s="73"/>
      <c r="T173" s="73"/>
      <c r="U173" s="69"/>
      <c r="V173" s="73"/>
      <c r="W173" s="73"/>
      <c r="X173" s="69"/>
      <c r="Y173" s="74"/>
      <c r="Z173" s="74"/>
      <c r="AA173" s="74"/>
      <c r="AB173" s="74"/>
      <c r="AC173" s="74"/>
      <c r="AD173" s="69"/>
      <c r="AE173" s="66"/>
      <c r="AF173" s="42"/>
      <c r="AG173" s="41"/>
      <c r="AH173" s="43"/>
    </row>
    <row r="174" spans="2:34" s="90" customFormat="1" ht="16" customHeight="1">
      <c r="B174" s="85">
        <v>261</v>
      </c>
      <c r="C174" s="86" t="s">
        <v>93</v>
      </c>
      <c r="D174" s="87"/>
      <c r="E174" s="88"/>
      <c r="F174" s="88"/>
      <c r="G174" s="88"/>
      <c r="H174" s="88"/>
      <c r="I174" s="88"/>
      <c r="J174" s="89">
        <f>SUM(I175:I178)</f>
        <v>0</v>
      </c>
      <c r="K174" s="26"/>
      <c r="L174" s="26"/>
      <c r="M174" s="26"/>
      <c r="O174" s="26"/>
      <c r="P174" s="72"/>
      <c r="Q174" s="73"/>
      <c r="R174" s="69"/>
      <c r="S174" s="73"/>
      <c r="T174" s="73"/>
      <c r="U174" s="69"/>
      <c r="V174" s="73"/>
      <c r="W174" s="73"/>
      <c r="X174" s="69"/>
      <c r="Y174" s="74"/>
      <c r="Z174" s="74"/>
      <c r="AA174" s="74"/>
      <c r="AB174" s="74"/>
      <c r="AC174" s="74"/>
      <c r="AD174" s="69"/>
      <c r="AE174" s="66"/>
      <c r="AG174" s="53"/>
    </row>
    <row r="175" spans="2:34" s="26" customFormat="1" ht="19" customHeight="1">
      <c r="B175" s="44">
        <v>2611</v>
      </c>
      <c r="C175" s="45" t="s">
        <v>44</v>
      </c>
      <c r="D175" s="46"/>
      <c r="E175" s="47">
        <v>0</v>
      </c>
      <c r="F175" s="48" t="s">
        <v>141</v>
      </c>
      <c r="G175" s="48" t="s">
        <v>177</v>
      </c>
      <c r="H175" s="49">
        <f t="shared" ref="H175:H178" si="74">Q175</f>
        <v>256.92</v>
      </c>
      <c r="I175" s="50">
        <f>E175*H175</f>
        <v>0</v>
      </c>
      <c r="J175" s="54"/>
      <c r="M175" s="52">
        <f>I175+(I175*(SUMIF($G$251:$G$257,G175,$E$251:$E$257)))</f>
        <v>0</v>
      </c>
      <c r="P175" s="75">
        <v>224.81</v>
      </c>
      <c r="Q175" s="76">
        <v>256.92</v>
      </c>
      <c r="R175" s="77"/>
      <c r="S175" s="76">
        <v>1011.64</v>
      </c>
      <c r="T175" s="76">
        <v>1156.1600000000001</v>
      </c>
      <c r="U175" s="77"/>
      <c r="V175" s="76">
        <v>3844.22</v>
      </c>
      <c r="W175" s="76">
        <v>4393.3900000000003</v>
      </c>
      <c r="X175" s="77"/>
      <c r="Y175" s="78">
        <f>Q175/8</f>
        <v>32.115000000000002</v>
      </c>
      <c r="Z175" s="78">
        <f>Q175+((Y175*1)*1.25)</f>
        <v>297.06375000000003</v>
      </c>
      <c r="AA175" s="78">
        <f>Q175+((Y175*2)*1.25)</f>
        <v>337.20750000000004</v>
      </c>
      <c r="AB175" s="78">
        <f>(Q175+(((Y175*2)*1.25)+((Y175*1)*1.25)))</f>
        <v>377.35125000000005</v>
      </c>
      <c r="AC175" s="78">
        <f>(Q175+(((Y175*2)*1.25)+((Y175*2)*1.5)))</f>
        <v>433.55250000000001</v>
      </c>
      <c r="AD175" s="77"/>
      <c r="AE175" s="79" t="s">
        <v>183</v>
      </c>
      <c r="AG175" s="27"/>
    </row>
    <row r="176" spans="2:34" s="26" customFormat="1" ht="19" customHeight="1">
      <c r="B176" s="44">
        <v>2612</v>
      </c>
      <c r="C176" s="45" t="s">
        <v>313</v>
      </c>
      <c r="D176" s="46"/>
      <c r="E176" s="47">
        <v>0</v>
      </c>
      <c r="F176" s="48" t="s">
        <v>141</v>
      </c>
      <c r="G176" s="48" t="s">
        <v>177</v>
      </c>
      <c r="H176" s="49">
        <f t="shared" si="74"/>
        <v>212.46</v>
      </c>
      <c r="I176" s="50">
        <f>E176*H176</f>
        <v>0</v>
      </c>
      <c r="J176" s="54"/>
      <c r="M176" s="52">
        <f>I176+(I176*(SUMIF($G$251:$G$257,G176,$E$251:$E$257)))</f>
        <v>0</v>
      </c>
      <c r="P176" s="80">
        <v>185.9</v>
      </c>
      <c r="Q176" s="81">
        <v>212.46</v>
      </c>
      <c r="R176" s="82"/>
      <c r="S176" s="81">
        <v>836.56</v>
      </c>
      <c r="T176" s="81">
        <v>956.07</v>
      </c>
      <c r="U176" s="82"/>
      <c r="V176" s="81">
        <v>3178.94</v>
      </c>
      <c r="W176" s="81">
        <v>3633.07</v>
      </c>
      <c r="X176" s="82"/>
      <c r="Y176" s="83">
        <f>Q176/8</f>
        <v>26.557500000000001</v>
      </c>
      <c r="Z176" s="83">
        <f>Q176+((Y176*1)*1.25)</f>
        <v>245.65687500000001</v>
      </c>
      <c r="AA176" s="83">
        <f>Q176+((Y176*2)*1.25)</f>
        <v>278.85374999999999</v>
      </c>
      <c r="AB176" s="83">
        <f>(Q176+(((Y176*2)*1.25)+((Y176*1)*1.25)))</f>
        <v>312.05062499999997</v>
      </c>
      <c r="AC176" s="83">
        <f>(Q176+(((Y176*2)*1.25)+((Y176*2)*1.5)))</f>
        <v>358.52625</v>
      </c>
      <c r="AD176" s="82"/>
      <c r="AE176" s="84" t="s">
        <v>187</v>
      </c>
      <c r="AG176" s="27"/>
    </row>
    <row r="177" spans="2:34" s="26" customFormat="1" ht="19" customHeight="1">
      <c r="B177" s="44">
        <v>2613</v>
      </c>
      <c r="C177" s="45" t="s">
        <v>94</v>
      </c>
      <c r="D177" s="46"/>
      <c r="E177" s="47">
        <v>0</v>
      </c>
      <c r="F177" s="48" t="s">
        <v>141</v>
      </c>
      <c r="G177" s="48" t="s">
        <v>177</v>
      </c>
      <c r="H177" s="49">
        <f t="shared" si="74"/>
        <v>161.21</v>
      </c>
      <c r="I177" s="50">
        <f>E177*H177</f>
        <v>0</v>
      </c>
      <c r="J177" s="54"/>
      <c r="M177" s="52">
        <f>I177+(I177*(SUMIF($G$251:$G$257,G177,$E$251:$E$257)))</f>
        <v>0</v>
      </c>
      <c r="P177" s="75">
        <v>141.05000000000001</v>
      </c>
      <c r="Q177" s="76">
        <v>161.21</v>
      </c>
      <c r="R177" s="77"/>
      <c r="S177" s="76">
        <v>634.75</v>
      </c>
      <c r="T177" s="76">
        <v>725.42</v>
      </c>
      <c r="U177" s="77"/>
      <c r="V177" s="76">
        <v>2412.0300000000002</v>
      </c>
      <c r="W177" s="76">
        <v>2756.61</v>
      </c>
      <c r="X177" s="77"/>
      <c r="Y177" s="78">
        <f>Q177/8</f>
        <v>20.151250000000001</v>
      </c>
      <c r="Z177" s="78">
        <f>Q177+((Y177*1)*1.25)</f>
        <v>186.39906250000001</v>
      </c>
      <c r="AA177" s="78">
        <f>Q177+((Y177*2)*1.25)</f>
        <v>211.58812500000002</v>
      </c>
      <c r="AB177" s="78">
        <f>(Q177+(((Y177*2)*1.25)+((Y177*1)*1.25)))</f>
        <v>236.77718750000003</v>
      </c>
      <c r="AC177" s="78">
        <f>(Q177+(((Y177*2)*1.25)+((Y177*2)*1.5)))</f>
        <v>272.041875</v>
      </c>
      <c r="AD177" s="77"/>
      <c r="AE177" s="79" t="s">
        <v>187</v>
      </c>
      <c r="AG177" s="27"/>
    </row>
    <row r="178" spans="2:34" s="26" customFormat="1" ht="19" customHeight="1">
      <c r="B178" s="44">
        <v>2614</v>
      </c>
      <c r="C178" s="45" t="s">
        <v>314</v>
      </c>
      <c r="D178" s="46"/>
      <c r="E178" s="47">
        <v>0</v>
      </c>
      <c r="F178" s="48" t="s">
        <v>141</v>
      </c>
      <c r="G178" s="48" t="s">
        <v>177</v>
      </c>
      <c r="H178" s="49">
        <f t="shared" si="74"/>
        <v>100.92</v>
      </c>
      <c r="I178" s="50">
        <f>E178*H178</f>
        <v>0</v>
      </c>
      <c r="J178" s="54"/>
      <c r="M178" s="52">
        <f>I178+(I178*(SUMIF($G$251:$G$257,G178,$E$251:$E$257)))</f>
        <v>0</v>
      </c>
      <c r="P178" s="80">
        <v>88.3</v>
      </c>
      <c r="Q178" s="81">
        <v>100.92</v>
      </c>
      <c r="R178" s="82"/>
      <c r="S178" s="81">
        <v>397.37</v>
      </c>
      <c r="T178" s="81">
        <v>454.14</v>
      </c>
      <c r="U178" s="82"/>
      <c r="V178" s="81">
        <v>1894.78</v>
      </c>
      <c r="W178" s="81"/>
      <c r="X178" s="82"/>
      <c r="Y178" s="83">
        <f>Q178/8</f>
        <v>12.615</v>
      </c>
      <c r="Z178" s="83">
        <f>Q178+((Y178*1)*1.25)</f>
        <v>116.68875</v>
      </c>
      <c r="AA178" s="83">
        <f>Q178+((Y178*2)*1.25)</f>
        <v>132.45750000000001</v>
      </c>
      <c r="AB178" s="83">
        <f>(Q178+(((Y178*2)*1.25)+((Y178*1)*1.25)))</f>
        <v>148.22624999999999</v>
      </c>
      <c r="AC178" s="83">
        <f>(Q178+(((Y178*2)*1.25)+((Y178*2)*1.5)))</f>
        <v>170.30250000000001</v>
      </c>
      <c r="AD178" s="82"/>
      <c r="AE178" s="84" t="s">
        <v>187</v>
      </c>
      <c r="AG178" s="27"/>
    </row>
    <row r="179" spans="2:34" s="90" customFormat="1" ht="16" customHeight="1">
      <c r="B179" s="85">
        <v>262</v>
      </c>
      <c r="C179" s="86" t="s">
        <v>315</v>
      </c>
      <c r="D179" s="87"/>
      <c r="E179" s="88"/>
      <c r="F179" s="88"/>
      <c r="G179" s="88"/>
      <c r="H179" s="88"/>
      <c r="I179" s="88"/>
      <c r="J179" s="89">
        <f>SUM(I180:I183)</f>
        <v>0</v>
      </c>
      <c r="K179" s="26"/>
      <c r="L179" s="26"/>
      <c r="M179" s="26"/>
      <c r="P179" s="72"/>
      <c r="Q179" s="73"/>
      <c r="R179" s="69"/>
      <c r="S179" s="73"/>
      <c r="T179" s="73"/>
      <c r="U179" s="69"/>
      <c r="V179" s="73"/>
      <c r="W179" s="73"/>
      <c r="X179" s="69"/>
      <c r="Y179" s="74"/>
      <c r="Z179" s="74"/>
      <c r="AA179" s="74"/>
      <c r="AB179" s="74"/>
      <c r="AC179" s="74"/>
      <c r="AD179" s="69"/>
      <c r="AE179" s="66"/>
      <c r="AG179" s="53"/>
    </row>
    <row r="180" spans="2:34" s="26" customFormat="1" ht="19" customHeight="1">
      <c r="B180" s="44">
        <v>2621</v>
      </c>
      <c r="C180" s="45" t="s">
        <v>316</v>
      </c>
      <c r="D180" s="46"/>
      <c r="E180" s="47">
        <v>0</v>
      </c>
      <c r="F180" s="48" t="s">
        <v>141</v>
      </c>
      <c r="G180" s="48" t="s">
        <v>177</v>
      </c>
      <c r="H180" s="49">
        <f t="shared" ref="H180:H183" si="75">Q180</f>
        <v>259.55</v>
      </c>
      <c r="I180" s="50">
        <f>E180*H180</f>
        <v>0</v>
      </c>
      <c r="J180" s="54"/>
      <c r="M180" s="52">
        <f>I180+(I180*(SUMIF($G$251:$G$257,G180,$E$251:$E$257)))</f>
        <v>0</v>
      </c>
      <c r="P180" s="75">
        <v>259.55</v>
      </c>
      <c r="Q180" s="76">
        <v>259.55</v>
      </c>
      <c r="R180" s="77"/>
      <c r="S180" s="76">
        <v>1167.98</v>
      </c>
      <c r="T180" s="76">
        <v>1334.84</v>
      </c>
      <c r="U180" s="77"/>
      <c r="V180" s="76">
        <v>4438.34</v>
      </c>
      <c r="W180" s="76">
        <v>5072.3900000000003</v>
      </c>
      <c r="X180" s="77"/>
      <c r="Y180" s="78">
        <f>Q180/8</f>
        <v>32.443750000000001</v>
      </c>
      <c r="Z180" s="78">
        <f>Q180+((Y180*1)*1.25)</f>
        <v>300.10468750000001</v>
      </c>
      <c r="AA180" s="78">
        <f>Q180+((Y180*2)*1.25)</f>
        <v>340.65937500000001</v>
      </c>
      <c r="AB180" s="78">
        <f>(Q180+(((Y180*2)*1.25)+((Y180*1)*1.25)))</f>
        <v>381.21406250000001</v>
      </c>
      <c r="AC180" s="78">
        <f>(Q180+(((Y180*2)*1.25)+((Y180*2)*1.5)))</f>
        <v>437.99062500000002</v>
      </c>
      <c r="AD180" s="77"/>
      <c r="AE180" s="79" t="s">
        <v>183</v>
      </c>
      <c r="AG180" s="27"/>
    </row>
    <row r="181" spans="2:34" s="26" customFormat="1" ht="19" customHeight="1">
      <c r="B181" s="44">
        <v>2622</v>
      </c>
      <c r="C181" s="45" t="s">
        <v>317</v>
      </c>
      <c r="D181" s="46"/>
      <c r="E181" s="47">
        <v>0</v>
      </c>
      <c r="F181" s="48" t="s">
        <v>141</v>
      </c>
      <c r="G181" s="48" t="s">
        <v>177</v>
      </c>
      <c r="H181" s="49">
        <f t="shared" si="75"/>
        <v>237.2</v>
      </c>
      <c r="I181" s="50">
        <f>E181*H181</f>
        <v>0</v>
      </c>
      <c r="J181" s="54"/>
      <c r="M181" s="52">
        <f>I181+(I181*(SUMIF($G$251:$G$257,G181,$E$251:$E$257)))</f>
        <v>0</v>
      </c>
      <c r="P181" s="80">
        <v>207.55</v>
      </c>
      <c r="Q181" s="81">
        <v>237.2</v>
      </c>
      <c r="R181" s="82"/>
      <c r="S181" s="81">
        <v>933.98</v>
      </c>
      <c r="T181" s="81">
        <v>1067.4000000000001</v>
      </c>
      <c r="U181" s="82"/>
      <c r="V181" s="81">
        <v>3549.11</v>
      </c>
      <c r="W181" s="81">
        <v>4056.13</v>
      </c>
      <c r="X181" s="82"/>
      <c r="Y181" s="83">
        <f>Q181/8</f>
        <v>29.65</v>
      </c>
      <c r="Z181" s="83">
        <f>Q181+((Y181*1)*1.25)</f>
        <v>274.26249999999999</v>
      </c>
      <c r="AA181" s="83">
        <f>Q181+((Y181*2)*1.25)</f>
        <v>311.32499999999999</v>
      </c>
      <c r="AB181" s="83">
        <f>(Q181+(((Y181*2)*1.25)+((Y181*1)*1.25)))</f>
        <v>348.38749999999999</v>
      </c>
      <c r="AC181" s="83">
        <f>(Q181+(((Y181*2)*1.25)+((Y181*2)*1.5)))</f>
        <v>400.27499999999998</v>
      </c>
      <c r="AD181" s="82"/>
      <c r="AE181" s="84" t="s">
        <v>183</v>
      </c>
      <c r="AG181" s="27"/>
    </row>
    <row r="182" spans="2:34" s="26" customFormat="1" ht="19" customHeight="1">
      <c r="B182" s="44">
        <v>2623</v>
      </c>
      <c r="C182" s="45" t="s">
        <v>318</v>
      </c>
      <c r="D182" s="46"/>
      <c r="E182" s="47">
        <v>0</v>
      </c>
      <c r="F182" s="48" t="s">
        <v>141</v>
      </c>
      <c r="G182" s="48" t="s">
        <v>177</v>
      </c>
      <c r="H182" s="49">
        <f t="shared" si="75"/>
        <v>141.28</v>
      </c>
      <c r="I182" s="50">
        <f>E182*H182</f>
        <v>0</v>
      </c>
      <c r="J182" s="54"/>
      <c r="M182" s="52">
        <f>I182+(I182*(SUMIF($G$251:$G$257,G182,$E$251:$E$257)))</f>
        <v>0</v>
      </c>
      <c r="P182" s="75">
        <v>123.62</v>
      </c>
      <c r="Q182" s="76">
        <v>141.28</v>
      </c>
      <c r="R182" s="77"/>
      <c r="S182" s="76">
        <v>556.30999999999995</v>
      </c>
      <c r="T182" s="76">
        <v>635.78</v>
      </c>
      <c r="U182" s="77"/>
      <c r="V182" s="76">
        <v>2113.9699999999998</v>
      </c>
      <c r="W182" s="76">
        <v>2415.9699999999998</v>
      </c>
      <c r="X182" s="77"/>
      <c r="Y182" s="78">
        <f>Q182/8</f>
        <v>17.66</v>
      </c>
      <c r="Z182" s="78">
        <f>Q182+((Y182*1)*1.25)</f>
        <v>163.35499999999999</v>
      </c>
      <c r="AA182" s="78">
        <f>Q182+((Y182*2)*1.25)</f>
        <v>185.43</v>
      </c>
      <c r="AB182" s="78">
        <f>(Q182+(((Y182*2)*1.25)+((Y182*1)*1.25)))</f>
        <v>207.505</v>
      </c>
      <c r="AC182" s="78">
        <f>(Q182+(((Y182*2)*1.25)+((Y182*2)*1.5)))</f>
        <v>238.41</v>
      </c>
      <c r="AD182" s="77"/>
      <c r="AE182" s="79" t="s">
        <v>187</v>
      </c>
      <c r="AG182" s="27"/>
    </row>
    <row r="183" spans="2:34" s="26" customFormat="1" ht="19" customHeight="1">
      <c r="B183" s="44">
        <v>2624</v>
      </c>
      <c r="C183" s="45" t="s">
        <v>319</v>
      </c>
      <c r="D183" s="46"/>
      <c r="E183" s="47">
        <v>0</v>
      </c>
      <c r="F183" s="48" t="s">
        <v>141</v>
      </c>
      <c r="G183" s="48" t="s">
        <v>193</v>
      </c>
      <c r="H183" s="49">
        <f t="shared" si="75"/>
        <v>0</v>
      </c>
      <c r="I183" s="50">
        <f>E183*H183</f>
        <v>0</v>
      </c>
      <c r="J183" s="54"/>
      <c r="M183" s="52">
        <f>I183+(I183*(SUMIF($G$251:$G$257,G183,$E$251:$E$257)))</f>
        <v>0</v>
      </c>
      <c r="P183" s="80"/>
      <c r="Q183" s="81"/>
      <c r="R183" s="82"/>
      <c r="S183" s="81"/>
      <c r="T183" s="81"/>
      <c r="U183" s="82"/>
      <c r="V183" s="81">
        <v>508.2</v>
      </c>
      <c r="W183" s="81"/>
      <c r="X183" s="82"/>
      <c r="Y183" s="83"/>
      <c r="Z183" s="83"/>
      <c r="AA183" s="83"/>
      <c r="AB183" s="83"/>
      <c r="AC183" s="83"/>
      <c r="AD183" s="82"/>
      <c r="AE183" s="84">
        <v>508.2</v>
      </c>
      <c r="AG183" s="27"/>
    </row>
    <row r="184" spans="2:34" s="90" customFormat="1" ht="16" customHeight="1">
      <c r="B184" s="85">
        <v>263</v>
      </c>
      <c r="C184" s="86" t="s">
        <v>95</v>
      </c>
      <c r="D184" s="87"/>
      <c r="E184" s="88"/>
      <c r="F184" s="88"/>
      <c r="G184" s="88"/>
      <c r="H184" s="88"/>
      <c r="I184" s="88"/>
      <c r="J184" s="89">
        <f>SUM(I185:I187)</f>
        <v>0</v>
      </c>
      <c r="K184" s="26"/>
      <c r="L184" s="26"/>
      <c r="M184" s="26"/>
      <c r="P184" s="72"/>
      <c r="Q184" s="73"/>
      <c r="R184" s="69"/>
      <c r="S184" s="73"/>
      <c r="T184" s="73"/>
      <c r="U184" s="69"/>
      <c r="V184" s="73"/>
      <c r="W184" s="73"/>
      <c r="X184" s="69"/>
      <c r="Y184" s="74"/>
      <c r="Z184" s="74"/>
      <c r="AA184" s="74"/>
      <c r="AB184" s="74"/>
      <c r="AC184" s="74"/>
      <c r="AD184" s="69"/>
      <c r="AE184" s="66"/>
      <c r="AG184" s="53"/>
    </row>
    <row r="185" spans="2:34" s="26" customFormat="1" ht="19" customHeight="1">
      <c r="B185" s="44">
        <v>2631</v>
      </c>
      <c r="C185" s="45" t="s">
        <v>96</v>
      </c>
      <c r="D185" s="46"/>
      <c r="E185" s="47">
        <v>0</v>
      </c>
      <c r="F185" s="48" t="s">
        <v>141</v>
      </c>
      <c r="G185" s="48" t="s">
        <v>177</v>
      </c>
      <c r="H185" s="49">
        <f t="shared" ref="H185:H186" si="76">Q185</f>
        <v>316.36</v>
      </c>
      <c r="I185" s="50">
        <f>E185*H185</f>
        <v>0</v>
      </c>
      <c r="J185" s="54"/>
      <c r="M185" s="52">
        <f>I185+(I185*(SUMIF($G$251:$G$257,G185,$E$251:$E$257)))</f>
        <v>0</v>
      </c>
      <c r="P185" s="75">
        <v>276.81</v>
      </c>
      <c r="Q185" s="76">
        <v>316.36</v>
      </c>
      <c r="R185" s="77"/>
      <c r="S185" s="76">
        <v>1245.6500000000001</v>
      </c>
      <c r="T185" s="76">
        <v>1423.6</v>
      </c>
      <c r="U185" s="77"/>
      <c r="V185" s="76">
        <v>4733.4799999999996</v>
      </c>
      <c r="W185" s="76">
        <v>5409.69</v>
      </c>
      <c r="X185" s="77"/>
      <c r="Y185" s="78">
        <f>Q185/8</f>
        <v>39.545000000000002</v>
      </c>
      <c r="Z185" s="78">
        <f>Q185+((Y185*1)*1.25)</f>
        <v>365.79124999999999</v>
      </c>
      <c r="AA185" s="78">
        <f>Q185+((Y185*2)*1.25)</f>
        <v>415.22250000000003</v>
      </c>
      <c r="AB185" s="78">
        <f>(Q185+(((Y185*2)*1.25)+((Y185*1)*1.25)))</f>
        <v>464.65375000000006</v>
      </c>
      <c r="AC185" s="78">
        <f>(Q185+(((Y185*2)*1.25)+((Y185*2)*1.5)))</f>
        <v>533.85750000000007</v>
      </c>
      <c r="AD185" s="77"/>
      <c r="AE185" s="79" t="s">
        <v>183</v>
      </c>
      <c r="AG185" s="27"/>
    </row>
    <row r="186" spans="2:34" s="26" customFormat="1" ht="19" customHeight="1">
      <c r="B186" s="44">
        <v>2632</v>
      </c>
      <c r="C186" s="45" t="s">
        <v>52</v>
      </c>
      <c r="D186" s="46"/>
      <c r="E186" s="47">
        <v>0</v>
      </c>
      <c r="F186" s="48" t="s">
        <v>141</v>
      </c>
      <c r="G186" s="48" t="s">
        <v>177</v>
      </c>
      <c r="H186" s="49">
        <f t="shared" si="76"/>
        <v>217.77</v>
      </c>
      <c r="I186" s="50">
        <f>E186*H186</f>
        <v>0</v>
      </c>
      <c r="J186" s="54"/>
      <c r="M186" s="52">
        <f>I186+(I186*(SUMIF($G$251:$G$257,G186,$E$251:$E$257)))</f>
        <v>0</v>
      </c>
      <c r="P186" s="80">
        <v>190.55</v>
      </c>
      <c r="Q186" s="81">
        <v>217.77</v>
      </c>
      <c r="R186" s="82"/>
      <c r="S186" s="81">
        <v>857.47</v>
      </c>
      <c r="T186" s="81">
        <v>979.97</v>
      </c>
      <c r="U186" s="82"/>
      <c r="V186" s="81">
        <v>3258.4</v>
      </c>
      <c r="W186" s="81">
        <v>3723.88</v>
      </c>
      <c r="X186" s="82"/>
      <c r="Y186" s="83">
        <f>Q186/8</f>
        <v>27.221250000000001</v>
      </c>
      <c r="Z186" s="83">
        <f>Q186+((Y186*1)*1.25)</f>
        <v>251.79656250000002</v>
      </c>
      <c r="AA186" s="83">
        <f>Q186+((Y186*2)*1.25)</f>
        <v>285.823125</v>
      </c>
      <c r="AB186" s="83">
        <f>(Q186+(((Y186*2)*1.25)+((Y186*1)*1.25)))</f>
        <v>319.84968750000002</v>
      </c>
      <c r="AC186" s="83">
        <f>(Q186+(((Y186*2)*1.25)+((Y186*2)*1.5)))</f>
        <v>367.48687500000005</v>
      </c>
      <c r="AD186" s="82"/>
      <c r="AE186" s="84" t="s">
        <v>187</v>
      </c>
      <c r="AG186" s="27"/>
    </row>
    <row r="187" spans="2:34" s="26" customFormat="1" ht="19" customHeight="1">
      <c r="B187" s="44">
        <v>2633</v>
      </c>
      <c r="C187" s="45" t="s">
        <v>320</v>
      </c>
      <c r="D187" s="46"/>
      <c r="E187" s="47">
        <v>0</v>
      </c>
      <c r="F187" s="48" t="s">
        <v>141</v>
      </c>
      <c r="G187" s="48" t="s">
        <v>177</v>
      </c>
      <c r="H187" s="49">
        <f>Q187</f>
        <v>217.77</v>
      </c>
      <c r="I187" s="50">
        <f>E187*H187</f>
        <v>0</v>
      </c>
      <c r="J187" s="54"/>
      <c r="M187" s="52">
        <f>I187+(I187*(SUMIF($G$251:$G$257,G187,$E$251:$E$257)))</f>
        <v>0</v>
      </c>
      <c r="P187" s="75">
        <v>190.55</v>
      </c>
      <c r="Q187" s="76">
        <v>217.77</v>
      </c>
      <c r="R187" s="77"/>
      <c r="S187" s="76">
        <v>857.47</v>
      </c>
      <c r="T187" s="76">
        <v>979.97</v>
      </c>
      <c r="U187" s="77"/>
      <c r="V187" s="76">
        <v>3258.4</v>
      </c>
      <c r="W187" s="76">
        <v>3723.88</v>
      </c>
      <c r="X187" s="77"/>
      <c r="Y187" s="78">
        <f>Q187/8</f>
        <v>27.221250000000001</v>
      </c>
      <c r="Z187" s="78">
        <f>Q187+((Y187*1)*1.25)</f>
        <v>251.79656250000002</v>
      </c>
      <c r="AA187" s="78">
        <f>Q187+((Y187*2)*1.25)</f>
        <v>285.823125</v>
      </c>
      <c r="AB187" s="78">
        <f>(Q187+(((Y187*2)*1.25)+((Y187*1)*1.25)))</f>
        <v>319.84968750000002</v>
      </c>
      <c r="AC187" s="78">
        <f>(Q187+(((Y187*2)*1.25)+((Y187*2)*1.5)))</f>
        <v>367.48687500000005</v>
      </c>
      <c r="AD187" s="77"/>
      <c r="AE187" s="79" t="s">
        <v>187</v>
      </c>
      <c r="AG187" s="27"/>
    </row>
    <row r="188" spans="2:34" s="90" customFormat="1" ht="16" customHeight="1">
      <c r="B188" s="85">
        <v>264</v>
      </c>
      <c r="C188" s="86" t="s">
        <v>321</v>
      </c>
      <c r="D188" s="87"/>
      <c r="E188" s="88"/>
      <c r="F188" s="88"/>
      <c r="G188" s="88"/>
      <c r="H188" s="88"/>
      <c r="I188" s="88"/>
      <c r="J188" s="89">
        <f>SUM(I189:I191)</f>
        <v>0</v>
      </c>
      <c r="K188" s="26"/>
      <c r="L188" s="26"/>
      <c r="M188" s="26"/>
      <c r="P188" s="72"/>
      <c r="Q188" s="73"/>
      <c r="R188" s="69"/>
      <c r="S188" s="73"/>
      <c r="T188" s="73"/>
      <c r="U188" s="69"/>
      <c r="V188" s="73"/>
      <c r="W188" s="73"/>
      <c r="X188" s="69"/>
      <c r="Y188" s="74"/>
      <c r="Z188" s="74"/>
      <c r="AA188" s="74"/>
      <c r="AB188" s="74"/>
      <c r="AC188" s="74"/>
      <c r="AD188" s="69"/>
      <c r="AE188" s="66"/>
      <c r="AG188" s="53"/>
    </row>
    <row r="189" spans="2:34" s="26" customFormat="1" ht="19" customHeight="1">
      <c r="B189" s="44">
        <v>2641</v>
      </c>
      <c r="C189" s="45" t="s">
        <v>322</v>
      </c>
      <c r="D189" s="46"/>
      <c r="E189" s="47">
        <v>0</v>
      </c>
      <c r="F189" s="48" t="s">
        <v>141</v>
      </c>
      <c r="G189" s="48" t="s">
        <v>177</v>
      </c>
      <c r="H189" s="49">
        <f>Q189</f>
        <v>237.2</v>
      </c>
      <c r="I189" s="50">
        <f>E189*H189</f>
        <v>0</v>
      </c>
      <c r="J189" s="54"/>
      <c r="M189" s="52">
        <f>I189+(I189*(SUMIF($G$251:$G$257,G189,$E$251:$E$257)))</f>
        <v>0</v>
      </c>
      <c r="P189" s="75">
        <v>207.55</v>
      </c>
      <c r="Q189" s="76">
        <v>237.2</v>
      </c>
      <c r="R189" s="77"/>
      <c r="S189" s="76">
        <v>933.98</v>
      </c>
      <c r="T189" s="76">
        <v>1067.4000000000001</v>
      </c>
      <c r="U189" s="77"/>
      <c r="V189" s="76">
        <v>3549.11</v>
      </c>
      <c r="W189" s="76">
        <v>4056.13</v>
      </c>
      <c r="X189" s="77"/>
      <c r="Y189" s="78">
        <f>Q189/8</f>
        <v>29.65</v>
      </c>
      <c r="Z189" s="78">
        <f>Q189+((Y189*1)*1.25)</f>
        <v>274.26249999999999</v>
      </c>
      <c r="AA189" s="78">
        <f>Q189+((Y189*2)*1.25)</f>
        <v>311.32499999999999</v>
      </c>
      <c r="AB189" s="78">
        <f>(Q189+(((Y189*2)*1.25)+((Y189*1)*1.25)))</f>
        <v>348.38749999999999</v>
      </c>
      <c r="AC189" s="78">
        <f>(Q189+(((Y189*2)*1.25)+((Y189*2)*1.5)))</f>
        <v>400.27499999999998</v>
      </c>
      <c r="AD189" s="77"/>
      <c r="AE189" s="79" t="s">
        <v>183</v>
      </c>
      <c r="AG189" s="27"/>
    </row>
    <row r="190" spans="2:34" s="26" customFormat="1" ht="19" customHeight="1">
      <c r="B190" s="44">
        <v>2642</v>
      </c>
      <c r="C190" s="45" t="s">
        <v>323</v>
      </c>
      <c r="D190" s="46"/>
      <c r="E190" s="47">
        <v>0</v>
      </c>
      <c r="F190" s="48" t="s">
        <v>141</v>
      </c>
      <c r="G190" s="48" t="s">
        <v>177</v>
      </c>
      <c r="H190" s="49">
        <f>Q190</f>
        <v>237.2</v>
      </c>
      <c r="I190" s="50">
        <f>E190*H190</f>
        <v>0</v>
      </c>
      <c r="J190" s="54"/>
      <c r="M190" s="52">
        <f>I190+(I190*(SUMIF($G$251:$G$257,G190,$E$251:$E$257)))</f>
        <v>0</v>
      </c>
      <c r="P190" s="80">
        <v>207.55</v>
      </c>
      <c r="Q190" s="81">
        <v>237.2</v>
      </c>
      <c r="R190" s="82"/>
      <c r="S190" s="81">
        <v>933.98</v>
      </c>
      <c r="T190" s="81">
        <v>1067.4000000000001</v>
      </c>
      <c r="U190" s="82"/>
      <c r="V190" s="81">
        <v>3549.11</v>
      </c>
      <c r="W190" s="81">
        <v>4056.13</v>
      </c>
      <c r="X190" s="82"/>
      <c r="Y190" s="83">
        <f>Q190/8</f>
        <v>29.65</v>
      </c>
      <c r="Z190" s="83">
        <f>Q190+((Y190*1)*1.25)</f>
        <v>274.26249999999999</v>
      </c>
      <c r="AA190" s="83">
        <f>Q190+((Y190*2)*1.25)</f>
        <v>311.32499999999999</v>
      </c>
      <c r="AB190" s="83">
        <f>(Q190+(((Y190*2)*1.25)+((Y190*1)*1.25)))</f>
        <v>348.38749999999999</v>
      </c>
      <c r="AC190" s="83">
        <f>(Q190+(((Y190*2)*1.25)+((Y190*2)*1.5)))</f>
        <v>400.27499999999998</v>
      </c>
      <c r="AD190" s="82"/>
      <c r="AE190" s="84" t="s">
        <v>183</v>
      </c>
      <c r="AG190" s="27"/>
    </row>
    <row r="191" spans="2:34" s="26" customFormat="1" ht="19" customHeight="1" thickBot="1">
      <c r="B191" s="44">
        <v>2643</v>
      </c>
      <c r="C191" s="45" t="s">
        <v>324</v>
      </c>
      <c r="D191" s="46"/>
      <c r="E191" s="47">
        <v>0</v>
      </c>
      <c r="F191" s="48" t="s">
        <v>141</v>
      </c>
      <c r="G191" s="48" t="s">
        <v>177</v>
      </c>
      <c r="H191" s="49">
        <f>Q191</f>
        <v>221.16</v>
      </c>
      <c r="I191" s="50">
        <f>E191*H191</f>
        <v>0</v>
      </c>
      <c r="J191" s="54"/>
      <c r="M191" s="52">
        <f>I191+(I191*(SUMIF($G$251:$G$257,G191,$E$251:$E$257)))</f>
        <v>0</v>
      </c>
      <c r="P191" s="91">
        <v>193.51</v>
      </c>
      <c r="Q191" s="92">
        <v>221.16</v>
      </c>
      <c r="R191" s="93"/>
      <c r="S191" s="92">
        <v>870.81</v>
      </c>
      <c r="T191" s="92">
        <v>995.21</v>
      </c>
      <c r="U191" s="93"/>
      <c r="V191" s="92">
        <v>3309.09</v>
      </c>
      <c r="W191" s="92">
        <v>3781.81</v>
      </c>
      <c r="X191" s="93"/>
      <c r="Y191" s="94">
        <f>Q191/8</f>
        <v>27.645</v>
      </c>
      <c r="Z191" s="94">
        <f>Q191+((Y191*1)*1.25)</f>
        <v>255.71625</v>
      </c>
      <c r="AA191" s="94">
        <f>Q191+((Y191*2)*1.25)</f>
        <v>290.27249999999998</v>
      </c>
      <c r="AB191" s="94">
        <f>(Q191+(((Y191*2)*1.25)+((Y191*1)*1.25)))</f>
        <v>324.82875000000001</v>
      </c>
      <c r="AC191" s="94">
        <f>(Q191+(((Y191*2)*1.25)+((Y191*2)*1.5)))</f>
        <v>373.20749999999998</v>
      </c>
      <c r="AD191" s="93"/>
      <c r="AE191" s="95" t="s">
        <v>183</v>
      </c>
      <c r="AG191" s="27"/>
    </row>
    <row r="192" spans="2:34" s="40" customFormat="1" ht="18">
      <c r="B192" s="34">
        <v>27</v>
      </c>
      <c r="C192" s="35" t="s">
        <v>97</v>
      </c>
      <c r="D192" s="36"/>
      <c r="E192" s="37"/>
      <c r="F192" s="38"/>
      <c r="G192" s="38"/>
      <c r="H192" s="38"/>
      <c r="I192" s="38"/>
      <c r="J192" s="38"/>
      <c r="K192" s="39">
        <f>SUM(J193:J204)</f>
        <v>0</v>
      </c>
      <c r="L192" s="26"/>
      <c r="M192" s="26"/>
      <c r="O192" s="26"/>
      <c r="P192" s="26"/>
      <c r="Q192" s="26"/>
      <c r="R192" s="26"/>
      <c r="S192" s="26"/>
      <c r="T192" s="26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6"/>
      <c r="AF192" s="26"/>
      <c r="AG192" s="26"/>
      <c r="AH192" s="43"/>
    </row>
    <row r="193" spans="2:34" s="90" customFormat="1" ht="16" customHeight="1">
      <c r="B193" s="85">
        <v>271</v>
      </c>
      <c r="C193" s="86" t="s">
        <v>98</v>
      </c>
      <c r="D193" s="87"/>
      <c r="E193" s="88"/>
      <c r="F193" s="88"/>
      <c r="G193" s="88"/>
      <c r="H193" s="88"/>
      <c r="I193" s="88"/>
      <c r="J193" s="89">
        <f>SUM(I194:I201)</f>
        <v>0</v>
      </c>
      <c r="K193" s="26"/>
      <c r="L193" s="26"/>
      <c r="M193" s="26"/>
      <c r="O193" s="26"/>
      <c r="P193" s="27"/>
      <c r="Q193" s="27"/>
      <c r="R193" s="26"/>
      <c r="S193" s="27"/>
      <c r="T193" s="27"/>
      <c r="U193" s="26"/>
      <c r="V193" s="27"/>
      <c r="W193" s="27"/>
      <c r="X193" s="26"/>
      <c r="Y193" s="26"/>
      <c r="Z193" s="26"/>
      <c r="AA193" s="26"/>
      <c r="AB193" s="26"/>
      <c r="AC193" s="26"/>
      <c r="AD193" s="26"/>
      <c r="AE193" s="13"/>
      <c r="AG193" s="53"/>
    </row>
    <row r="194" spans="2:34" s="26" customFormat="1" ht="19" customHeight="1">
      <c r="B194" s="44">
        <v>2711</v>
      </c>
      <c r="C194" s="45" t="s">
        <v>99</v>
      </c>
      <c r="D194" s="46"/>
      <c r="E194" s="47">
        <v>0</v>
      </c>
      <c r="F194" s="48" t="s">
        <v>136</v>
      </c>
      <c r="G194" s="48" t="s">
        <v>145</v>
      </c>
      <c r="H194" s="49">
        <v>0</v>
      </c>
      <c r="I194" s="50">
        <f t="shared" ref="I194:I201" si="77">E194*H194</f>
        <v>0</v>
      </c>
      <c r="J194" s="54"/>
      <c r="M194" s="52">
        <f t="shared" ref="M194:M201" si="78">I194+(I194*(SUMIF($G$251:$G$257,G194,$E$251:$E$257)))</f>
        <v>0</v>
      </c>
      <c r="P194" s="27"/>
      <c r="Q194" s="27"/>
      <c r="S194" s="27"/>
      <c r="T194" s="27"/>
      <c r="V194" s="27"/>
      <c r="W194" s="27"/>
      <c r="AE194" s="13"/>
      <c r="AG194" s="27"/>
    </row>
    <row r="195" spans="2:34" s="26" customFormat="1" ht="19" customHeight="1">
      <c r="B195" s="44">
        <v>2712</v>
      </c>
      <c r="C195" s="45" t="s">
        <v>325</v>
      </c>
      <c r="D195" s="46"/>
      <c r="E195" s="47">
        <v>0</v>
      </c>
      <c r="F195" s="48" t="s">
        <v>136</v>
      </c>
      <c r="G195" s="48" t="s">
        <v>145</v>
      </c>
      <c r="H195" s="49">
        <v>0</v>
      </c>
      <c r="I195" s="50">
        <f t="shared" si="77"/>
        <v>0</v>
      </c>
      <c r="J195" s="54"/>
      <c r="M195" s="52">
        <f t="shared" si="78"/>
        <v>0</v>
      </c>
      <c r="P195" s="27"/>
      <c r="Q195" s="27"/>
      <c r="S195" s="27"/>
      <c r="T195" s="27"/>
      <c r="V195" s="27"/>
      <c r="W195" s="27"/>
      <c r="AE195" s="13"/>
      <c r="AG195" s="27"/>
    </row>
    <row r="196" spans="2:34" s="26" customFormat="1" ht="19" customHeight="1">
      <c r="B196" s="44">
        <v>2713</v>
      </c>
      <c r="C196" s="45" t="s">
        <v>326</v>
      </c>
      <c r="D196" s="46"/>
      <c r="E196" s="47">
        <v>0</v>
      </c>
      <c r="F196" s="48" t="s">
        <v>136</v>
      </c>
      <c r="G196" s="48" t="s">
        <v>145</v>
      </c>
      <c r="H196" s="49">
        <v>0</v>
      </c>
      <c r="I196" s="50">
        <f t="shared" si="77"/>
        <v>0</v>
      </c>
      <c r="J196" s="54"/>
      <c r="M196" s="52">
        <f t="shared" si="78"/>
        <v>0</v>
      </c>
      <c r="P196" s="27"/>
      <c r="Q196" s="27"/>
      <c r="S196" s="27"/>
      <c r="T196" s="27"/>
      <c r="V196" s="27"/>
      <c r="W196" s="27"/>
      <c r="AE196" s="13"/>
      <c r="AG196" s="27"/>
    </row>
    <row r="197" spans="2:34" s="26" customFormat="1" ht="19" customHeight="1">
      <c r="B197" s="44">
        <v>2714</v>
      </c>
      <c r="C197" s="45" t="s">
        <v>327</v>
      </c>
      <c r="D197" s="46"/>
      <c r="E197" s="47">
        <v>0</v>
      </c>
      <c r="F197" s="48" t="s">
        <v>136</v>
      </c>
      <c r="G197" s="48" t="s">
        <v>145</v>
      </c>
      <c r="H197" s="49">
        <v>0</v>
      </c>
      <c r="I197" s="50">
        <f t="shared" si="77"/>
        <v>0</v>
      </c>
      <c r="J197" s="54"/>
      <c r="M197" s="52">
        <f t="shared" si="78"/>
        <v>0</v>
      </c>
      <c r="P197" s="27"/>
      <c r="Q197" s="27"/>
      <c r="S197" s="27"/>
      <c r="T197" s="27"/>
      <c r="V197" s="27"/>
      <c r="W197" s="27"/>
      <c r="AE197" s="13"/>
      <c r="AG197" s="27"/>
    </row>
    <row r="198" spans="2:34" s="26" customFormat="1" ht="19" customHeight="1">
      <c r="B198" s="44">
        <v>2715</v>
      </c>
      <c r="C198" s="45" t="s">
        <v>328</v>
      </c>
      <c r="D198" s="46"/>
      <c r="E198" s="47">
        <v>0</v>
      </c>
      <c r="F198" s="48" t="s">
        <v>136</v>
      </c>
      <c r="G198" s="48" t="s">
        <v>145</v>
      </c>
      <c r="H198" s="49">
        <v>0</v>
      </c>
      <c r="I198" s="50">
        <f t="shared" si="77"/>
        <v>0</v>
      </c>
      <c r="J198" s="54"/>
      <c r="M198" s="52">
        <f t="shared" si="78"/>
        <v>0</v>
      </c>
      <c r="P198" s="27"/>
      <c r="Q198" s="27"/>
      <c r="S198" s="27"/>
      <c r="T198" s="27"/>
      <c r="V198" s="27"/>
      <c r="W198" s="27"/>
      <c r="AE198" s="13"/>
      <c r="AG198" s="27"/>
    </row>
    <row r="199" spans="2:34" s="26" customFormat="1" ht="19" customHeight="1">
      <c r="B199" s="44">
        <v>2716</v>
      </c>
      <c r="C199" s="45" t="s">
        <v>329</v>
      </c>
      <c r="D199" s="46"/>
      <c r="E199" s="47">
        <v>0</v>
      </c>
      <c r="F199" s="48" t="s">
        <v>136</v>
      </c>
      <c r="G199" s="48" t="s">
        <v>145</v>
      </c>
      <c r="H199" s="49">
        <v>0</v>
      </c>
      <c r="I199" s="50">
        <f t="shared" si="77"/>
        <v>0</v>
      </c>
      <c r="J199" s="54"/>
      <c r="M199" s="52">
        <f t="shared" si="78"/>
        <v>0</v>
      </c>
      <c r="P199" s="27"/>
      <c r="Q199" s="27"/>
      <c r="S199" s="27"/>
      <c r="T199" s="27"/>
      <c r="V199" s="27"/>
      <c r="W199" s="27"/>
      <c r="AE199" s="13"/>
      <c r="AG199" s="27"/>
    </row>
    <row r="200" spans="2:34" s="26" customFormat="1" ht="19" customHeight="1">
      <c r="B200" s="44">
        <v>2717</v>
      </c>
      <c r="C200" s="45" t="s">
        <v>330</v>
      </c>
      <c r="D200" s="46"/>
      <c r="E200" s="47">
        <v>0</v>
      </c>
      <c r="F200" s="48" t="s">
        <v>136</v>
      </c>
      <c r="G200" s="48" t="s">
        <v>145</v>
      </c>
      <c r="H200" s="49">
        <v>0</v>
      </c>
      <c r="I200" s="50">
        <f t="shared" si="77"/>
        <v>0</v>
      </c>
      <c r="J200" s="54"/>
      <c r="M200" s="52">
        <f t="shared" si="78"/>
        <v>0</v>
      </c>
      <c r="P200" s="27"/>
      <c r="Q200" s="27"/>
      <c r="S200" s="27"/>
      <c r="T200" s="27"/>
      <c r="V200" s="27"/>
      <c r="W200" s="27"/>
      <c r="AE200" s="13"/>
      <c r="AG200" s="27"/>
    </row>
    <row r="201" spans="2:34" s="26" customFormat="1" ht="19" customHeight="1">
      <c r="B201" s="44">
        <v>2718</v>
      </c>
      <c r="C201" s="45" t="s">
        <v>100</v>
      </c>
      <c r="D201" s="46"/>
      <c r="E201" s="47">
        <v>0</v>
      </c>
      <c r="F201" s="48" t="s">
        <v>136</v>
      </c>
      <c r="G201" s="48" t="s">
        <v>145</v>
      </c>
      <c r="H201" s="49">
        <v>0</v>
      </c>
      <c r="I201" s="50">
        <f t="shared" si="77"/>
        <v>0</v>
      </c>
      <c r="J201" s="54"/>
      <c r="M201" s="52">
        <f t="shared" si="78"/>
        <v>0</v>
      </c>
      <c r="P201" s="27"/>
      <c r="Q201" s="27"/>
      <c r="S201" s="27"/>
      <c r="T201" s="27"/>
      <c r="V201" s="27"/>
      <c r="W201" s="27"/>
      <c r="AE201" s="13"/>
      <c r="AG201" s="27"/>
    </row>
    <row r="202" spans="2:34" s="90" customFormat="1" ht="16" customHeight="1">
      <c r="B202" s="85">
        <v>272</v>
      </c>
      <c r="C202" s="86" t="s">
        <v>331</v>
      </c>
      <c r="D202" s="87"/>
      <c r="E202" s="88"/>
      <c r="F202" s="88"/>
      <c r="G202" s="88"/>
      <c r="H202" s="88"/>
      <c r="I202" s="88"/>
      <c r="J202" s="89">
        <f>SUM(I203:I204)</f>
        <v>0</v>
      </c>
      <c r="K202" s="26"/>
      <c r="L202" s="26"/>
      <c r="M202" s="26"/>
      <c r="O202" s="26"/>
      <c r="P202" s="27"/>
      <c r="Q202" s="27"/>
      <c r="R202" s="26"/>
      <c r="S202" s="27"/>
      <c r="T202" s="27"/>
      <c r="U202" s="26"/>
      <c r="V202" s="27"/>
      <c r="W202" s="27"/>
      <c r="X202" s="26"/>
      <c r="Y202" s="26"/>
      <c r="Z202" s="26"/>
      <c r="AA202" s="26"/>
      <c r="AB202" s="26"/>
      <c r="AC202" s="26"/>
      <c r="AD202" s="26"/>
      <c r="AE202" s="13"/>
      <c r="AG202" s="53"/>
    </row>
    <row r="203" spans="2:34" s="26" customFormat="1" ht="19" customHeight="1">
      <c r="B203" s="44">
        <v>2721</v>
      </c>
      <c r="C203" s="45" t="s">
        <v>332</v>
      </c>
      <c r="D203" s="46"/>
      <c r="E203" s="47">
        <v>0</v>
      </c>
      <c r="F203" s="48" t="s">
        <v>136</v>
      </c>
      <c r="G203" s="48" t="s">
        <v>145</v>
      </c>
      <c r="H203" s="49">
        <v>0</v>
      </c>
      <c r="I203" s="50">
        <f>E203*H203</f>
        <v>0</v>
      </c>
      <c r="J203" s="54"/>
      <c r="M203" s="52">
        <f>I203+(I203*(SUMIF($G$251:$G$257,G203,$E$251:$E$257)))</f>
        <v>0</v>
      </c>
      <c r="P203" s="27"/>
      <c r="Q203" s="27"/>
      <c r="S203" s="27"/>
      <c r="T203" s="27"/>
      <c r="V203" s="27"/>
      <c r="W203" s="27"/>
      <c r="AE203" s="13"/>
      <c r="AG203" s="27"/>
    </row>
    <row r="204" spans="2:34" s="26" customFormat="1" ht="19" customHeight="1">
      <c r="B204" s="44">
        <v>2722</v>
      </c>
      <c r="C204" s="45" t="s">
        <v>333</v>
      </c>
      <c r="D204" s="46"/>
      <c r="E204" s="47">
        <v>0</v>
      </c>
      <c r="F204" s="48" t="s">
        <v>136</v>
      </c>
      <c r="G204" s="48" t="s">
        <v>145</v>
      </c>
      <c r="H204" s="49">
        <v>0</v>
      </c>
      <c r="I204" s="50">
        <f>E204*H204</f>
        <v>0</v>
      </c>
      <c r="J204" s="54"/>
      <c r="M204" s="52">
        <f>I204+(I204*(SUMIF($G$251:$G$257,G204,$E$251:$E$257)))</f>
        <v>0</v>
      </c>
      <c r="P204" s="27"/>
      <c r="Q204" s="27"/>
      <c r="S204" s="27"/>
      <c r="T204" s="27"/>
      <c r="V204" s="27"/>
      <c r="W204" s="27"/>
      <c r="AE204" s="13"/>
      <c r="AG204" s="27"/>
    </row>
    <row r="205" spans="2:34" s="40" customFormat="1" ht="18">
      <c r="B205" s="34">
        <v>28</v>
      </c>
      <c r="C205" s="35" t="s">
        <v>334</v>
      </c>
      <c r="D205" s="36"/>
      <c r="E205" s="37"/>
      <c r="F205" s="38"/>
      <c r="G205" s="38"/>
      <c r="H205" s="38"/>
      <c r="I205" s="38"/>
      <c r="J205" s="38"/>
      <c r="K205" s="39">
        <f>SUM(I206:I210)</f>
        <v>0</v>
      </c>
      <c r="L205" s="26"/>
      <c r="M205" s="26"/>
      <c r="O205" s="26"/>
      <c r="P205" s="27"/>
      <c r="Q205" s="27"/>
      <c r="R205" s="26"/>
      <c r="S205" s="27"/>
      <c r="T205" s="27"/>
      <c r="U205" s="26"/>
      <c r="V205" s="27"/>
      <c r="W205" s="27"/>
      <c r="X205" s="26"/>
      <c r="Y205" s="26"/>
      <c r="Z205" s="26"/>
      <c r="AA205" s="26"/>
      <c r="AB205" s="26"/>
      <c r="AC205" s="26"/>
      <c r="AD205" s="26"/>
      <c r="AE205" s="13"/>
      <c r="AF205" s="42"/>
      <c r="AG205" s="41"/>
      <c r="AH205" s="43"/>
    </row>
    <row r="206" spans="2:34" s="26" customFormat="1" ht="19" customHeight="1">
      <c r="B206" s="44">
        <v>2811</v>
      </c>
      <c r="C206" s="45" t="s">
        <v>335</v>
      </c>
      <c r="D206" s="46"/>
      <c r="E206" s="47">
        <v>0</v>
      </c>
      <c r="F206" s="48" t="s">
        <v>136</v>
      </c>
      <c r="G206" s="48" t="s">
        <v>145</v>
      </c>
      <c r="H206" s="49">
        <v>0</v>
      </c>
      <c r="I206" s="50">
        <f>E206*H206</f>
        <v>0</v>
      </c>
      <c r="J206" s="54"/>
      <c r="M206" s="52">
        <f>I206+(I206*(SUMIF($G$251:$G$257,G206,$E$251:$E$257)))</f>
        <v>0</v>
      </c>
      <c r="P206" s="27"/>
      <c r="Q206" s="27"/>
      <c r="S206" s="27"/>
      <c r="T206" s="27"/>
      <c r="V206" s="27"/>
      <c r="W206" s="27"/>
      <c r="AE206" s="13"/>
      <c r="AG206" s="27"/>
    </row>
    <row r="207" spans="2:34" s="26" customFormat="1" ht="19" customHeight="1">
      <c r="B207" s="44">
        <v>2812</v>
      </c>
      <c r="C207" s="45" t="s">
        <v>336</v>
      </c>
      <c r="D207" s="46"/>
      <c r="E207" s="47">
        <v>0</v>
      </c>
      <c r="F207" s="48" t="s">
        <v>136</v>
      </c>
      <c r="G207" s="48" t="s">
        <v>145</v>
      </c>
      <c r="H207" s="49">
        <v>0</v>
      </c>
      <c r="I207" s="50">
        <f>E207*H207</f>
        <v>0</v>
      </c>
      <c r="J207" s="54"/>
      <c r="M207" s="52">
        <f>I207+(I207*(SUMIF($G$251:$G$257,G207,$E$251:$E$257)))</f>
        <v>0</v>
      </c>
      <c r="P207" s="27"/>
      <c r="Q207" s="27"/>
      <c r="S207" s="27"/>
      <c r="T207" s="27"/>
      <c r="V207" s="27"/>
      <c r="W207" s="27"/>
      <c r="AE207" s="13"/>
      <c r="AG207" s="27"/>
    </row>
    <row r="208" spans="2:34" s="26" customFormat="1" ht="19" customHeight="1">
      <c r="B208" s="44">
        <v>2813</v>
      </c>
      <c r="C208" s="45" t="s">
        <v>337</v>
      </c>
      <c r="D208" s="46"/>
      <c r="E208" s="47">
        <v>0</v>
      </c>
      <c r="F208" s="48" t="s">
        <v>136</v>
      </c>
      <c r="G208" s="48" t="s">
        <v>145</v>
      </c>
      <c r="H208" s="49">
        <v>0</v>
      </c>
      <c r="I208" s="50">
        <f>E208*H208</f>
        <v>0</v>
      </c>
      <c r="J208" s="54"/>
      <c r="M208" s="52">
        <f>I208+(I208*(SUMIF($G$251:$G$257,G208,$E$251:$E$257)))</f>
        <v>0</v>
      </c>
      <c r="P208" s="27"/>
      <c r="Q208" s="27"/>
      <c r="S208" s="27"/>
      <c r="T208" s="27"/>
      <c r="V208" s="27"/>
      <c r="W208" s="27"/>
      <c r="AE208" s="13"/>
      <c r="AG208" s="27"/>
    </row>
    <row r="209" spans="2:34" s="26" customFormat="1" ht="19" customHeight="1">
      <c r="B209" s="44">
        <v>2814</v>
      </c>
      <c r="C209" s="45" t="s">
        <v>338</v>
      </c>
      <c r="D209" s="46"/>
      <c r="E209" s="47">
        <v>0</v>
      </c>
      <c r="F209" s="48" t="s">
        <v>136</v>
      </c>
      <c r="G209" s="48" t="s">
        <v>145</v>
      </c>
      <c r="H209" s="49">
        <v>0</v>
      </c>
      <c r="I209" s="50">
        <f>E209*H209</f>
        <v>0</v>
      </c>
      <c r="J209" s="54"/>
      <c r="M209" s="52">
        <f>I209+(I209*(SUMIF($G$251:$G$257,G209,$E$251:$E$257)))</f>
        <v>0</v>
      </c>
      <c r="P209" s="27"/>
      <c r="Q209" s="27"/>
      <c r="S209" s="27"/>
      <c r="T209" s="27"/>
      <c r="V209" s="27"/>
      <c r="W209" s="27"/>
      <c r="AE209" s="13"/>
      <c r="AG209" s="27"/>
    </row>
    <row r="210" spans="2:34" s="26" customFormat="1" ht="19" customHeight="1">
      <c r="B210" s="44">
        <v>2815</v>
      </c>
      <c r="C210" s="45" t="s">
        <v>339</v>
      </c>
      <c r="D210" s="46"/>
      <c r="E210" s="47">
        <v>0</v>
      </c>
      <c r="F210" s="48" t="s">
        <v>136</v>
      </c>
      <c r="G210" s="48" t="s">
        <v>145</v>
      </c>
      <c r="H210" s="49">
        <v>0</v>
      </c>
      <c r="I210" s="50">
        <f>E210*H210</f>
        <v>0</v>
      </c>
      <c r="J210" s="54"/>
      <c r="M210" s="52">
        <f>I210+(I210*(SUMIF($G$251:$G$257,G210,$E$251:$E$257)))</f>
        <v>0</v>
      </c>
      <c r="P210" s="27"/>
      <c r="Q210" s="27"/>
      <c r="S210" s="27"/>
      <c r="T210" s="27"/>
      <c r="V210" s="27"/>
      <c r="W210" s="27"/>
      <c r="AE210" s="13"/>
      <c r="AG210" s="27"/>
    </row>
    <row r="211" spans="2:34" s="40" customFormat="1" ht="18">
      <c r="B211" s="34">
        <v>29</v>
      </c>
      <c r="C211" s="35" t="s">
        <v>340</v>
      </c>
      <c r="D211" s="36"/>
      <c r="E211" s="37"/>
      <c r="F211" s="38"/>
      <c r="G211" s="38"/>
      <c r="H211" s="38"/>
      <c r="I211" s="38"/>
      <c r="J211" s="38"/>
      <c r="K211" s="39">
        <f>SUM(I212:I213)</f>
        <v>0</v>
      </c>
      <c r="L211" s="26"/>
      <c r="M211" s="26"/>
      <c r="O211" s="26"/>
      <c r="P211" s="27"/>
      <c r="Q211" s="27"/>
      <c r="R211" s="26"/>
      <c r="S211" s="27"/>
      <c r="T211" s="27"/>
      <c r="U211" s="26"/>
      <c r="V211" s="27"/>
      <c r="W211" s="27"/>
      <c r="X211" s="26"/>
      <c r="Y211" s="26"/>
      <c r="Z211" s="26"/>
      <c r="AA211" s="26"/>
      <c r="AB211" s="26"/>
      <c r="AC211" s="26"/>
      <c r="AD211" s="26"/>
      <c r="AE211" s="13"/>
      <c r="AF211" s="42"/>
      <c r="AG211" s="41"/>
      <c r="AH211" s="43"/>
    </row>
    <row r="212" spans="2:34" s="26" customFormat="1" ht="19" customHeight="1">
      <c r="B212" s="44">
        <v>2911</v>
      </c>
      <c r="C212" s="45" t="s">
        <v>341</v>
      </c>
      <c r="D212" s="46"/>
      <c r="E212" s="47">
        <v>0</v>
      </c>
      <c r="F212" s="48" t="s">
        <v>136</v>
      </c>
      <c r="G212" s="48" t="s">
        <v>145</v>
      </c>
      <c r="H212" s="49">
        <v>0</v>
      </c>
      <c r="I212" s="50">
        <f>E212*H212</f>
        <v>0</v>
      </c>
      <c r="J212" s="54"/>
      <c r="M212" s="52">
        <f>I212+(I212*(SUMIF($G$251:$G$257,G212,$E$251:$E$257)))</f>
        <v>0</v>
      </c>
      <c r="P212" s="27"/>
      <c r="Q212" s="27"/>
      <c r="S212" s="27"/>
      <c r="T212" s="27"/>
      <c r="V212" s="27"/>
      <c r="W212" s="27"/>
      <c r="AE212" s="13"/>
      <c r="AG212" s="27"/>
    </row>
    <row r="213" spans="2:34" s="26" customFormat="1" ht="19" customHeight="1">
      <c r="B213" s="44">
        <v>2912</v>
      </c>
      <c r="C213" s="45" t="s">
        <v>342</v>
      </c>
      <c r="D213" s="46"/>
      <c r="E213" s="47">
        <v>0</v>
      </c>
      <c r="F213" s="48" t="s">
        <v>136</v>
      </c>
      <c r="G213" s="48" t="s">
        <v>145</v>
      </c>
      <c r="H213" s="49">
        <v>0</v>
      </c>
      <c r="I213" s="50">
        <f>E213*H213</f>
        <v>0</v>
      </c>
      <c r="J213" s="54"/>
      <c r="M213" s="52">
        <f>I213+(I213*(SUMIF($G$251:$G$257,G213,$E$251:$E$257)))</f>
        <v>0</v>
      </c>
      <c r="P213" s="27"/>
      <c r="Q213" s="27"/>
      <c r="S213" s="27"/>
      <c r="T213" s="27"/>
      <c r="V213" s="27"/>
      <c r="W213" s="27"/>
      <c r="AE213" s="13"/>
      <c r="AG213" s="27"/>
    </row>
    <row r="214" spans="2:34" s="26" customFormat="1" ht="19" customHeight="1">
      <c r="B214" s="55"/>
      <c r="C214" s="56"/>
      <c r="D214" s="57"/>
      <c r="E214" s="58"/>
      <c r="F214" s="59"/>
      <c r="G214" s="59"/>
      <c r="H214" s="60"/>
      <c r="I214" s="54"/>
      <c r="J214" s="54"/>
      <c r="P214" s="27"/>
      <c r="Q214" s="27"/>
      <c r="S214" s="27"/>
      <c r="T214" s="27"/>
      <c r="V214" s="27"/>
      <c r="W214" s="27"/>
      <c r="AE214" s="13"/>
      <c r="AG214" s="27"/>
    </row>
    <row r="215" spans="2:34" s="26" customFormat="1" ht="28" customHeight="1" thickBot="1">
      <c r="B215" s="14" t="s">
        <v>343</v>
      </c>
      <c r="C215" s="15" t="s">
        <v>344</v>
      </c>
      <c r="D215" s="16"/>
      <c r="E215" s="15"/>
      <c r="F215" s="15"/>
      <c r="G215" s="15"/>
      <c r="H215" s="15"/>
      <c r="I215" s="15"/>
      <c r="J215" s="15"/>
      <c r="K215" s="125">
        <f>SUM(K216:K246)</f>
        <v>0</v>
      </c>
      <c r="L215" s="126"/>
      <c r="M215" s="17"/>
      <c r="P215" s="27"/>
      <c r="Q215" s="27"/>
      <c r="S215" s="27"/>
      <c r="T215" s="27"/>
      <c r="V215" s="27"/>
      <c r="W215" s="27"/>
      <c r="AE215" s="13"/>
      <c r="AG215" s="27"/>
    </row>
    <row r="216" spans="2:34" s="26" customFormat="1" ht="9" customHeight="1">
      <c r="B216" s="21"/>
      <c r="C216" s="22"/>
      <c r="D216" s="23"/>
      <c r="E216" s="24"/>
      <c r="F216" s="24"/>
      <c r="G216" s="24"/>
      <c r="H216" s="24"/>
      <c r="I216" s="24"/>
      <c r="J216" s="24"/>
      <c r="K216" s="25"/>
      <c r="L216" s="25"/>
      <c r="M216" s="25"/>
      <c r="P216" s="27"/>
      <c r="Q216" s="27"/>
      <c r="S216" s="27"/>
      <c r="T216" s="27"/>
      <c r="V216" s="27"/>
      <c r="W216" s="27"/>
      <c r="AE216" s="13"/>
      <c r="AG216" s="27"/>
    </row>
    <row r="217" spans="2:34" s="26" customFormat="1" ht="14" customHeight="1">
      <c r="B217" s="28" t="s">
        <v>5</v>
      </c>
      <c r="C217" s="29"/>
      <c r="D217" s="30" t="s">
        <v>82</v>
      </c>
      <c r="E217" s="31" t="s">
        <v>131</v>
      </c>
      <c r="F217" s="31" t="s">
        <v>132</v>
      </c>
      <c r="G217" s="31" t="s">
        <v>0</v>
      </c>
      <c r="H217" s="31" t="s">
        <v>133</v>
      </c>
      <c r="I217" s="32" t="s">
        <v>134</v>
      </c>
      <c r="J217" s="25"/>
      <c r="K217" s="25"/>
      <c r="L217" s="25"/>
      <c r="M217" s="33" t="s">
        <v>135</v>
      </c>
      <c r="P217" s="27"/>
      <c r="Q217" s="27"/>
      <c r="S217" s="27"/>
      <c r="T217" s="27"/>
      <c r="V217" s="27"/>
      <c r="W217" s="27"/>
      <c r="AE217" s="13"/>
      <c r="AG217" s="27"/>
    </row>
    <row r="218" spans="2:34" s="26" customFormat="1" ht="9" customHeight="1">
      <c r="B218" s="21"/>
      <c r="C218" s="22"/>
      <c r="D218" s="23"/>
      <c r="E218" s="24"/>
      <c r="F218" s="24"/>
      <c r="G218" s="24"/>
      <c r="H218" s="24"/>
      <c r="I218" s="24"/>
      <c r="J218" s="24"/>
      <c r="K218" s="25"/>
      <c r="L218" s="25"/>
      <c r="M218" s="25"/>
      <c r="P218" s="27"/>
      <c r="Q218" s="27"/>
      <c r="S218" s="27"/>
      <c r="T218" s="27"/>
      <c r="V218" s="27"/>
      <c r="W218" s="27"/>
      <c r="AE218" s="13"/>
      <c r="AG218" s="27"/>
    </row>
    <row r="219" spans="2:34" s="40" customFormat="1" ht="18">
      <c r="B219" s="34">
        <v>31</v>
      </c>
      <c r="C219" s="35" t="s">
        <v>345</v>
      </c>
      <c r="D219" s="36"/>
      <c r="E219" s="37"/>
      <c r="F219" s="38"/>
      <c r="G219" s="38"/>
      <c r="H219" s="38"/>
      <c r="I219" s="38"/>
      <c r="J219" s="38"/>
      <c r="K219" s="39">
        <f>SUM(I220:I222)</f>
        <v>0</v>
      </c>
      <c r="L219" s="26"/>
      <c r="M219" s="26"/>
      <c r="O219" s="26"/>
      <c r="P219" s="27"/>
      <c r="Q219" s="27"/>
      <c r="R219" s="26"/>
      <c r="S219" s="27"/>
      <c r="T219" s="27"/>
      <c r="U219" s="26"/>
      <c r="V219" s="27"/>
      <c r="W219" s="27"/>
      <c r="X219" s="26"/>
      <c r="Y219" s="26"/>
      <c r="Z219" s="26"/>
      <c r="AA219" s="26"/>
      <c r="AB219" s="26"/>
      <c r="AC219" s="26"/>
      <c r="AD219" s="26"/>
      <c r="AE219" s="13"/>
      <c r="AF219" s="42"/>
      <c r="AG219" s="41"/>
      <c r="AH219" s="43"/>
    </row>
    <row r="220" spans="2:34" s="26" customFormat="1" ht="19" customHeight="1">
      <c r="B220" s="44">
        <v>3111</v>
      </c>
      <c r="C220" s="45" t="s">
        <v>346</v>
      </c>
      <c r="D220" s="46"/>
      <c r="E220" s="47">
        <v>1</v>
      </c>
      <c r="F220" s="48" t="s">
        <v>136</v>
      </c>
      <c r="G220" s="48" t="s">
        <v>347</v>
      </c>
      <c r="H220" s="49">
        <v>0</v>
      </c>
      <c r="I220" s="50">
        <f>E220*H220</f>
        <v>0</v>
      </c>
      <c r="J220" s="54"/>
      <c r="M220" s="52">
        <f>I220+(I220*(SUMIF($G$251:$G$257,G220,$E$251:$E$257)))</f>
        <v>0</v>
      </c>
      <c r="P220" s="27"/>
      <c r="Q220" s="27"/>
      <c r="S220" s="27"/>
      <c r="T220" s="27"/>
      <c r="V220" s="27"/>
      <c r="W220" s="27"/>
      <c r="AE220" s="13"/>
      <c r="AG220" s="27"/>
    </row>
    <row r="221" spans="2:34" s="26" customFormat="1" ht="19" customHeight="1">
      <c r="B221" s="44">
        <v>3112</v>
      </c>
      <c r="C221" s="45" t="s">
        <v>101</v>
      </c>
      <c r="D221" s="46"/>
      <c r="E221" s="47">
        <v>0</v>
      </c>
      <c r="F221" s="48" t="s">
        <v>136</v>
      </c>
      <c r="G221" s="48" t="s">
        <v>145</v>
      </c>
      <c r="H221" s="49">
        <v>0</v>
      </c>
      <c r="I221" s="50">
        <f>E221*H221</f>
        <v>0</v>
      </c>
      <c r="J221" s="54"/>
      <c r="M221" s="52">
        <f>I221+(I221*(SUMIF($G$251:$G$257,G221,$E$251:$E$257)))</f>
        <v>0</v>
      </c>
      <c r="P221" s="27"/>
      <c r="Q221" s="27"/>
      <c r="S221" s="27"/>
      <c r="T221" s="27"/>
      <c r="V221" s="27"/>
      <c r="W221" s="27"/>
      <c r="AE221" s="13"/>
      <c r="AG221" s="27"/>
    </row>
    <row r="222" spans="2:34" s="26" customFormat="1" ht="19" customHeight="1">
      <c r="B222" s="44">
        <v>3113</v>
      </c>
      <c r="C222" s="45" t="s">
        <v>348</v>
      </c>
      <c r="D222" s="46"/>
      <c r="E222" s="47">
        <v>0</v>
      </c>
      <c r="F222" s="48" t="s">
        <v>136</v>
      </c>
      <c r="G222" s="48" t="s">
        <v>145</v>
      </c>
      <c r="H222" s="49">
        <v>0</v>
      </c>
      <c r="I222" s="50">
        <f>E222*H222</f>
        <v>0</v>
      </c>
      <c r="J222" s="54"/>
      <c r="M222" s="52">
        <f>I222+(I222*(SUMIF($G$251:$G$257,G222,$E$251:$E$257)))</f>
        <v>0</v>
      </c>
      <c r="P222" s="27"/>
      <c r="Q222" s="27"/>
      <c r="S222" s="27"/>
      <c r="T222" s="27"/>
      <c r="V222" s="27"/>
      <c r="W222" s="27"/>
      <c r="AE222" s="13"/>
      <c r="AG222" s="27"/>
    </row>
    <row r="223" spans="2:34" s="40" customFormat="1" ht="18">
      <c r="B223" s="34">
        <v>32</v>
      </c>
      <c r="C223" s="35" t="s">
        <v>349</v>
      </c>
      <c r="D223" s="36"/>
      <c r="E223" s="37"/>
      <c r="F223" s="38"/>
      <c r="G223" s="38"/>
      <c r="H223" s="38"/>
      <c r="I223" s="38"/>
      <c r="J223" s="38"/>
      <c r="K223" s="39">
        <f>SUM(I224:I228)</f>
        <v>0</v>
      </c>
      <c r="L223" s="26"/>
      <c r="M223" s="26"/>
      <c r="O223" s="26"/>
      <c r="P223" s="27"/>
      <c r="Q223" s="27"/>
      <c r="R223" s="26"/>
      <c r="S223" s="27"/>
      <c r="T223" s="27"/>
      <c r="U223" s="26"/>
      <c r="V223" s="27"/>
      <c r="W223" s="27"/>
      <c r="X223" s="26"/>
      <c r="Y223" s="26"/>
      <c r="Z223" s="26"/>
      <c r="AA223" s="26"/>
      <c r="AB223" s="26"/>
      <c r="AC223" s="26"/>
      <c r="AD223" s="26"/>
      <c r="AE223" s="13"/>
      <c r="AF223" s="42"/>
      <c r="AG223" s="41"/>
      <c r="AH223" s="43"/>
    </row>
    <row r="224" spans="2:34" s="26" customFormat="1" ht="19" customHeight="1">
      <c r="B224" s="44">
        <v>3211</v>
      </c>
      <c r="C224" s="45" t="s">
        <v>350</v>
      </c>
      <c r="D224" s="46"/>
      <c r="E224" s="47">
        <v>0</v>
      </c>
      <c r="F224" s="48" t="s">
        <v>136</v>
      </c>
      <c r="G224" s="48" t="s">
        <v>351</v>
      </c>
      <c r="H224" s="49">
        <v>0</v>
      </c>
      <c r="I224" s="50">
        <f>E224*H224</f>
        <v>0</v>
      </c>
      <c r="J224" s="54"/>
      <c r="M224" s="52">
        <f>I224+(I224*(SUMIF($G$251:$G$257,G224,$E$251:$E$257)))</f>
        <v>0</v>
      </c>
      <c r="P224" s="27"/>
      <c r="Q224" s="27"/>
      <c r="S224" s="27"/>
      <c r="T224" s="27"/>
      <c r="V224" s="27"/>
      <c r="W224" s="27"/>
      <c r="AE224" s="13"/>
      <c r="AG224" s="27"/>
    </row>
    <row r="225" spans="2:34" s="26" customFormat="1" ht="19" customHeight="1">
      <c r="B225" s="44">
        <v>3212</v>
      </c>
      <c r="C225" s="45" t="s">
        <v>352</v>
      </c>
      <c r="D225" s="46"/>
      <c r="E225" s="47">
        <v>0</v>
      </c>
      <c r="F225" s="48" t="s">
        <v>136</v>
      </c>
      <c r="G225" s="48" t="s">
        <v>351</v>
      </c>
      <c r="H225" s="49">
        <v>0</v>
      </c>
      <c r="I225" s="50">
        <f>E225*H225</f>
        <v>0</v>
      </c>
      <c r="J225" s="54"/>
      <c r="M225" s="52">
        <f>I225+(I225*(SUMIF($G$251:$G$257,G225,$E$251:$E$257)))</f>
        <v>0</v>
      </c>
      <c r="P225" s="27"/>
      <c r="Q225" s="27"/>
      <c r="S225" s="27"/>
      <c r="T225" s="27"/>
      <c r="V225" s="27"/>
      <c r="W225" s="27"/>
      <c r="AE225" s="13"/>
      <c r="AG225" s="27"/>
    </row>
    <row r="226" spans="2:34" s="26" customFormat="1" ht="19" customHeight="1">
      <c r="B226" s="44">
        <v>3213</v>
      </c>
      <c r="C226" s="45" t="s">
        <v>353</v>
      </c>
      <c r="D226" s="46"/>
      <c r="E226" s="47">
        <v>0</v>
      </c>
      <c r="F226" s="48" t="s">
        <v>136</v>
      </c>
      <c r="G226" s="48" t="s">
        <v>351</v>
      </c>
      <c r="H226" s="49">
        <v>0</v>
      </c>
      <c r="I226" s="50">
        <f>E226*H226</f>
        <v>0</v>
      </c>
      <c r="J226" s="54"/>
      <c r="M226" s="52">
        <f>I226+(I226*(SUMIF($G$251:$G$257,G226,$E$251:$E$257)))</f>
        <v>0</v>
      </c>
      <c r="P226" s="27"/>
      <c r="Q226" s="27"/>
      <c r="S226" s="27"/>
      <c r="T226" s="27"/>
      <c r="V226" s="27"/>
      <c r="W226" s="27"/>
      <c r="AE226" s="13"/>
      <c r="AG226" s="27"/>
    </row>
    <row r="227" spans="2:34" s="26" customFormat="1" ht="19" customHeight="1">
      <c r="B227" s="44">
        <v>3214</v>
      </c>
      <c r="C227" s="45" t="s">
        <v>354</v>
      </c>
      <c r="D227" s="46"/>
      <c r="E227" s="47">
        <v>0</v>
      </c>
      <c r="F227" s="48" t="s">
        <v>136</v>
      </c>
      <c r="G227" s="48" t="s">
        <v>351</v>
      </c>
      <c r="H227" s="49">
        <v>0</v>
      </c>
      <c r="I227" s="50">
        <f>E227*H227</f>
        <v>0</v>
      </c>
      <c r="J227" s="54"/>
      <c r="M227" s="52">
        <f>I227+(I227*(SUMIF($G$251:$G$257,G227,$E$251:$E$257)))</f>
        <v>0</v>
      </c>
      <c r="P227" s="27"/>
      <c r="Q227" s="27"/>
      <c r="S227" s="27"/>
      <c r="T227" s="27"/>
      <c r="V227" s="27"/>
      <c r="W227" s="27"/>
      <c r="AE227" s="13"/>
      <c r="AG227" s="27"/>
    </row>
    <row r="228" spans="2:34" s="26" customFormat="1" ht="19" customHeight="1">
      <c r="B228" s="44">
        <v>3215</v>
      </c>
      <c r="C228" s="45" t="s">
        <v>355</v>
      </c>
      <c r="D228" s="46"/>
      <c r="E228" s="47">
        <v>0</v>
      </c>
      <c r="F228" s="48" t="s">
        <v>136</v>
      </c>
      <c r="G228" s="48" t="s">
        <v>145</v>
      </c>
      <c r="H228" s="49">
        <v>0</v>
      </c>
      <c r="I228" s="50">
        <f>E228*H228</f>
        <v>0</v>
      </c>
      <c r="J228" s="54"/>
      <c r="M228" s="52">
        <f>I228+(I228*(SUMIF($G$251:$G$257,G228,$E$251:$E$257)))</f>
        <v>0</v>
      </c>
      <c r="P228" s="27"/>
      <c r="Q228" s="27"/>
      <c r="S228" s="27"/>
      <c r="T228" s="27"/>
      <c r="V228" s="27"/>
      <c r="W228" s="27"/>
      <c r="AE228" s="13"/>
      <c r="AG228" s="27"/>
    </row>
    <row r="229" spans="2:34" s="40" customFormat="1" ht="18">
      <c r="B229" s="34">
        <v>33</v>
      </c>
      <c r="C229" s="35" t="s">
        <v>356</v>
      </c>
      <c r="D229" s="36"/>
      <c r="E229" s="37"/>
      <c r="F229" s="38"/>
      <c r="G229" s="38"/>
      <c r="H229" s="38"/>
      <c r="I229" s="38"/>
      <c r="J229" s="38"/>
      <c r="K229" s="39">
        <f>SUM(J230:J246)</f>
        <v>0</v>
      </c>
      <c r="L229" s="26"/>
      <c r="M229" s="26"/>
      <c r="O229" s="26"/>
      <c r="P229" s="27"/>
      <c r="Q229" s="27"/>
      <c r="R229" s="26"/>
      <c r="S229" s="27"/>
      <c r="T229" s="27"/>
      <c r="U229" s="26"/>
      <c r="V229" s="27"/>
      <c r="W229" s="27"/>
      <c r="X229" s="26"/>
      <c r="Y229" s="26"/>
      <c r="Z229" s="26"/>
      <c r="AA229" s="26"/>
      <c r="AB229" s="26"/>
      <c r="AC229" s="26"/>
      <c r="AD229" s="26"/>
      <c r="AE229" s="13"/>
      <c r="AF229" s="42"/>
      <c r="AG229" s="41"/>
      <c r="AH229" s="43"/>
    </row>
    <row r="230" spans="2:34" s="90" customFormat="1" ht="16" customHeight="1">
      <c r="B230" s="85">
        <v>331</v>
      </c>
      <c r="C230" s="86" t="s">
        <v>357</v>
      </c>
      <c r="D230" s="87"/>
      <c r="E230" s="88"/>
      <c r="F230" s="88"/>
      <c r="G230" s="88"/>
      <c r="H230" s="88"/>
      <c r="I230" s="88"/>
      <c r="J230" s="89">
        <f>SUM(I231:I236)</f>
        <v>0</v>
      </c>
      <c r="K230" s="96"/>
      <c r="L230" s="26"/>
      <c r="M230" s="26"/>
      <c r="O230" s="26"/>
      <c r="P230" s="27"/>
      <c r="Q230" s="27"/>
      <c r="R230" s="26"/>
      <c r="S230" s="27"/>
      <c r="T230" s="27"/>
      <c r="U230" s="26"/>
      <c r="V230" s="27"/>
      <c r="W230" s="27"/>
      <c r="X230" s="26"/>
      <c r="Y230" s="26"/>
      <c r="Z230" s="26"/>
      <c r="AA230" s="26"/>
      <c r="AB230" s="26"/>
      <c r="AC230" s="26"/>
      <c r="AD230" s="26"/>
      <c r="AE230" s="13"/>
      <c r="AG230" s="53"/>
    </row>
    <row r="231" spans="2:34" s="26" customFormat="1" ht="19" customHeight="1">
      <c r="B231" s="44">
        <v>3311</v>
      </c>
      <c r="C231" s="45" t="s">
        <v>358</v>
      </c>
      <c r="D231" s="46"/>
      <c r="E231" s="47">
        <v>0</v>
      </c>
      <c r="F231" s="48" t="s">
        <v>141</v>
      </c>
      <c r="G231" s="48" t="s">
        <v>359</v>
      </c>
      <c r="H231" s="49">
        <v>0</v>
      </c>
      <c r="I231" s="50">
        <f t="shared" ref="I231:I236" si="79">E231*H231</f>
        <v>0</v>
      </c>
      <c r="J231" s="54"/>
      <c r="M231" s="52">
        <f t="shared" ref="M231:M236" si="80">I231+(I231*(SUMIF($G$251:$G$257,G231,$E$251:$E$257)))</f>
        <v>0</v>
      </c>
      <c r="P231" s="27"/>
      <c r="Q231" s="27"/>
      <c r="S231" s="27"/>
      <c r="T231" s="27"/>
      <c r="V231" s="27"/>
      <c r="W231" s="27"/>
      <c r="AE231" s="13"/>
      <c r="AG231" s="27"/>
    </row>
    <row r="232" spans="2:34" s="26" customFormat="1" ht="19" customHeight="1">
      <c r="B232" s="44">
        <v>3312</v>
      </c>
      <c r="C232" s="45" t="s">
        <v>360</v>
      </c>
      <c r="D232" s="46"/>
      <c r="E232" s="47">
        <v>0</v>
      </c>
      <c r="F232" s="48" t="s">
        <v>141</v>
      </c>
      <c r="G232" s="48" t="s">
        <v>359</v>
      </c>
      <c r="H232" s="49">
        <v>0</v>
      </c>
      <c r="I232" s="50">
        <f t="shared" si="79"/>
        <v>0</v>
      </c>
      <c r="J232" s="54"/>
      <c r="M232" s="52">
        <f t="shared" si="80"/>
        <v>0</v>
      </c>
      <c r="P232" s="27"/>
      <c r="Q232" s="27"/>
      <c r="S232" s="27"/>
      <c r="T232" s="27"/>
      <c r="V232" s="27"/>
      <c r="W232" s="27"/>
      <c r="AE232" s="13"/>
      <c r="AG232" s="27"/>
    </row>
    <row r="233" spans="2:34" s="26" customFormat="1" ht="19" customHeight="1">
      <c r="B233" s="44">
        <v>3313</v>
      </c>
      <c r="C233" s="45" t="s">
        <v>361</v>
      </c>
      <c r="D233" s="46"/>
      <c r="E233" s="47">
        <v>0</v>
      </c>
      <c r="F233" s="48" t="s">
        <v>141</v>
      </c>
      <c r="G233" s="48" t="s">
        <v>359</v>
      </c>
      <c r="H233" s="49">
        <v>0</v>
      </c>
      <c r="I233" s="50">
        <f t="shared" si="79"/>
        <v>0</v>
      </c>
      <c r="J233" s="54"/>
      <c r="M233" s="52">
        <f t="shared" si="80"/>
        <v>0</v>
      </c>
      <c r="P233" s="27"/>
      <c r="Q233" s="27"/>
      <c r="S233" s="27"/>
      <c r="T233" s="27"/>
      <c r="V233" s="27"/>
      <c r="W233" s="27"/>
      <c r="AE233" s="13"/>
      <c r="AG233" s="27"/>
    </row>
    <row r="234" spans="2:34" s="26" customFormat="1" ht="19" customHeight="1">
      <c r="B234" s="44">
        <v>3314</v>
      </c>
      <c r="C234" s="45" t="s">
        <v>362</v>
      </c>
      <c r="D234" s="46"/>
      <c r="E234" s="47">
        <v>0</v>
      </c>
      <c r="F234" s="48" t="s">
        <v>141</v>
      </c>
      <c r="G234" s="48" t="s">
        <v>359</v>
      </c>
      <c r="H234" s="49">
        <v>0</v>
      </c>
      <c r="I234" s="50">
        <f t="shared" si="79"/>
        <v>0</v>
      </c>
      <c r="J234" s="54"/>
      <c r="M234" s="52">
        <f t="shared" si="80"/>
        <v>0</v>
      </c>
      <c r="P234" s="27"/>
      <c r="Q234" s="27"/>
      <c r="S234" s="27"/>
      <c r="T234" s="27"/>
      <c r="V234" s="27"/>
      <c r="W234" s="27"/>
      <c r="AE234" s="13"/>
      <c r="AG234" s="27"/>
    </row>
    <row r="235" spans="2:34" s="26" customFormat="1" ht="19" customHeight="1">
      <c r="B235" s="44">
        <v>3315</v>
      </c>
      <c r="C235" s="45" t="s">
        <v>363</v>
      </c>
      <c r="D235" s="46"/>
      <c r="E235" s="47">
        <v>0</v>
      </c>
      <c r="F235" s="48" t="s">
        <v>141</v>
      </c>
      <c r="G235" s="48" t="s">
        <v>359</v>
      </c>
      <c r="H235" s="49">
        <v>0</v>
      </c>
      <c r="I235" s="50">
        <f t="shared" si="79"/>
        <v>0</v>
      </c>
      <c r="J235" s="54"/>
      <c r="M235" s="52">
        <f t="shared" si="80"/>
        <v>0</v>
      </c>
      <c r="P235" s="27"/>
      <c r="Q235" s="27"/>
      <c r="S235" s="27"/>
      <c r="T235" s="27"/>
      <c r="V235" s="27"/>
      <c r="W235" s="27"/>
      <c r="AE235" s="13"/>
      <c r="AG235" s="27"/>
    </row>
    <row r="236" spans="2:34" s="26" customFormat="1" ht="19" customHeight="1">
      <c r="B236" s="44">
        <v>3316</v>
      </c>
      <c r="C236" s="45" t="s">
        <v>364</v>
      </c>
      <c r="D236" s="46"/>
      <c r="E236" s="47">
        <v>0</v>
      </c>
      <c r="F236" s="48" t="s">
        <v>141</v>
      </c>
      <c r="G236" s="48" t="s">
        <v>359</v>
      </c>
      <c r="H236" s="49">
        <v>0</v>
      </c>
      <c r="I236" s="50">
        <f t="shared" si="79"/>
        <v>0</v>
      </c>
      <c r="J236" s="54"/>
      <c r="M236" s="52">
        <f t="shared" si="80"/>
        <v>0</v>
      </c>
      <c r="P236" s="27"/>
      <c r="Q236" s="27"/>
      <c r="S236" s="27"/>
      <c r="T236" s="27"/>
      <c r="V236" s="27"/>
      <c r="W236" s="27"/>
      <c r="AE236" s="13"/>
      <c r="AG236" s="27"/>
    </row>
    <row r="237" spans="2:34" s="90" customFormat="1" ht="16" customHeight="1">
      <c r="B237" s="85">
        <v>332</v>
      </c>
      <c r="C237" s="86" t="s">
        <v>365</v>
      </c>
      <c r="D237" s="87"/>
      <c r="E237" s="88"/>
      <c r="F237" s="88"/>
      <c r="G237" s="88"/>
      <c r="H237" s="88"/>
      <c r="I237" s="88"/>
      <c r="J237" s="89">
        <f>SUM(I238:I245)</f>
        <v>0</v>
      </c>
      <c r="K237" s="96"/>
      <c r="L237" s="26"/>
      <c r="M237" s="26"/>
      <c r="P237" s="27"/>
      <c r="Q237" s="27"/>
      <c r="R237" s="26"/>
      <c r="S237" s="27"/>
      <c r="T237" s="27"/>
      <c r="U237" s="26"/>
      <c r="V237" s="27"/>
      <c r="W237" s="27"/>
      <c r="X237" s="26"/>
      <c r="Y237" s="26"/>
      <c r="Z237" s="26"/>
      <c r="AA237" s="26"/>
      <c r="AB237" s="26"/>
      <c r="AC237" s="26"/>
      <c r="AD237" s="26"/>
      <c r="AE237" s="13"/>
      <c r="AG237" s="53"/>
    </row>
    <row r="238" spans="2:34" s="26" customFormat="1" ht="19" customHeight="1">
      <c r="B238" s="44">
        <v>3321</v>
      </c>
      <c r="C238" s="45" t="s">
        <v>366</v>
      </c>
      <c r="D238" s="46"/>
      <c r="E238" s="47">
        <v>0</v>
      </c>
      <c r="F238" s="48" t="s">
        <v>141</v>
      </c>
      <c r="G238" s="48" t="s">
        <v>359</v>
      </c>
      <c r="H238" s="49">
        <v>0</v>
      </c>
      <c r="I238" s="50">
        <f t="shared" ref="I238:I245" si="81">E238*H238</f>
        <v>0</v>
      </c>
      <c r="J238" s="54"/>
      <c r="M238" s="52">
        <f t="shared" ref="M238:M245" si="82">I238+(I238*(SUMIF($G$251:$G$257,G238,$E$251:$E$257)))</f>
        <v>0</v>
      </c>
      <c r="P238" s="27"/>
      <c r="Q238" s="27"/>
      <c r="S238" s="27"/>
      <c r="T238" s="27"/>
      <c r="V238" s="27"/>
      <c r="W238" s="27"/>
      <c r="AE238" s="13"/>
      <c r="AG238" s="27"/>
    </row>
    <row r="239" spans="2:34" s="26" customFormat="1" ht="19" customHeight="1">
      <c r="B239" s="44">
        <v>3322</v>
      </c>
      <c r="C239" s="45" t="s">
        <v>198</v>
      </c>
      <c r="D239" s="46"/>
      <c r="E239" s="47">
        <v>0</v>
      </c>
      <c r="F239" s="48" t="s">
        <v>141</v>
      </c>
      <c r="G239" s="48" t="s">
        <v>359</v>
      </c>
      <c r="H239" s="49">
        <v>0</v>
      </c>
      <c r="I239" s="50">
        <f t="shared" si="81"/>
        <v>0</v>
      </c>
      <c r="J239" s="54"/>
      <c r="M239" s="52">
        <f t="shared" si="82"/>
        <v>0</v>
      </c>
      <c r="P239" s="27"/>
      <c r="Q239" s="27"/>
      <c r="S239" s="27"/>
      <c r="T239" s="27"/>
      <c r="V239" s="27"/>
      <c r="W239" s="27"/>
      <c r="AE239" s="13"/>
      <c r="AG239" s="27"/>
    </row>
    <row r="240" spans="2:34" s="26" customFormat="1" ht="19" customHeight="1">
      <c r="B240" s="44">
        <v>3323</v>
      </c>
      <c r="C240" s="45" t="s">
        <v>367</v>
      </c>
      <c r="D240" s="46"/>
      <c r="E240" s="47">
        <v>0</v>
      </c>
      <c r="F240" s="48" t="s">
        <v>141</v>
      </c>
      <c r="G240" s="48" t="s">
        <v>359</v>
      </c>
      <c r="H240" s="49">
        <v>0</v>
      </c>
      <c r="I240" s="50">
        <f t="shared" si="81"/>
        <v>0</v>
      </c>
      <c r="J240" s="54"/>
      <c r="M240" s="52">
        <f t="shared" si="82"/>
        <v>0</v>
      </c>
      <c r="P240" s="27"/>
      <c r="Q240" s="27"/>
      <c r="S240" s="27"/>
      <c r="T240" s="27"/>
      <c r="V240" s="27"/>
      <c r="W240" s="27"/>
      <c r="AE240" s="13"/>
      <c r="AG240" s="27"/>
    </row>
    <row r="241" spans="2:33" s="26" customFormat="1" ht="19" customHeight="1">
      <c r="B241" s="44">
        <v>3324</v>
      </c>
      <c r="C241" s="45" t="s">
        <v>368</v>
      </c>
      <c r="D241" s="46"/>
      <c r="E241" s="47">
        <v>0</v>
      </c>
      <c r="F241" s="48" t="s">
        <v>141</v>
      </c>
      <c r="G241" s="48" t="s">
        <v>359</v>
      </c>
      <c r="H241" s="49">
        <v>0</v>
      </c>
      <c r="I241" s="50">
        <f t="shared" si="81"/>
        <v>0</v>
      </c>
      <c r="J241" s="54"/>
      <c r="M241" s="52">
        <f t="shared" si="82"/>
        <v>0</v>
      </c>
      <c r="P241" s="27"/>
      <c r="Q241" s="27"/>
      <c r="S241" s="27"/>
      <c r="T241" s="27"/>
      <c r="V241" s="27"/>
      <c r="W241" s="27"/>
      <c r="AE241" s="13"/>
      <c r="AG241" s="27"/>
    </row>
    <row r="242" spans="2:33" s="26" customFormat="1" ht="19" customHeight="1">
      <c r="B242" s="44">
        <v>3325</v>
      </c>
      <c r="C242" s="45" t="s">
        <v>369</v>
      </c>
      <c r="D242" s="46"/>
      <c r="E242" s="47">
        <v>0</v>
      </c>
      <c r="F242" s="48" t="s">
        <v>141</v>
      </c>
      <c r="G242" s="48" t="s">
        <v>359</v>
      </c>
      <c r="H242" s="49">
        <v>0</v>
      </c>
      <c r="I242" s="50">
        <f t="shared" si="81"/>
        <v>0</v>
      </c>
      <c r="J242" s="54"/>
      <c r="M242" s="52">
        <f t="shared" si="82"/>
        <v>0</v>
      </c>
      <c r="P242" s="27"/>
      <c r="Q242" s="27"/>
      <c r="S242" s="27"/>
      <c r="T242" s="27"/>
      <c r="V242" s="27"/>
      <c r="W242" s="27"/>
      <c r="AE242" s="13"/>
      <c r="AG242" s="27"/>
    </row>
    <row r="243" spans="2:33" s="26" customFormat="1" ht="19" customHeight="1">
      <c r="B243" s="44">
        <v>3326</v>
      </c>
      <c r="C243" s="45" t="s">
        <v>370</v>
      </c>
      <c r="D243" s="46"/>
      <c r="E243" s="47">
        <v>0</v>
      </c>
      <c r="F243" s="48" t="s">
        <v>141</v>
      </c>
      <c r="G243" s="48" t="s">
        <v>359</v>
      </c>
      <c r="H243" s="49">
        <v>0</v>
      </c>
      <c r="I243" s="50">
        <f t="shared" si="81"/>
        <v>0</v>
      </c>
      <c r="J243" s="54"/>
      <c r="M243" s="52">
        <f t="shared" si="82"/>
        <v>0</v>
      </c>
      <c r="P243" s="27"/>
      <c r="Q243" s="27"/>
      <c r="S243" s="27"/>
      <c r="T243" s="27"/>
      <c r="V243" s="27"/>
      <c r="W243" s="27"/>
      <c r="AE243" s="13"/>
      <c r="AG243" s="27"/>
    </row>
    <row r="244" spans="2:33" s="26" customFormat="1" ht="19" customHeight="1">
      <c r="B244" s="44">
        <v>3327</v>
      </c>
      <c r="C244" s="45" t="s">
        <v>371</v>
      </c>
      <c r="D244" s="46"/>
      <c r="E244" s="47">
        <v>0</v>
      </c>
      <c r="F244" s="48" t="s">
        <v>141</v>
      </c>
      <c r="G244" s="48" t="s">
        <v>359</v>
      </c>
      <c r="H244" s="49">
        <v>0</v>
      </c>
      <c r="I244" s="50">
        <f t="shared" si="81"/>
        <v>0</v>
      </c>
      <c r="J244" s="54"/>
      <c r="M244" s="52">
        <f t="shared" si="82"/>
        <v>0</v>
      </c>
      <c r="P244" s="27"/>
      <c r="Q244" s="27"/>
      <c r="S244" s="27"/>
      <c r="T244" s="27"/>
      <c r="V244" s="27"/>
      <c r="W244" s="27"/>
      <c r="AE244" s="13"/>
      <c r="AG244" s="27"/>
    </row>
    <row r="245" spans="2:33" s="26" customFormat="1" ht="19" customHeight="1">
      <c r="B245" s="44">
        <v>3328</v>
      </c>
      <c r="C245" s="45" t="s">
        <v>372</v>
      </c>
      <c r="D245" s="46"/>
      <c r="E245" s="47">
        <v>0</v>
      </c>
      <c r="F245" s="48" t="s">
        <v>141</v>
      </c>
      <c r="G245" s="48" t="s">
        <v>359</v>
      </c>
      <c r="H245" s="49">
        <v>0</v>
      </c>
      <c r="I245" s="50">
        <f t="shared" si="81"/>
        <v>0</v>
      </c>
      <c r="J245" s="54"/>
      <c r="M245" s="52">
        <f t="shared" si="82"/>
        <v>0</v>
      </c>
      <c r="P245" s="27"/>
      <c r="Q245" s="27"/>
      <c r="S245" s="27"/>
      <c r="T245" s="27"/>
      <c r="V245" s="27"/>
      <c r="W245" s="27"/>
      <c r="AE245" s="13"/>
      <c r="AG245" s="27"/>
    </row>
    <row r="246" spans="2:33" s="26" customFormat="1" ht="19" customHeight="1">
      <c r="B246" s="55"/>
      <c r="C246" s="56"/>
      <c r="D246" s="57"/>
      <c r="E246" s="58"/>
      <c r="F246" s="59"/>
      <c r="G246" s="59"/>
      <c r="H246" s="60"/>
      <c r="I246" s="54"/>
      <c r="J246" s="54"/>
      <c r="P246" s="27"/>
      <c r="Q246" s="27"/>
      <c r="S246" s="27"/>
      <c r="T246" s="27"/>
      <c r="V246" s="27"/>
      <c r="W246" s="27"/>
      <c r="AE246" s="13"/>
      <c r="AG246" s="27"/>
    </row>
    <row r="247" spans="2:33" s="26" customFormat="1" ht="28" customHeight="1" thickBot="1">
      <c r="B247" s="14" t="s">
        <v>373</v>
      </c>
      <c r="C247" s="15" t="s">
        <v>374</v>
      </c>
      <c r="D247" s="16"/>
      <c r="E247" s="15"/>
      <c r="F247" s="15"/>
      <c r="G247" s="15"/>
      <c r="H247" s="15"/>
      <c r="I247" s="15"/>
      <c r="J247" s="15"/>
      <c r="K247" s="125">
        <f>SUM(I250:I257)</f>
        <v>0</v>
      </c>
      <c r="L247" s="126"/>
      <c r="M247" s="17"/>
      <c r="P247" s="27"/>
      <c r="Q247" s="27"/>
      <c r="S247" s="27"/>
      <c r="T247" s="27"/>
      <c r="V247" s="27"/>
      <c r="W247" s="27"/>
      <c r="AE247" s="13"/>
      <c r="AG247" s="27"/>
    </row>
    <row r="248" spans="2:33" s="26" customFormat="1" ht="9" customHeight="1">
      <c r="B248" s="21"/>
      <c r="C248" s="22"/>
      <c r="D248" s="23"/>
      <c r="E248" s="24"/>
      <c r="F248" s="24"/>
      <c r="G248" s="24"/>
      <c r="H248" s="24"/>
      <c r="I248" s="24"/>
      <c r="J248" s="24"/>
      <c r="K248" s="25"/>
      <c r="L248" s="25"/>
      <c r="M248" s="25"/>
      <c r="P248" s="27"/>
      <c r="Q248" s="27"/>
      <c r="S248" s="27"/>
      <c r="T248" s="27"/>
      <c r="V248" s="27"/>
      <c r="W248" s="27"/>
      <c r="AE248" s="13"/>
      <c r="AG248" s="27"/>
    </row>
    <row r="249" spans="2:33" s="26" customFormat="1" ht="14" customHeight="1">
      <c r="B249" s="28" t="s">
        <v>5</v>
      </c>
      <c r="C249" s="29"/>
      <c r="D249" s="30" t="s">
        <v>82</v>
      </c>
      <c r="E249" s="31"/>
      <c r="F249" s="31"/>
      <c r="G249" s="31" t="s">
        <v>375</v>
      </c>
      <c r="H249" s="31"/>
      <c r="I249" s="32" t="s">
        <v>376</v>
      </c>
      <c r="J249" s="25"/>
      <c r="K249" s="25"/>
      <c r="L249" s="25"/>
      <c r="M249" s="17"/>
      <c r="P249" s="27"/>
      <c r="Q249" s="27"/>
      <c r="S249" s="27"/>
      <c r="T249" s="27"/>
      <c r="V249" s="27"/>
      <c r="W249" s="27"/>
      <c r="AE249" s="13"/>
      <c r="AG249" s="27"/>
    </row>
    <row r="250" spans="2:33" s="26" customFormat="1" ht="9" customHeight="1">
      <c r="B250" s="21"/>
      <c r="C250" s="22"/>
      <c r="D250" s="23"/>
      <c r="E250" s="24"/>
      <c r="F250" s="24"/>
      <c r="G250" s="24"/>
      <c r="H250" s="24"/>
      <c r="I250" s="24"/>
      <c r="J250" s="24"/>
      <c r="K250" s="25"/>
      <c r="L250" s="25"/>
      <c r="M250" s="25"/>
      <c r="P250" s="27"/>
      <c r="Q250" s="27"/>
      <c r="S250" s="27"/>
      <c r="T250" s="27"/>
      <c r="V250" s="27"/>
      <c r="W250" s="27"/>
      <c r="AE250" s="13"/>
      <c r="AG250" s="27"/>
    </row>
    <row r="251" spans="2:33" s="26" customFormat="1" ht="19" customHeight="1">
      <c r="B251" s="44">
        <v>41</v>
      </c>
      <c r="C251" s="45" t="s">
        <v>377</v>
      </c>
      <c r="D251" s="46"/>
      <c r="E251" s="97">
        <v>1.0999999999999999E-2</v>
      </c>
      <c r="F251" s="48"/>
      <c r="G251" s="48" t="s">
        <v>137</v>
      </c>
      <c r="H251" s="49"/>
      <c r="I251" s="50">
        <f>(SUMIF(G1:G247,G251,I1:I247))*E251</f>
        <v>0</v>
      </c>
      <c r="J251" s="54"/>
      <c r="M251" s="52"/>
      <c r="P251" s="27"/>
      <c r="Q251" s="27"/>
      <c r="S251" s="27"/>
      <c r="T251" s="27"/>
      <c r="V251" s="27"/>
      <c r="W251" s="27"/>
      <c r="AE251" s="13"/>
      <c r="AG251" s="27"/>
    </row>
    <row r="252" spans="2:33" s="26" customFormat="1" ht="19" customHeight="1">
      <c r="B252" s="44">
        <v>42</v>
      </c>
      <c r="C252" s="45" t="s">
        <v>378</v>
      </c>
      <c r="D252" s="46"/>
      <c r="E252" s="97">
        <v>0.68</v>
      </c>
      <c r="F252" s="48"/>
      <c r="G252" s="48" t="s">
        <v>177</v>
      </c>
      <c r="H252" s="49"/>
      <c r="I252" s="50">
        <f>(SUMIF(G1:G247,G252,I1:I247))*E252</f>
        <v>0</v>
      </c>
      <c r="J252" s="54"/>
      <c r="M252" s="52"/>
      <c r="P252" s="27"/>
      <c r="Q252" s="27"/>
      <c r="S252" s="27"/>
      <c r="T252" s="27"/>
      <c r="V252" s="27"/>
      <c r="W252" s="27"/>
      <c r="AE252" s="13"/>
      <c r="AG252" s="27"/>
    </row>
    <row r="253" spans="2:33" s="26" customFormat="1" ht="19" customHeight="1">
      <c r="B253" s="44">
        <v>43</v>
      </c>
      <c r="C253" s="45" t="s">
        <v>379</v>
      </c>
      <c r="D253" s="46"/>
      <c r="E253" s="97">
        <v>0.51</v>
      </c>
      <c r="F253" s="48"/>
      <c r="G253" s="48" t="s">
        <v>359</v>
      </c>
      <c r="H253" s="49"/>
      <c r="I253" s="50">
        <f>(SUMIF(G1:G247,G253,I1:I247))*E253</f>
        <v>0</v>
      </c>
      <c r="J253" s="54"/>
      <c r="M253" s="52"/>
      <c r="P253" s="27"/>
      <c r="Q253" s="27"/>
      <c r="S253" s="27"/>
      <c r="T253" s="27"/>
      <c r="V253" s="27"/>
      <c r="W253" s="27"/>
      <c r="AE253" s="13"/>
      <c r="AG253" s="27"/>
    </row>
    <row r="254" spans="2:33" s="26" customFormat="1" ht="19" customHeight="1">
      <c r="B254" s="44">
        <v>44</v>
      </c>
      <c r="C254" s="45" t="s">
        <v>380</v>
      </c>
      <c r="D254" s="46"/>
      <c r="E254" s="97">
        <v>0.51</v>
      </c>
      <c r="F254" s="48"/>
      <c r="G254" s="48" t="s">
        <v>202</v>
      </c>
      <c r="H254" s="49"/>
      <c r="I254" s="50">
        <f>(SUMIF(G1:G247,G254,I1:I247))*E254</f>
        <v>0</v>
      </c>
      <c r="J254" s="54"/>
      <c r="M254" s="52"/>
      <c r="P254" s="27"/>
      <c r="Q254" s="27"/>
      <c r="S254" s="27"/>
      <c r="T254" s="27"/>
      <c r="V254" s="27"/>
      <c r="W254" s="27"/>
      <c r="AE254" s="13"/>
      <c r="AG254" s="27"/>
    </row>
    <row r="255" spans="2:33" s="26" customFormat="1" ht="19" customHeight="1">
      <c r="B255" s="44">
        <v>45</v>
      </c>
      <c r="C255" s="45" t="s">
        <v>381</v>
      </c>
      <c r="D255" s="46"/>
      <c r="E255" s="97">
        <v>0.57999999999999996</v>
      </c>
      <c r="F255" s="48"/>
      <c r="G255" s="48" t="s">
        <v>347</v>
      </c>
      <c r="H255" s="49"/>
      <c r="I255" s="50">
        <f>(SUMIF(G1:G247,G255,I1:I247))*E255</f>
        <v>0</v>
      </c>
      <c r="J255" s="54"/>
      <c r="M255" s="52"/>
      <c r="P255" s="27"/>
      <c r="Q255" s="27"/>
      <c r="S255" s="27"/>
      <c r="T255" s="27"/>
      <c r="V255" s="27"/>
      <c r="W255" s="27"/>
      <c r="AE255" s="13"/>
      <c r="AG255" s="27"/>
    </row>
    <row r="256" spans="2:33" s="26" customFormat="1" ht="19" customHeight="1">
      <c r="B256" s="44">
        <v>46</v>
      </c>
      <c r="C256" s="45" t="s">
        <v>382</v>
      </c>
      <c r="D256" s="46"/>
      <c r="E256" s="97">
        <v>0.68</v>
      </c>
      <c r="F256" s="48"/>
      <c r="G256" s="48" t="s">
        <v>351</v>
      </c>
      <c r="H256" s="49"/>
      <c r="I256" s="50">
        <f>(SUMIF(G5:G248,G256,I5:I248))*E256</f>
        <v>0</v>
      </c>
      <c r="J256" s="54"/>
      <c r="M256" s="52"/>
      <c r="P256" s="27"/>
      <c r="Q256" s="27"/>
      <c r="S256" s="27"/>
      <c r="T256" s="27"/>
      <c r="V256" s="27"/>
      <c r="W256" s="27"/>
      <c r="AE256" s="13"/>
      <c r="AG256" s="27"/>
    </row>
    <row r="257" spans="2:34" s="26" customFormat="1" ht="19" customHeight="1">
      <c r="B257" s="55"/>
      <c r="C257" s="56"/>
      <c r="D257" s="57"/>
      <c r="E257" s="58"/>
      <c r="F257" s="59"/>
      <c r="G257" s="59"/>
      <c r="H257" s="60"/>
      <c r="I257" s="54"/>
      <c r="J257" s="54"/>
      <c r="P257" s="27"/>
      <c r="Q257" s="27"/>
      <c r="S257" s="27"/>
      <c r="T257" s="27"/>
      <c r="V257" s="27"/>
      <c r="W257" s="27"/>
      <c r="AE257" s="13"/>
      <c r="AG257" s="27"/>
    </row>
    <row r="258" spans="2:34" s="26" customFormat="1" ht="28" customHeight="1" thickBot="1">
      <c r="B258" s="14" t="s">
        <v>383</v>
      </c>
      <c r="C258" s="15" t="s">
        <v>384</v>
      </c>
      <c r="D258" s="16"/>
      <c r="E258" s="15"/>
      <c r="F258" s="15"/>
      <c r="G258" s="15"/>
      <c r="H258" s="15"/>
      <c r="I258" s="15"/>
      <c r="J258" s="15"/>
      <c r="K258" s="125">
        <f>SUM(K259:K302)</f>
        <v>0</v>
      </c>
      <c r="L258" s="126"/>
      <c r="M258" s="17"/>
      <c r="P258" s="27"/>
      <c r="Q258" s="27"/>
      <c r="S258" s="27"/>
      <c r="T258" s="27"/>
      <c r="V258" s="27"/>
      <c r="W258" s="27"/>
      <c r="AE258" s="13"/>
      <c r="AG258" s="27"/>
    </row>
    <row r="259" spans="2:34" s="26" customFormat="1" ht="9" customHeight="1">
      <c r="B259" s="21"/>
      <c r="C259" s="22"/>
      <c r="D259" s="23"/>
      <c r="E259" s="24"/>
      <c r="F259" s="24"/>
      <c r="G259" s="24"/>
      <c r="H259" s="24"/>
      <c r="I259" s="24"/>
      <c r="J259" s="24"/>
      <c r="K259" s="25"/>
      <c r="L259" s="25"/>
      <c r="M259" s="25"/>
      <c r="P259" s="27"/>
      <c r="Q259" s="27"/>
      <c r="S259" s="27"/>
      <c r="T259" s="27"/>
      <c r="V259" s="27"/>
      <c r="W259" s="27"/>
      <c r="AE259" s="13"/>
      <c r="AG259" s="27"/>
    </row>
    <row r="260" spans="2:34" s="26" customFormat="1" ht="14" customHeight="1">
      <c r="B260" s="28" t="s">
        <v>5</v>
      </c>
      <c r="C260" s="29"/>
      <c r="D260" s="30" t="s">
        <v>82</v>
      </c>
      <c r="E260" s="31" t="s">
        <v>131</v>
      </c>
      <c r="F260" s="31" t="s">
        <v>132</v>
      </c>
      <c r="G260" s="31" t="s">
        <v>0</v>
      </c>
      <c r="H260" s="31" t="s">
        <v>133</v>
      </c>
      <c r="I260" s="32" t="s">
        <v>134</v>
      </c>
      <c r="J260" s="25"/>
      <c r="K260" s="25"/>
      <c r="L260" s="25"/>
      <c r="M260" s="33" t="s">
        <v>135</v>
      </c>
      <c r="P260" s="27"/>
      <c r="Q260" s="27"/>
      <c r="S260" s="27"/>
      <c r="T260" s="27"/>
      <c r="V260" s="27"/>
      <c r="W260" s="27"/>
      <c r="AE260" s="13"/>
      <c r="AG260" s="27"/>
    </row>
    <row r="261" spans="2:34" s="26" customFormat="1" ht="9" customHeight="1">
      <c r="B261" s="21"/>
      <c r="C261" s="22"/>
      <c r="D261" s="23"/>
      <c r="E261" s="24"/>
      <c r="F261" s="24"/>
      <c r="G261" s="24"/>
      <c r="H261" s="24"/>
      <c r="I261" s="24"/>
      <c r="J261" s="24"/>
      <c r="K261" s="25"/>
      <c r="L261" s="25"/>
      <c r="P261" s="27"/>
      <c r="Q261" s="27"/>
      <c r="S261" s="27"/>
      <c r="T261" s="27"/>
      <c r="V261" s="27"/>
      <c r="W261" s="27"/>
      <c r="AE261" s="13"/>
      <c r="AG261" s="27"/>
    </row>
    <row r="262" spans="2:34" s="40" customFormat="1" ht="18">
      <c r="B262" s="34">
        <v>51</v>
      </c>
      <c r="C262" s="35" t="s">
        <v>385</v>
      </c>
      <c r="D262" s="36"/>
      <c r="E262" s="37"/>
      <c r="F262" s="38"/>
      <c r="G262" s="38"/>
      <c r="H262" s="38"/>
      <c r="I262" s="38"/>
      <c r="J262" s="38"/>
      <c r="K262" s="39">
        <f>SUM(J263:J275)</f>
        <v>0</v>
      </c>
      <c r="L262" s="26"/>
      <c r="M262" s="26"/>
      <c r="O262" s="26"/>
      <c r="P262" s="27"/>
      <c r="Q262" s="27"/>
      <c r="R262" s="26"/>
      <c r="S262" s="27"/>
      <c r="T262" s="27"/>
      <c r="U262" s="26"/>
      <c r="V262" s="27"/>
      <c r="W262" s="27"/>
      <c r="X262" s="26"/>
      <c r="Y262" s="26"/>
      <c r="Z262" s="26"/>
      <c r="AA262" s="26"/>
      <c r="AB262" s="26"/>
      <c r="AC262" s="26"/>
      <c r="AD262" s="26"/>
      <c r="AE262" s="13"/>
      <c r="AF262" s="42"/>
      <c r="AG262" s="41"/>
      <c r="AH262" s="43"/>
    </row>
    <row r="263" spans="2:34" s="90" customFormat="1" ht="16" customHeight="1">
      <c r="B263" s="85">
        <v>511</v>
      </c>
      <c r="C263" s="86" t="s">
        <v>386</v>
      </c>
      <c r="D263" s="87"/>
      <c r="E263" s="88"/>
      <c r="F263" s="88"/>
      <c r="G263" s="88"/>
      <c r="H263" s="88"/>
      <c r="I263" s="88"/>
      <c r="J263" s="89">
        <f>SUM(I264:I267)</f>
        <v>0</v>
      </c>
      <c r="K263" s="96"/>
      <c r="L263" s="26"/>
      <c r="M263" s="26"/>
      <c r="P263" s="27"/>
      <c r="Q263" s="27"/>
      <c r="R263" s="26"/>
      <c r="S263" s="27"/>
      <c r="T263" s="27"/>
      <c r="U263" s="26"/>
      <c r="V263" s="27"/>
      <c r="W263" s="27"/>
      <c r="X263" s="26"/>
      <c r="Y263" s="26"/>
      <c r="Z263" s="26"/>
      <c r="AA263" s="26"/>
      <c r="AB263" s="26"/>
      <c r="AC263" s="26"/>
      <c r="AD263" s="26"/>
      <c r="AE263" s="13"/>
      <c r="AG263" s="53"/>
    </row>
    <row r="264" spans="2:34" s="26" customFormat="1" ht="19" customHeight="1">
      <c r="B264" s="44">
        <v>5111</v>
      </c>
      <c r="C264" s="45" t="s">
        <v>387</v>
      </c>
      <c r="D264" s="46"/>
      <c r="E264" s="47">
        <v>0</v>
      </c>
      <c r="F264" s="48" t="s">
        <v>136</v>
      </c>
      <c r="G264" s="48" t="s">
        <v>145</v>
      </c>
      <c r="H264" s="49">
        <v>0</v>
      </c>
      <c r="I264" s="50">
        <f>E264*H264</f>
        <v>0</v>
      </c>
      <c r="J264" s="54"/>
      <c r="M264" s="52">
        <f>I264+(I264*(SUMIF($G$251:$G$257,G264,$E$251:$E$257)))</f>
        <v>0</v>
      </c>
      <c r="P264" s="27"/>
      <c r="Q264" s="27"/>
      <c r="S264" s="27"/>
      <c r="T264" s="27"/>
      <c r="V264" s="27"/>
      <c r="W264" s="27"/>
      <c r="AE264" s="13"/>
      <c r="AG264" s="27"/>
    </row>
    <row r="265" spans="2:34" s="26" customFormat="1" ht="19" customHeight="1">
      <c r="B265" s="44">
        <v>5112</v>
      </c>
      <c r="C265" s="45" t="s">
        <v>388</v>
      </c>
      <c r="D265" s="46"/>
      <c r="E265" s="47">
        <v>0</v>
      </c>
      <c r="F265" s="48" t="s">
        <v>136</v>
      </c>
      <c r="G265" s="48" t="s">
        <v>145</v>
      </c>
      <c r="H265" s="49">
        <v>0</v>
      </c>
      <c r="I265" s="50">
        <f>E265*H265</f>
        <v>0</v>
      </c>
      <c r="J265" s="54"/>
      <c r="M265" s="52">
        <f>I265+(I265*(SUMIF($G$251:$G$257,G265,$E$251:$E$257)))</f>
        <v>0</v>
      </c>
      <c r="P265" s="27"/>
      <c r="Q265" s="27"/>
      <c r="S265" s="27"/>
      <c r="T265" s="27"/>
      <c r="V265" s="27"/>
      <c r="W265" s="27"/>
      <c r="AE265" s="13"/>
      <c r="AG265" s="27"/>
    </row>
    <row r="266" spans="2:34" s="26" customFormat="1" ht="19" customHeight="1">
      <c r="B266" s="44">
        <v>5113</v>
      </c>
      <c r="C266" s="45" t="s">
        <v>389</v>
      </c>
      <c r="D266" s="46"/>
      <c r="E266" s="47">
        <v>0</v>
      </c>
      <c r="F266" s="48" t="s">
        <v>136</v>
      </c>
      <c r="G266" s="48" t="s">
        <v>145</v>
      </c>
      <c r="H266" s="49">
        <v>0</v>
      </c>
      <c r="I266" s="50">
        <f>E266*H266</f>
        <v>0</v>
      </c>
      <c r="J266" s="54"/>
      <c r="M266" s="52">
        <f>I266+(I266*(SUMIF($G$251:$G$257,G266,$E$251:$E$257)))</f>
        <v>0</v>
      </c>
      <c r="P266" s="27"/>
      <c r="Q266" s="27"/>
      <c r="S266" s="27"/>
      <c r="T266" s="27"/>
      <c r="V266" s="27"/>
      <c r="W266" s="27"/>
      <c r="AE266" s="13"/>
      <c r="AG266" s="27"/>
    </row>
    <row r="267" spans="2:34" s="26" customFormat="1" ht="19" customHeight="1">
      <c r="B267" s="44">
        <v>5114</v>
      </c>
      <c r="C267" s="45" t="s">
        <v>390</v>
      </c>
      <c r="D267" s="46"/>
      <c r="E267" s="47">
        <v>0</v>
      </c>
      <c r="F267" s="48" t="s">
        <v>136</v>
      </c>
      <c r="G267" s="48" t="s">
        <v>145</v>
      </c>
      <c r="H267" s="49">
        <v>0</v>
      </c>
      <c r="I267" s="50">
        <f>E267*H267</f>
        <v>0</v>
      </c>
      <c r="J267" s="54"/>
      <c r="M267" s="52">
        <f>I267+(I267*(SUMIF($G$251:$G$257,G267,$E$251:$E$257)))</f>
        <v>0</v>
      </c>
      <c r="P267" s="27"/>
      <c r="Q267" s="27"/>
      <c r="S267" s="27"/>
      <c r="T267" s="27"/>
      <c r="V267" s="27"/>
      <c r="W267" s="27"/>
      <c r="AE267" s="13"/>
      <c r="AG267" s="27"/>
    </row>
    <row r="268" spans="2:34" s="90" customFormat="1" ht="16" customHeight="1">
      <c r="B268" s="85">
        <v>512</v>
      </c>
      <c r="C268" s="86" t="s">
        <v>391</v>
      </c>
      <c r="D268" s="87"/>
      <c r="E268" s="88"/>
      <c r="F268" s="88"/>
      <c r="G268" s="88"/>
      <c r="H268" s="88"/>
      <c r="I268" s="88"/>
      <c r="J268" s="89">
        <f>SUM(I269:I275)</f>
        <v>0</v>
      </c>
      <c r="K268" s="96"/>
      <c r="L268" s="26"/>
      <c r="M268" s="26"/>
      <c r="P268" s="27"/>
      <c r="Q268" s="27"/>
      <c r="R268" s="26"/>
      <c r="S268" s="27"/>
      <c r="T268" s="27"/>
      <c r="U268" s="26"/>
      <c r="V268" s="27"/>
      <c r="W268" s="27"/>
      <c r="X268" s="26"/>
      <c r="Y268" s="26"/>
      <c r="Z268" s="26"/>
      <c r="AA268" s="26"/>
      <c r="AB268" s="26"/>
      <c r="AC268" s="26"/>
      <c r="AD268" s="26"/>
      <c r="AE268" s="13"/>
      <c r="AG268" s="53"/>
    </row>
    <row r="269" spans="2:34" s="26" customFormat="1" ht="19" customHeight="1">
      <c r="B269" s="44">
        <v>5121</v>
      </c>
      <c r="C269" s="45" t="s">
        <v>392</v>
      </c>
      <c r="D269" s="46"/>
      <c r="E269" s="47">
        <v>0</v>
      </c>
      <c r="F269" s="48" t="s">
        <v>136</v>
      </c>
      <c r="G269" s="48" t="s">
        <v>145</v>
      </c>
      <c r="H269" s="49">
        <v>0</v>
      </c>
      <c r="I269" s="50">
        <f t="shared" ref="I269:I275" si="83">E269*H269</f>
        <v>0</v>
      </c>
      <c r="J269" s="54"/>
      <c r="M269" s="52">
        <f t="shared" ref="M269:M275" si="84">I269+(I269*(SUMIF($G$251:$G$257,G269,$E$251:$E$257)))</f>
        <v>0</v>
      </c>
      <c r="P269" s="27"/>
      <c r="Q269" s="27"/>
      <c r="S269" s="27"/>
      <c r="T269" s="27"/>
      <c r="V269" s="27"/>
      <c r="W269" s="27"/>
      <c r="AE269" s="13"/>
      <c r="AG269" s="27"/>
    </row>
    <row r="270" spans="2:34" s="26" customFormat="1" ht="19" customHeight="1">
      <c r="B270" s="44">
        <v>5122</v>
      </c>
      <c r="C270" s="45" t="s">
        <v>393</v>
      </c>
      <c r="D270" s="46"/>
      <c r="E270" s="47">
        <v>0</v>
      </c>
      <c r="F270" s="48" t="s">
        <v>136</v>
      </c>
      <c r="G270" s="48" t="s">
        <v>145</v>
      </c>
      <c r="H270" s="49">
        <v>0</v>
      </c>
      <c r="I270" s="50">
        <f t="shared" si="83"/>
        <v>0</v>
      </c>
      <c r="J270" s="54"/>
      <c r="M270" s="52">
        <f t="shared" si="84"/>
        <v>0</v>
      </c>
      <c r="P270" s="27"/>
      <c r="Q270" s="27"/>
      <c r="S270" s="27"/>
      <c r="T270" s="27"/>
      <c r="V270" s="27"/>
      <c r="W270" s="27"/>
      <c r="AE270" s="13"/>
      <c r="AG270" s="27"/>
    </row>
    <row r="271" spans="2:34" s="26" customFormat="1" ht="19" customHeight="1">
      <c r="B271" s="44">
        <v>5123</v>
      </c>
      <c r="C271" s="45" t="s">
        <v>394</v>
      </c>
      <c r="D271" s="46"/>
      <c r="E271" s="47">
        <v>0</v>
      </c>
      <c r="F271" s="48" t="s">
        <v>136</v>
      </c>
      <c r="G271" s="48" t="s">
        <v>145</v>
      </c>
      <c r="H271" s="49">
        <v>0</v>
      </c>
      <c r="I271" s="50">
        <f t="shared" si="83"/>
        <v>0</v>
      </c>
      <c r="J271" s="54"/>
      <c r="M271" s="52">
        <f t="shared" si="84"/>
        <v>0</v>
      </c>
      <c r="P271" s="27"/>
      <c r="Q271" s="27"/>
      <c r="S271" s="27"/>
      <c r="T271" s="27"/>
      <c r="V271" s="27"/>
      <c r="W271" s="27"/>
      <c r="AE271" s="13"/>
      <c r="AG271" s="27"/>
    </row>
    <row r="272" spans="2:34" s="26" customFormat="1" ht="19" customHeight="1">
      <c r="B272" s="44">
        <v>5124</v>
      </c>
      <c r="C272" s="45" t="s">
        <v>395</v>
      </c>
      <c r="D272" s="46"/>
      <c r="E272" s="47">
        <v>0</v>
      </c>
      <c r="F272" s="48" t="s">
        <v>136</v>
      </c>
      <c r="G272" s="48" t="s">
        <v>145</v>
      </c>
      <c r="H272" s="49">
        <v>0</v>
      </c>
      <c r="I272" s="50">
        <f t="shared" si="83"/>
        <v>0</v>
      </c>
      <c r="J272" s="54"/>
      <c r="M272" s="52">
        <f t="shared" si="84"/>
        <v>0</v>
      </c>
      <c r="P272" s="27"/>
      <c r="Q272" s="27"/>
      <c r="S272" s="27"/>
      <c r="T272" s="27"/>
      <c r="V272" s="27"/>
      <c r="W272" s="27"/>
      <c r="AE272" s="13"/>
      <c r="AG272" s="27"/>
    </row>
    <row r="273" spans="2:34" s="26" customFormat="1" ht="19" customHeight="1">
      <c r="B273" s="44">
        <v>5125</v>
      </c>
      <c r="C273" s="45" t="s">
        <v>396</v>
      </c>
      <c r="D273" s="46"/>
      <c r="E273" s="47">
        <v>0</v>
      </c>
      <c r="F273" s="48" t="s">
        <v>136</v>
      </c>
      <c r="G273" s="48" t="s">
        <v>145</v>
      </c>
      <c r="H273" s="49">
        <v>0</v>
      </c>
      <c r="I273" s="50">
        <f t="shared" si="83"/>
        <v>0</v>
      </c>
      <c r="J273" s="54"/>
      <c r="M273" s="52">
        <f t="shared" si="84"/>
        <v>0</v>
      </c>
      <c r="P273" s="27"/>
      <c r="Q273" s="27"/>
      <c r="S273" s="27"/>
      <c r="T273" s="27"/>
      <c r="V273" s="27"/>
      <c r="W273" s="27"/>
      <c r="AE273" s="13"/>
      <c r="AG273" s="27"/>
    </row>
    <row r="274" spans="2:34" s="26" customFormat="1" ht="19" customHeight="1">
      <c r="B274" s="44">
        <v>5126</v>
      </c>
      <c r="C274" s="45" t="s">
        <v>397</v>
      </c>
      <c r="D274" s="46"/>
      <c r="E274" s="47">
        <v>0</v>
      </c>
      <c r="F274" s="48" t="s">
        <v>136</v>
      </c>
      <c r="G274" s="48" t="s">
        <v>145</v>
      </c>
      <c r="H274" s="49">
        <v>0</v>
      </c>
      <c r="I274" s="50">
        <f t="shared" si="83"/>
        <v>0</v>
      </c>
      <c r="J274" s="54"/>
      <c r="M274" s="52">
        <f t="shared" si="84"/>
        <v>0</v>
      </c>
      <c r="P274" s="27"/>
      <c r="Q274" s="27"/>
      <c r="S274" s="27"/>
      <c r="T274" s="27"/>
      <c r="V274" s="27"/>
      <c r="W274" s="27"/>
      <c r="AE274" s="13"/>
      <c r="AG274" s="27"/>
    </row>
    <row r="275" spans="2:34" s="26" customFormat="1" ht="19" customHeight="1">
      <c r="B275" s="44">
        <v>5127</v>
      </c>
      <c r="C275" s="45" t="s">
        <v>398</v>
      </c>
      <c r="D275" s="46"/>
      <c r="E275" s="47">
        <v>0</v>
      </c>
      <c r="F275" s="48" t="s">
        <v>136</v>
      </c>
      <c r="G275" s="48" t="s">
        <v>145</v>
      </c>
      <c r="H275" s="49">
        <v>0</v>
      </c>
      <c r="I275" s="50">
        <f t="shared" si="83"/>
        <v>0</v>
      </c>
      <c r="J275" s="54"/>
      <c r="M275" s="52">
        <f t="shared" si="84"/>
        <v>0</v>
      </c>
      <c r="P275" s="27"/>
      <c r="Q275" s="27"/>
      <c r="S275" s="27"/>
      <c r="T275" s="27"/>
      <c r="V275" s="27"/>
      <c r="W275" s="27"/>
      <c r="AE275" s="13"/>
      <c r="AG275" s="27"/>
    </row>
    <row r="276" spans="2:34" s="40" customFormat="1" ht="18">
      <c r="B276" s="34">
        <v>52</v>
      </c>
      <c r="C276" s="35" t="s">
        <v>399</v>
      </c>
      <c r="D276" s="36"/>
      <c r="E276" s="37"/>
      <c r="F276" s="38"/>
      <c r="G276" s="38"/>
      <c r="H276" s="38"/>
      <c r="I276" s="38"/>
      <c r="J276" s="38"/>
      <c r="K276" s="39">
        <f>SUM(I277:I283)</f>
        <v>0</v>
      </c>
      <c r="L276" s="26"/>
      <c r="M276" s="26"/>
      <c r="O276" s="26"/>
      <c r="P276" s="27"/>
      <c r="Q276" s="27"/>
      <c r="R276" s="26"/>
      <c r="S276" s="27"/>
      <c r="T276" s="27"/>
      <c r="U276" s="26"/>
      <c r="V276" s="27"/>
      <c r="W276" s="27"/>
      <c r="X276" s="26"/>
      <c r="Y276" s="26"/>
      <c r="Z276" s="26"/>
      <c r="AA276" s="26"/>
      <c r="AB276" s="26"/>
      <c r="AC276" s="26"/>
      <c r="AD276" s="26"/>
      <c r="AE276" s="13"/>
      <c r="AF276" s="42"/>
      <c r="AG276" s="41"/>
      <c r="AH276" s="43"/>
    </row>
    <row r="277" spans="2:34" s="26" customFormat="1" ht="19" customHeight="1">
      <c r="B277" s="44">
        <v>5211</v>
      </c>
      <c r="C277" s="45" t="s">
        <v>400</v>
      </c>
      <c r="D277" s="46"/>
      <c r="E277" s="47">
        <v>0</v>
      </c>
      <c r="F277" s="48" t="s">
        <v>136</v>
      </c>
      <c r="G277" s="48" t="s">
        <v>145</v>
      </c>
      <c r="H277" s="49">
        <v>0</v>
      </c>
      <c r="I277" s="50">
        <f t="shared" ref="I277:I283" si="85">E277*H277</f>
        <v>0</v>
      </c>
      <c r="J277" s="54"/>
      <c r="M277" s="52">
        <f t="shared" ref="M277:M283" si="86">I277+(I277*(SUMIF($G$251:$G$257,G277,$E$251:$E$257)))</f>
        <v>0</v>
      </c>
      <c r="P277" s="27"/>
      <c r="Q277" s="27"/>
      <c r="S277" s="27"/>
      <c r="T277" s="27"/>
      <c r="V277" s="27"/>
      <c r="W277" s="27"/>
      <c r="AE277" s="13"/>
      <c r="AG277" s="27"/>
    </row>
    <row r="278" spans="2:34" s="26" customFormat="1" ht="19" customHeight="1">
      <c r="B278" s="44">
        <v>5212</v>
      </c>
      <c r="C278" s="45" t="s">
        <v>401</v>
      </c>
      <c r="D278" s="46"/>
      <c r="E278" s="47">
        <v>0</v>
      </c>
      <c r="F278" s="48" t="s">
        <v>136</v>
      </c>
      <c r="G278" s="48" t="s">
        <v>145</v>
      </c>
      <c r="H278" s="49">
        <v>0</v>
      </c>
      <c r="I278" s="50">
        <f t="shared" si="85"/>
        <v>0</v>
      </c>
      <c r="J278" s="54"/>
      <c r="M278" s="52">
        <f t="shared" si="86"/>
        <v>0</v>
      </c>
      <c r="P278" s="27"/>
      <c r="Q278" s="27"/>
      <c r="S278" s="27"/>
      <c r="T278" s="27"/>
      <c r="V278" s="27"/>
      <c r="W278" s="27"/>
      <c r="AE278" s="13"/>
      <c r="AG278" s="27"/>
    </row>
    <row r="279" spans="2:34" s="26" customFormat="1" ht="19" customHeight="1">
      <c r="B279" s="44">
        <v>5213</v>
      </c>
      <c r="C279" s="45" t="s">
        <v>402</v>
      </c>
      <c r="D279" s="46"/>
      <c r="E279" s="47">
        <v>0</v>
      </c>
      <c r="F279" s="48" t="s">
        <v>136</v>
      </c>
      <c r="G279" s="48" t="s">
        <v>145</v>
      </c>
      <c r="H279" s="49">
        <v>0</v>
      </c>
      <c r="I279" s="50">
        <f t="shared" si="85"/>
        <v>0</v>
      </c>
      <c r="J279" s="54"/>
      <c r="M279" s="52">
        <f t="shared" si="86"/>
        <v>0</v>
      </c>
      <c r="P279" s="27"/>
      <c r="Q279" s="27"/>
      <c r="S279" s="27"/>
      <c r="T279" s="27"/>
      <c r="V279" s="27"/>
      <c r="W279" s="27"/>
      <c r="AE279" s="13"/>
      <c r="AG279" s="27"/>
    </row>
    <row r="280" spans="2:34" s="26" customFormat="1" ht="19" customHeight="1">
      <c r="B280" s="44">
        <v>5214</v>
      </c>
      <c r="C280" s="45" t="s">
        <v>403</v>
      </c>
      <c r="D280" s="46"/>
      <c r="E280" s="47">
        <v>0</v>
      </c>
      <c r="F280" s="48" t="s">
        <v>136</v>
      </c>
      <c r="G280" s="48" t="s">
        <v>145</v>
      </c>
      <c r="H280" s="49">
        <v>0</v>
      </c>
      <c r="I280" s="50">
        <f t="shared" si="85"/>
        <v>0</v>
      </c>
      <c r="J280" s="54"/>
      <c r="M280" s="52">
        <f t="shared" si="86"/>
        <v>0</v>
      </c>
      <c r="P280" s="27"/>
      <c r="Q280" s="27"/>
      <c r="S280" s="27"/>
      <c r="T280" s="27"/>
      <c r="V280" s="27"/>
      <c r="W280" s="27"/>
      <c r="AE280" s="13"/>
      <c r="AG280" s="27"/>
    </row>
    <row r="281" spans="2:34" s="26" customFormat="1" ht="19" customHeight="1">
      <c r="B281" s="44">
        <v>5215</v>
      </c>
      <c r="C281" s="45" t="s">
        <v>404</v>
      </c>
      <c r="D281" s="46"/>
      <c r="E281" s="47">
        <v>0</v>
      </c>
      <c r="F281" s="48" t="s">
        <v>136</v>
      </c>
      <c r="G281" s="48" t="s">
        <v>145</v>
      </c>
      <c r="H281" s="49">
        <v>0</v>
      </c>
      <c r="I281" s="50">
        <f t="shared" si="85"/>
        <v>0</v>
      </c>
      <c r="J281" s="54"/>
      <c r="M281" s="52">
        <f t="shared" si="86"/>
        <v>0</v>
      </c>
      <c r="P281" s="27"/>
      <c r="Q281" s="27"/>
      <c r="S281" s="27"/>
      <c r="T281" s="27"/>
      <c r="V281" s="27"/>
      <c r="W281" s="27"/>
      <c r="AE281" s="13"/>
      <c r="AG281" s="27"/>
    </row>
    <row r="282" spans="2:34" s="26" customFormat="1" ht="19" customHeight="1">
      <c r="B282" s="44">
        <v>5216</v>
      </c>
      <c r="C282" s="45" t="s">
        <v>405</v>
      </c>
      <c r="D282" s="46"/>
      <c r="E282" s="47">
        <v>0</v>
      </c>
      <c r="F282" s="48" t="s">
        <v>136</v>
      </c>
      <c r="G282" s="48" t="s">
        <v>145</v>
      </c>
      <c r="H282" s="49">
        <v>0</v>
      </c>
      <c r="I282" s="50">
        <f t="shared" si="85"/>
        <v>0</v>
      </c>
      <c r="J282" s="54"/>
      <c r="M282" s="52">
        <f t="shared" si="86"/>
        <v>0</v>
      </c>
      <c r="P282" s="27"/>
      <c r="Q282" s="27"/>
      <c r="S282" s="27"/>
      <c r="T282" s="27"/>
      <c r="V282" s="27"/>
      <c r="W282" s="27"/>
      <c r="AE282" s="13"/>
      <c r="AG282" s="27"/>
    </row>
    <row r="283" spans="2:34" s="26" customFormat="1" ht="19" customHeight="1">
      <c r="B283" s="44">
        <v>5217</v>
      </c>
      <c r="C283" s="45" t="s">
        <v>406</v>
      </c>
      <c r="D283" s="46"/>
      <c r="E283" s="47">
        <v>0</v>
      </c>
      <c r="F283" s="48" t="s">
        <v>136</v>
      </c>
      <c r="G283" s="48" t="s">
        <v>145</v>
      </c>
      <c r="H283" s="49">
        <v>0</v>
      </c>
      <c r="I283" s="50">
        <f t="shared" si="85"/>
        <v>0</v>
      </c>
      <c r="J283" s="54"/>
      <c r="M283" s="52">
        <f t="shared" si="86"/>
        <v>0</v>
      </c>
      <c r="P283" s="27"/>
      <c r="Q283" s="27"/>
      <c r="S283" s="27"/>
      <c r="T283" s="27"/>
      <c r="V283" s="27"/>
      <c r="W283" s="27"/>
      <c r="AE283" s="13"/>
      <c r="AG283" s="27"/>
    </row>
    <row r="284" spans="2:34" s="40" customFormat="1" ht="18">
      <c r="B284" s="34">
        <v>53</v>
      </c>
      <c r="C284" s="35" t="s">
        <v>407</v>
      </c>
      <c r="D284" s="36"/>
      <c r="E284" s="37"/>
      <c r="F284" s="38"/>
      <c r="G284" s="38"/>
      <c r="H284" s="38"/>
      <c r="I284" s="38"/>
      <c r="J284" s="38"/>
      <c r="K284" s="39">
        <f>SUM(J285:J295)</f>
        <v>0</v>
      </c>
      <c r="L284" s="26"/>
      <c r="M284" s="26"/>
      <c r="O284" s="26"/>
      <c r="P284" s="27"/>
      <c r="Q284" s="27"/>
      <c r="R284" s="26"/>
      <c r="S284" s="27"/>
      <c r="T284" s="27"/>
      <c r="U284" s="26"/>
      <c r="V284" s="27"/>
      <c r="W284" s="27"/>
      <c r="X284" s="26"/>
      <c r="Y284" s="26"/>
      <c r="Z284" s="26"/>
      <c r="AA284" s="26"/>
      <c r="AB284" s="26"/>
      <c r="AC284" s="26"/>
      <c r="AD284" s="26"/>
      <c r="AE284" s="13"/>
      <c r="AF284" s="42"/>
      <c r="AG284" s="41"/>
      <c r="AH284" s="43"/>
    </row>
    <row r="285" spans="2:34" s="90" customFormat="1" ht="16" customHeight="1">
      <c r="B285" s="85">
        <v>531</v>
      </c>
      <c r="C285" s="86" t="s">
        <v>408</v>
      </c>
      <c r="D285" s="87"/>
      <c r="E285" s="88"/>
      <c r="F285" s="88"/>
      <c r="G285" s="88"/>
      <c r="H285" s="88"/>
      <c r="I285" s="88"/>
      <c r="J285" s="89">
        <f>SUM(I286:I287)</f>
        <v>0</v>
      </c>
      <c r="K285" s="96"/>
      <c r="L285" s="26"/>
      <c r="M285" s="26"/>
      <c r="P285" s="27"/>
      <c r="Q285" s="27"/>
      <c r="R285" s="26"/>
      <c r="S285" s="27"/>
      <c r="T285" s="27"/>
      <c r="U285" s="26"/>
      <c r="V285" s="27"/>
      <c r="W285" s="27"/>
      <c r="X285" s="26"/>
      <c r="Y285" s="26"/>
      <c r="Z285" s="26"/>
      <c r="AA285" s="26"/>
      <c r="AB285" s="26"/>
      <c r="AC285" s="26"/>
      <c r="AD285" s="26"/>
      <c r="AE285" s="13"/>
      <c r="AG285" s="53"/>
    </row>
    <row r="286" spans="2:34" s="26" customFormat="1" ht="19" customHeight="1">
      <c r="B286" s="44">
        <v>5311</v>
      </c>
      <c r="C286" s="45" t="s">
        <v>409</v>
      </c>
      <c r="D286" s="46"/>
      <c r="E286" s="47">
        <v>0</v>
      </c>
      <c r="F286" s="48" t="s">
        <v>136</v>
      </c>
      <c r="G286" s="48" t="s">
        <v>145</v>
      </c>
      <c r="H286" s="49">
        <v>0</v>
      </c>
      <c r="I286" s="50">
        <f>E286*H286</f>
        <v>0</v>
      </c>
      <c r="J286" s="54"/>
      <c r="M286" s="52">
        <f>I286+(I286*(SUMIF($G$251:$G$257,G286,$E$251:$E$257)))</f>
        <v>0</v>
      </c>
      <c r="P286" s="27"/>
      <c r="Q286" s="27"/>
      <c r="S286" s="27"/>
      <c r="T286" s="27"/>
      <c r="V286" s="27"/>
      <c r="W286" s="27"/>
      <c r="AE286" s="13"/>
      <c r="AG286" s="27"/>
    </row>
    <row r="287" spans="2:34" s="26" customFormat="1" ht="19" customHeight="1">
      <c r="B287" s="44">
        <v>5312</v>
      </c>
      <c r="C287" s="45" t="s">
        <v>334</v>
      </c>
      <c r="D287" s="46"/>
      <c r="E287" s="47">
        <v>0</v>
      </c>
      <c r="F287" s="48" t="s">
        <v>136</v>
      </c>
      <c r="G287" s="48" t="s">
        <v>145</v>
      </c>
      <c r="H287" s="49">
        <v>0</v>
      </c>
      <c r="I287" s="50">
        <f>E287*H287</f>
        <v>0</v>
      </c>
      <c r="J287" s="54"/>
      <c r="M287" s="52">
        <f>I287+(I287*(SUMIF($G$251:$G$257,G287,$E$251:$E$257)))</f>
        <v>0</v>
      </c>
      <c r="P287" s="27"/>
      <c r="Q287" s="27"/>
      <c r="S287" s="27"/>
      <c r="T287" s="27"/>
      <c r="V287" s="27"/>
      <c r="W287" s="27"/>
      <c r="AE287" s="13"/>
      <c r="AG287" s="27"/>
    </row>
    <row r="288" spans="2:34" s="90" customFormat="1" ht="16" customHeight="1">
      <c r="B288" s="85">
        <v>532</v>
      </c>
      <c r="C288" s="86" t="s">
        <v>410</v>
      </c>
      <c r="D288" s="87"/>
      <c r="E288" s="88"/>
      <c r="F288" s="88"/>
      <c r="G288" s="88"/>
      <c r="H288" s="88"/>
      <c r="I288" s="88"/>
      <c r="J288" s="89">
        <f>SUM(I289:I291)</f>
        <v>0</v>
      </c>
      <c r="K288" s="96"/>
      <c r="L288" s="26"/>
      <c r="M288" s="26"/>
      <c r="P288" s="27"/>
      <c r="Q288" s="27"/>
      <c r="R288" s="26"/>
      <c r="S288" s="27"/>
      <c r="T288" s="27"/>
      <c r="U288" s="26"/>
      <c r="V288" s="27"/>
      <c r="W288" s="27"/>
      <c r="X288" s="26"/>
      <c r="Y288" s="26"/>
      <c r="Z288" s="26"/>
      <c r="AA288" s="26"/>
      <c r="AB288" s="26"/>
      <c r="AC288" s="26"/>
      <c r="AD288" s="26"/>
      <c r="AE288" s="13"/>
      <c r="AG288" s="53"/>
    </row>
    <row r="289" spans="2:34" s="26" customFormat="1" ht="19" customHeight="1">
      <c r="B289" s="44">
        <v>5321</v>
      </c>
      <c r="C289" s="45" t="s">
        <v>409</v>
      </c>
      <c r="D289" s="46"/>
      <c r="E289" s="47">
        <v>0</v>
      </c>
      <c r="F289" s="48" t="s">
        <v>136</v>
      </c>
      <c r="G289" s="48" t="s">
        <v>145</v>
      </c>
      <c r="H289" s="49">
        <v>0</v>
      </c>
      <c r="I289" s="50">
        <f>E289*H289</f>
        <v>0</v>
      </c>
      <c r="J289" s="54"/>
      <c r="M289" s="52">
        <f>I289+(I289*(SUMIF($G$251:$G$257,G289,$E$251:$E$257)))</f>
        <v>0</v>
      </c>
      <c r="P289" s="27"/>
      <c r="Q289" s="27"/>
      <c r="S289" s="27"/>
      <c r="T289" s="27"/>
      <c r="V289" s="27"/>
      <c r="W289" s="27"/>
      <c r="AE289" s="13"/>
      <c r="AG289" s="27"/>
    </row>
    <row r="290" spans="2:34" s="26" customFormat="1" ht="19" customHeight="1">
      <c r="B290" s="44">
        <v>5322</v>
      </c>
      <c r="C290" s="45" t="s">
        <v>411</v>
      </c>
      <c r="D290" s="46"/>
      <c r="E290" s="47">
        <v>0</v>
      </c>
      <c r="F290" s="48" t="s">
        <v>136</v>
      </c>
      <c r="G290" s="48" t="s">
        <v>145</v>
      </c>
      <c r="H290" s="49">
        <v>0</v>
      </c>
      <c r="I290" s="50">
        <f>E290*H290</f>
        <v>0</v>
      </c>
      <c r="J290" s="54"/>
      <c r="M290" s="52">
        <f>I290+(I290*(SUMIF($G$251:$G$257,G290,$E$251:$E$257)))</f>
        <v>0</v>
      </c>
      <c r="P290" s="27"/>
      <c r="Q290" s="27"/>
      <c r="S290" s="27"/>
      <c r="T290" s="27"/>
      <c r="V290" s="27"/>
      <c r="W290" s="27"/>
      <c r="AE290" s="13"/>
      <c r="AG290" s="27"/>
    </row>
    <row r="291" spans="2:34" s="26" customFormat="1" ht="19" customHeight="1">
      <c r="B291" s="44">
        <v>5323</v>
      </c>
      <c r="C291" s="45" t="s">
        <v>334</v>
      </c>
      <c r="D291" s="46"/>
      <c r="E291" s="47">
        <v>0</v>
      </c>
      <c r="F291" s="48" t="s">
        <v>136</v>
      </c>
      <c r="G291" s="48" t="s">
        <v>145</v>
      </c>
      <c r="H291" s="49">
        <v>0</v>
      </c>
      <c r="I291" s="50">
        <f>E291*H291</f>
        <v>0</v>
      </c>
      <c r="J291" s="54"/>
      <c r="M291" s="52">
        <f>I291+(I291*(SUMIF($G$251:$G$257,G291,$E$251:$E$257)))</f>
        <v>0</v>
      </c>
      <c r="P291" s="27"/>
      <c r="Q291" s="27"/>
      <c r="S291" s="27"/>
      <c r="T291" s="27"/>
      <c r="V291" s="27"/>
      <c r="W291" s="27"/>
      <c r="AE291" s="13"/>
      <c r="AG291" s="27"/>
    </row>
    <row r="292" spans="2:34" s="90" customFormat="1" ht="16" customHeight="1">
      <c r="B292" s="85">
        <v>533</v>
      </c>
      <c r="C292" s="86" t="s">
        <v>412</v>
      </c>
      <c r="D292" s="87"/>
      <c r="E292" s="88"/>
      <c r="F292" s="88"/>
      <c r="G292" s="88"/>
      <c r="H292" s="88"/>
      <c r="I292" s="88"/>
      <c r="J292" s="89">
        <f>SUM(I293:I295)</f>
        <v>0</v>
      </c>
      <c r="K292" s="96"/>
      <c r="L292" s="26"/>
      <c r="M292" s="26"/>
      <c r="P292" s="27"/>
      <c r="Q292" s="27"/>
      <c r="R292" s="26"/>
      <c r="S292" s="27"/>
      <c r="T292" s="27"/>
      <c r="U292" s="26"/>
      <c r="V292" s="27"/>
      <c r="W292" s="27"/>
      <c r="X292" s="26"/>
      <c r="Y292" s="26"/>
      <c r="Z292" s="26"/>
      <c r="AA292" s="26"/>
      <c r="AB292" s="26"/>
      <c r="AC292" s="26"/>
      <c r="AD292" s="26"/>
      <c r="AE292" s="13"/>
      <c r="AG292" s="53"/>
    </row>
    <row r="293" spans="2:34" s="26" customFormat="1" ht="19" customHeight="1">
      <c r="B293" s="44">
        <v>5331</v>
      </c>
      <c r="C293" s="45" t="s">
        <v>413</v>
      </c>
      <c r="D293" s="46"/>
      <c r="E293" s="47">
        <v>0</v>
      </c>
      <c r="F293" s="48" t="s">
        <v>136</v>
      </c>
      <c r="G293" s="48" t="s">
        <v>145</v>
      </c>
      <c r="H293" s="49">
        <v>0</v>
      </c>
      <c r="I293" s="50">
        <f>E293*H293</f>
        <v>0</v>
      </c>
      <c r="J293" s="54"/>
      <c r="M293" s="52">
        <f>I293+(I293*(SUMIF($G$251:$G$257,G293,$E$251:$E$257)))</f>
        <v>0</v>
      </c>
      <c r="P293" s="27"/>
      <c r="Q293" s="27"/>
      <c r="S293" s="27"/>
      <c r="T293" s="27"/>
      <c r="V293" s="27"/>
      <c r="W293" s="27"/>
      <c r="AE293" s="13"/>
      <c r="AG293" s="27"/>
    </row>
    <row r="294" spans="2:34" s="26" customFormat="1" ht="19" customHeight="1">
      <c r="B294" s="44">
        <v>5332</v>
      </c>
      <c r="C294" s="45" t="s">
        <v>414</v>
      </c>
      <c r="D294" s="46"/>
      <c r="E294" s="47">
        <v>0</v>
      </c>
      <c r="F294" s="48" t="s">
        <v>136</v>
      </c>
      <c r="G294" s="48" t="s">
        <v>145</v>
      </c>
      <c r="H294" s="49">
        <v>0</v>
      </c>
      <c r="I294" s="50">
        <f>E294*H294</f>
        <v>0</v>
      </c>
      <c r="J294" s="54"/>
      <c r="M294" s="52">
        <f>I294+(I294*(SUMIF($G$251:$G$257,G294,$E$251:$E$257)))</f>
        <v>0</v>
      </c>
      <c r="P294" s="27"/>
      <c r="Q294" s="27"/>
      <c r="S294" s="27"/>
      <c r="T294" s="27"/>
      <c r="V294" s="27"/>
      <c r="W294" s="27"/>
      <c r="AE294" s="13"/>
      <c r="AG294" s="27"/>
    </row>
    <row r="295" spans="2:34" s="26" customFormat="1" ht="19" customHeight="1">
      <c r="B295" s="44">
        <v>5333</v>
      </c>
      <c r="C295" s="45" t="s">
        <v>415</v>
      </c>
      <c r="D295" s="46"/>
      <c r="E295" s="47">
        <v>0</v>
      </c>
      <c r="F295" s="48" t="s">
        <v>136</v>
      </c>
      <c r="G295" s="48" t="s">
        <v>145</v>
      </c>
      <c r="H295" s="49">
        <v>0</v>
      </c>
      <c r="I295" s="50">
        <f>E295*H295</f>
        <v>0</v>
      </c>
      <c r="J295" s="54"/>
      <c r="M295" s="52">
        <f>I295+(I295*(SUMIF($G$251:$G$257,G295,$E$251:$E$257)))</f>
        <v>0</v>
      </c>
      <c r="P295" s="27"/>
      <c r="Q295" s="27"/>
      <c r="S295" s="27"/>
      <c r="T295" s="27"/>
      <c r="V295" s="27"/>
      <c r="W295" s="27"/>
      <c r="AE295" s="13"/>
      <c r="AG295" s="27"/>
    </row>
    <row r="296" spans="2:34" s="40" customFormat="1" ht="18">
      <c r="B296" s="34">
        <v>54</v>
      </c>
      <c r="C296" s="35" t="s">
        <v>416</v>
      </c>
      <c r="D296" s="36"/>
      <c r="E296" s="37"/>
      <c r="F296" s="38"/>
      <c r="G296" s="38"/>
      <c r="H296" s="38"/>
      <c r="I296" s="38"/>
      <c r="J296" s="38"/>
      <c r="K296" s="39">
        <f>SUM(I297:I299)</f>
        <v>0</v>
      </c>
      <c r="L296" s="26"/>
      <c r="M296" s="26"/>
      <c r="O296" s="26"/>
      <c r="P296" s="27"/>
      <c r="Q296" s="27"/>
      <c r="R296" s="26"/>
      <c r="S296" s="27"/>
      <c r="T296" s="27"/>
      <c r="U296" s="26"/>
      <c r="V296" s="27"/>
      <c r="W296" s="27"/>
      <c r="X296" s="26"/>
      <c r="Y296" s="26"/>
      <c r="Z296" s="26"/>
      <c r="AA296" s="26"/>
      <c r="AB296" s="26"/>
      <c r="AC296" s="26"/>
      <c r="AD296" s="26"/>
      <c r="AE296" s="13"/>
      <c r="AF296" s="42"/>
      <c r="AG296" s="41"/>
      <c r="AH296" s="43"/>
    </row>
    <row r="297" spans="2:34" s="26" customFormat="1" ht="19" customHeight="1">
      <c r="B297" s="44">
        <v>5411</v>
      </c>
      <c r="C297" s="45" t="s">
        <v>417</v>
      </c>
      <c r="D297" s="46"/>
      <c r="E297" s="47">
        <v>0</v>
      </c>
      <c r="F297" s="48" t="s">
        <v>136</v>
      </c>
      <c r="G297" s="48" t="s">
        <v>145</v>
      </c>
      <c r="H297" s="49">
        <v>0</v>
      </c>
      <c r="I297" s="50">
        <f>E297*H297</f>
        <v>0</v>
      </c>
      <c r="J297" s="54"/>
      <c r="M297" s="52">
        <f>I297+(I297*(SUMIF($G$251:$G$257,G297,$E$251:$E$257)))</f>
        <v>0</v>
      </c>
      <c r="P297" s="27"/>
      <c r="Q297" s="27"/>
      <c r="S297" s="27"/>
      <c r="T297" s="27"/>
      <c r="V297" s="27"/>
      <c r="W297" s="27"/>
      <c r="AE297" s="13"/>
      <c r="AG297" s="27"/>
    </row>
    <row r="298" spans="2:34" s="26" customFormat="1" ht="19" customHeight="1">
      <c r="B298" s="44">
        <v>5412</v>
      </c>
      <c r="C298" s="45" t="s">
        <v>418</v>
      </c>
      <c r="D298" s="46"/>
      <c r="E298" s="47">
        <v>0</v>
      </c>
      <c r="F298" s="48" t="s">
        <v>136</v>
      </c>
      <c r="G298" s="48" t="s">
        <v>145</v>
      </c>
      <c r="H298" s="49">
        <v>0</v>
      </c>
      <c r="I298" s="50">
        <f>E298*H298</f>
        <v>0</v>
      </c>
      <c r="J298" s="54"/>
      <c r="M298" s="52">
        <f>I298+(I298*(SUMIF($G$251:$G$257,G298,$E$251:$E$257)))</f>
        <v>0</v>
      </c>
      <c r="P298" s="27"/>
      <c r="Q298" s="27"/>
      <c r="S298" s="27"/>
      <c r="T298" s="27"/>
      <c r="V298" s="27"/>
      <c r="W298" s="27"/>
      <c r="AE298" s="13"/>
      <c r="AG298" s="27"/>
    </row>
    <row r="299" spans="2:34" s="26" customFormat="1" ht="19" customHeight="1">
      <c r="B299" s="44">
        <v>5413</v>
      </c>
      <c r="C299" s="45" t="s">
        <v>419</v>
      </c>
      <c r="D299" s="46"/>
      <c r="E299" s="47">
        <v>0</v>
      </c>
      <c r="F299" s="48" t="s">
        <v>136</v>
      </c>
      <c r="G299" s="48" t="s">
        <v>145</v>
      </c>
      <c r="H299" s="49">
        <v>0</v>
      </c>
      <c r="I299" s="50">
        <f>E299*H299</f>
        <v>0</v>
      </c>
      <c r="J299" s="54"/>
      <c r="M299" s="52">
        <f>I299+(I299*(SUMIF($G$251:$G$257,G299,$E$251:$E$257)))</f>
        <v>0</v>
      </c>
      <c r="P299" s="27"/>
      <c r="Q299" s="27"/>
      <c r="S299" s="27"/>
      <c r="T299" s="27"/>
      <c r="V299" s="27"/>
      <c r="W299" s="27"/>
      <c r="AE299" s="13"/>
      <c r="AG299" s="27"/>
    </row>
    <row r="300" spans="2:34" s="40" customFormat="1" ht="18">
      <c r="B300" s="34">
        <v>55</v>
      </c>
      <c r="C300" s="35" t="s">
        <v>420</v>
      </c>
      <c r="D300" s="36"/>
      <c r="E300" s="37"/>
      <c r="F300" s="38"/>
      <c r="G300" s="38"/>
      <c r="H300" s="38"/>
      <c r="I300" s="38"/>
      <c r="J300" s="38"/>
      <c r="K300" s="39">
        <f>SUM(I301)</f>
        <v>0</v>
      </c>
      <c r="L300" s="26"/>
      <c r="M300" s="26"/>
      <c r="O300" s="26"/>
      <c r="P300" s="27"/>
      <c r="Q300" s="27"/>
      <c r="R300" s="26"/>
      <c r="S300" s="27"/>
      <c r="T300" s="27"/>
      <c r="U300" s="26"/>
      <c r="V300" s="27"/>
      <c r="W300" s="27"/>
      <c r="X300" s="26"/>
      <c r="Y300" s="26"/>
      <c r="Z300" s="26"/>
      <c r="AA300" s="26"/>
      <c r="AB300" s="26"/>
      <c r="AC300" s="26"/>
      <c r="AD300" s="26"/>
      <c r="AE300" s="13"/>
      <c r="AF300" s="42"/>
      <c r="AG300" s="41"/>
      <c r="AH300" s="43"/>
    </row>
    <row r="301" spans="2:34" s="26" customFormat="1" ht="19" customHeight="1">
      <c r="B301" s="44">
        <v>5511</v>
      </c>
      <c r="C301" s="45" t="s">
        <v>420</v>
      </c>
      <c r="D301" s="46"/>
      <c r="E301" s="47">
        <v>0</v>
      </c>
      <c r="F301" s="48" t="s">
        <v>136</v>
      </c>
      <c r="G301" s="48" t="s">
        <v>145</v>
      </c>
      <c r="H301" s="49">
        <v>0</v>
      </c>
      <c r="I301" s="50">
        <f>E301*H301</f>
        <v>0</v>
      </c>
      <c r="J301" s="54"/>
      <c r="M301" s="52">
        <f>I301+(I301*(SUMIF($G$251:$G$257,G301,$E$251:$E$257)))</f>
        <v>0</v>
      </c>
      <c r="P301" s="27"/>
      <c r="Q301" s="27"/>
      <c r="S301" s="27"/>
      <c r="T301" s="27"/>
      <c r="V301" s="27"/>
      <c r="W301" s="27"/>
      <c r="AE301" s="13"/>
      <c r="AG301" s="27"/>
    </row>
    <row r="302" spans="2:34" s="26" customFormat="1" ht="19" customHeight="1">
      <c r="B302" s="55"/>
      <c r="C302" s="56"/>
      <c r="D302" s="57"/>
      <c r="E302" s="58"/>
      <c r="F302" s="59"/>
      <c r="G302" s="59"/>
      <c r="H302" s="60"/>
      <c r="I302" s="54"/>
      <c r="J302" s="54"/>
      <c r="P302" s="27"/>
      <c r="Q302" s="27"/>
      <c r="S302" s="27"/>
      <c r="T302" s="27"/>
      <c r="V302" s="27"/>
      <c r="W302" s="27"/>
      <c r="AE302" s="13"/>
      <c r="AG302" s="27"/>
    </row>
    <row r="303" spans="2:34" s="26" customFormat="1" ht="28" customHeight="1" thickBot="1">
      <c r="B303" s="14" t="s">
        <v>421</v>
      </c>
      <c r="C303" s="15" t="s">
        <v>422</v>
      </c>
      <c r="D303" s="16"/>
      <c r="E303" s="15"/>
      <c r="F303" s="15"/>
      <c r="G303" s="15"/>
      <c r="H303" s="15"/>
      <c r="I303" s="15"/>
      <c r="J303" s="15"/>
      <c r="K303" s="125">
        <f>SUM(K304:K337)</f>
        <v>0</v>
      </c>
      <c r="L303" s="126"/>
      <c r="M303" s="17"/>
      <c r="P303" s="27"/>
      <c r="Q303" s="27"/>
      <c r="S303" s="27"/>
      <c r="T303" s="27"/>
      <c r="V303" s="27"/>
      <c r="W303" s="27"/>
      <c r="AE303" s="13"/>
      <c r="AG303" s="27"/>
    </row>
    <row r="304" spans="2:34" s="26" customFormat="1" ht="9" customHeight="1">
      <c r="B304" s="21"/>
      <c r="C304" s="22"/>
      <c r="D304" s="23"/>
      <c r="E304" s="24"/>
      <c r="F304" s="24"/>
      <c r="G304" s="24"/>
      <c r="H304" s="24"/>
      <c r="I304" s="24"/>
      <c r="J304" s="24"/>
      <c r="K304" s="25"/>
      <c r="L304" s="25"/>
      <c r="M304" s="25"/>
      <c r="P304" s="27"/>
      <c r="Q304" s="27"/>
      <c r="S304" s="27"/>
      <c r="T304" s="27"/>
      <c r="V304" s="27"/>
      <c r="W304" s="27"/>
      <c r="AE304" s="13"/>
      <c r="AG304" s="27"/>
    </row>
    <row r="305" spans="2:34" s="26" customFormat="1" ht="14" customHeight="1">
      <c r="B305" s="28" t="s">
        <v>5</v>
      </c>
      <c r="C305" s="29"/>
      <c r="D305" s="30" t="s">
        <v>82</v>
      </c>
      <c r="E305" s="31" t="s">
        <v>131</v>
      </c>
      <c r="F305" s="31" t="s">
        <v>132</v>
      </c>
      <c r="G305" s="31" t="s">
        <v>0</v>
      </c>
      <c r="H305" s="31" t="s">
        <v>133</v>
      </c>
      <c r="I305" s="32" t="s">
        <v>134</v>
      </c>
      <c r="J305" s="25"/>
      <c r="K305" s="25"/>
      <c r="L305" s="25"/>
      <c r="M305" s="33" t="s">
        <v>135</v>
      </c>
      <c r="P305" s="27"/>
      <c r="Q305" s="27"/>
      <c r="S305" s="27"/>
      <c r="T305" s="27"/>
      <c r="V305" s="27"/>
      <c r="W305" s="27"/>
      <c r="AE305" s="13"/>
      <c r="AG305" s="27"/>
    </row>
    <row r="306" spans="2:34" s="26" customFormat="1" ht="9" customHeight="1">
      <c r="B306" s="21"/>
      <c r="C306" s="22"/>
      <c r="D306" s="23"/>
      <c r="E306" s="24"/>
      <c r="F306" s="24"/>
      <c r="G306" s="24"/>
      <c r="H306" s="24"/>
      <c r="I306" s="24"/>
      <c r="J306" s="24"/>
      <c r="K306" s="25"/>
      <c r="L306" s="25"/>
      <c r="M306" s="25"/>
      <c r="P306" s="27"/>
      <c r="Q306" s="27"/>
      <c r="S306" s="27"/>
      <c r="T306" s="27"/>
      <c r="V306" s="27"/>
      <c r="W306" s="27"/>
      <c r="AE306" s="13"/>
      <c r="AG306" s="27"/>
    </row>
    <row r="307" spans="2:34" s="40" customFormat="1" ht="18">
      <c r="B307" s="34">
        <v>61</v>
      </c>
      <c r="C307" s="35" t="s">
        <v>423</v>
      </c>
      <c r="D307" s="36"/>
      <c r="E307" s="37"/>
      <c r="F307" s="38"/>
      <c r="G307" s="38"/>
      <c r="H307" s="38"/>
      <c r="I307" s="38"/>
      <c r="J307" s="38"/>
      <c r="K307" s="39">
        <f>SUM(J308:J316)</f>
        <v>0</v>
      </c>
      <c r="L307" s="26"/>
      <c r="M307" s="26"/>
      <c r="O307" s="26"/>
      <c r="P307" s="27"/>
      <c r="Q307" s="27"/>
      <c r="R307" s="26"/>
      <c r="S307" s="27"/>
      <c r="T307" s="27"/>
      <c r="U307" s="26"/>
      <c r="V307" s="27"/>
      <c r="W307" s="27"/>
      <c r="X307" s="26"/>
      <c r="Y307" s="26"/>
      <c r="Z307" s="26"/>
      <c r="AA307" s="26"/>
      <c r="AB307" s="26"/>
      <c r="AC307" s="26"/>
      <c r="AD307" s="26"/>
      <c r="AE307" s="13"/>
      <c r="AF307" s="42"/>
      <c r="AG307" s="41"/>
      <c r="AH307" s="43"/>
    </row>
    <row r="308" spans="2:34" s="90" customFormat="1" ht="16" customHeight="1">
      <c r="B308" s="85">
        <v>611</v>
      </c>
      <c r="C308" s="86" t="s">
        <v>102</v>
      </c>
      <c r="D308" s="87"/>
      <c r="E308" s="88"/>
      <c r="F308" s="88"/>
      <c r="G308" s="88"/>
      <c r="H308" s="88"/>
      <c r="I308" s="88"/>
      <c r="J308" s="89">
        <f>SUM(I309:I311)</f>
        <v>0</v>
      </c>
      <c r="K308" s="26"/>
      <c r="L308" s="26"/>
      <c r="M308" s="26"/>
      <c r="P308" s="27"/>
      <c r="Q308" s="27"/>
      <c r="R308" s="26"/>
      <c r="S308" s="27"/>
      <c r="T308" s="27"/>
      <c r="U308" s="26"/>
      <c r="V308" s="27"/>
      <c r="W308" s="27"/>
      <c r="X308" s="26"/>
      <c r="Y308" s="26"/>
      <c r="Z308" s="26"/>
      <c r="AA308" s="26"/>
      <c r="AB308" s="26"/>
      <c r="AC308" s="26"/>
      <c r="AD308" s="26"/>
      <c r="AE308" s="13"/>
      <c r="AG308" s="53"/>
    </row>
    <row r="309" spans="2:34" s="26" customFormat="1" ht="19" customHeight="1">
      <c r="B309" s="44">
        <v>6111</v>
      </c>
      <c r="C309" s="45" t="s">
        <v>103</v>
      </c>
      <c r="D309" s="46"/>
      <c r="E309" s="47">
        <v>0</v>
      </c>
      <c r="F309" s="48" t="s">
        <v>136</v>
      </c>
      <c r="G309" s="48" t="s">
        <v>145</v>
      </c>
      <c r="H309" s="49">
        <v>0</v>
      </c>
      <c r="I309" s="50">
        <f>E309*H309</f>
        <v>0</v>
      </c>
      <c r="J309" s="54"/>
      <c r="M309" s="52">
        <f>I309+(I309*(SUMIF($G$251:$G$257,G309,$E$251:$E$257)))</f>
        <v>0</v>
      </c>
      <c r="P309" s="27"/>
      <c r="Q309" s="27"/>
      <c r="S309" s="27"/>
      <c r="T309" s="27"/>
      <c r="V309" s="27"/>
      <c r="W309" s="27"/>
      <c r="AE309" s="13"/>
      <c r="AG309" s="27"/>
    </row>
    <row r="310" spans="2:34" s="26" customFormat="1" ht="19" customHeight="1">
      <c r="B310" s="44">
        <v>6112</v>
      </c>
      <c r="C310" s="45" t="s">
        <v>424</v>
      </c>
      <c r="D310" s="46"/>
      <c r="E310" s="47">
        <v>0</v>
      </c>
      <c r="F310" s="48" t="s">
        <v>136</v>
      </c>
      <c r="G310" s="48" t="s">
        <v>145</v>
      </c>
      <c r="H310" s="49">
        <v>0</v>
      </c>
      <c r="I310" s="50">
        <f>E310*H310</f>
        <v>0</v>
      </c>
      <c r="J310" s="54"/>
      <c r="M310" s="52">
        <f>I310+(I310*(SUMIF($G$251:$G$257,G310,$E$251:$E$257)))</f>
        <v>0</v>
      </c>
      <c r="P310" s="27"/>
      <c r="Q310" s="27"/>
      <c r="S310" s="27"/>
      <c r="T310" s="27"/>
      <c r="V310" s="27"/>
      <c r="W310" s="27"/>
      <c r="AE310" s="13"/>
      <c r="AG310" s="27"/>
    </row>
    <row r="311" spans="2:34" s="26" customFormat="1" ht="19" customHeight="1">
      <c r="B311" s="44">
        <v>6113</v>
      </c>
      <c r="C311" s="45" t="s">
        <v>104</v>
      </c>
      <c r="D311" s="46"/>
      <c r="E311" s="47">
        <v>0</v>
      </c>
      <c r="F311" s="48" t="s">
        <v>136</v>
      </c>
      <c r="G311" s="48" t="s">
        <v>145</v>
      </c>
      <c r="H311" s="49">
        <v>0</v>
      </c>
      <c r="I311" s="50">
        <v>0</v>
      </c>
      <c r="J311" s="54"/>
      <c r="M311" s="52">
        <f>I311+(I311*(SUMIF($G$251:$G$257,G311,$E$251:$E$257)))</f>
        <v>0</v>
      </c>
      <c r="P311" s="27"/>
      <c r="Q311" s="27"/>
      <c r="S311" s="27"/>
      <c r="T311" s="27"/>
      <c r="V311" s="27"/>
      <c r="W311" s="27"/>
      <c r="AE311" s="13"/>
      <c r="AG311" s="27"/>
    </row>
    <row r="312" spans="2:34" s="90" customFormat="1" ht="16" customHeight="1">
      <c r="B312" s="85">
        <v>612</v>
      </c>
      <c r="C312" s="86" t="s">
        <v>105</v>
      </c>
      <c r="D312" s="87"/>
      <c r="E312" s="88"/>
      <c r="F312" s="88"/>
      <c r="G312" s="88"/>
      <c r="H312" s="88"/>
      <c r="I312" s="88"/>
      <c r="J312" s="89">
        <f>SUM(I313:I316)</f>
        <v>0</v>
      </c>
      <c r="K312" s="26"/>
      <c r="L312" s="26"/>
      <c r="M312" s="26"/>
      <c r="P312" s="27"/>
      <c r="Q312" s="27"/>
      <c r="R312" s="26"/>
      <c r="S312" s="27"/>
      <c r="T312" s="27"/>
      <c r="U312" s="26"/>
      <c r="V312" s="27"/>
      <c r="W312" s="27"/>
      <c r="X312" s="26"/>
      <c r="Y312" s="26"/>
      <c r="Z312" s="26"/>
      <c r="AA312" s="26"/>
      <c r="AB312" s="26"/>
      <c r="AC312" s="26"/>
      <c r="AD312" s="26"/>
      <c r="AE312" s="13"/>
      <c r="AG312" s="53"/>
    </row>
    <row r="313" spans="2:34" s="26" customFormat="1" ht="19" customHeight="1">
      <c r="B313" s="44">
        <v>6121</v>
      </c>
      <c r="C313" s="45" t="s">
        <v>106</v>
      </c>
      <c r="D313" s="46"/>
      <c r="E313" s="47">
        <v>0</v>
      </c>
      <c r="F313" s="48" t="s">
        <v>136</v>
      </c>
      <c r="G313" s="48" t="s">
        <v>145</v>
      </c>
      <c r="H313" s="49">
        <v>0</v>
      </c>
      <c r="I313" s="50">
        <f>E313*H313</f>
        <v>0</v>
      </c>
      <c r="J313" s="54"/>
      <c r="M313" s="52">
        <f>I313+(I313*(SUMIF($G$251:$G$257,G313,$E$251:$E$257)))</f>
        <v>0</v>
      </c>
      <c r="P313" s="27"/>
      <c r="Q313" s="27"/>
      <c r="S313" s="27"/>
      <c r="T313" s="27"/>
      <c r="V313" s="27"/>
      <c r="W313" s="27"/>
      <c r="AE313" s="13"/>
      <c r="AG313" s="27"/>
    </row>
    <row r="314" spans="2:34" s="26" customFormat="1" ht="19" customHeight="1">
      <c r="B314" s="44">
        <v>6122</v>
      </c>
      <c r="C314" s="45" t="s">
        <v>425</v>
      </c>
      <c r="D314" s="46"/>
      <c r="E314" s="47">
        <v>0</v>
      </c>
      <c r="F314" s="48" t="s">
        <v>136</v>
      </c>
      <c r="G314" s="48" t="s">
        <v>145</v>
      </c>
      <c r="H314" s="49">
        <v>0</v>
      </c>
      <c r="I314" s="50">
        <f>E314*H314</f>
        <v>0</v>
      </c>
      <c r="J314" s="54"/>
      <c r="M314" s="52">
        <f>I314+(I314*(SUMIF($G$251:$G$257,G314,$E$251:$E$257)))</f>
        <v>0</v>
      </c>
      <c r="P314" s="27"/>
      <c r="Q314" s="27"/>
      <c r="S314" s="27"/>
      <c r="T314" s="27"/>
      <c r="V314" s="27"/>
      <c r="W314" s="27"/>
      <c r="AE314" s="13"/>
      <c r="AG314" s="27"/>
    </row>
    <row r="315" spans="2:34" s="26" customFormat="1" ht="19" customHeight="1">
      <c r="B315" s="44">
        <v>6124</v>
      </c>
      <c r="C315" s="45" t="s">
        <v>107</v>
      </c>
      <c r="D315" s="46"/>
      <c r="E315" s="47">
        <v>0</v>
      </c>
      <c r="F315" s="48" t="s">
        <v>136</v>
      </c>
      <c r="G315" s="48" t="s">
        <v>145</v>
      </c>
      <c r="H315" s="49">
        <v>0</v>
      </c>
      <c r="I315" s="50">
        <f>E315*H315</f>
        <v>0</v>
      </c>
      <c r="J315" s="54"/>
      <c r="M315" s="52">
        <f>I315+(I315*(SUMIF($G$251:$G$257,G315,$E$251:$E$257)))</f>
        <v>0</v>
      </c>
      <c r="P315" s="27"/>
      <c r="Q315" s="27"/>
      <c r="S315" s="27"/>
      <c r="T315" s="27"/>
      <c r="V315" s="27"/>
      <c r="W315" s="27"/>
      <c r="AE315" s="13"/>
      <c r="AG315" s="27"/>
    </row>
    <row r="316" spans="2:34" s="26" customFormat="1" ht="19" customHeight="1">
      <c r="B316" s="44">
        <v>6125</v>
      </c>
      <c r="C316" s="45" t="s">
        <v>426</v>
      </c>
      <c r="D316" s="46"/>
      <c r="E316" s="47">
        <v>0</v>
      </c>
      <c r="F316" s="48" t="s">
        <v>136</v>
      </c>
      <c r="G316" s="48" t="s">
        <v>145</v>
      </c>
      <c r="H316" s="49">
        <v>0</v>
      </c>
      <c r="I316" s="50">
        <f>E316*H316</f>
        <v>0</v>
      </c>
      <c r="J316" s="54"/>
      <c r="M316" s="52">
        <f>I316+(I316*(SUMIF($G$251:$G$257,G316,$E$251:$E$257)))</f>
        <v>0</v>
      </c>
      <c r="P316" s="27"/>
      <c r="Q316" s="27"/>
      <c r="S316" s="27"/>
      <c r="T316" s="27"/>
      <c r="V316" s="27"/>
      <c r="W316" s="27"/>
      <c r="AE316" s="13"/>
      <c r="AG316" s="27"/>
    </row>
    <row r="317" spans="2:34" s="40" customFormat="1" ht="18">
      <c r="B317" s="34">
        <v>62</v>
      </c>
      <c r="C317" s="35" t="s">
        <v>427</v>
      </c>
      <c r="D317" s="36"/>
      <c r="E317" s="37"/>
      <c r="F317" s="38"/>
      <c r="G317" s="38"/>
      <c r="H317" s="38"/>
      <c r="I317" s="38"/>
      <c r="J317" s="38"/>
      <c r="K317" s="39">
        <f>SUM(I318:I319)</f>
        <v>0</v>
      </c>
      <c r="L317" s="26"/>
      <c r="M317" s="26"/>
      <c r="O317" s="26"/>
      <c r="P317" s="27"/>
      <c r="Q317" s="27"/>
      <c r="R317" s="26"/>
      <c r="S317" s="27"/>
      <c r="T317" s="27"/>
      <c r="U317" s="26"/>
      <c r="V317" s="27"/>
      <c r="W317" s="27"/>
      <c r="X317" s="26"/>
      <c r="Y317" s="26"/>
      <c r="Z317" s="26"/>
      <c r="AA317" s="26"/>
      <c r="AB317" s="26"/>
      <c r="AC317" s="26"/>
      <c r="AD317" s="26"/>
      <c r="AE317" s="13"/>
      <c r="AF317" s="42"/>
      <c r="AG317" s="41"/>
      <c r="AH317" s="43"/>
    </row>
    <row r="318" spans="2:34" s="26" customFormat="1" ht="19" customHeight="1">
      <c r="B318" s="44">
        <v>6211</v>
      </c>
      <c r="C318" s="45" t="s">
        <v>108</v>
      </c>
      <c r="D318" s="46"/>
      <c r="E318" s="47">
        <v>0</v>
      </c>
      <c r="F318" s="48" t="s">
        <v>136</v>
      </c>
      <c r="G318" s="48" t="s">
        <v>145</v>
      </c>
      <c r="H318" s="49">
        <v>0</v>
      </c>
      <c r="I318" s="50">
        <f>E318*H318</f>
        <v>0</v>
      </c>
      <c r="J318" s="54"/>
      <c r="M318" s="52">
        <f>I318+(I318*(SUMIF($G$251:$G$257,G318,$E$251:$E$257)))</f>
        <v>0</v>
      </c>
      <c r="P318" s="27"/>
      <c r="Q318" s="27"/>
      <c r="S318" s="27"/>
      <c r="T318" s="27"/>
      <c r="V318" s="27"/>
      <c r="W318" s="27"/>
      <c r="AE318" s="13"/>
      <c r="AG318" s="27"/>
    </row>
    <row r="319" spans="2:34" s="26" customFormat="1" ht="19" customHeight="1">
      <c r="B319" s="44">
        <v>6212</v>
      </c>
      <c r="C319" s="45" t="s">
        <v>109</v>
      </c>
      <c r="D319" s="46"/>
      <c r="E319" s="47">
        <v>0</v>
      </c>
      <c r="F319" s="48" t="s">
        <v>136</v>
      </c>
      <c r="G319" s="48" t="s">
        <v>145</v>
      </c>
      <c r="H319" s="49">
        <v>0</v>
      </c>
      <c r="I319" s="50">
        <f>E319*H319</f>
        <v>0</v>
      </c>
      <c r="J319" s="54"/>
      <c r="M319" s="52">
        <f>I319+(I319*(SUMIF($G$251:$G$257,G319,$E$251:$E$257)))</f>
        <v>0</v>
      </c>
      <c r="P319" s="27"/>
      <c r="Q319" s="27"/>
      <c r="S319" s="27"/>
      <c r="T319" s="27"/>
      <c r="V319" s="27"/>
      <c r="W319" s="27"/>
      <c r="AE319" s="13"/>
      <c r="AG319" s="27"/>
    </row>
    <row r="320" spans="2:34" s="40" customFormat="1" ht="18">
      <c r="B320" s="34">
        <v>63</v>
      </c>
      <c r="C320" s="35" t="s">
        <v>110</v>
      </c>
      <c r="D320" s="36"/>
      <c r="E320" s="37"/>
      <c r="F320" s="38"/>
      <c r="G320" s="38"/>
      <c r="H320" s="38"/>
      <c r="I320" s="38"/>
      <c r="J320" s="38"/>
      <c r="K320" s="39">
        <f>SUM(I321:I322)</f>
        <v>0</v>
      </c>
      <c r="L320" s="26"/>
      <c r="M320" s="26"/>
      <c r="O320" s="26"/>
      <c r="P320" s="27"/>
      <c r="Q320" s="27"/>
      <c r="R320" s="26"/>
      <c r="S320" s="27"/>
      <c r="T320" s="27"/>
      <c r="U320" s="26"/>
      <c r="V320" s="27"/>
      <c r="W320" s="27"/>
      <c r="X320" s="26"/>
      <c r="Y320" s="26"/>
      <c r="Z320" s="26"/>
      <c r="AA320" s="26"/>
      <c r="AB320" s="26"/>
      <c r="AC320" s="26"/>
      <c r="AD320" s="26"/>
      <c r="AE320" s="13"/>
      <c r="AF320" s="42"/>
      <c r="AG320" s="41"/>
      <c r="AH320" s="43"/>
    </row>
    <row r="321" spans="2:34" s="26" customFormat="1" ht="19" customHeight="1">
      <c r="B321" s="44">
        <v>6311</v>
      </c>
      <c r="C321" s="45" t="s">
        <v>110</v>
      </c>
      <c r="D321" s="46"/>
      <c r="E321" s="47">
        <v>0</v>
      </c>
      <c r="F321" s="48" t="s">
        <v>136</v>
      </c>
      <c r="G321" s="48" t="s">
        <v>145</v>
      </c>
      <c r="H321" s="49">
        <v>0</v>
      </c>
      <c r="I321" s="50">
        <f>E321*H321</f>
        <v>0</v>
      </c>
      <c r="J321" s="54"/>
      <c r="M321" s="52">
        <f>I321+(I321*(SUMIF($G$251:$G$257,G321,$E$251:$E$257)))</f>
        <v>0</v>
      </c>
      <c r="P321" s="27"/>
      <c r="Q321" s="27"/>
      <c r="S321" s="27"/>
      <c r="T321" s="27"/>
      <c r="V321" s="27"/>
      <c r="W321" s="27"/>
      <c r="AE321" s="13"/>
      <c r="AG321" s="27"/>
    </row>
    <row r="322" spans="2:34" s="26" customFormat="1" ht="19" customHeight="1">
      <c r="B322" s="44">
        <v>6312</v>
      </c>
      <c r="C322" s="45" t="s">
        <v>428</v>
      </c>
      <c r="D322" s="46"/>
      <c r="E322" s="47">
        <v>0</v>
      </c>
      <c r="F322" s="48" t="s">
        <v>136</v>
      </c>
      <c r="G322" s="48" t="s">
        <v>145</v>
      </c>
      <c r="H322" s="49">
        <v>0</v>
      </c>
      <c r="I322" s="50">
        <f>E322*H322</f>
        <v>0</v>
      </c>
      <c r="J322" s="54"/>
      <c r="M322" s="52">
        <f>I322+(I322*(SUMIF($G$251:$G$257,G322,$E$251:$E$257)))</f>
        <v>0</v>
      </c>
      <c r="P322" s="27"/>
      <c r="Q322" s="27"/>
      <c r="S322" s="27"/>
      <c r="T322" s="27"/>
      <c r="V322" s="27"/>
      <c r="W322" s="27"/>
      <c r="AE322" s="13"/>
      <c r="AG322" s="27"/>
    </row>
    <row r="323" spans="2:34" s="40" customFormat="1" ht="18">
      <c r="B323" s="34">
        <v>64</v>
      </c>
      <c r="C323" s="35" t="s">
        <v>111</v>
      </c>
      <c r="D323" s="36"/>
      <c r="E323" s="37"/>
      <c r="F323" s="38"/>
      <c r="G323" s="38"/>
      <c r="H323" s="38"/>
      <c r="I323" s="38"/>
      <c r="J323" s="38"/>
      <c r="K323" s="39">
        <f>SUM(I324:I330)</f>
        <v>0</v>
      </c>
      <c r="L323" s="26"/>
      <c r="M323" s="26"/>
      <c r="O323" s="26"/>
      <c r="P323" s="27"/>
      <c r="Q323" s="27"/>
      <c r="R323" s="26"/>
      <c r="S323" s="27"/>
      <c r="T323" s="27"/>
      <c r="U323" s="26"/>
      <c r="V323" s="27"/>
      <c r="W323" s="27"/>
      <c r="X323" s="26"/>
      <c r="Y323" s="26"/>
      <c r="Z323" s="26"/>
      <c r="AA323" s="26"/>
      <c r="AB323" s="26"/>
      <c r="AC323" s="26"/>
      <c r="AD323" s="26"/>
      <c r="AE323" s="13"/>
      <c r="AF323" s="42"/>
      <c r="AG323" s="41"/>
      <c r="AH323" s="43"/>
    </row>
    <row r="324" spans="2:34" s="26" customFormat="1" ht="19" customHeight="1">
      <c r="B324" s="44">
        <v>6411</v>
      </c>
      <c r="C324" s="45" t="s">
        <v>429</v>
      </c>
      <c r="D324" s="46"/>
      <c r="E324" s="47">
        <v>0</v>
      </c>
      <c r="F324" s="48" t="s">
        <v>136</v>
      </c>
      <c r="G324" s="48" t="s">
        <v>145</v>
      </c>
      <c r="H324" s="49">
        <v>0</v>
      </c>
      <c r="I324" s="50">
        <f t="shared" ref="I324:I330" si="87">E324*H324</f>
        <v>0</v>
      </c>
      <c r="J324" s="54"/>
      <c r="M324" s="52">
        <f t="shared" ref="M324:M330" si="88">I324+(I324*(SUMIF($G$251:$G$257,G324,$E$251:$E$257)))</f>
        <v>0</v>
      </c>
      <c r="P324" s="27"/>
      <c r="Q324" s="27"/>
      <c r="S324" s="27"/>
      <c r="T324" s="27"/>
      <c r="V324" s="27"/>
      <c r="W324" s="27"/>
      <c r="AE324" s="13"/>
      <c r="AG324" s="27"/>
    </row>
    <row r="325" spans="2:34" s="26" customFormat="1" ht="19" customHeight="1">
      <c r="B325" s="44">
        <v>6412</v>
      </c>
      <c r="C325" s="45" t="s">
        <v>112</v>
      </c>
      <c r="D325" s="46"/>
      <c r="E325" s="47">
        <v>0</v>
      </c>
      <c r="F325" s="48" t="s">
        <v>136</v>
      </c>
      <c r="G325" s="48" t="s">
        <v>145</v>
      </c>
      <c r="H325" s="49">
        <v>0</v>
      </c>
      <c r="I325" s="50">
        <f t="shared" si="87"/>
        <v>0</v>
      </c>
      <c r="J325" s="54"/>
      <c r="M325" s="52">
        <f t="shared" si="88"/>
        <v>0</v>
      </c>
      <c r="P325" s="27"/>
      <c r="Q325" s="27"/>
      <c r="S325" s="27"/>
      <c r="T325" s="27"/>
      <c r="V325" s="27"/>
      <c r="W325" s="27"/>
      <c r="AE325" s="13"/>
      <c r="AG325" s="27"/>
    </row>
    <row r="326" spans="2:34" s="26" customFormat="1" ht="19" customHeight="1">
      <c r="B326" s="44">
        <v>6413</v>
      </c>
      <c r="C326" s="45" t="s">
        <v>430</v>
      </c>
      <c r="D326" s="46"/>
      <c r="E326" s="47">
        <v>0</v>
      </c>
      <c r="F326" s="48" t="s">
        <v>136</v>
      </c>
      <c r="G326" s="48" t="s">
        <v>145</v>
      </c>
      <c r="H326" s="49">
        <v>0</v>
      </c>
      <c r="I326" s="50">
        <f t="shared" si="87"/>
        <v>0</v>
      </c>
      <c r="J326" s="54"/>
      <c r="M326" s="52">
        <f t="shared" si="88"/>
        <v>0</v>
      </c>
      <c r="P326" s="27"/>
      <c r="Q326" s="27"/>
      <c r="S326" s="27"/>
      <c r="T326" s="27"/>
      <c r="V326" s="27"/>
      <c r="W326" s="27"/>
      <c r="AE326" s="13"/>
      <c r="AG326" s="27"/>
    </row>
    <row r="327" spans="2:34" s="26" customFormat="1" ht="19" customHeight="1">
      <c r="B327" s="44">
        <v>6414</v>
      </c>
      <c r="C327" s="45" t="s">
        <v>431</v>
      </c>
      <c r="D327" s="46"/>
      <c r="E327" s="47">
        <v>0</v>
      </c>
      <c r="F327" s="48" t="s">
        <v>136</v>
      </c>
      <c r="G327" s="48" t="s">
        <v>145</v>
      </c>
      <c r="H327" s="49">
        <v>0</v>
      </c>
      <c r="I327" s="50">
        <f t="shared" si="87"/>
        <v>0</v>
      </c>
      <c r="J327" s="54"/>
      <c r="M327" s="52">
        <f t="shared" si="88"/>
        <v>0</v>
      </c>
      <c r="P327" s="27"/>
      <c r="Q327" s="27"/>
      <c r="S327" s="27"/>
      <c r="T327" s="27"/>
      <c r="V327" s="27"/>
      <c r="W327" s="27"/>
      <c r="AE327" s="13"/>
      <c r="AG327" s="27"/>
    </row>
    <row r="328" spans="2:34" s="26" customFormat="1" ht="19" customHeight="1">
      <c r="B328" s="44">
        <v>6415</v>
      </c>
      <c r="C328" s="45" t="s">
        <v>113</v>
      </c>
      <c r="D328" s="46"/>
      <c r="E328" s="47">
        <v>0</v>
      </c>
      <c r="F328" s="48" t="s">
        <v>136</v>
      </c>
      <c r="G328" s="48" t="s">
        <v>145</v>
      </c>
      <c r="H328" s="49">
        <v>0</v>
      </c>
      <c r="I328" s="50">
        <f t="shared" si="87"/>
        <v>0</v>
      </c>
      <c r="J328" s="54"/>
      <c r="M328" s="52">
        <f t="shared" si="88"/>
        <v>0</v>
      </c>
      <c r="P328" s="27"/>
      <c r="Q328" s="27"/>
      <c r="S328" s="27"/>
      <c r="T328" s="27"/>
      <c r="V328" s="27"/>
      <c r="W328" s="27"/>
      <c r="AE328" s="13"/>
      <c r="AG328" s="27"/>
    </row>
    <row r="329" spans="2:34" s="26" customFormat="1" ht="19" customHeight="1">
      <c r="B329" s="44">
        <v>6416</v>
      </c>
      <c r="C329" s="45" t="s">
        <v>114</v>
      </c>
      <c r="D329" s="46"/>
      <c r="E329" s="47">
        <v>0</v>
      </c>
      <c r="F329" s="48" t="s">
        <v>136</v>
      </c>
      <c r="G329" s="48" t="s">
        <v>145</v>
      </c>
      <c r="H329" s="49">
        <v>0</v>
      </c>
      <c r="I329" s="50">
        <f t="shared" si="87"/>
        <v>0</v>
      </c>
      <c r="J329" s="54"/>
      <c r="M329" s="52">
        <f t="shared" si="88"/>
        <v>0</v>
      </c>
      <c r="P329" s="27"/>
      <c r="Q329" s="27"/>
      <c r="S329" s="27"/>
      <c r="T329" s="27"/>
      <c r="V329" s="27"/>
      <c r="W329" s="27"/>
      <c r="AE329" s="13"/>
      <c r="AG329" s="27"/>
    </row>
    <row r="330" spans="2:34" s="26" customFormat="1" ht="19" customHeight="1">
      <c r="B330" s="44">
        <v>6417</v>
      </c>
      <c r="C330" s="45" t="s">
        <v>432</v>
      </c>
      <c r="D330" s="46"/>
      <c r="E330" s="47">
        <v>0</v>
      </c>
      <c r="F330" s="48" t="s">
        <v>136</v>
      </c>
      <c r="G330" s="48" t="s">
        <v>145</v>
      </c>
      <c r="H330" s="49">
        <v>0</v>
      </c>
      <c r="I330" s="50">
        <f t="shared" si="87"/>
        <v>0</v>
      </c>
      <c r="J330" s="54"/>
      <c r="M330" s="52">
        <f t="shared" si="88"/>
        <v>0</v>
      </c>
      <c r="P330" s="27"/>
      <c r="Q330" s="27"/>
      <c r="S330" s="27"/>
      <c r="T330" s="27"/>
      <c r="V330" s="27"/>
      <c r="W330" s="27"/>
      <c r="AE330" s="13"/>
      <c r="AG330" s="27"/>
    </row>
    <row r="331" spans="2:34" s="40" customFormat="1" ht="18">
      <c r="B331" s="34">
        <v>65</v>
      </c>
      <c r="C331" s="35" t="s">
        <v>433</v>
      </c>
      <c r="D331" s="36"/>
      <c r="E331" s="37"/>
      <c r="F331" s="38"/>
      <c r="G331" s="38"/>
      <c r="H331" s="38"/>
      <c r="I331" s="38"/>
      <c r="J331" s="38"/>
      <c r="K331" s="39">
        <f>SUM(I332:I336)</f>
        <v>0</v>
      </c>
      <c r="L331" s="26"/>
      <c r="M331" s="26"/>
      <c r="O331" s="26"/>
      <c r="P331" s="27"/>
      <c r="Q331" s="27"/>
      <c r="R331" s="26"/>
      <c r="S331" s="27"/>
      <c r="T331" s="27"/>
      <c r="U331" s="26"/>
      <c r="V331" s="27"/>
      <c r="W331" s="27"/>
      <c r="X331" s="26"/>
      <c r="Y331" s="26"/>
      <c r="Z331" s="26"/>
      <c r="AA331" s="26"/>
      <c r="AB331" s="26"/>
      <c r="AC331" s="26"/>
      <c r="AD331" s="26"/>
      <c r="AE331" s="13"/>
      <c r="AF331" s="42"/>
      <c r="AG331" s="41"/>
      <c r="AH331" s="43"/>
    </row>
    <row r="332" spans="2:34" s="26" customFormat="1" ht="19" customHeight="1">
      <c r="B332" s="44">
        <v>6511</v>
      </c>
      <c r="C332" s="45" t="s">
        <v>434</v>
      </c>
      <c r="D332" s="46"/>
      <c r="E332" s="47">
        <v>0</v>
      </c>
      <c r="F332" s="48" t="s">
        <v>136</v>
      </c>
      <c r="G332" s="48" t="s">
        <v>145</v>
      </c>
      <c r="H332" s="49">
        <v>0</v>
      </c>
      <c r="I332" s="50">
        <f>E332*H332</f>
        <v>0</v>
      </c>
      <c r="J332" s="54"/>
      <c r="M332" s="52">
        <f>I332+(I332*(SUMIF($G$251:$G$257,G332,$E$251:$E$257)))</f>
        <v>0</v>
      </c>
      <c r="P332" s="27"/>
      <c r="Q332" s="27"/>
      <c r="S332" s="27"/>
      <c r="T332" s="27"/>
      <c r="V332" s="27"/>
      <c r="W332" s="27"/>
      <c r="AE332" s="13"/>
      <c r="AG332" s="27"/>
    </row>
    <row r="333" spans="2:34" s="26" customFormat="1" ht="19" customHeight="1">
      <c r="B333" s="44">
        <v>6512</v>
      </c>
      <c r="C333" s="45" t="s">
        <v>435</v>
      </c>
      <c r="D333" s="46"/>
      <c r="E333" s="47">
        <v>0</v>
      </c>
      <c r="F333" s="48" t="s">
        <v>136</v>
      </c>
      <c r="G333" s="48" t="s">
        <v>145</v>
      </c>
      <c r="H333" s="49">
        <v>0</v>
      </c>
      <c r="I333" s="50">
        <f>E333*H333</f>
        <v>0</v>
      </c>
      <c r="J333" s="54"/>
      <c r="M333" s="52">
        <f>I333+(I333*(SUMIF($G$251:$G$257,G333,$E$251:$E$257)))</f>
        <v>0</v>
      </c>
      <c r="P333" s="27"/>
      <c r="Q333" s="27"/>
      <c r="S333" s="27"/>
      <c r="T333" s="27"/>
      <c r="V333" s="27"/>
      <c r="W333" s="27"/>
      <c r="AE333" s="13"/>
      <c r="AG333" s="27"/>
    </row>
    <row r="334" spans="2:34" s="26" customFormat="1" ht="19" customHeight="1">
      <c r="B334" s="44">
        <v>6513</v>
      </c>
      <c r="C334" s="45" t="s">
        <v>436</v>
      </c>
      <c r="D334" s="46"/>
      <c r="E334" s="47">
        <v>0</v>
      </c>
      <c r="F334" s="48" t="s">
        <v>136</v>
      </c>
      <c r="G334" s="48" t="s">
        <v>145</v>
      </c>
      <c r="H334" s="49">
        <v>0</v>
      </c>
      <c r="I334" s="50">
        <f>E334*H334</f>
        <v>0</v>
      </c>
      <c r="J334" s="54"/>
      <c r="M334" s="52">
        <f>I334+(I334*(SUMIF($G$251:$G$257,G334,$E$251:$E$257)))</f>
        <v>0</v>
      </c>
      <c r="P334" s="27"/>
      <c r="Q334" s="27"/>
      <c r="S334" s="27"/>
      <c r="T334" s="27"/>
      <c r="V334" s="27"/>
      <c r="W334" s="27"/>
      <c r="AE334" s="13"/>
      <c r="AG334" s="27"/>
    </row>
    <row r="335" spans="2:34" s="26" customFormat="1" ht="19" customHeight="1">
      <c r="B335" s="44">
        <v>6514</v>
      </c>
      <c r="C335" s="45" t="s">
        <v>437</v>
      </c>
      <c r="D335" s="46"/>
      <c r="E335" s="47">
        <v>0</v>
      </c>
      <c r="F335" s="48" t="s">
        <v>136</v>
      </c>
      <c r="G335" s="48" t="s">
        <v>145</v>
      </c>
      <c r="H335" s="49">
        <v>0</v>
      </c>
      <c r="I335" s="50">
        <f>E335*H335</f>
        <v>0</v>
      </c>
      <c r="J335" s="54"/>
      <c r="M335" s="52">
        <f>I335+(I335*(SUMIF($G$251:$G$257,G335,$E$251:$E$257)))</f>
        <v>0</v>
      </c>
      <c r="P335" s="27"/>
      <c r="Q335" s="27"/>
      <c r="S335" s="27"/>
      <c r="T335" s="27"/>
      <c r="V335" s="27"/>
      <c r="W335" s="27"/>
      <c r="AE335" s="13"/>
      <c r="AG335" s="27"/>
    </row>
    <row r="336" spans="2:34" s="26" customFormat="1" ht="19" customHeight="1">
      <c r="B336" s="44">
        <v>6515</v>
      </c>
      <c r="C336" s="45" t="s">
        <v>438</v>
      </c>
      <c r="D336" s="46"/>
      <c r="E336" s="47">
        <v>0</v>
      </c>
      <c r="F336" s="48" t="s">
        <v>136</v>
      </c>
      <c r="G336" s="48" t="s">
        <v>145</v>
      </c>
      <c r="H336" s="49">
        <v>0</v>
      </c>
      <c r="I336" s="50">
        <f>E336*H336</f>
        <v>0</v>
      </c>
      <c r="J336" s="54"/>
      <c r="M336" s="52">
        <f>I336+(I336*(SUMIF($G$251:$G$257,G336,$E$251:$E$257)))</f>
        <v>0</v>
      </c>
      <c r="P336" s="27"/>
      <c r="Q336" s="27"/>
      <c r="S336" s="27"/>
      <c r="T336" s="27"/>
      <c r="V336" s="27"/>
      <c r="W336" s="27"/>
      <c r="AE336" s="13"/>
      <c r="AG336" s="27"/>
    </row>
    <row r="337" spans="2:34" s="26" customFormat="1" ht="19" customHeight="1">
      <c r="B337" s="55"/>
      <c r="C337" s="56"/>
      <c r="D337" s="57"/>
      <c r="E337" s="58"/>
      <c r="F337" s="59"/>
      <c r="G337" s="59"/>
      <c r="H337" s="60"/>
      <c r="I337" s="54"/>
      <c r="J337" s="54"/>
      <c r="P337" s="27"/>
      <c r="Q337" s="27"/>
      <c r="S337" s="27"/>
      <c r="T337" s="27"/>
      <c r="V337" s="27"/>
      <c r="W337" s="27"/>
      <c r="AE337" s="13"/>
      <c r="AG337" s="27"/>
    </row>
    <row r="338" spans="2:34" s="26" customFormat="1" ht="28" customHeight="1" thickBot="1">
      <c r="B338" s="14" t="s">
        <v>439</v>
      </c>
      <c r="C338" s="15" t="s">
        <v>115</v>
      </c>
      <c r="D338" s="16"/>
      <c r="E338" s="15"/>
      <c r="F338" s="15"/>
      <c r="G338" s="15"/>
      <c r="H338" s="15"/>
      <c r="I338" s="15"/>
      <c r="J338" s="15"/>
      <c r="K338" s="125">
        <f>SUM(K339:K381)</f>
        <v>0</v>
      </c>
      <c r="L338" s="126"/>
      <c r="M338" s="17"/>
      <c r="P338" s="27"/>
      <c r="Q338" s="27"/>
      <c r="S338" s="27"/>
      <c r="T338" s="27"/>
      <c r="V338" s="27"/>
      <c r="W338" s="27"/>
      <c r="AE338" s="13"/>
      <c r="AG338" s="27"/>
    </row>
    <row r="339" spans="2:34" s="26" customFormat="1" ht="9" customHeight="1">
      <c r="B339" s="21"/>
      <c r="C339" s="22"/>
      <c r="D339" s="23"/>
      <c r="E339" s="24"/>
      <c r="F339" s="24"/>
      <c r="G339" s="24"/>
      <c r="H339" s="24"/>
      <c r="I339" s="24"/>
      <c r="J339" s="24"/>
      <c r="K339" s="25"/>
      <c r="L339" s="25"/>
      <c r="M339" s="25"/>
      <c r="P339" s="27"/>
      <c r="Q339" s="27"/>
      <c r="S339" s="27"/>
      <c r="T339" s="27"/>
      <c r="V339" s="27"/>
      <c r="W339" s="27"/>
      <c r="AE339" s="13"/>
      <c r="AG339" s="27"/>
    </row>
    <row r="340" spans="2:34" s="26" customFormat="1" ht="14" customHeight="1">
      <c r="B340" s="28" t="s">
        <v>5</v>
      </c>
      <c r="C340" s="29"/>
      <c r="D340" s="30" t="s">
        <v>82</v>
      </c>
      <c r="E340" s="31" t="s">
        <v>131</v>
      </c>
      <c r="F340" s="31" t="s">
        <v>132</v>
      </c>
      <c r="G340" s="31" t="s">
        <v>0</v>
      </c>
      <c r="H340" s="31" t="s">
        <v>133</v>
      </c>
      <c r="I340" s="32" t="s">
        <v>134</v>
      </c>
      <c r="J340" s="25"/>
      <c r="K340" s="25"/>
      <c r="L340" s="25"/>
      <c r="M340" s="33" t="s">
        <v>135</v>
      </c>
      <c r="P340" s="27"/>
      <c r="Q340" s="27"/>
      <c r="S340" s="27"/>
      <c r="T340" s="27"/>
      <c r="V340" s="27"/>
      <c r="W340" s="27"/>
      <c r="AE340" s="13"/>
      <c r="AG340" s="27"/>
    </row>
    <row r="341" spans="2:34" s="26" customFormat="1" ht="9" customHeight="1">
      <c r="B341" s="21"/>
      <c r="C341" s="22"/>
      <c r="D341" s="23"/>
      <c r="E341" s="24"/>
      <c r="F341" s="24"/>
      <c r="G341" s="24"/>
      <c r="H341" s="24"/>
      <c r="I341" s="24"/>
      <c r="J341" s="24"/>
      <c r="K341" s="25"/>
      <c r="L341" s="25"/>
      <c r="M341" s="25"/>
      <c r="P341" s="27"/>
      <c r="Q341" s="27"/>
      <c r="S341" s="27"/>
      <c r="T341" s="27"/>
      <c r="V341" s="27"/>
      <c r="W341" s="27"/>
      <c r="AE341" s="13"/>
      <c r="AG341" s="27"/>
    </row>
    <row r="342" spans="2:34" s="40" customFormat="1" ht="18">
      <c r="B342" s="34">
        <v>71</v>
      </c>
      <c r="C342" s="35" t="s">
        <v>440</v>
      </c>
      <c r="D342" s="36"/>
      <c r="E342" s="37"/>
      <c r="F342" s="38"/>
      <c r="G342" s="38"/>
      <c r="H342" s="38"/>
      <c r="I342" s="38"/>
      <c r="J342" s="38"/>
      <c r="K342" s="39">
        <f>SUM(J343:J353)</f>
        <v>0</v>
      </c>
      <c r="L342" s="26"/>
      <c r="M342" s="26"/>
      <c r="O342" s="26"/>
      <c r="P342" s="27"/>
      <c r="Q342" s="27"/>
      <c r="R342" s="26"/>
      <c r="S342" s="27"/>
      <c r="T342" s="27"/>
      <c r="U342" s="26"/>
      <c r="V342" s="27"/>
      <c r="W342" s="27"/>
      <c r="X342" s="26"/>
      <c r="Y342" s="26"/>
      <c r="Z342" s="26"/>
      <c r="AA342" s="26"/>
      <c r="AB342" s="26"/>
      <c r="AC342" s="26"/>
      <c r="AD342" s="26"/>
      <c r="AE342" s="13"/>
      <c r="AF342" s="42"/>
      <c r="AG342" s="41"/>
      <c r="AH342" s="43"/>
    </row>
    <row r="343" spans="2:34" s="90" customFormat="1" ht="16" customHeight="1">
      <c r="B343" s="85">
        <v>711</v>
      </c>
      <c r="C343" s="86" t="s">
        <v>441</v>
      </c>
      <c r="D343" s="87"/>
      <c r="E343" s="88"/>
      <c r="F343" s="88"/>
      <c r="G343" s="88"/>
      <c r="H343" s="88"/>
      <c r="I343" s="88"/>
      <c r="J343" s="89">
        <f>SUM(I344:I345)</f>
        <v>0</v>
      </c>
      <c r="K343" s="26"/>
      <c r="L343" s="26"/>
      <c r="M343" s="26"/>
      <c r="P343" s="27"/>
      <c r="Q343" s="27"/>
      <c r="R343" s="26"/>
      <c r="S343" s="27"/>
      <c r="T343" s="27"/>
      <c r="U343" s="26"/>
      <c r="V343" s="27"/>
      <c r="W343" s="27"/>
      <c r="X343" s="26"/>
      <c r="Y343" s="26"/>
      <c r="Z343" s="26"/>
      <c r="AA343" s="26"/>
      <c r="AB343" s="26"/>
      <c r="AC343" s="26"/>
      <c r="AD343" s="26"/>
      <c r="AE343" s="13"/>
      <c r="AG343" s="53"/>
    </row>
    <row r="344" spans="2:34" s="26" customFormat="1" ht="19" customHeight="1">
      <c r="B344" s="44">
        <v>7111</v>
      </c>
      <c r="C344" s="45" t="s">
        <v>442</v>
      </c>
      <c r="D344" s="46"/>
      <c r="E344" s="47">
        <v>0</v>
      </c>
      <c r="F344" s="48" t="s">
        <v>136</v>
      </c>
      <c r="G344" s="48" t="s">
        <v>145</v>
      </c>
      <c r="H344" s="49">
        <v>0</v>
      </c>
      <c r="I344" s="50">
        <f>E344*H344</f>
        <v>0</v>
      </c>
      <c r="J344" s="54"/>
      <c r="M344" s="52">
        <f>I344+(I344*(SUMIF($G$251:$G$257,G344,$E$251:$E$257)))</f>
        <v>0</v>
      </c>
      <c r="P344" s="27"/>
      <c r="Q344" s="27"/>
      <c r="S344" s="27"/>
      <c r="T344" s="27"/>
      <c r="V344" s="27"/>
      <c r="W344" s="27"/>
      <c r="AE344" s="13"/>
      <c r="AG344" s="27"/>
    </row>
    <row r="345" spans="2:34" s="26" customFormat="1" ht="19" customHeight="1">
      <c r="B345" s="44">
        <v>7112</v>
      </c>
      <c r="C345" s="45" t="s">
        <v>443</v>
      </c>
      <c r="D345" s="46"/>
      <c r="E345" s="47">
        <v>0</v>
      </c>
      <c r="F345" s="48" t="s">
        <v>136</v>
      </c>
      <c r="G345" s="48" t="s">
        <v>145</v>
      </c>
      <c r="H345" s="49">
        <v>0</v>
      </c>
      <c r="I345" s="50">
        <f>E345*H345</f>
        <v>0</v>
      </c>
      <c r="J345" s="54"/>
      <c r="M345" s="52">
        <f>I345+(I345*(SUMIF($G$251:$G$257,G345,$E$251:$E$257)))</f>
        <v>0</v>
      </c>
      <c r="P345" s="27"/>
      <c r="Q345" s="27"/>
      <c r="S345" s="27"/>
      <c r="T345" s="27"/>
      <c r="V345" s="27"/>
      <c r="W345" s="27"/>
      <c r="AE345" s="13"/>
      <c r="AG345" s="27"/>
    </row>
    <row r="346" spans="2:34" s="90" customFormat="1" ht="16" customHeight="1">
      <c r="B346" s="85">
        <v>712</v>
      </c>
      <c r="C346" s="86" t="s">
        <v>444</v>
      </c>
      <c r="D346" s="87"/>
      <c r="E346" s="88"/>
      <c r="F346" s="88"/>
      <c r="G346" s="88"/>
      <c r="H346" s="88"/>
      <c r="I346" s="88"/>
      <c r="J346" s="89">
        <f>SUM(I347:I353)</f>
        <v>0</v>
      </c>
      <c r="K346" s="26"/>
      <c r="L346" s="26"/>
      <c r="M346" s="26"/>
      <c r="P346" s="27"/>
      <c r="Q346" s="27"/>
      <c r="R346" s="26"/>
      <c r="S346" s="27"/>
      <c r="T346" s="27"/>
      <c r="U346" s="26"/>
      <c r="V346" s="27"/>
      <c r="W346" s="27"/>
      <c r="X346" s="26"/>
      <c r="Y346" s="26"/>
      <c r="Z346" s="26"/>
      <c r="AA346" s="26"/>
      <c r="AB346" s="26"/>
      <c r="AC346" s="26"/>
      <c r="AD346" s="26"/>
      <c r="AE346" s="13"/>
      <c r="AG346" s="53"/>
    </row>
    <row r="347" spans="2:34" s="26" customFormat="1" ht="19" customHeight="1">
      <c r="B347" s="44">
        <v>7121</v>
      </c>
      <c r="C347" s="45" t="s">
        <v>392</v>
      </c>
      <c r="D347" s="46"/>
      <c r="E347" s="47">
        <v>0</v>
      </c>
      <c r="F347" s="48" t="s">
        <v>136</v>
      </c>
      <c r="G347" s="48" t="s">
        <v>145</v>
      </c>
      <c r="H347" s="49">
        <v>0</v>
      </c>
      <c r="I347" s="50">
        <f t="shared" ref="I347:I353" si="89">E347*H347</f>
        <v>0</v>
      </c>
      <c r="J347" s="54"/>
      <c r="M347" s="52">
        <f t="shared" ref="M347:M353" si="90">I347+(I347*(SUMIF($G$251:$G$257,G347,$E$251:$E$257)))</f>
        <v>0</v>
      </c>
      <c r="P347" s="27"/>
      <c r="Q347" s="27"/>
      <c r="S347" s="27"/>
      <c r="T347" s="27"/>
      <c r="V347" s="27"/>
      <c r="W347" s="27"/>
      <c r="AE347" s="13"/>
      <c r="AG347" s="27"/>
    </row>
    <row r="348" spans="2:34" s="26" customFormat="1" ht="19" customHeight="1">
      <c r="B348" s="44">
        <v>7122</v>
      </c>
      <c r="C348" s="45" t="s">
        <v>445</v>
      </c>
      <c r="D348" s="46"/>
      <c r="E348" s="47">
        <v>0</v>
      </c>
      <c r="F348" s="48" t="s">
        <v>136</v>
      </c>
      <c r="G348" s="48" t="s">
        <v>145</v>
      </c>
      <c r="H348" s="49">
        <v>0</v>
      </c>
      <c r="I348" s="50">
        <f t="shared" si="89"/>
        <v>0</v>
      </c>
      <c r="J348" s="54"/>
      <c r="M348" s="52">
        <f t="shared" si="90"/>
        <v>0</v>
      </c>
      <c r="P348" s="27"/>
      <c r="Q348" s="27"/>
      <c r="S348" s="27"/>
      <c r="T348" s="27"/>
      <c r="V348" s="27"/>
      <c r="W348" s="27"/>
      <c r="AE348" s="13"/>
      <c r="AG348" s="27"/>
    </row>
    <row r="349" spans="2:34" s="26" customFormat="1" ht="19" customHeight="1">
      <c r="B349" s="44">
        <v>7123</v>
      </c>
      <c r="C349" s="45" t="s">
        <v>394</v>
      </c>
      <c r="D349" s="46"/>
      <c r="E349" s="47">
        <v>0</v>
      </c>
      <c r="F349" s="48" t="s">
        <v>136</v>
      </c>
      <c r="G349" s="48" t="s">
        <v>145</v>
      </c>
      <c r="H349" s="49">
        <v>0</v>
      </c>
      <c r="I349" s="50">
        <f t="shared" si="89"/>
        <v>0</v>
      </c>
      <c r="J349" s="54"/>
      <c r="M349" s="52">
        <f t="shared" si="90"/>
        <v>0</v>
      </c>
      <c r="P349" s="27"/>
      <c r="Q349" s="27"/>
      <c r="S349" s="27"/>
      <c r="T349" s="27"/>
      <c r="V349" s="27"/>
      <c r="W349" s="27"/>
      <c r="AE349" s="13"/>
      <c r="AG349" s="27"/>
    </row>
    <row r="350" spans="2:34" s="26" customFormat="1" ht="19" customHeight="1">
      <c r="B350" s="44">
        <v>7124</v>
      </c>
      <c r="C350" s="45" t="s">
        <v>395</v>
      </c>
      <c r="D350" s="46"/>
      <c r="E350" s="47">
        <v>0</v>
      </c>
      <c r="F350" s="48" t="s">
        <v>136</v>
      </c>
      <c r="G350" s="48" t="s">
        <v>145</v>
      </c>
      <c r="H350" s="49">
        <v>0</v>
      </c>
      <c r="I350" s="50">
        <f t="shared" si="89"/>
        <v>0</v>
      </c>
      <c r="J350" s="54"/>
      <c r="M350" s="52">
        <f t="shared" si="90"/>
        <v>0</v>
      </c>
      <c r="P350" s="27"/>
      <c r="Q350" s="27"/>
      <c r="S350" s="27"/>
      <c r="T350" s="27"/>
      <c r="V350" s="27"/>
      <c r="W350" s="27"/>
      <c r="AE350" s="13"/>
      <c r="AG350" s="27"/>
    </row>
    <row r="351" spans="2:34" s="26" customFormat="1" ht="19" customHeight="1">
      <c r="B351" s="44">
        <v>7125</v>
      </c>
      <c r="C351" s="45" t="s">
        <v>396</v>
      </c>
      <c r="D351" s="46"/>
      <c r="E351" s="47">
        <v>0</v>
      </c>
      <c r="F351" s="48" t="s">
        <v>136</v>
      </c>
      <c r="G351" s="48" t="s">
        <v>145</v>
      </c>
      <c r="H351" s="49">
        <v>0</v>
      </c>
      <c r="I351" s="50">
        <f t="shared" si="89"/>
        <v>0</v>
      </c>
      <c r="J351" s="54"/>
      <c r="M351" s="52">
        <f t="shared" si="90"/>
        <v>0</v>
      </c>
      <c r="P351" s="27"/>
      <c r="Q351" s="27"/>
      <c r="S351" s="27"/>
      <c r="T351" s="27"/>
      <c r="V351" s="27"/>
      <c r="W351" s="27"/>
      <c r="AE351" s="13"/>
      <c r="AG351" s="27"/>
    </row>
    <row r="352" spans="2:34" s="26" customFormat="1" ht="19" customHeight="1">
      <c r="B352" s="44">
        <v>7126</v>
      </c>
      <c r="C352" s="45" t="s">
        <v>397</v>
      </c>
      <c r="D352" s="46"/>
      <c r="E352" s="47">
        <v>0</v>
      </c>
      <c r="F352" s="48" t="s">
        <v>136</v>
      </c>
      <c r="G352" s="48" t="s">
        <v>145</v>
      </c>
      <c r="H352" s="49">
        <v>0</v>
      </c>
      <c r="I352" s="50">
        <f t="shared" si="89"/>
        <v>0</v>
      </c>
      <c r="J352" s="54"/>
      <c r="M352" s="52">
        <f t="shared" si="90"/>
        <v>0</v>
      </c>
      <c r="P352" s="27"/>
      <c r="Q352" s="27"/>
      <c r="S352" s="27"/>
      <c r="T352" s="27"/>
      <c r="V352" s="27"/>
      <c r="W352" s="27"/>
      <c r="AE352" s="13"/>
      <c r="AG352" s="27"/>
    </row>
    <row r="353" spans="2:34" s="26" customFormat="1" ht="19" customHeight="1">
      <c r="B353" s="44">
        <v>7127</v>
      </c>
      <c r="C353" s="45" t="s">
        <v>398</v>
      </c>
      <c r="D353" s="46"/>
      <c r="E353" s="47">
        <v>0</v>
      </c>
      <c r="F353" s="48" t="s">
        <v>136</v>
      </c>
      <c r="G353" s="48" t="s">
        <v>145</v>
      </c>
      <c r="H353" s="49">
        <v>0</v>
      </c>
      <c r="I353" s="50">
        <f t="shared" si="89"/>
        <v>0</v>
      </c>
      <c r="J353" s="54"/>
      <c r="M353" s="52">
        <f t="shared" si="90"/>
        <v>0</v>
      </c>
      <c r="P353" s="27"/>
      <c r="Q353" s="27"/>
      <c r="S353" s="27"/>
      <c r="T353" s="27"/>
      <c r="V353" s="27"/>
      <c r="W353" s="27"/>
      <c r="AE353" s="13"/>
      <c r="AG353" s="27"/>
    </row>
    <row r="354" spans="2:34" s="40" customFormat="1" ht="18">
      <c r="B354" s="34">
        <v>72</v>
      </c>
      <c r="C354" s="35" t="s">
        <v>446</v>
      </c>
      <c r="D354" s="36"/>
      <c r="E354" s="37"/>
      <c r="F354" s="38"/>
      <c r="G354" s="38"/>
      <c r="H354" s="38"/>
      <c r="I354" s="38"/>
      <c r="J354" s="38"/>
      <c r="K354" s="39">
        <f>SUM(I355:I358)</f>
        <v>0</v>
      </c>
      <c r="L354" s="26"/>
      <c r="M354" s="26"/>
      <c r="O354" s="26"/>
      <c r="P354" s="27"/>
      <c r="Q354" s="27"/>
      <c r="R354" s="26"/>
      <c r="S354" s="27"/>
      <c r="T354" s="27"/>
      <c r="U354" s="26"/>
      <c r="V354" s="27"/>
      <c r="W354" s="27"/>
      <c r="X354" s="26"/>
      <c r="Y354" s="26"/>
      <c r="Z354" s="26"/>
      <c r="AA354" s="26"/>
      <c r="AB354" s="26"/>
      <c r="AC354" s="26"/>
      <c r="AD354" s="26"/>
      <c r="AE354" s="13"/>
      <c r="AF354" s="42"/>
      <c r="AG354" s="41"/>
      <c r="AH354" s="43"/>
    </row>
    <row r="355" spans="2:34" s="26" customFormat="1" ht="19" customHeight="1">
      <c r="B355" s="44">
        <v>7211</v>
      </c>
      <c r="C355" s="45" t="s">
        <v>116</v>
      </c>
      <c r="D355" s="46"/>
      <c r="E355" s="47">
        <v>0</v>
      </c>
      <c r="F355" s="48" t="s">
        <v>136</v>
      </c>
      <c r="G355" s="48" t="s">
        <v>145</v>
      </c>
      <c r="H355" s="49">
        <v>0</v>
      </c>
      <c r="I355" s="50">
        <f>E355*H355</f>
        <v>0</v>
      </c>
      <c r="J355" s="54"/>
      <c r="M355" s="52">
        <f>I355+(I355*(SUMIF($G$251:$G$257,G355,$E$251:$E$257)))</f>
        <v>0</v>
      </c>
      <c r="P355" s="27"/>
      <c r="Q355" s="27"/>
      <c r="S355" s="27"/>
      <c r="T355" s="27"/>
      <c r="V355" s="27"/>
      <c r="W355" s="27"/>
      <c r="AE355" s="13"/>
      <c r="AG355" s="27"/>
    </row>
    <row r="356" spans="2:34" s="26" customFormat="1" ht="19" customHeight="1">
      <c r="B356" s="44">
        <v>7212</v>
      </c>
      <c r="C356" s="45" t="s">
        <v>447</v>
      </c>
      <c r="D356" s="46"/>
      <c r="E356" s="47">
        <v>0</v>
      </c>
      <c r="F356" s="48" t="s">
        <v>136</v>
      </c>
      <c r="G356" s="48" t="s">
        <v>145</v>
      </c>
      <c r="H356" s="49">
        <v>0</v>
      </c>
      <c r="I356" s="50">
        <f>E356*H356</f>
        <v>0</v>
      </c>
      <c r="J356" s="54"/>
      <c r="M356" s="52">
        <f>I356+(I356*(SUMIF($G$251:$G$257,G356,$E$251:$E$257)))</f>
        <v>0</v>
      </c>
      <c r="P356" s="27"/>
      <c r="Q356" s="27"/>
      <c r="S356" s="27"/>
      <c r="T356" s="27"/>
      <c r="V356" s="27"/>
      <c r="W356" s="27"/>
      <c r="AE356" s="13"/>
      <c r="AG356" s="27"/>
    </row>
    <row r="357" spans="2:34" s="26" customFormat="1" ht="19" customHeight="1">
      <c r="B357" s="44">
        <v>7213</v>
      </c>
      <c r="C357" s="45" t="s">
        <v>448</v>
      </c>
      <c r="D357" s="46"/>
      <c r="E357" s="47">
        <v>0</v>
      </c>
      <c r="F357" s="48" t="s">
        <v>136</v>
      </c>
      <c r="G357" s="48" t="s">
        <v>145</v>
      </c>
      <c r="H357" s="49">
        <v>0</v>
      </c>
      <c r="I357" s="50">
        <f>E357*H357</f>
        <v>0</v>
      </c>
      <c r="J357" s="54"/>
      <c r="M357" s="52">
        <f>I357+(I357*(SUMIF($G$251:$G$257,G357,$E$251:$E$257)))</f>
        <v>0</v>
      </c>
      <c r="P357" s="27"/>
      <c r="Q357" s="27"/>
      <c r="S357" s="27"/>
      <c r="T357" s="27"/>
      <c r="V357" s="27"/>
      <c r="W357" s="27"/>
      <c r="AE357" s="13"/>
      <c r="AG357" s="27"/>
    </row>
    <row r="358" spans="2:34" s="26" customFormat="1" ht="19" customHeight="1">
      <c r="B358" s="44">
        <v>7214</v>
      </c>
      <c r="C358" s="45" t="s">
        <v>449</v>
      </c>
      <c r="D358" s="46"/>
      <c r="E358" s="47">
        <v>0</v>
      </c>
      <c r="F358" s="48" t="s">
        <v>136</v>
      </c>
      <c r="G358" s="48" t="s">
        <v>145</v>
      </c>
      <c r="H358" s="49">
        <v>0</v>
      </c>
      <c r="I358" s="50">
        <f>E358*H358</f>
        <v>0</v>
      </c>
      <c r="J358" s="54"/>
      <c r="M358" s="52">
        <f>I358+(I358*(SUMIF($G$251:$G$257,G358,$E$251:$E$257)))</f>
        <v>0</v>
      </c>
      <c r="P358" s="27"/>
      <c r="Q358" s="27"/>
      <c r="S358" s="27"/>
      <c r="T358" s="27"/>
      <c r="V358" s="27"/>
      <c r="W358" s="27"/>
      <c r="AE358" s="13"/>
      <c r="AG358" s="27"/>
    </row>
    <row r="359" spans="2:34" s="40" customFormat="1" ht="18">
      <c r="B359" s="34">
        <v>73</v>
      </c>
      <c r="C359" s="35" t="s">
        <v>450</v>
      </c>
      <c r="D359" s="36"/>
      <c r="E359" s="37"/>
      <c r="F359" s="38"/>
      <c r="G359" s="38"/>
      <c r="H359" s="38"/>
      <c r="I359" s="38"/>
      <c r="J359" s="38"/>
      <c r="K359" s="39">
        <f>SUM(I360:I363)</f>
        <v>0</v>
      </c>
      <c r="L359" s="26"/>
      <c r="M359" s="26"/>
      <c r="O359" s="26"/>
      <c r="P359" s="27"/>
      <c r="Q359" s="27"/>
      <c r="R359" s="26"/>
      <c r="S359" s="27"/>
      <c r="T359" s="27"/>
      <c r="U359" s="26"/>
      <c r="V359" s="27"/>
      <c r="W359" s="27"/>
      <c r="X359" s="26"/>
      <c r="Y359" s="26"/>
      <c r="Z359" s="26"/>
      <c r="AA359" s="26"/>
      <c r="AB359" s="26"/>
      <c r="AC359" s="26"/>
      <c r="AD359" s="26"/>
      <c r="AE359" s="13"/>
      <c r="AF359" s="42"/>
      <c r="AG359" s="41"/>
      <c r="AH359" s="43"/>
    </row>
    <row r="360" spans="2:34" s="26" customFormat="1" ht="19" customHeight="1">
      <c r="B360" s="44">
        <v>7311</v>
      </c>
      <c r="C360" s="45" t="s">
        <v>451</v>
      </c>
      <c r="D360" s="46"/>
      <c r="E360" s="47">
        <v>0</v>
      </c>
      <c r="F360" s="48" t="s">
        <v>136</v>
      </c>
      <c r="G360" s="48" t="s">
        <v>145</v>
      </c>
      <c r="H360" s="49">
        <v>0</v>
      </c>
      <c r="I360" s="50">
        <f>E360*H360</f>
        <v>0</v>
      </c>
      <c r="J360" s="54"/>
      <c r="M360" s="52">
        <f>I360+(I360*(SUMIF($G$251:$G$257,G360,$E$251:$E$257)))</f>
        <v>0</v>
      </c>
      <c r="P360" s="27"/>
      <c r="Q360" s="27"/>
      <c r="S360" s="27"/>
      <c r="T360" s="27"/>
      <c r="V360" s="27"/>
      <c r="W360" s="27"/>
      <c r="AE360" s="13"/>
      <c r="AG360" s="27"/>
    </row>
    <row r="361" spans="2:34" s="26" customFormat="1" ht="19" customHeight="1">
      <c r="B361" s="44">
        <v>7312</v>
      </c>
      <c r="C361" s="45" t="s">
        <v>452</v>
      </c>
      <c r="D361" s="46"/>
      <c r="E361" s="47">
        <v>0</v>
      </c>
      <c r="F361" s="48" t="s">
        <v>136</v>
      </c>
      <c r="G361" s="48" t="s">
        <v>145</v>
      </c>
      <c r="H361" s="49">
        <v>0</v>
      </c>
      <c r="I361" s="50">
        <f>E361*H361</f>
        <v>0</v>
      </c>
      <c r="J361" s="54"/>
      <c r="M361" s="52">
        <f>I361+(I361*(SUMIF($G$251:$G$257,G361,$E$251:$E$257)))</f>
        <v>0</v>
      </c>
      <c r="P361" s="27"/>
      <c r="Q361" s="27"/>
      <c r="S361" s="27"/>
      <c r="T361" s="27"/>
      <c r="V361" s="27"/>
      <c r="W361" s="27"/>
      <c r="AE361" s="13"/>
      <c r="AG361" s="27"/>
    </row>
    <row r="362" spans="2:34" s="26" customFormat="1" ht="19" customHeight="1">
      <c r="B362" s="44">
        <v>7313</v>
      </c>
      <c r="C362" s="45" t="s">
        <v>453</v>
      </c>
      <c r="D362" s="46"/>
      <c r="E362" s="47">
        <v>0</v>
      </c>
      <c r="F362" s="48" t="s">
        <v>136</v>
      </c>
      <c r="G362" s="48" t="s">
        <v>145</v>
      </c>
      <c r="H362" s="49">
        <v>0</v>
      </c>
      <c r="I362" s="50">
        <f>E362*H362</f>
        <v>0</v>
      </c>
      <c r="J362" s="54"/>
      <c r="M362" s="52">
        <f>I362+(I362*(SUMIF($G$251:$G$257,G362,$E$251:$E$257)))</f>
        <v>0</v>
      </c>
      <c r="P362" s="27"/>
      <c r="Q362" s="27"/>
      <c r="S362" s="27"/>
      <c r="T362" s="27"/>
      <c r="V362" s="27"/>
      <c r="W362" s="27"/>
      <c r="AE362" s="13"/>
      <c r="AG362" s="27"/>
    </row>
    <row r="363" spans="2:34" s="26" customFormat="1" ht="19" customHeight="1">
      <c r="B363" s="44">
        <v>7314</v>
      </c>
      <c r="C363" s="45" t="s">
        <v>454</v>
      </c>
      <c r="D363" s="46"/>
      <c r="E363" s="47">
        <v>0</v>
      </c>
      <c r="F363" s="48" t="s">
        <v>136</v>
      </c>
      <c r="G363" s="48" t="s">
        <v>145</v>
      </c>
      <c r="H363" s="49">
        <v>0</v>
      </c>
      <c r="I363" s="50">
        <f>E363*H363</f>
        <v>0</v>
      </c>
      <c r="J363" s="54"/>
      <c r="M363" s="52">
        <f>I363+(I363*(SUMIF($G$251:$G$257,G363,$E$251:$E$257)))</f>
        <v>0</v>
      </c>
      <c r="P363" s="27"/>
      <c r="Q363" s="27"/>
      <c r="S363" s="27"/>
      <c r="T363" s="27"/>
      <c r="V363" s="27"/>
      <c r="W363" s="27"/>
      <c r="AE363" s="13"/>
      <c r="AG363" s="27"/>
    </row>
    <row r="364" spans="2:34" s="40" customFormat="1" ht="18">
      <c r="B364" s="34">
        <v>74</v>
      </c>
      <c r="C364" s="35" t="s">
        <v>455</v>
      </c>
      <c r="D364" s="36"/>
      <c r="E364" s="37"/>
      <c r="F364" s="38"/>
      <c r="G364" s="38"/>
      <c r="H364" s="38"/>
      <c r="I364" s="38"/>
      <c r="J364" s="38"/>
      <c r="K364" s="39">
        <f>SUM(I365:I366)</f>
        <v>0</v>
      </c>
      <c r="L364" s="26"/>
      <c r="M364" s="26"/>
      <c r="O364" s="26"/>
      <c r="P364" s="27"/>
      <c r="Q364" s="27"/>
      <c r="R364" s="26"/>
      <c r="S364" s="27"/>
      <c r="T364" s="27"/>
      <c r="U364" s="26"/>
      <c r="V364" s="27"/>
      <c r="W364" s="27"/>
      <c r="X364" s="26"/>
      <c r="Y364" s="26"/>
      <c r="Z364" s="26"/>
      <c r="AA364" s="26"/>
      <c r="AB364" s="26"/>
      <c r="AC364" s="26"/>
      <c r="AD364" s="26"/>
      <c r="AE364" s="13"/>
      <c r="AF364" s="42"/>
      <c r="AG364" s="41"/>
      <c r="AH364" s="43"/>
    </row>
    <row r="365" spans="2:34" s="26" customFormat="1" ht="19" customHeight="1">
      <c r="B365" s="44">
        <v>7411</v>
      </c>
      <c r="C365" s="45" t="s">
        <v>456</v>
      </c>
      <c r="D365" s="46"/>
      <c r="E365" s="47">
        <v>0</v>
      </c>
      <c r="F365" s="48" t="s">
        <v>136</v>
      </c>
      <c r="G365" s="48" t="s">
        <v>145</v>
      </c>
      <c r="H365" s="49">
        <v>0</v>
      </c>
      <c r="I365" s="50">
        <f>E365*H365</f>
        <v>0</v>
      </c>
      <c r="J365" s="54"/>
      <c r="M365" s="52">
        <f>I365+(I365*(SUMIF($G$251:$G$257,G365,$E$251:$E$257)))</f>
        <v>0</v>
      </c>
      <c r="P365" s="27"/>
      <c r="Q365" s="27"/>
      <c r="S365" s="27"/>
      <c r="T365" s="27"/>
      <c r="V365" s="27"/>
      <c r="W365" s="27"/>
      <c r="AE365" s="13"/>
      <c r="AG365" s="27"/>
    </row>
    <row r="366" spans="2:34" s="26" customFormat="1" ht="19" customHeight="1">
      <c r="B366" s="44">
        <v>7412</v>
      </c>
      <c r="C366" s="45" t="s">
        <v>457</v>
      </c>
      <c r="D366" s="46"/>
      <c r="E366" s="47">
        <v>0</v>
      </c>
      <c r="F366" s="48" t="s">
        <v>136</v>
      </c>
      <c r="G366" s="48" t="s">
        <v>145</v>
      </c>
      <c r="H366" s="49">
        <v>0</v>
      </c>
      <c r="I366" s="50">
        <f>E366*H366</f>
        <v>0</v>
      </c>
      <c r="J366" s="54"/>
      <c r="M366" s="52">
        <f>I366+(I366*(SUMIF($G$251:$G$257,G366,$E$251:$E$257)))</f>
        <v>0</v>
      </c>
      <c r="P366" s="27"/>
      <c r="Q366" s="27"/>
      <c r="S366" s="27"/>
      <c r="T366" s="27"/>
      <c r="V366" s="27"/>
      <c r="W366" s="27"/>
      <c r="AE366" s="13"/>
      <c r="AG366" s="27"/>
    </row>
    <row r="367" spans="2:34" s="40" customFormat="1" ht="18">
      <c r="B367" s="34">
        <v>75</v>
      </c>
      <c r="C367" s="35" t="s">
        <v>252</v>
      </c>
      <c r="D367" s="36"/>
      <c r="E367" s="37"/>
      <c r="F367" s="38"/>
      <c r="G367" s="38"/>
      <c r="H367" s="38"/>
      <c r="I367" s="38"/>
      <c r="J367" s="38"/>
      <c r="K367" s="39">
        <f>SUM(I368:I373)</f>
        <v>0</v>
      </c>
      <c r="L367" s="26"/>
      <c r="M367" s="26"/>
      <c r="O367" s="26"/>
      <c r="P367" s="27"/>
      <c r="Q367" s="27"/>
      <c r="R367" s="26"/>
      <c r="S367" s="27"/>
      <c r="T367" s="27"/>
      <c r="U367" s="26"/>
      <c r="V367" s="27"/>
      <c r="W367" s="27"/>
      <c r="X367" s="26"/>
      <c r="Y367" s="26"/>
      <c r="Z367" s="26"/>
      <c r="AA367" s="26"/>
      <c r="AB367" s="26"/>
      <c r="AC367" s="26"/>
      <c r="AD367" s="26"/>
      <c r="AE367" s="13"/>
      <c r="AF367" s="42"/>
      <c r="AG367" s="41"/>
      <c r="AH367" s="43"/>
    </row>
    <row r="368" spans="2:34" s="26" customFormat="1" ht="19" customHeight="1">
      <c r="B368" s="44">
        <v>7511</v>
      </c>
      <c r="C368" s="45" t="s">
        <v>458</v>
      </c>
      <c r="D368" s="46"/>
      <c r="E368" s="47">
        <v>0</v>
      </c>
      <c r="F368" s="48" t="s">
        <v>136</v>
      </c>
      <c r="G368" s="48" t="s">
        <v>145</v>
      </c>
      <c r="H368" s="49">
        <v>0</v>
      </c>
      <c r="I368" s="50">
        <f t="shared" ref="I368:I373" si="91">E368*H368</f>
        <v>0</v>
      </c>
      <c r="J368" s="54"/>
      <c r="M368" s="52">
        <f t="shared" ref="M368:M373" si="92">I368+(I368*(SUMIF($G$251:$G$257,G368,$E$251:$E$257)))</f>
        <v>0</v>
      </c>
      <c r="P368" s="27"/>
      <c r="Q368" s="27"/>
      <c r="S368" s="27"/>
      <c r="T368" s="27"/>
      <c r="V368" s="27"/>
      <c r="W368" s="27"/>
      <c r="AE368" s="13"/>
      <c r="AG368" s="27"/>
    </row>
    <row r="369" spans="2:34" s="26" customFormat="1" ht="19" customHeight="1">
      <c r="B369" s="44">
        <v>7512</v>
      </c>
      <c r="C369" s="45" t="s">
        <v>459</v>
      </c>
      <c r="D369" s="46"/>
      <c r="E369" s="47">
        <v>0</v>
      </c>
      <c r="F369" s="48" t="s">
        <v>136</v>
      </c>
      <c r="G369" s="48" t="s">
        <v>145</v>
      </c>
      <c r="H369" s="49">
        <v>0</v>
      </c>
      <c r="I369" s="50">
        <f t="shared" si="91"/>
        <v>0</v>
      </c>
      <c r="J369" s="54"/>
      <c r="M369" s="52">
        <f t="shared" si="92"/>
        <v>0</v>
      </c>
      <c r="P369" s="27"/>
      <c r="Q369" s="27"/>
      <c r="S369" s="27"/>
      <c r="T369" s="27"/>
      <c r="V369" s="27"/>
      <c r="W369" s="27"/>
      <c r="AE369" s="13"/>
      <c r="AG369" s="27"/>
    </row>
    <row r="370" spans="2:34" s="26" customFormat="1" ht="19" customHeight="1">
      <c r="B370" s="44">
        <v>7513</v>
      </c>
      <c r="C370" s="45" t="s">
        <v>460</v>
      </c>
      <c r="D370" s="46"/>
      <c r="E370" s="47">
        <v>0</v>
      </c>
      <c r="F370" s="48" t="s">
        <v>136</v>
      </c>
      <c r="G370" s="48" t="s">
        <v>145</v>
      </c>
      <c r="H370" s="49">
        <v>0</v>
      </c>
      <c r="I370" s="50">
        <f t="shared" si="91"/>
        <v>0</v>
      </c>
      <c r="J370" s="54"/>
      <c r="M370" s="52">
        <f t="shared" si="92"/>
        <v>0</v>
      </c>
      <c r="P370" s="27"/>
      <c r="Q370" s="27"/>
      <c r="S370" s="27"/>
      <c r="T370" s="27"/>
      <c r="V370" s="27"/>
      <c r="W370" s="27"/>
      <c r="AE370" s="13"/>
      <c r="AG370" s="27"/>
    </row>
    <row r="371" spans="2:34" s="26" customFormat="1" ht="19" customHeight="1">
      <c r="B371" s="44">
        <v>7514</v>
      </c>
      <c r="C371" s="45" t="s">
        <v>120</v>
      </c>
      <c r="D371" s="46"/>
      <c r="E371" s="47">
        <v>0</v>
      </c>
      <c r="F371" s="48" t="s">
        <v>136</v>
      </c>
      <c r="G371" s="48" t="s">
        <v>145</v>
      </c>
      <c r="H371" s="49">
        <v>0</v>
      </c>
      <c r="I371" s="50">
        <f t="shared" si="91"/>
        <v>0</v>
      </c>
      <c r="J371" s="54"/>
      <c r="M371" s="52">
        <f t="shared" si="92"/>
        <v>0</v>
      </c>
      <c r="P371" s="27"/>
      <c r="Q371" s="27"/>
      <c r="S371" s="27"/>
      <c r="T371" s="27"/>
      <c r="V371" s="27"/>
      <c r="W371" s="27"/>
      <c r="AE371" s="13"/>
      <c r="AG371" s="27"/>
    </row>
    <row r="372" spans="2:34" s="26" customFormat="1" ht="19" customHeight="1">
      <c r="B372" s="44">
        <v>7515</v>
      </c>
      <c r="C372" s="45" t="s">
        <v>461</v>
      </c>
      <c r="D372" s="46"/>
      <c r="E372" s="47">
        <v>0</v>
      </c>
      <c r="F372" s="48" t="s">
        <v>136</v>
      </c>
      <c r="G372" s="48" t="s">
        <v>145</v>
      </c>
      <c r="H372" s="49">
        <v>0</v>
      </c>
      <c r="I372" s="50">
        <f t="shared" si="91"/>
        <v>0</v>
      </c>
      <c r="J372" s="54"/>
      <c r="M372" s="52">
        <f t="shared" si="92"/>
        <v>0</v>
      </c>
      <c r="P372" s="27"/>
      <c r="Q372" s="27"/>
      <c r="S372" s="27"/>
      <c r="T372" s="27"/>
      <c r="V372" s="27"/>
      <c r="W372" s="27"/>
      <c r="AE372" s="13"/>
      <c r="AG372" s="27"/>
    </row>
    <row r="373" spans="2:34" s="26" customFormat="1" ht="19" customHeight="1">
      <c r="B373" s="44">
        <v>7516</v>
      </c>
      <c r="C373" s="45" t="s">
        <v>462</v>
      </c>
      <c r="D373" s="46"/>
      <c r="E373" s="47">
        <v>0</v>
      </c>
      <c r="F373" s="48" t="s">
        <v>136</v>
      </c>
      <c r="G373" s="48" t="s">
        <v>145</v>
      </c>
      <c r="H373" s="49">
        <v>0</v>
      </c>
      <c r="I373" s="50">
        <f t="shared" si="91"/>
        <v>0</v>
      </c>
      <c r="J373" s="54"/>
      <c r="M373" s="52">
        <f t="shared" si="92"/>
        <v>0</v>
      </c>
      <c r="P373" s="27"/>
      <c r="Q373" s="27"/>
      <c r="S373" s="27"/>
      <c r="T373" s="27"/>
      <c r="V373" s="27"/>
      <c r="W373" s="27"/>
      <c r="AE373" s="13"/>
      <c r="AG373" s="27"/>
    </row>
    <row r="374" spans="2:34" s="40" customFormat="1" ht="18">
      <c r="B374" s="34">
        <v>76</v>
      </c>
      <c r="C374" s="35" t="s">
        <v>463</v>
      </c>
      <c r="D374" s="36"/>
      <c r="E374" s="37"/>
      <c r="F374" s="38"/>
      <c r="G374" s="38"/>
      <c r="H374" s="38"/>
      <c r="I374" s="38"/>
      <c r="J374" s="38"/>
      <c r="K374" s="39">
        <f>SUM(I375:I375)</f>
        <v>0</v>
      </c>
      <c r="L374" s="26"/>
      <c r="M374" s="26"/>
      <c r="O374" s="26"/>
      <c r="P374" s="27"/>
      <c r="Q374" s="27"/>
      <c r="R374" s="26"/>
      <c r="S374" s="27"/>
      <c r="T374" s="27"/>
      <c r="U374" s="26"/>
      <c r="V374" s="27"/>
      <c r="W374" s="27"/>
      <c r="X374" s="26"/>
      <c r="Y374" s="26"/>
      <c r="Z374" s="26"/>
      <c r="AA374" s="26"/>
      <c r="AB374" s="26"/>
      <c r="AC374" s="26"/>
      <c r="AD374" s="26"/>
      <c r="AE374" s="13"/>
      <c r="AF374" s="42"/>
      <c r="AG374" s="41"/>
      <c r="AH374" s="43"/>
    </row>
    <row r="375" spans="2:34" s="26" customFormat="1" ht="19" customHeight="1">
      <c r="B375" s="44">
        <v>7611</v>
      </c>
      <c r="C375" s="45" t="s">
        <v>464</v>
      </c>
      <c r="D375" s="46"/>
      <c r="E375" s="47">
        <v>0</v>
      </c>
      <c r="F375" s="48" t="s">
        <v>136</v>
      </c>
      <c r="G375" s="48" t="s">
        <v>145</v>
      </c>
      <c r="H375" s="49">
        <v>0</v>
      </c>
      <c r="I375" s="50">
        <f>E375*H375</f>
        <v>0</v>
      </c>
      <c r="J375" s="54"/>
      <c r="M375" s="52">
        <f>I375+(I375*(SUMIF($G$251:$G$257,G375,$E$251:$E$257)))</f>
        <v>0</v>
      </c>
      <c r="P375" s="27"/>
      <c r="Q375" s="27"/>
      <c r="S375" s="27"/>
      <c r="T375" s="27"/>
      <c r="V375" s="27"/>
      <c r="W375" s="27"/>
      <c r="AE375" s="13"/>
      <c r="AG375" s="27"/>
    </row>
    <row r="376" spans="2:34" s="40" customFormat="1" ht="18">
      <c r="B376" s="34">
        <v>77</v>
      </c>
      <c r="C376" s="35" t="s">
        <v>117</v>
      </c>
      <c r="D376" s="36"/>
      <c r="E376" s="37"/>
      <c r="F376" s="38"/>
      <c r="G376" s="38"/>
      <c r="H376" s="38"/>
      <c r="I376" s="38"/>
      <c r="J376" s="38"/>
      <c r="K376" s="39">
        <f>SUM(I377:I380)</f>
        <v>0</v>
      </c>
      <c r="L376" s="26"/>
      <c r="M376" s="26"/>
      <c r="O376" s="26"/>
      <c r="P376" s="27"/>
      <c r="Q376" s="27"/>
      <c r="R376" s="26"/>
      <c r="S376" s="27"/>
      <c r="T376" s="27"/>
      <c r="U376" s="26"/>
      <c r="V376" s="27"/>
      <c r="W376" s="27"/>
      <c r="X376" s="26"/>
      <c r="Y376" s="26"/>
      <c r="Z376" s="26"/>
      <c r="AA376" s="26"/>
      <c r="AB376" s="26"/>
      <c r="AC376" s="26"/>
      <c r="AD376" s="26"/>
      <c r="AE376" s="13"/>
      <c r="AF376" s="42"/>
      <c r="AG376" s="41"/>
      <c r="AH376" s="43"/>
    </row>
    <row r="377" spans="2:34" s="26" customFormat="1" ht="19" customHeight="1">
      <c r="B377" s="44">
        <v>7711</v>
      </c>
      <c r="C377" s="45" t="s">
        <v>465</v>
      </c>
      <c r="D377" s="46"/>
      <c r="E377" s="47">
        <v>0</v>
      </c>
      <c r="F377" s="48" t="s">
        <v>136</v>
      </c>
      <c r="G377" s="48" t="s">
        <v>145</v>
      </c>
      <c r="H377" s="49">
        <v>0</v>
      </c>
      <c r="I377" s="50">
        <f>E377*H377</f>
        <v>0</v>
      </c>
      <c r="J377" s="54"/>
      <c r="M377" s="52">
        <f>I377+(I377*(SUMIF($G$251:$G$257,G377,$E$251:$E$257)))</f>
        <v>0</v>
      </c>
      <c r="P377" s="27"/>
      <c r="Q377" s="27"/>
      <c r="S377" s="27"/>
      <c r="T377" s="27"/>
      <c r="V377" s="27"/>
      <c r="W377" s="27"/>
      <c r="AE377" s="13"/>
      <c r="AG377" s="27"/>
    </row>
    <row r="378" spans="2:34" s="26" customFormat="1" ht="19" customHeight="1">
      <c r="B378" s="44">
        <v>7712</v>
      </c>
      <c r="C378" s="45" t="s">
        <v>466</v>
      </c>
      <c r="D378" s="46"/>
      <c r="E378" s="47">
        <v>0</v>
      </c>
      <c r="F378" s="48" t="s">
        <v>136</v>
      </c>
      <c r="G378" s="48" t="s">
        <v>145</v>
      </c>
      <c r="H378" s="49">
        <v>0</v>
      </c>
      <c r="I378" s="50">
        <f>E378*H378</f>
        <v>0</v>
      </c>
      <c r="J378" s="54"/>
      <c r="M378" s="52">
        <f>I378+(I378*(SUMIF($G$251:$G$257,G378,$E$251:$E$257)))</f>
        <v>0</v>
      </c>
      <c r="P378" s="27"/>
      <c r="Q378" s="27"/>
      <c r="S378" s="27"/>
      <c r="T378" s="27"/>
      <c r="V378" s="27"/>
      <c r="W378" s="27"/>
      <c r="AE378" s="13"/>
      <c r="AG378" s="27"/>
    </row>
    <row r="379" spans="2:34" s="26" customFormat="1" ht="19" customHeight="1">
      <c r="B379" s="44">
        <v>7713</v>
      </c>
      <c r="C379" s="45" t="s">
        <v>467</v>
      </c>
      <c r="D379" s="46"/>
      <c r="E379" s="47">
        <v>0</v>
      </c>
      <c r="F379" s="48" t="s">
        <v>136</v>
      </c>
      <c r="G379" s="48" t="s">
        <v>145</v>
      </c>
      <c r="H379" s="49">
        <v>0</v>
      </c>
      <c r="I379" s="50">
        <f>E379*H379</f>
        <v>0</v>
      </c>
      <c r="J379" s="54"/>
      <c r="M379" s="52">
        <f>I379+(I379*(SUMIF($G$251:$G$257,G379,$E$251:$E$257)))</f>
        <v>0</v>
      </c>
      <c r="P379" s="27"/>
      <c r="Q379" s="27"/>
      <c r="S379" s="27"/>
      <c r="T379" s="27"/>
      <c r="V379" s="27"/>
      <c r="W379" s="27"/>
      <c r="AE379" s="13"/>
      <c r="AG379" s="27"/>
    </row>
    <row r="380" spans="2:34" s="26" customFormat="1" ht="19" customHeight="1">
      <c r="B380" s="44">
        <v>7714</v>
      </c>
      <c r="C380" s="45" t="s">
        <v>118</v>
      </c>
      <c r="D380" s="46"/>
      <c r="E380" s="47">
        <v>0</v>
      </c>
      <c r="F380" s="48" t="s">
        <v>136</v>
      </c>
      <c r="G380" s="48" t="s">
        <v>145</v>
      </c>
      <c r="H380" s="49">
        <v>0</v>
      </c>
      <c r="I380" s="50">
        <f>E380*H380</f>
        <v>0</v>
      </c>
      <c r="J380" s="54"/>
      <c r="M380" s="52">
        <f>I380+(I380*(SUMIF($G$251:$G$257,G380,$E$251:$E$257)))</f>
        <v>0</v>
      </c>
      <c r="P380" s="27"/>
      <c r="Q380" s="27"/>
      <c r="S380" s="27"/>
      <c r="T380" s="27"/>
      <c r="V380" s="27"/>
      <c r="W380" s="27"/>
      <c r="AE380" s="13"/>
      <c r="AG380" s="27"/>
    </row>
    <row r="381" spans="2:34" s="26" customFormat="1" ht="19" customHeight="1">
      <c r="B381" s="55"/>
      <c r="C381" s="56"/>
      <c r="D381" s="57"/>
      <c r="E381" s="58"/>
      <c r="F381" s="59"/>
      <c r="G381" s="59"/>
      <c r="H381" s="60"/>
      <c r="I381" s="54"/>
      <c r="J381" s="54"/>
      <c r="P381" s="27"/>
      <c r="Q381" s="27"/>
      <c r="S381" s="27"/>
      <c r="T381" s="27"/>
      <c r="V381" s="27"/>
      <c r="W381" s="27"/>
      <c r="AE381" s="13"/>
      <c r="AG381" s="27"/>
    </row>
    <row r="382" spans="2:34" s="26" customFormat="1" ht="28" customHeight="1" thickBot="1">
      <c r="B382" s="14" t="s">
        <v>468</v>
      </c>
      <c r="C382" s="15" t="s">
        <v>119</v>
      </c>
      <c r="D382" s="16"/>
      <c r="E382" s="15"/>
      <c r="F382" s="15"/>
      <c r="G382" s="15"/>
      <c r="H382" s="15"/>
      <c r="I382" s="15"/>
      <c r="J382" s="15"/>
      <c r="K382" s="125">
        <f>SUM(K383:K401)</f>
        <v>0</v>
      </c>
      <c r="L382" s="126"/>
      <c r="M382" s="17"/>
      <c r="P382" s="27"/>
      <c r="Q382" s="27"/>
      <c r="S382" s="27"/>
      <c r="T382" s="27"/>
      <c r="V382" s="27"/>
      <c r="W382" s="27"/>
      <c r="AE382" s="13"/>
      <c r="AG382" s="27"/>
    </row>
    <row r="383" spans="2:34" s="26" customFormat="1" ht="9" customHeight="1">
      <c r="B383" s="21"/>
      <c r="C383" s="22"/>
      <c r="D383" s="23"/>
      <c r="E383" s="24"/>
      <c r="F383" s="24"/>
      <c r="G383" s="24"/>
      <c r="H383" s="24"/>
      <c r="I383" s="24"/>
      <c r="J383" s="24"/>
      <c r="K383" s="25"/>
      <c r="L383" s="25"/>
      <c r="M383" s="25"/>
      <c r="P383" s="27"/>
      <c r="Q383" s="27"/>
      <c r="S383" s="27"/>
      <c r="T383" s="27"/>
      <c r="V383" s="27"/>
      <c r="W383" s="27"/>
      <c r="AE383" s="13"/>
      <c r="AG383" s="27"/>
    </row>
    <row r="384" spans="2:34" s="26" customFormat="1" ht="14" customHeight="1">
      <c r="B384" s="28" t="s">
        <v>5</v>
      </c>
      <c r="C384" s="29"/>
      <c r="D384" s="30" t="s">
        <v>82</v>
      </c>
      <c r="E384" s="31" t="s">
        <v>131</v>
      </c>
      <c r="F384" s="31" t="s">
        <v>132</v>
      </c>
      <c r="G384" s="31" t="s">
        <v>0</v>
      </c>
      <c r="H384" s="31" t="s">
        <v>133</v>
      </c>
      <c r="I384" s="32" t="s">
        <v>134</v>
      </c>
      <c r="J384" s="25"/>
      <c r="K384" s="25"/>
      <c r="L384" s="25"/>
      <c r="M384" s="33" t="s">
        <v>135</v>
      </c>
      <c r="P384" s="27"/>
      <c r="Q384" s="27"/>
      <c r="S384" s="27"/>
      <c r="T384" s="27"/>
      <c r="V384" s="27"/>
      <c r="W384" s="27"/>
      <c r="AE384" s="13"/>
      <c r="AG384" s="27"/>
    </row>
    <row r="385" spans="2:34" s="26" customFormat="1" ht="9" customHeight="1">
      <c r="B385" s="21"/>
      <c r="C385" s="22"/>
      <c r="D385" s="23"/>
      <c r="E385" s="24"/>
      <c r="F385" s="24"/>
      <c r="G385" s="24"/>
      <c r="H385" s="24"/>
      <c r="I385" s="24"/>
      <c r="J385" s="24"/>
      <c r="K385" s="25"/>
      <c r="L385" s="25"/>
      <c r="M385" s="25"/>
      <c r="P385" s="27"/>
      <c r="Q385" s="27"/>
      <c r="S385" s="27"/>
      <c r="T385" s="27"/>
      <c r="V385" s="27"/>
      <c r="W385" s="27"/>
      <c r="AE385" s="13"/>
      <c r="AG385" s="27"/>
    </row>
    <row r="386" spans="2:34" s="40" customFormat="1" ht="18">
      <c r="B386" s="34">
        <v>81</v>
      </c>
      <c r="C386" s="35" t="s">
        <v>93</v>
      </c>
      <c r="D386" s="36"/>
      <c r="E386" s="37"/>
      <c r="F386" s="38"/>
      <c r="G386" s="38"/>
      <c r="H386" s="38"/>
      <c r="I386" s="38"/>
      <c r="J386" s="38"/>
      <c r="K386" s="39">
        <f>SUM(I387:I388)</f>
        <v>0</v>
      </c>
      <c r="L386" s="26"/>
      <c r="M386" s="26"/>
      <c r="O386" s="26"/>
      <c r="P386" s="27"/>
      <c r="Q386" s="27"/>
      <c r="R386" s="26"/>
      <c r="S386" s="27"/>
      <c r="T386" s="27"/>
      <c r="U386" s="26"/>
      <c r="V386" s="27"/>
      <c r="W386" s="27"/>
      <c r="X386" s="26"/>
      <c r="Y386" s="26"/>
      <c r="Z386" s="26"/>
      <c r="AA386" s="26"/>
      <c r="AB386" s="26"/>
      <c r="AC386" s="26"/>
      <c r="AD386" s="26"/>
      <c r="AE386" s="13"/>
      <c r="AF386" s="42"/>
      <c r="AG386" s="41"/>
      <c r="AH386" s="43"/>
    </row>
    <row r="387" spans="2:34" s="26" customFormat="1" ht="19" customHeight="1">
      <c r="B387" s="44">
        <v>8111</v>
      </c>
      <c r="C387" s="45" t="s">
        <v>469</v>
      </c>
      <c r="D387" s="46"/>
      <c r="E387" s="47">
        <v>0</v>
      </c>
      <c r="F387" s="48" t="s">
        <v>136</v>
      </c>
      <c r="G387" s="48" t="s">
        <v>145</v>
      </c>
      <c r="H387" s="49">
        <v>0</v>
      </c>
      <c r="I387" s="50">
        <f>E387*H387</f>
        <v>0</v>
      </c>
      <c r="J387" s="54"/>
      <c r="M387" s="52">
        <f>I387+(I387*(SUMIF($G$251:$G$257,G387,$E$251:$E$257)))</f>
        <v>0</v>
      </c>
      <c r="P387" s="27"/>
      <c r="Q387" s="27"/>
      <c r="S387" s="27"/>
      <c r="T387" s="27"/>
      <c r="V387" s="27"/>
      <c r="W387" s="27"/>
      <c r="AE387" s="13"/>
      <c r="AG387" s="27"/>
    </row>
    <row r="388" spans="2:34" s="26" customFormat="1" ht="19" customHeight="1">
      <c r="B388" s="44">
        <v>8112</v>
      </c>
      <c r="C388" s="45" t="s">
        <v>470</v>
      </c>
      <c r="D388" s="46"/>
      <c r="E388" s="47">
        <v>0</v>
      </c>
      <c r="F388" s="48" t="s">
        <v>136</v>
      </c>
      <c r="G388" s="48" t="s">
        <v>145</v>
      </c>
      <c r="H388" s="49">
        <v>0</v>
      </c>
      <c r="I388" s="50">
        <f>E388*H388</f>
        <v>0</v>
      </c>
      <c r="J388" s="54"/>
      <c r="M388" s="52">
        <f>I388+(I388*(SUMIF($G$251:$G$257,G388,$E$251:$E$257)))</f>
        <v>0</v>
      </c>
      <c r="P388" s="27"/>
      <c r="Q388" s="27"/>
      <c r="S388" s="27"/>
      <c r="T388" s="27"/>
      <c r="V388" s="27"/>
      <c r="W388" s="27"/>
      <c r="AE388" s="13"/>
      <c r="AG388" s="27"/>
    </row>
    <row r="389" spans="2:34" s="40" customFormat="1" ht="18">
      <c r="B389" s="34">
        <v>82</v>
      </c>
      <c r="C389" s="35" t="s">
        <v>120</v>
      </c>
      <c r="D389" s="36"/>
      <c r="E389" s="37"/>
      <c r="F389" s="38"/>
      <c r="G389" s="38"/>
      <c r="H389" s="38"/>
      <c r="I389" s="38"/>
      <c r="J389" s="38"/>
      <c r="K389" s="39">
        <f>SUM(I390:I391)</f>
        <v>0</v>
      </c>
      <c r="L389" s="26"/>
      <c r="M389" s="26"/>
      <c r="O389" s="26"/>
      <c r="P389" s="27"/>
      <c r="Q389" s="27"/>
      <c r="R389" s="26"/>
      <c r="S389" s="27"/>
      <c r="T389" s="27"/>
      <c r="U389" s="26"/>
      <c r="V389" s="27"/>
      <c r="W389" s="27"/>
      <c r="X389" s="26"/>
      <c r="Y389" s="26"/>
      <c r="Z389" s="26"/>
      <c r="AA389" s="26"/>
      <c r="AB389" s="26"/>
      <c r="AC389" s="26"/>
      <c r="AD389" s="26"/>
      <c r="AE389" s="13"/>
      <c r="AF389" s="42"/>
      <c r="AG389" s="41"/>
      <c r="AH389" s="43"/>
    </row>
    <row r="390" spans="2:34" s="26" customFormat="1" ht="19" customHeight="1">
      <c r="B390" s="44">
        <v>8211</v>
      </c>
      <c r="C390" s="45" t="s">
        <v>121</v>
      </c>
      <c r="D390" s="46"/>
      <c r="E390" s="47">
        <v>0</v>
      </c>
      <c r="F390" s="48" t="s">
        <v>136</v>
      </c>
      <c r="G390" s="48" t="s">
        <v>145</v>
      </c>
      <c r="H390" s="49">
        <v>0</v>
      </c>
      <c r="I390" s="50">
        <f>E390*H390</f>
        <v>0</v>
      </c>
      <c r="J390" s="54"/>
      <c r="M390" s="52">
        <f>I390+(I390*(SUMIF($G$251:$G$257,G390,$E$251:$E$257)))</f>
        <v>0</v>
      </c>
      <c r="P390" s="27"/>
      <c r="Q390" s="27"/>
      <c r="S390" s="27"/>
      <c r="T390" s="27"/>
      <c r="V390" s="27"/>
      <c r="W390" s="27"/>
      <c r="AE390" s="13"/>
      <c r="AG390" s="27"/>
    </row>
    <row r="391" spans="2:34" s="26" customFormat="1" ht="19" customHeight="1">
      <c r="B391" s="44">
        <v>8212</v>
      </c>
      <c r="C391" s="45" t="s">
        <v>471</v>
      </c>
      <c r="D391" s="46"/>
      <c r="E391" s="47">
        <v>0</v>
      </c>
      <c r="F391" s="48" t="s">
        <v>136</v>
      </c>
      <c r="G391" s="48" t="s">
        <v>145</v>
      </c>
      <c r="H391" s="49">
        <v>0</v>
      </c>
      <c r="I391" s="50">
        <f>E391*H391</f>
        <v>0</v>
      </c>
      <c r="J391" s="54"/>
      <c r="M391" s="52">
        <f>I391+(I391*(SUMIF($G$251:$G$257,G391,$E$251:$E$257)))</f>
        <v>0</v>
      </c>
      <c r="P391" s="27"/>
      <c r="Q391" s="27"/>
      <c r="S391" s="27"/>
      <c r="T391" s="27"/>
      <c r="V391" s="27"/>
      <c r="W391" s="27"/>
      <c r="AE391" s="13"/>
      <c r="AG391" s="27"/>
    </row>
    <row r="392" spans="2:34" s="40" customFormat="1" ht="18">
      <c r="B392" s="34">
        <v>83</v>
      </c>
      <c r="C392" s="35" t="s">
        <v>472</v>
      </c>
      <c r="D392" s="36"/>
      <c r="E392" s="37"/>
      <c r="F392" s="38"/>
      <c r="G392" s="38"/>
      <c r="H392" s="38"/>
      <c r="I392" s="38"/>
      <c r="J392" s="38"/>
      <c r="K392" s="39">
        <f>SUM(I393:I394)</f>
        <v>0</v>
      </c>
      <c r="L392" s="26"/>
      <c r="M392" s="26"/>
      <c r="O392" s="26"/>
      <c r="P392" s="27"/>
      <c r="Q392" s="27"/>
      <c r="R392" s="26"/>
      <c r="S392" s="27"/>
      <c r="T392" s="27"/>
      <c r="U392" s="26"/>
      <c r="V392" s="27"/>
      <c r="W392" s="27"/>
      <c r="X392" s="26"/>
      <c r="Y392" s="26"/>
      <c r="Z392" s="26"/>
      <c r="AA392" s="26"/>
      <c r="AB392" s="26"/>
      <c r="AC392" s="26"/>
      <c r="AD392" s="26"/>
      <c r="AE392" s="13"/>
      <c r="AF392" s="42"/>
      <c r="AG392" s="41"/>
      <c r="AH392" s="43"/>
    </row>
    <row r="393" spans="2:34" s="26" customFormat="1" ht="19" customHeight="1">
      <c r="B393" s="44">
        <v>8311</v>
      </c>
      <c r="C393" s="45" t="s">
        <v>473</v>
      </c>
      <c r="D393" s="46"/>
      <c r="E393" s="47">
        <v>0</v>
      </c>
      <c r="F393" s="48" t="s">
        <v>136</v>
      </c>
      <c r="G393" s="48" t="s">
        <v>145</v>
      </c>
      <c r="H393" s="49">
        <v>0</v>
      </c>
      <c r="I393" s="50">
        <f>E393*H393</f>
        <v>0</v>
      </c>
      <c r="J393" s="54"/>
      <c r="M393" s="52">
        <f>I393+(I393*(SUMIF($G$251:$G$257,G393,$E$251:$E$257)))</f>
        <v>0</v>
      </c>
      <c r="P393" s="27"/>
      <c r="Q393" s="27"/>
      <c r="S393" s="27"/>
      <c r="T393" s="27"/>
      <c r="V393" s="27"/>
      <c r="W393" s="27"/>
      <c r="AE393" s="13"/>
      <c r="AG393" s="27"/>
    </row>
    <row r="394" spans="2:34" s="26" customFormat="1" ht="19" customHeight="1">
      <c r="B394" s="44">
        <v>8312</v>
      </c>
      <c r="C394" s="45" t="s">
        <v>474</v>
      </c>
      <c r="D394" s="46"/>
      <c r="E394" s="47">
        <v>0</v>
      </c>
      <c r="F394" s="48" t="s">
        <v>136</v>
      </c>
      <c r="G394" s="48" t="s">
        <v>145</v>
      </c>
      <c r="H394" s="49">
        <v>0</v>
      </c>
      <c r="I394" s="50">
        <f>E394*H394</f>
        <v>0</v>
      </c>
      <c r="J394" s="54"/>
      <c r="M394" s="52">
        <f>I394+(I394*(SUMIF($G$251:$G$257,G394,$E$251:$E$257)))</f>
        <v>0</v>
      </c>
      <c r="P394" s="27"/>
      <c r="Q394" s="27"/>
      <c r="S394" s="27"/>
      <c r="T394" s="27"/>
      <c r="V394" s="27"/>
      <c r="W394" s="27"/>
      <c r="AE394" s="13"/>
      <c r="AG394" s="27"/>
    </row>
    <row r="395" spans="2:34" s="40" customFormat="1" ht="18">
      <c r="B395" s="34">
        <v>84</v>
      </c>
      <c r="C395" s="35" t="s">
        <v>475</v>
      </c>
      <c r="D395" s="36"/>
      <c r="E395" s="37"/>
      <c r="F395" s="38"/>
      <c r="G395" s="38"/>
      <c r="H395" s="38"/>
      <c r="I395" s="38"/>
      <c r="J395" s="38"/>
      <c r="K395" s="39">
        <f>SUM(I396:I400)</f>
        <v>0</v>
      </c>
      <c r="L395" s="26"/>
      <c r="M395" s="26"/>
      <c r="O395" s="26"/>
      <c r="P395" s="27"/>
      <c r="Q395" s="27"/>
      <c r="R395" s="26"/>
      <c r="S395" s="27"/>
      <c r="T395" s="27"/>
      <c r="U395" s="26"/>
      <c r="V395" s="27"/>
      <c r="W395" s="27"/>
      <c r="X395" s="26"/>
      <c r="Y395" s="26"/>
      <c r="Z395" s="26"/>
      <c r="AA395" s="26"/>
      <c r="AB395" s="26"/>
      <c r="AC395" s="26"/>
      <c r="AD395" s="26"/>
      <c r="AE395" s="13"/>
      <c r="AF395" s="42"/>
      <c r="AG395" s="41"/>
      <c r="AH395" s="43"/>
    </row>
    <row r="396" spans="2:34" s="26" customFormat="1" ht="19" customHeight="1">
      <c r="B396" s="44">
        <v>8411</v>
      </c>
      <c r="C396" s="45" t="s">
        <v>476</v>
      </c>
      <c r="D396" s="46"/>
      <c r="E396" s="47">
        <v>0</v>
      </c>
      <c r="F396" s="48" t="s">
        <v>136</v>
      </c>
      <c r="G396" s="48" t="s">
        <v>145</v>
      </c>
      <c r="H396" s="49">
        <v>0</v>
      </c>
      <c r="I396" s="50">
        <f>E396*H396</f>
        <v>0</v>
      </c>
      <c r="J396" s="54"/>
      <c r="M396" s="52">
        <f>I396+(I396*(SUMIF($G$251:$G$257,G396,$E$251:$E$257)))</f>
        <v>0</v>
      </c>
      <c r="P396" s="27"/>
      <c r="Q396" s="27"/>
      <c r="S396" s="27"/>
      <c r="T396" s="27"/>
      <c r="V396" s="27"/>
      <c r="W396" s="27"/>
      <c r="AE396" s="13"/>
      <c r="AG396" s="27"/>
    </row>
    <row r="397" spans="2:34" s="26" customFormat="1" ht="19" customHeight="1">
      <c r="B397" s="44">
        <v>8412</v>
      </c>
      <c r="C397" s="45" t="s">
        <v>122</v>
      </c>
      <c r="D397" s="46"/>
      <c r="E397" s="47">
        <v>0</v>
      </c>
      <c r="F397" s="48" t="s">
        <v>136</v>
      </c>
      <c r="G397" s="48" t="s">
        <v>145</v>
      </c>
      <c r="H397" s="49">
        <v>0</v>
      </c>
      <c r="I397" s="50">
        <f>E397*H397</f>
        <v>0</v>
      </c>
      <c r="J397" s="54"/>
      <c r="M397" s="52">
        <f>I397+(I397*(SUMIF($G$251:$G$257,G397,$E$251:$E$257)))</f>
        <v>0</v>
      </c>
      <c r="P397" s="27"/>
      <c r="Q397" s="27"/>
      <c r="S397" s="27"/>
      <c r="T397" s="27"/>
      <c r="V397" s="27"/>
      <c r="W397" s="27"/>
      <c r="AE397" s="13"/>
      <c r="AG397" s="27"/>
    </row>
    <row r="398" spans="2:34" s="26" customFormat="1" ht="19" customHeight="1">
      <c r="B398" s="44">
        <v>8413</v>
      </c>
      <c r="C398" s="45" t="s">
        <v>477</v>
      </c>
      <c r="D398" s="46"/>
      <c r="E398" s="47">
        <v>0</v>
      </c>
      <c r="F398" s="48" t="s">
        <v>136</v>
      </c>
      <c r="G398" s="48" t="s">
        <v>145</v>
      </c>
      <c r="H398" s="49">
        <v>0</v>
      </c>
      <c r="I398" s="50">
        <f>E398*H398</f>
        <v>0</v>
      </c>
      <c r="J398" s="54"/>
      <c r="M398" s="52">
        <f>I398+(I398*(SUMIF($G$251:$G$257,G398,$E$251:$E$257)))</f>
        <v>0</v>
      </c>
      <c r="P398" s="27"/>
      <c r="Q398" s="27"/>
      <c r="S398" s="27"/>
      <c r="T398" s="27"/>
      <c r="V398" s="27"/>
      <c r="W398" s="27"/>
      <c r="AE398" s="13"/>
      <c r="AG398" s="27"/>
    </row>
    <row r="399" spans="2:34" s="26" customFormat="1" ht="19" customHeight="1">
      <c r="B399" s="44">
        <v>8414</v>
      </c>
      <c r="C399" s="45" t="s">
        <v>478</v>
      </c>
      <c r="D399" s="46"/>
      <c r="E399" s="47">
        <v>0</v>
      </c>
      <c r="F399" s="48" t="s">
        <v>136</v>
      </c>
      <c r="G399" s="48" t="s">
        <v>145</v>
      </c>
      <c r="H399" s="49">
        <v>0</v>
      </c>
      <c r="I399" s="50">
        <f>E399*H399</f>
        <v>0</v>
      </c>
      <c r="J399" s="54"/>
      <c r="M399" s="52">
        <f>I399+(I399*(SUMIF($G$251:$G$257,G399,$E$251:$E$257)))</f>
        <v>0</v>
      </c>
      <c r="P399" s="27"/>
      <c r="Q399" s="27"/>
      <c r="S399" s="27"/>
      <c r="T399" s="27"/>
      <c r="V399" s="27"/>
      <c r="W399" s="27"/>
      <c r="AE399" s="13"/>
      <c r="AG399" s="27"/>
    </row>
    <row r="400" spans="2:34" s="26" customFormat="1" ht="19" customHeight="1">
      <c r="B400" s="44">
        <v>8415</v>
      </c>
      <c r="C400" s="45" t="s">
        <v>479</v>
      </c>
      <c r="D400" s="46"/>
      <c r="E400" s="47">
        <v>0</v>
      </c>
      <c r="F400" s="48" t="s">
        <v>136</v>
      </c>
      <c r="G400" s="48" t="s">
        <v>145</v>
      </c>
      <c r="H400" s="49">
        <v>0</v>
      </c>
      <c r="I400" s="50">
        <f>E400*H400</f>
        <v>0</v>
      </c>
      <c r="J400" s="54"/>
      <c r="M400" s="52">
        <f>I400+(I400*(SUMIF($G$251:$G$257,G400,$E$251:$E$257)))</f>
        <v>0</v>
      </c>
      <c r="P400" s="27"/>
      <c r="Q400" s="27"/>
      <c r="S400" s="27"/>
      <c r="T400" s="27"/>
      <c r="V400" s="27"/>
      <c r="W400" s="27"/>
      <c r="AE400" s="13"/>
      <c r="AG400" s="27"/>
    </row>
    <row r="401" spans="2:34" s="26" customFormat="1" ht="19" customHeight="1">
      <c r="B401" s="55"/>
      <c r="C401" s="56"/>
      <c r="D401" s="57"/>
      <c r="E401" s="58"/>
      <c r="F401" s="59"/>
      <c r="G401" s="59"/>
      <c r="H401" s="60"/>
      <c r="I401" s="54"/>
      <c r="J401" s="54"/>
      <c r="P401" s="27"/>
      <c r="Q401" s="27"/>
      <c r="S401" s="27"/>
      <c r="T401" s="27"/>
      <c r="V401" s="27"/>
      <c r="W401" s="27"/>
      <c r="AE401" s="13"/>
      <c r="AG401" s="27"/>
    </row>
    <row r="402" spans="2:34" s="26" customFormat="1" ht="28" customHeight="1" thickBot="1">
      <c r="B402" s="14" t="s">
        <v>480</v>
      </c>
      <c r="C402" s="15" t="s">
        <v>123</v>
      </c>
      <c r="D402" s="16"/>
      <c r="E402" s="15"/>
      <c r="F402" s="15"/>
      <c r="G402" s="15"/>
      <c r="H402" s="15"/>
      <c r="I402" s="15"/>
      <c r="J402" s="15"/>
      <c r="K402" s="125">
        <f>SUM(K403:K436)</f>
        <v>1000</v>
      </c>
      <c r="L402" s="126"/>
      <c r="M402" s="17"/>
      <c r="P402" s="27"/>
      <c r="Q402" s="27"/>
      <c r="S402" s="27"/>
      <c r="T402" s="27"/>
      <c r="V402" s="27"/>
      <c r="W402" s="27"/>
      <c r="AE402" s="13"/>
      <c r="AG402" s="27"/>
    </row>
    <row r="403" spans="2:34" s="26" customFormat="1" ht="9" customHeight="1">
      <c r="B403" s="21"/>
      <c r="C403" s="22"/>
      <c r="D403" s="23"/>
      <c r="E403" s="24"/>
      <c r="F403" s="24"/>
      <c r="G403" s="24"/>
      <c r="H403" s="24"/>
      <c r="I403" s="24"/>
      <c r="J403" s="24"/>
      <c r="K403" s="25"/>
      <c r="L403" s="25"/>
      <c r="M403" s="25"/>
      <c r="P403" s="27"/>
      <c r="Q403" s="27"/>
      <c r="S403" s="27"/>
      <c r="T403" s="27"/>
      <c r="V403" s="27"/>
      <c r="W403" s="27"/>
      <c r="AE403" s="13"/>
      <c r="AG403" s="27"/>
    </row>
    <row r="404" spans="2:34" s="26" customFormat="1" ht="14" customHeight="1">
      <c r="B404" s="28" t="s">
        <v>5</v>
      </c>
      <c r="C404" s="29"/>
      <c r="D404" s="30" t="s">
        <v>82</v>
      </c>
      <c r="E404" s="31" t="s">
        <v>131</v>
      </c>
      <c r="F404" s="31" t="s">
        <v>132</v>
      </c>
      <c r="G404" s="31" t="s">
        <v>0</v>
      </c>
      <c r="H404" s="31" t="s">
        <v>133</v>
      </c>
      <c r="I404" s="32" t="s">
        <v>134</v>
      </c>
      <c r="J404" s="25"/>
      <c r="K404" s="25"/>
      <c r="L404" s="25"/>
      <c r="M404" s="33" t="s">
        <v>135</v>
      </c>
      <c r="P404" s="27"/>
      <c r="Q404" s="27"/>
      <c r="S404" s="27"/>
      <c r="T404" s="27"/>
      <c r="V404" s="27"/>
      <c r="W404" s="27"/>
      <c r="AE404" s="13"/>
      <c r="AG404" s="27"/>
    </row>
    <row r="405" spans="2:34" s="26" customFormat="1" ht="9" customHeight="1">
      <c r="B405" s="21"/>
      <c r="C405" s="22"/>
      <c r="D405" s="23"/>
      <c r="E405" s="24"/>
      <c r="F405" s="24"/>
      <c r="G405" s="24"/>
      <c r="H405" s="24"/>
      <c r="I405" s="24"/>
      <c r="J405" s="24"/>
      <c r="K405" s="25"/>
      <c r="L405" s="25"/>
      <c r="M405" s="25"/>
      <c r="P405" s="27"/>
      <c r="Q405" s="27"/>
      <c r="S405" s="27"/>
      <c r="T405" s="27"/>
      <c r="V405" s="27"/>
      <c r="W405" s="27"/>
      <c r="AE405" s="13"/>
      <c r="AG405" s="27"/>
    </row>
    <row r="406" spans="2:34" s="40" customFormat="1" ht="18">
      <c r="B406" s="34">
        <v>91</v>
      </c>
      <c r="C406" s="35" t="s">
        <v>481</v>
      </c>
      <c r="D406" s="36"/>
      <c r="E406" s="37"/>
      <c r="F406" s="38"/>
      <c r="G406" s="38"/>
      <c r="H406" s="38"/>
      <c r="I406" s="38"/>
      <c r="J406" s="38"/>
      <c r="K406" s="39">
        <f>SUM(I407:I410)</f>
        <v>0</v>
      </c>
      <c r="L406" s="26"/>
      <c r="M406" s="26"/>
      <c r="O406" s="26"/>
      <c r="P406" s="27"/>
      <c r="Q406" s="27"/>
      <c r="R406" s="26"/>
      <c r="S406" s="27"/>
      <c r="T406" s="27"/>
      <c r="U406" s="26"/>
      <c r="V406" s="27"/>
      <c r="W406" s="27"/>
      <c r="X406" s="26"/>
      <c r="Y406" s="26"/>
      <c r="Z406" s="26"/>
      <c r="AA406" s="26"/>
      <c r="AB406" s="26"/>
      <c r="AC406" s="26"/>
      <c r="AD406" s="26"/>
      <c r="AE406" s="13"/>
      <c r="AF406" s="42"/>
      <c r="AG406" s="41"/>
      <c r="AH406" s="43"/>
    </row>
    <row r="407" spans="2:34" s="26" customFormat="1" ht="19" customHeight="1">
      <c r="B407" s="44">
        <v>9111</v>
      </c>
      <c r="C407" s="45" t="s">
        <v>124</v>
      </c>
      <c r="D407" s="46"/>
      <c r="E407" s="47">
        <v>0</v>
      </c>
      <c r="F407" s="48" t="s">
        <v>136</v>
      </c>
      <c r="G407" s="48" t="s">
        <v>145</v>
      </c>
      <c r="H407" s="49">
        <v>0</v>
      </c>
      <c r="I407" s="50">
        <f>E407*H407</f>
        <v>0</v>
      </c>
      <c r="J407" s="54"/>
      <c r="M407" s="52">
        <f>I407+(I407*(SUMIF($G$251:$G$257,G407,$E$251:$E$257)))</f>
        <v>0</v>
      </c>
      <c r="P407" s="27"/>
      <c r="Q407" s="27"/>
      <c r="S407" s="27"/>
      <c r="T407" s="27"/>
      <c r="V407" s="27"/>
      <c r="W407" s="27"/>
      <c r="AE407" s="13"/>
      <c r="AG407" s="27"/>
    </row>
    <row r="408" spans="2:34" s="26" customFormat="1" ht="19" customHeight="1">
      <c r="B408" s="44">
        <v>9112</v>
      </c>
      <c r="C408" s="45" t="s">
        <v>482</v>
      </c>
      <c r="D408" s="46"/>
      <c r="E408" s="47">
        <v>0</v>
      </c>
      <c r="F408" s="48" t="s">
        <v>136</v>
      </c>
      <c r="G408" s="48" t="s">
        <v>145</v>
      </c>
      <c r="H408" s="49">
        <v>0</v>
      </c>
      <c r="I408" s="50">
        <f>E408*H408</f>
        <v>0</v>
      </c>
      <c r="J408" s="54"/>
      <c r="M408" s="52">
        <f>I408+(I408*(SUMIF($G$251:$G$257,G408,$E$251:$E$257)))</f>
        <v>0</v>
      </c>
      <c r="P408" s="27"/>
      <c r="Q408" s="27"/>
      <c r="S408" s="27"/>
      <c r="T408" s="27"/>
      <c r="V408" s="27"/>
      <c r="W408" s="27"/>
      <c r="AE408" s="13"/>
      <c r="AG408" s="27"/>
    </row>
    <row r="409" spans="2:34" s="26" customFormat="1" ht="19" customHeight="1">
      <c r="B409" s="44">
        <v>9113</v>
      </c>
      <c r="C409" s="45" t="s">
        <v>483</v>
      </c>
      <c r="D409" s="46"/>
      <c r="E409" s="47">
        <v>0</v>
      </c>
      <c r="F409" s="48" t="s">
        <v>136</v>
      </c>
      <c r="G409" s="48" t="s">
        <v>145</v>
      </c>
      <c r="H409" s="49">
        <v>0</v>
      </c>
      <c r="I409" s="50">
        <f>E409*H409</f>
        <v>0</v>
      </c>
      <c r="J409" s="54"/>
      <c r="M409" s="52">
        <f>I409+(I409*(SUMIF($G$251:$G$257,G409,$E$251:$E$257)))</f>
        <v>0</v>
      </c>
      <c r="P409" s="27"/>
      <c r="Q409" s="27"/>
      <c r="S409" s="27"/>
      <c r="T409" s="27"/>
      <c r="V409" s="27"/>
      <c r="W409" s="27"/>
      <c r="AE409" s="13"/>
      <c r="AG409" s="27"/>
    </row>
    <row r="410" spans="2:34" s="26" customFormat="1" ht="19" customHeight="1">
      <c r="B410" s="44">
        <v>9114</v>
      </c>
      <c r="C410" s="45" t="s">
        <v>484</v>
      </c>
      <c r="D410" s="46"/>
      <c r="E410" s="47">
        <v>0</v>
      </c>
      <c r="F410" s="48" t="s">
        <v>136</v>
      </c>
      <c r="G410" s="48" t="s">
        <v>145</v>
      </c>
      <c r="H410" s="49">
        <v>0</v>
      </c>
      <c r="I410" s="50">
        <f>E410*H410</f>
        <v>0</v>
      </c>
      <c r="J410" s="54"/>
      <c r="M410" s="52">
        <f>I410+(I410*(SUMIF($G$251:$G$257,G410,$E$251:$E$257)))</f>
        <v>0</v>
      </c>
      <c r="P410" s="27"/>
      <c r="Q410" s="27"/>
      <c r="S410" s="27"/>
      <c r="T410" s="27"/>
      <c r="V410" s="27"/>
      <c r="W410" s="27"/>
      <c r="AE410" s="13"/>
      <c r="AG410" s="27"/>
    </row>
    <row r="411" spans="2:34" s="40" customFormat="1" ht="18">
      <c r="B411" s="34">
        <v>92</v>
      </c>
      <c r="C411" s="35" t="s">
        <v>485</v>
      </c>
      <c r="D411" s="36"/>
      <c r="E411" s="37"/>
      <c r="F411" s="38"/>
      <c r="G411" s="38"/>
      <c r="H411" s="38"/>
      <c r="I411" s="38"/>
      <c r="J411" s="38"/>
      <c r="K411" s="39">
        <f>SUM(I412:I413)</f>
        <v>0</v>
      </c>
      <c r="L411" s="26"/>
      <c r="M411" s="26"/>
      <c r="O411" s="26"/>
      <c r="P411" s="27"/>
      <c r="Q411" s="27"/>
      <c r="R411" s="26"/>
      <c r="S411" s="27"/>
      <c r="T411" s="27"/>
      <c r="U411" s="26"/>
      <c r="V411" s="27"/>
      <c r="W411" s="27"/>
      <c r="X411" s="26"/>
      <c r="Y411" s="26"/>
      <c r="Z411" s="26"/>
      <c r="AA411" s="26"/>
      <c r="AB411" s="26"/>
      <c r="AC411" s="26"/>
      <c r="AD411" s="26"/>
      <c r="AE411" s="13"/>
      <c r="AF411" s="42"/>
      <c r="AG411" s="41"/>
      <c r="AH411" s="43"/>
    </row>
    <row r="412" spans="2:34" s="26" customFormat="1" ht="19" customHeight="1">
      <c r="B412" s="44">
        <v>9211</v>
      </c>
      <c r="C412" s="45" t="s">
        <v>486</v>
      </c>
      <c r="D412" s="46"/>
      <c r="E412" s="47">
        <v>0</v>
      </c>
      <c r="F412" s="48" t="s">
        <v>136</v>
      </c>
      <c r="G412" s="48" t="s">
        <v>145</v>
      </c>
      <c r="H412" s="49">
        <v>0</v>
      </c>
      <c r="I412" s="50">
        <f>E412*H412</f>
        <v>0</v>
      </c>
      <c r="J412" s="54"/>
      <c r="M412" s="52">
        <f>I412+(I412*(SUMIF($G$251:$G$257,G412,$E$251:$E$257)))</f>
        <v>0</v>
      </c>
      <c r="P412" s="27"/>
      <c r="Q412" s="27"/>
      <c r="S412" s="27"/>
      <c r="T412" s="27"/>
      <c r="V412" s="27"/>
      <c r="W412" s="27"/>
      <c r="AE412" s="13"/>
      <c r="AG412" s="27"/>
    </row>
    <row r="413" spans="2:34" s="26" customFormat="1" ht="19" customHeight="1">
      <c r="B413" s="44">
        <v>9212</v>
      </c>
      <c r="C413" s="45" t="s">
        <v>487</v>
      </c>
      <c r="D413" s="46"/>
      <c r="E413" s="47">
        <v>0</v>
      </c>
      <c r="F413" s="48" t="s">
        <v>136</v>
      </c>
      <c r="G413" s="48" t="s">
        <v>145</v>
      </c>
      <c r="H413" s="49">
        <v>0</v>
      </c>
      <c r="I413" s="50">
        <f>E413*H413</f>
        <v>0</v>
      </c>
      <c r="J413" s="54"/>
      <c r="M413" s="52">
        <f>I413+(I413*(SUMIF($G$251:$G$257,G413,$E$251:$E$257)))</f>
        <v>0</v>
      </c>
      <c r="P413" s="27"/>
      <c r="Q413" s="27"/>
      <c r="S413" s="27"/>
      <c r="T413" s="27"/>
      <c r="V413" s="27"/>
      <c r="W413" s="27"/>
      <c r="AE413" s="13"/>
      <c r="AG413" s="27"/>
    </row>
    <row r="414" spans="2:34" s="40" customFormat="1" ht="18">
      <c r="B414" s="34">
        <v>93</v>
      </c>
      <c r="C414" s="35" t="s">
        <v>125</v>
      </c>
      <c r="D414" s="36"/>
      <c r="E414" s="37"/>
      <c r="F414" s="38"/>
      <c r="G414" s="38"/>
      <c r="H414" s="38"/>
      <c r="I414" s="38"/>
      <c r="J414" s="38"/>
      <c r="K414" s="39">
        <f>SUM(J415:J436)</f>
        <v>1000</v>
      </c>
      <c r="L414" s="26"/>
      <c r="M414" s="26"/>
      <c r="O414" s="26"/>
      <c r="P414" s="27"/>
      <c r="Q414" s="27"/>
      <c r="R414" s="26"/>
      <c r="S414" s="27"/>
      <c r="T414" s="27"/>
      <c r="U414" s="26"/>
      <c r="V414" s="27"/>
      <c r="W414" s="27"/>
      <c r="X414" s="26"/>
      <c r="Y414" s="26"/>
      <c r="Z414" s="26"/>
      <c r="AA414" s="26"/>
      <c r="AB414" s="26"/>
      <c r="AC414" s="26"/>
      <c r="AD414" s="26"/>
      <c r="AE414" s="13"/>
      <c r="AF414" s="42"/>
      <c r="AG414" s="41"/>
      <c r="AH414" s="43"/>
    </row>
    <row r="415" spans="2:34" s="90" customFormat="1" ht="16" customHeight="1">
      <c r="B415" s="85">
        <v>931</v>
      </c>
      <c r="C415" s="86" t="s">
        <v>125</v>
      </c>
      <c r="D415" s="87"/>
      <c r="E415" s="88"/>
      <c r="F415" s="88"/>
      <c r="G415" s="88"/>
      <c r="H415" s="88"/>
      <c r="I415" s="88"/>
      <c r="J415" s="89">
        <f>SUM(I416:I425)</f>
        <v>0</v>
      </c>
      <c r="K415" s="26"/>
      <c r="L415" s="26"/>
      <c r="M415" s="26"/>
      <c r="P415" s="27"/>
      <c r="Q415" s="27"/>
      <c r="R415" s="26"/>
      <c r="S415" s="27"/>
      <c r="T415" s="27"/>
      <c r="U415" s="26"/>
      <c r="V415" s="27"/>
      <c r="W415" s="27"/>
      <c r="X415" s="26"/>
      <c r="Y415" s="26"/>
      <c r="Z415" s="26"/>
      <c r="AA415" s="26"/>
      <c r="AB415" s="26"/>
      <c r="AC415" s="26"/>
      <c r="AD415" s="26"/>
      <c r="AE415" s="13"/>
      <c r="AG415" s="53"/>
    </row>
    <row r="416" spans="2:34" s="26" customFormat="1" ht="19" customHeight="1">
      <c r="B416" s="44">
        <v>9311</v>
      </c>
      <c r="C416" s="45" t="s">
        <v>488</v>
      </c>
      <c r="D416" s="46"/>
      <c r="E416" s="47">
        <v>0</v>
      </c>
      <c r="F416" s="48" t="s">
        <v>136</v>
      </c>
      <c r="G416" s="48" t="s">
        <v>145</v>
      </c>
      <c r="H416" s="49">
        <v>0</v>
      </c>
      <c r="I416" s="50">
        <f t="shared" ref="I416:I425" si="93">E416*H416</f>
        <v>0</v>
      </c>
      <c r="J416" s="54"/>
      <c r="M416" s="52">
        <f t="shared" ref="M416:M425" si="94">I416+(I416*(SUMIF($G$251:$G$257,G416,$E$251:$E$257)))</f>
        <v>0</v>
      </c>
      <c r="P416" s="27"/>
      <c r="Q416" s="27"/>
      <c r="S416" s="27"/>
      <c r="T416" s="27"/>
      <c r="V416" s="27"/>
      <c r="W416" s="27"/>
      <c r="AE416" s="13"/>
      <c r="AG416" s="27"/>
    </row>
    <row r="417" spans="2:33" s="26" customFormat="1" ht="19" customHeight="1">
      <c r="B417" s="44">
        <v>9312</v>
      </c>
      <c r="C417" s="45" t="s">
        <v>489</v>
      </c>
      <c r="D417" s="46"/>
      <c r="E417" s="47">
        <v>0</v>
      </c>
      <c r="F417" s="48" t="s">
        <v>136</v>
      </c>
      <c r="G417" s="48" t="s">
        <v>145</v>
      </c>
      <c r="H417" s="49">
        <v>0</v>
      </c>
      <c r="I417" s="50">
        <f t="shared" si="93"/>
        <v>0</v>
      </c>
      <c r="J417" s="54"/>
      <c r="M417" s="52">
        <f t="shared" si="94"/>
        <v>0</v>
      </c>
      <c r="P417" s="27"/>
      <c r="Q417" s="27"/>
      <c r="S417" s="27"/>
      <c r="T417" s="27"/>
      <c r="V417" s="27"/>
      <c r="W417" s="27"/>
      <c r="AE417" s="13"/>
      <c r="AG417" s="27"/>
    </row>
    <row r="418" spans="2:33" s="26" customFormat="1" ht="19" customHeight="1">
      <c r="B418" s="44">
        <v>9313</v>
      </c>
      <c r="C418" s="45" t="s">
        <v>490</v>
      </c>
      <c r="D418" s="46"/>
      <c r="E418" s="47">
        <v>0</v>
      </c>
      <c r="F418" s="48" t="s">
        <v>136</v>
      </c>
      <c r="G418" s="48" t="s">
        <v>145</v>
      </c>
      <c r="H418" s="49">
        <v>0</v>
      </c>
      <c r="I418" s="50">
        <f t="shared" si="93"/>
        <v>0</v>
      </c>
      <c r="J418" s="54"/>
      <c r="M418" s="52">
        <f t="shared" si="94"/>
        <v>0</v>
      </c>
      <c r="P418" s="27"/>
      <c r="Q418" s="27"/>
      <c r="S418" s="27"/>
      <c r="T418" s="27"/>
      <c r="V418" s="27"/>
      <c r="W418" s="27"/>
      <c r="AE418" s="13"/>
      <c r="AG418" s="27"/>
    </row>
    <row r="419" spans="2:33" s="26" customFormat="1" ht="19" customHeight="1">
      <c r="B419" s="44">
        <v>9314</v>
      </c>
      <c r="C419" s="45" t="s">
        <v>491</v>
      </c>
      <c r="D419" s="46"/>
      <c r="E419" s="47">
        <v>0</v>
      </c>
      <c r="F419" s="48" t="s">
        <v>136</v>
      </c>
      <c r="G419" s="48" t="s">
        <v>145</v>
      </c>
      <c r="H419" s="49">
        <v>0</v>
      </c>
      <c r="I419" s="50">
        <f t="shared" si="93"/>
        <v>0</v>
      </c>
      <c r="J419" s="54"/>
      <c r="M419" s="52">
        <f t="shared" si="94"/>
        <v>0</v>
      </c>
      <c r="P419" s="27"/>
      <c r="Q419" s="27"/>
      <c r="S419" s="27"/>
      <c r="T419" s="27"/>
      <c r="V419" s="27"/>
      <c r="W419" s="27"/>
      <c r="AE419" s="13"/>
      <c r="AG419" s="27"/>
    </row>
    <row r="420" spans="2:33" s="26" customFormat="1" ht="19" customHeight="1">
      <c r="B420" s="44">
        <v>9315</v>
      </c>
      <c r="C420" s="45" t="s">
        <v>492</v>
      </c>
      <c r="D420" s="46"/>
      <c r="E420" s="47">
        <v>0</v>
      </c>
      <c r="F420" s="48" t="s">
        <v>136</v>
      </c>
      <c r="G420" s="48" t="s">
        <v>145</v>
      </c>
      <c r="H420" s="49">
        <v>0</v>
      </c>
      <c r="I420" s="50">
        <f t="shared" si="93"/>
        <v>0</v>
      </c>
      <c r="J420" s="54"/>
      <c r="M420" s="52">
        <f t="shared" si="94"/>
        <v>0</v>
      </c>
      <c r="P420" s="27"/>
      <c r="Q420" s="27"/>
      <c r="S420" s="27"/>
      <c r="T420" s="27"/>
      <c r="V420" s="27"/>
      <c r="W420" s="27"/>
      <c r="AE420" s="13"/>
      <c r="AG420" s="27"/>
    </row>
    <row r="421" spans="2:33" s="26" customFormat="1" ht="19" customHeight="1">
      <c r="B421" s="44">
        <v>9316</v>
      </c>
      <c r="C421" s="45" t="s">
        <v>493</v>
      </c>
      <c r="D421" s="46"/>
      <c r="E421" s="47">
        <v>0</v>
      </c>
      <c r="F421" s="48" t="s">
        <v>136</v>
      </c>
      <c r="G421" s="48" t="s">
        <v>145</v>
      </c>
      <c r="H421" s="49">
        <v>0</v>
      </c>
      <c r="I421" s="50">
        <f t="shared" si="93"/>
        <v>0</v>
      </c>
      <c r="J421" s="54"/>
      <c r="M421" s="52">
        <f t="shared" si="94"/>
        <v>0</v>
      </c>
      <c r="P421" s="27"/>
      <c r="Q421" s="27"/>
      <c r="S421" s="27"/>
      <c r="T421" s="27"/>
      <c r="V421" s="27"/>
      <c r="W421" s="27"/>
      <c r="AE421" s="13"/>
      <c r="AG421" s="27"/>
    </row>
    <row r="422" spans="2:33" s="26" customFormat="1" ht="19" customHeight="1">
      <c r="B422" s="44">
        <v>9317</v>
      </c>
      <c r="C422" s="45" t="s">
        <v>494</v>
      </c>
      <c r="D422" s="46"/>
      <c r="E422" s="47">
        <v>0</v>
      </c>
      <c r="F422" s="48" t="s">
        <v>136</v>
      </c>
      <c r="G422" s="48" t="s">
        <v>145</v>
      </c>
      <c r="H422" s="49">
        <v>0</v>
      </c>
      <c r="I422" s="50">
        <f t="shared" si="93"/>
        <v>0</v>
      </c>
      <c r="J422" s="54"/>
      <c r="M422" s="52">
        <f t="shared" si="94"/>
        <v>0</v>
      </c>
      <c r="P422" s="27"/>
      <c r="Q422" s="27"/>
      <c r="S422" s="27"/>
      <c r="T422" s="27"/>
      <c r="V422" s="27"/>
      <c r="W422" s="27"/>
      <c r="AE422" s="13"/>
      <c r="AG422" s="27"/>
    </row>
    <row r="423" spans="2:33" s="26" customFormat="1" ht="19" customHeight="1">
      <c r="B423" s="44">
        <v>9318</v>
      </c>
      <c r="C423" s="45" t="s">
        <v>495</v>
      </c>
      <c r="D423" s="46"/>
      <c r="E423" s="47">
        <v>0</v>
      </c>
      <c r="F423" s="48" t="s">
        <v>136</v>
      </c>
      <c r="G423" s="48" t="s">
        <v>145</v>
      </c>
      <c r="H423" s="49">
        <v>0</v>
      </c>
      <c r="I423" s="50">
        <f t="shared" si="93"/>
        <v>0</v>
      </c>
      <c r="J423" s="54"/>
      <c r="M423" s="52">
        <f t="shared" si="94"/>
        <v>0</v>
      </c>
      <c r="P423" s="27"/>
      <c r="Q423" s="27"/>
      <c r="S423" s="27"/>
      <c r="T423" s="27"/>
      <c r="V423" s="27"/>
      <c r="W423" s="27"/>
      <c r="AE423" s="13"/>
      <c r="AG423" s="27"/>
    </row>
    <row r="424" spans="2:33" s="26" customFormat="1" ht="19" customHeight="1">
      <c r="B424" s="44">
        <v>9319</v>
      </c>
      <c r="C424" s="45" t="s">
        <v>496</v>
      </c>
      <c r="D424" s="46"/>
      <c r="E424" s="47">
        <v>0</v>
      </c>
      <c r="F424" s="48" t="s">
        <v>136</v>
      </c>
      <c r="G424" s="48" t="s">
        <v>145</v>
      </c>
      <c r="H424" s="49">
        <v>0</v>
      </c>
      <c r="I424" s="50">
        <f t="shared" si="93"/>
        <v>0</v>
      </c>
      <c r="J424" s="54"/>
      <c r="M424" s="52">
        <f t="shared" si="94"/>
        <v>0</v>
      </c>
      <c r="P424" s="27"/>
      <c r="Q424" s="27"/>
      <c r="S424" s="27"/>
      <c r="T424" s="27"/>
      <c r="V424" s="27"/>
      <c r="W424" s="27"/>
      <c r="AE424" s="13"/>
      <c r="AG424" s="27"/>
    </row>
    <row r="425" spans="2:33" s="26" customFormat="1" ht="19" customHeight="1">
      <c r="B425" s="44" t="s">
        <v>497</v>
      </c>
      <c r="C425" s="45" t="s">
        <v>498</v>
      </c>
      <c r="D425" s="46"/>
      <c r="E425" s="47">
        <v>0</v>
      </c>
      <c r="F425" s="48" t="s">
        <v>136</v>
      </c>
      <c r="G425" s="48" t="s">
        <v>145</v>
      </c>
      <c r="H425" s="49">
        <v>0</v>
      </c>
      <c r="I425" s="50">
        <f t="shared" si="93"/>
        <v>0</v>
      </c>
      <c r="J425" s="54"/>
      <c r="M425" s="52">
        <f t="shared" si="94"/>
        <v>0</v>
      </c>
      <c r="P425" s="27"/>
      <c r="Q425" s="27"/>
      <c r="S425" s="27"/>
      <c r="T425" s="27"/>
      <c r="V425" s="27"/>
      <c r="W425" s="27"/>
      <c r="AE425" s="13"/>
      <c r="AG425" s="27"/>
    </row>
    <row r="426" spans="2:33" s="90" customFormat="1" ht="16" customHeight="1">
      <c r="B426" s="85">
        <v>932</v>
      </c>
      <c r="C426" s="86" t="s">
        <v>499</v>
      </c>
      <c r="D426" s="87"/>
      <c r="E426" s="88"/>
      <c r="F426" s="88"/>
      <c r="G426" s="88"/>
      <c r="H426" s="88"/>
      <c r="I426" s="88"/>
      <c r="J426" s="89">
        <f>SUM(I427:I431)</f>
        <v>0</v>
      </c>
      <c r="K426" s="26"/>
      <c r="L426" s="26"/>
      <c r="M426" s="26"/>
      <c r="P426" s="27"/>
      <c r="Q426" s="27"/>
      <c r="R426" s="26"/>
      <c r="S426" s="27"/>
      <c r="T426" s="27"/>
      <c r="U426" s="26"/>
      <c r="V426" s="27"/>
      <c r="W426" s="27"/>
      <c r="X426" s="26"/>
      <c r="Y426" s="26"/>
      <c r="Z426" s="26"/>
      <c r="AA426" s="26"/>
      <c r="AB426" s="26"/>
      <c r="AC426" s="26"/>
      <c r="AD426" s="26"/>
      <c r="AE426" s="13"/>
      <c r="AG426" s="53"/>
    </row>
    <row r="427" spans="2:33" s="26" customFormat="1" ht="19" customHeight="1">
      <c r="B427" s="44">
        <v>9321</v>
      </c>
      <c r="C427" s="45" t="s">
        <v>500</v>
      </c>
      <c r="D427" s="46"/>
      <c r="E427" s="47">
        <v>0</v>
      </c>
      <c r="F427" s="48" t="s">
        <v>136</v>
      </c>
      <c r="G427" s="48" t="s">
        <v>145</v>
      </c>
      <c r="H427" s="49">
        <v>0</v>
      </c>
      <c r="I427" s="50">
        <f>E427*H427</f>
        <v>0</v>
      </c>
      <c r="J427" s="54"/>
      <c r="M427" s="52">
        <f>I427+(I427*(SUMIF($G$251:$G$257,G427,$E$251:$E$257)))</f>
        <v>0</v>
      </c>
      <c r="P427" s="27"/>
      <c r="Q427" s="27"/>
      <c r="S427" s="27"/>
      <c r="T427" s="27"/>
      <c r="V427" s="27"/>
      <c r="W427" s="27"/>
      <c r="AE427" s="13"/>
      <c r="AG427" s="27"/>
    </row>
    <row r="428" spans="2:33" s="26" customFormat="1" ht="19" customHeight="1">
      <c r="B428" s="44">
        <v>9322</v>
      </c>
      <c r="C428" s="45" t="s">
        <v>501</v>
      </c>
      <c r="D428" s="46"/>
      <c r="E428" s="47">
        <v>0</v>
      </c>
      <c r="F428" s="48" t="s">
        <v>136</v>
      </c>
      <c r="G428" s="48" t="s">
        <v>145</v>
      </c>
      <c r="H428" s="49">
        <v>0</v>
      </c>
      <c r="I428" s="50">
        <f>E428*H428</f>
        <v>0</v>
      </c>
      <c r="J428" s="54"/>
      <c r="M428" s="52">
        <f>I428+(I428*(SUMIF($G$251:$G$257,G428,$E$251:$E$257)))</f>
        <v>0</v>
      </c>
      <c r="P428" s="27"/>
      <c r="Q428" s="27"/>
      <c r="S428" s="27"/>
      <c r="T428" s="27"/>
      <c r="V428" s="27"/>
      <c r="W428" s="27"/>
      <c r="AE428" s="13"/>
      <c r="AG428" s="27"/>
    </row>
    <row r="429" spans="2:33" s="26" customFormat="1" ht="19" customHeight="1">
      <c r="B429" s="44">
        <v>9323</v>
      </c>
      <c r="C429" s="45" t="s">
        <v>502</v>
      </c>
      <c r="D429" s="46"/>
      <c r="E429" s="47">
        <v>0</v>
      </c>
      <c r="F429" s="48" t="s">
        <v>136</v>
      </c>
      <c r="G429" s="48" t="s">
        <v>145</v>
      </c>
      <c r="H429" s="49">
        <v>0</v>
      </c>
      <c r="I429" s="50">
        <f>E429*H429</f>
        <v>0</v>
      </c>
      <c r="J429" s="54"/>
      <c r="M429" s="52">
        <f>I429+(I429*(SUMIF($G$251:$G$257,G429,$E$251:$E$257)))</f>
        <v>0</v>
      </c>
      <c r="P429" s="27"/>
      <c r="Q429" s="27"/>
      <c r="S429" s="27"/>
      <c r="T429" s="27"/>
      <c r="V429" s="27"/>
      <c r="W429" s="27"/>
      <c r="AE429" s="13"/>
      <c r="AG429" s="27"/>
    </row>
    <row r="430" spans="2:33" s="26" customFormat="1" ht="19" customHeight="1">
      <c r="B430" s="44">
        <v>9324</v>
      </c>
      <c r="C430" s="45" t="s">
        <v>503</v>
      </c>
      <c r="D430" s="46"/>
      <c r="E430" s="47">
        <v>0</v>
      </c>
      <c r="F430" s="48" t="s">
        <v>136</v>
      </c>
      <c r="G430" s="48" t="s">
        <v>145</v>
      </c>
      <c r="H430" s="49">
        <v>0</v>
      </c>
      <c r="I430" s="50">
        <f>E430*H430</f>
        <v>0</v>
      </c>
      <c r="J430" s="54"/>
      <c r="M430" s="52">
        <f>I430+(I430*(SUMIF($G$251:$G$257,G430,$E$251:$E$257)))</f>
        <v>0</v>
      </c>
      <c r="P430" s="27"/>
      <c r="Q430" s="27"/>
      <c r="S430" s="27"/>
      <c r="T430" s="27"/>
      <c r="V430" s="27"/>
      <c r="W430" s="27"/>
      <c r="AE430" s="13"/>
      <c r="AG430" s="27"/>
    </row>
    <row r="431" spans="2:33" s="26" customFormat="1" ht="19" customHeight="1">
      <c r="B431" s="44">
        <v>9325</v>
      </c>
      <c r="C431" s="45" t="s">
        <v>504</v>
      </c>
      <c r="D431" s="46"/>
      <c r="E431" s="47">
        <v>0</v>
      </c>
      <c r="F431" s="48" t="s">
        <v>136</v>
      </c>
      <c r="G431" s="48" t="s">
        <v>145</v>
      </c>
      <c r="H431" s="49">
        <v>0</v>
      </c>
      <c r="I431" s="50">
        <f>E431*H431</f>
        <v>0</v>
      </c>
      <c r="J431" s="54"/>
      <c r="M431" s="52">
        <f>I431+(I431*(SUMIF($G$251:$G$257,G431,$E$251:$E$257)))</f>
        <v>0</v>
      </c>
      <c r="P431" s="27"/>
      <c r="Q431" s="27"/>
      <c r="S431" s="27"/>
      <c r="T431" s="27"/>
      <c r="V431" s="27"/>
      <c r="W431" s="27"/>
      <c r="AE431" s="13"/>
      <c r="AG431" s="27"/>
    </row>
    <row r="432" spans="2:33" s="90" customFormat="1" ht="16" customHeight="1">
      <c r="B432" s="85">
        <v>933</v>
      </c>
      <c r="C432" s="86" t="s">
        <v>505</v>
      </c>
      <c r="D432" s="87"/>
      <c r="E432" s="88"/>
      <c r="F432" s="88"/>
      <c r="G432" s="88"/>
      <c r="H432" s="88"/>
      <c r="I432" s="88"/>
      <c r="J432" s="89">
        <f>SUM(I433:I436)</f>
        <v>1000</v>
      </c>
      <c r="K432" s="26"/>
      <c r="L432" s="26"/>
      <c r="M432" s="26"/>
      <c r="P432" s="27"/>
      <c r="Q432" s="27"/>
      <c r="R432" s="26"/>
      <c r="S432" s="27"/>
      <c r="T432" s="27"/>
      <c r="U432" s="26"/>
      <c r="V432" s="27"/>
      <c r="W432" s="27"/>
      <c r="X432" s="26"/>
      <c r="Y432" s="26"/>
      <c r="Z432" s="26"/>
      <c r="AA432" s="26"/>
      <c r="AB432" s="26"/>
      <c r="AC432" s="26"/>
      <c r="AD432" s="26"/>
      <c r="AE432" s="13"/>
      <c r="AG432" s="53"/>
    </row>
    <row r="433" spans="2:33" s="26" customFormat="1" ht="19" customHeight="1">
      <c r="B433" s="44">
        <v>9331</v>
      </c>
      <c r="C433" s="45" t="s">
        <v>506</v>
      </c>
      <c r="D433" s="46"/>
      <c r="E433" s="47">
        <v>0</v>
      </c>
      <c r="F433" s="48" t="s">
        <v>136</v>
      </c>
      <c r="G433" s="48" t="s">
        <v>145</v>
      </c>
      <c r="H433" s="49">
        <v>0</v>
      </c>
      <c r="I433" s="50">
        <f>E433*H433</f>
        <v>0</v>
      </c>
      <c r="J433" s="54"/>
      <c r="M433" s="52">
        <f>I433+(I433*(SUMIF($G$251:$G$257,G433,$E$251:$E$257)))</f>
        <v>0</v>
      </c>
      <c r="P433" s="27"/>
      <c r="Q433" s="27"/>
      <c r="S433" s="27"/>
      <c r="T433" s="27"/>
      <c r="V433" s="27"/>
      <c r="W433" s="27"/>
      <c r="AE433" s="13"/>
      <c r="AG433" s="27"/>
    </row>
    <row r="434" spans="2:33" s="26" customFormat="1" ht="19" customHeight="1">
      <c r="B434" s="44">
        <v>9332</v>
      </c>
      <c r="C434" s="45" t="s">
        <v>507</v>
      </c>
      <c r="D434" s="46"/>
      <c r="E434" s="47">
        <v>0</v>
      </c>
      <c r="F434" s="48" t="s">
        <v>136</v>
      </c>
      <c r="G434" s="48" t="s">
        <v>145</v>
      </c>
      <c r="H434" s="49">
        <v>0</v>
      </c>
      <c r="I434" s="50">
        <f>E434*H434</f>
        <v>0</v>
      </c>
      <c r="J434" s="54"/>
      <c r="M434" s="52">
        <f>I434+(I434*(SUMIF($G$251:$G$257,G434,$E$251:$E$257)))</f>
        <v>0</v>
      </c>
      <c r="P434" s="27"/>
      <c r="Q434" s="27"/>
      <c r="S434" s="27"/>
      <c r="T434" s="27"/>
      <c r="V434" s="27"/>
      <c r="W434" s="27"/>
      <c r="AE434" s="13"/>
      <c r="AG434" s="27"/>
    </row>
    <row r="435" spans="2:33" s="26" customFormat="1" ht="19" customHeight="1">
      <c r="B435" s="44">
        <v>9333</v>
      </c>
      <c r="C435" s="45" t="s">
        <v>508</v>
      </c>
      <c r="D435" s="46"/>
      <c r="E435" s="47">
        <v>1</v>
      </c>
      <c r="F435" s="48" t="s">
        <v>136</v>
      </c>
      <c r="G435" s="48" t="s">
        <v>145</v>
      </c>
      <c r="H435" s="49">
        <v>1000</v>
      </c>
      <c r="I435" s="50">
        <f>E435*H435</f>
        <v>1000</v>
      </c>
      <c r="J435" s="54"/>
      <c r="M435" s="52">
        <f>I435+(I435*(SUMIF($G$251:$G$257,G435,$E$251:$E$257)))</f>
        <v>1000</v>
      </c>
      <c r="P435" s="27"/>
      <c r="Q435" s="27"/>
      <c r="S435" s="27"/>
      <c r="T435" s="27"/>
      <c r="V435" s="27"/>
      <c r="W435" s="27"/>
      <c r="AE435" s="13"/>
      <c r="AG435" s="27"/>
    </row>
    <row r="436" spans="2:33" s="26" customFormat="1" ht="19" customHeight="1">
      <c r="B436" s="44">
        <v>9334</v>
      </c>
      <c r="C436" s="45" t="s">
        <v>509</v>
      </c>
      <c r="D436" s="46"/>
      <c r="E436" s="47">
        <v>0</v>
      </c>
      <c r="F436" s="48" t="s">
        <v>136</v>
      </c>
      <c r="G436" s="48" t="s">
        <v>145</v>
      </c>
      <c r="H436" s="49">
        <v>0</v>
      </c>
      <c r="I436" s="50">
        <f>E436*H436</f>
        <v>0</v>
      </c>
      <c r="J436" s="54"/>
      <c r="M436" s="52">
        <f>I436+(I436*(SUMIF($G$251:$G$257,G436,$E$251:$E$257)))</f>
        <v>0</v>
      </c>
      <c r="P436" s="27"/>
      <c r="Q436" s="27"/>
      <c r="S436" s="27"/>
      <c r="T436" s="27"/>
      <c r="V436" s="27"/>
      <c r="W436" s="27"/>
      <c r="AE436" s="13"/>
      <c r="AG436" s="27"/>
    </row>
    <row r="437" spans="2:33" s="26" customFormat="1" ht="19" customHeight="1">
      <c r="B437" s="55"/>
      <c r="C437" s="56"/>
      <c r="D437" s="57"/>
      <c r="E437" s="58"/>
      <c r="F437" s="59"/>
      <c r="G437" s="59"/>
      <c r="H437" s="60"/>
      <c r="I437" s="54"/>
      <c r="J437" s="54"/>
      <c r="P437" s="27"/>
      <c r="Q437" s="27"/>
      <c r="S437" s="27"/>
      <c r="T437" s="27"/>
      <c r="V437" s="27"/>
      <c r="W437" s="27"/>
      <c r="AE437" s="13"/>
      <c r="AG437" s="27"/>
    </row>
    <row r="438" spans="2:33" s="26" customFormat="1" ht="20" customHeight="1">
      <c r="B438" s="55"/>
      <c r="C438" s="56"/>
      <c r="D438" s="57"/>
      <c r="E438" s="58"/>
      <c r="F438" s="59"/>
      <c r="G438" s="59"/>
      <c r="H438" s="60"/>
      <c r="I438" s="54"/>
      <c r="J438" s="54"/>
      <c r="P438" s="27"/>
      <c r="Q438" s="27"/>
      <c r="S438" s="27"/>
      <c r="T438" s="27"/>
      <c r="V438" s="27"/>
      <c r="W438" s="27"/>
      <c r="AE438" s="13"/>
      <c r="AG438" s="27"/>
    </row>
    <row r="439" spans="2:33" s="26" customFormat="1" ht="20" customHeight="1">
      <c r="B439" s="55"/>
      <c r="C439" s="56"/>
      <c r="D439" s="57"/>
      <c r="E439" s="58"/>
      <c r="F439" s="59"/>
      <c r="G439" s="59"/>
      <c r="H439" s="60"/>
      <c r="I439" s="54"/>
      <c r="J439" s="54"/>
      <c r="P439" s="27"/>
      <c r="Q439" s="27"/>
      <c r="S439" s="27"/>
      <c r="T439" s="27"/>
      <c r="V439" s="27"/>
      <c r="W439" s="27"/>
      <c r="AE439" s="13"/>
      <c r="AG439" s="27"/>
    </row>
    <row r="440" spans="2:33" s="26" customFormat="1" ht="28" customHeight="1" thickBot="1">
      <c r="B440" s="98" t="s">
        <v>510</v>
      </c>
      <c r="C440" s="16"/>
      <c r="D440" s="16"/>
      <c r="E440" s="15"/>
      <c r="F440" s="15"/>
      <c r="G440" s="15"/>
      <c r="H440" s="99" t="s">
        <v>511</v>
      </c>
      <c r="I440" s="100">
        <f>(SUM(I5:I439))-K440</f>
        <v>-57626</v>
      </c>
      <c r="J440" s="15"/>
      <c r="K440" s="125">
        <f>K5+K44+K215+K247+K258+K303+K338+K382+K402</f>
        <v>67139.16</v>
      </c>
      <c r="L440" s="126"/>
      <c r="M440" s="17"/>
      <c r="P440" s="27"/>
      <c r="Q440" s="27"/>
      <c r="S440" s="27"/>
      <c r="T440" s="27"/>
      <c r="V440" s="27"/>
      <c r="W440" s="27"/>
      <c r="AE440" s="13"/>
      <c r="AG440" s="27"/>
    </row>
    <row r="441" spans="2:33" s="26" customFormat="1">
      <c r="B441" s="101"/>
      <c r="C441" s="55"/>
      <c r="D441" s="101"/>
      <c r="E441" s="101"/>
      <c r="F441" s="101"/>
      <c r="G441" s="101"/>
      <c r="H441" s="101"/>
      <c r="I441" s="101"/>
      <c r="J441" s="101"/>
      <c r="K441" s="102"/>
      <c r="L441" s="102"/>
      <c r="M441" s="102"/>
      <c r="P441" s="27"/>
      <c r="Q441" s="27"/>
      <c r="S441" s="27"/>
      <c r="T441" s="27"/>
      <c r="V441" s="27"/>
      <c r="W441" s="27"/>
      <c r="AE441" s="13"/>
      <c r="AG441" s="27"/>
    </row>
    <row r="442" spans="2:33" s="26" customFormat="1" ht="28" customHeight="1" thickBot="1">
      <c r="B442" s="98" t="s">
        <v>512</v>
      </c>
      <c r="C442" s="15"/>
      <c r="D442" s="16"/>
      <c r="E442" s="15"/>
      <c r="F442" s="15"/>
      <c r="G442" s="15"/>
      <c r="H442" s="103">
        <v>0.15</v>
      </c>
      <c r="I442" s="100"/>
      <c r="J442" s="15"/>
      <c r="K442" s="125">
        <f>K440*H442</f>
        <v>10070.874</v>
      </c>
      <c r="L442" s="126"/>
      <c r="M442" s="17"/>
      <c r="P442" s="27"/>
      <c r="Q442" s="27"/>
      <c r="S442" s="27"/>
      <c r="T442" s="27"/>
      <c r="V442" s="27"/>
      <c r="W442" s="27"/>
      <c r="AE442" s="13"/>
      <c r="AG442" s="27"/>
    </row>
    <row r="443" spans="2:33" s="26" customFormat="1">
      <c r="B443" s="101"/>
      <c r="C443" s="55"/>
      <c r="D443" s="101"/>
      <c r="E443" s="101"/>
      <c r="F443" s="101"/>
      <c r="G443" s="101"/>
      <c r="H443" s="101"/>
      <c r="I443" s="101"/>
      <c r="J443" s="101"/>
      <c r="K443" s="104"/>
      <c r="L443" s="104"/>
      <c r="M443" s="104"/>
      <c r="P443" s="27"/>
      <c r="Q443" s="27"/>
      <c r="S443" s="27"/>
      <c r="T443" s="27"/>
      <c r="V443" s="27"/>
      <c r="W443" s="27"/>
      <c r="AE443" s="13"/>
      <c r="AG443" s="27"/>
    </row>
    <row r="444" spans="2:33" s="26" customFormat="1" ht="28" customHeight="1" thickBot="1">
      <c r="B444" s="98" t="s">
        <v>513</v>
      </c>
      <c r="C444" s="15"/>
      <c r="D444" s="16"/>
      <c r="E444" s="15"/>
      <c r="F444" s="15"/>
      <c r="G444" s="15"/>
      <c r="H444" s="103">
        <v>0.02</v>
      </c>
      <c r="I444" s="100"/>
      <c r="J444" s="15"/>
      <c r="K444" s="125">
        <f>K440*H444</f>
        <v>1342.7832000000001</v>
      </c>
      <c r="L444" s="126"/>
      <c r="M444" s="17"/>
      <c r="P444" s="27"/>
      <c r="Q444" s="27"/>
      <c r="S444" s="27"/>
      <c r="T444" s="27"/>
      <c r="V444" s="27"/>
      <c r="W444" s="27"/>
      <c r="AE444" s="13"/>
      <c r="AG444" s="27"/>
    </row>
    <row r="445" spans="2:33" s="26" customFormat="1">
      <c r="B445" s="101"/>
      <c r="C445" s="55"/>
      <c r="D445" s="101"/>
      <c r="E445" s="101"/>
      <c r="F445" s="101"/>
      <c r="G445" s="101"/>
      <c r="H445" s="101"/>
      <c r="I445" s="101"/>
      <c r="J445" s="101"/>
      <c r="K445" s="104"/>
      <c r="L445" s="104"/>
      <c r="M445" s="104"/>
      <c r="P445" s="27"/>
      <c r="Q445" s="27"/>
      <c r="S445" s="27"/>
      <c r="T445" s="27"/>
      <c r="V445" s="27"/>
      <c r="W445" s="27"/>
      <c r="AE445" s="13"/>
      <c r="AG445" s="27"/>
    </row>
    <row r="446" spans="2:33" s="26" customFormat="1" ht="28" customHeight="1" thickBot="1">
      <c r="B446" s="98" t="s">
        <v>514</v>
      </c>
      <c r="C446" s="15"/>
      <c r="D446" s="16"/>
      <c r="E446" s="15"/>
      <c r="F446" s="15"/>
      <c r="G446" s="15"/>
      <c r="H446" s="103">
        <v>7.0000000000000007E-2</v>
      </c>
      <c r="I446" s="100"/>
      <c r="J446" s="15"/>
      <c r="K446" s="125">
        <f>K440*H446</f>
        <v>4699.7412000000004</v>
      </c>
      <c r="L446" s="126"/>
      <c r="M446" s="17"/>
      <c r="P446" s="27"/>
      <c r="Q446" s="27"/>
      <c r="S446" s="27"/>
      <c r="T446" s="27"/>
      <c r="V446" s="27"/>
      <c r="W446" s="27"/>
      <c r="AE446" s="13"/>
      <c r="AG446" s="27"/>
    </row>
    <row r="447" spans="2:33" s="26" customFormat="1">
      <c r="B447" s="101"/>
      <c r="C447" s="55"/>
      <c r="D447" s="101"/>
      <c r="E447" s="101"/>
      <c r="F447" s="101"/>
      <c r="G447" s="101"/>
      <c r="H447" s="101"/>
      <c r="I447" s="101"/>
      <c r="J447" s="101"/>
      <c r="K447" s="104"/>
      <c r="L447" s="104"/>
      <c r="M447" s="104"/>
      <c r="P447" s="27"/>
      <c r="Q447" s="27"/>
      <c r="S447" s="27"/>
      <c r="T447" s="27"/>
      <c r="V447" s="27"/>
      <c r="W447" s="27"/>
      <c r="AE447" s="13"/>
      <c r="AG447" s="27"/>
    </row>
    <row r="448" spans="2:33" s="26" customFormat="1" ht="28" customHeight="1" thickBot="1">
      <c r="B448" s="98" t="s">
        <v>515</v>
      </c>
      <c r="C448" s="15"/>
      <c r="D448" s="16"/>
      <c r="E448" s="15"/>
      <c r="F448" s="15"/>
      <c r="G448" s="15"/>
      <c r="H448" s="103"/>
      <c r="I448" s="100"/>
      <c r="J448" s="15"/>
      <c r="K448" s="125">
        <v>0</v>
      </c>
      <c r="L448" s="126"/>
      <c r="M448" s="17"/>
      <c r="P448" s="27"/>
      <c r="Q448" s="27"/>
      <c r="S448" s="27"/>
      <c r="T448" s="27"/>
      <c r="V448" s="27"/>
      <c r="W448" s="27"/>
      <c r="AE448" s="13"/>
      <c r="AG448" s="27"/>
    </row>
    <row r="449" spans="2:33" s="26" customFormat="1" ht="20" customHeight="1">
      <c r="B449" s="101"/>
      <c r="C449" s="55"/>
      <c r="D449" s="101"/>
      <c r="E449" s="101"/>
      <c r="F449" s="101"/>
      <c r="G449" s="101"/>
      <c r="H449" s="101"/>
      <c r="I449" s="101"/>
      <c r="J449" s="101"/>
      <c r="K449" s="105"/>
      <c r="L449" s="105"/>
      <c r="M449" s="105"/>
      <c r="P449" s="27"/>
      <c r="Q449" s="27"/>
      <c r="S449" s="27"/>
      <c r="T449" s="27"/>
      <c r="V449" s="27"/>
      <c r="W449" s="27"/>
      <c r="AE449" s="13"/>
      <c r="AG449" s="27"/>
    </row>
    <row r="450" spans="2:33" s="26" customFormat="1" ht="28" customHeight="1" thickBot="1">
      <c r="B450" s="106" t="s">
        <v>126</v>
      </c>
      <c r="C450" s="107"/>
      <c r="D450" s="107"/>
      <c r="E450" s="108"/>
      <c r="F450" s="108"/>
      <c r="G450" s="108"/>
      <c r="H450" s="109"/>
      <c r="I450" s="110"/>
      <c r="J450" s="108"/>
      <c r="K450" s="133">
        <f>SUM(K440:L449)</f>
        <v>83252.558400000009</v>
      </c>
      <c r="L450" s="134"/>
      <c r="M450" s="17"/>
      <c r="P450" s="27"/>
      <c r="Q450" s="27"/>
      <c r="S450" s="27"/>
      <c r="T450" s="27"/>
      <c r="V450" s="27"/>
      <c r="W450" s="27"/>
      <c r="AE450" s="13"/>
      <c r="AG450" s="27"/>
    </row>
    <row r="451" spans="2:33" s="26" customFormat="1" ht="20" customHeight="1">
      <c r="B451" s="55"/>
      <c r="C451" s="56"/>
      <c r="D451" s="57"/>
      <c r="E451" s="58"/>
      <c r="F451" s="59"/>
      <c r="G451" s="59"/>
      <c r="H451" s="60"/>
      <c r="I451" s="54"/>
      <c r="J451" s="54"/>
      <c r="P451" s="27"/>
      <c r="Q451" s="27"/>
      <c r="S451" s="27"/>
      <c r="T451" s="27"/>
      <c r="V451" s="27"/>
      <c r="W451" s="27"/>
      <c r="AE451" s="13"/>
      <c r="AG451" s="27"/>
    </row>
    <row r="452" spans="2:33" s="26" customFormat="1" ht="20" customHeight="1">
      <c r="B452" s="55"/>
      <c r="C452" s="56"/>
      <c r="D452" s="57"/>
      <c r="E452" s="58"/>
      <c r="F452" s="59"/>
      <c r="G452" s="59"/>
      <c r="H452" s="60"/>
      <c r="I452" s="54"/>
      <c r="J452" s="54"/>
      <c r="P452" s="27"/>
      <c r="Q452" s="27"/>
      <c r="S452" s="27"/>
      <c r="T452" s="27"/>
      <c r="V452" s="27"/>
      <c r="W452" s="27"/>
      <c r="AE452" s="13"/>
      <c r="AG452" s="27"/>
    </row>
    <row r="453" spans="2:33" s="26" customFormat="1" ht="20" customHeight="1">
      <c r="B453" s="55"/>
      <c r="C453" s="56"/>
      <c r="D453" s="57"/>
      <c r="E453" s="58"/>
      <c r="F453" s="59"/>
      <c r="G453" s="59"/>
      <c r="H453" s="60"/>
      <c r="I453" s="54"/>
      <c r="J453" s="54"/>
      <c r="P453" s="27"/>
      <c r="Q453" s="27"/>
      <c r="S453" s="27"/>
      <c r="T453" s="27"/>
      <c r="V453" s="27"/>
      <c r="W453" s="27"/>
      <c r="AE453" s="13"/>
      <c r="AG453" s="27"/>
    </row>
    <row r="454" spans="2:33" s="26" customFormat="1" ht="20" customHeight="1">
      <c r="B454" s="55"/>
      <c r="C454" s="56"/>
      <c r="D454" s="57"/>
      <c r="E454" s="58"/>
      <c r="F454" s="59"/>
      <c r="G454" s="59"/>
      <c r="H454" s="60"/>
      <c r="I454" s="54"/>
      <c r="J454" s="54"/>
      <c r="P454" s="27"/>
      <c r="Q454" s="27"/>
      <c r="S454" s="27"/>
      <c r="T454" s="27"/>
      <c r="V454" s="27"/>
      <c r="W454" s="27"/>
      <c r="AE454" s="13"/>
      <c r="AG454" s="27"/>
    </row>
    <row r="455" spans="2:33" s="26" customFormat="1" ht="20" customHeight="1">
      <c r="B455" s="55"/>
      <c r="C455" s="56"/>
      <c r="D455" s="57"/>
      <c r="E455" s="58"/>
      <c r="F455" s="59"/>
      <c r="G455" s="59"/>
      <c r="H455" s="60"/>
      <c r="I455" s="54"/>
      <c r="J455" s="54"/>
      <c r="P455" s="27"/>
      <c r="Q455" s="27"/>
      <c r="S455" s="27"/>
      <c r="T455" s="27"/>
      <c r="V455" s="27"/>
      <c r="W455" s="27"/>
      <c r="AE455" s="13"/>
      <c r="AG455" s="27"/>
    </row>
    <row r="505" spans="2:33" s="26" customFormat="1">
      <c r="B505" s="55"/>
      <c r="C505" s="56"/>
      <c r="D505" s="57"/>
      <c r="E505" s="58"/>
      <c r="F505" s="59"/>
      <c r="G505" s="59"/>
      <c r="H505" s="60"/>
      <c r="I505" s="54"/>
      <c r="J505" s="54"/>
      <c r="P505" s="27"/>
      <c r="Q505" s="27"/>
      <c r="S505" s="27"/>
      <c r="T505" s="27"/>
      <c r="V505" s="27"/>
      <c r="W505" s="27"/>
      <c r="AE505" s="13"/>
      <c r="AG505" s="27"/>
    </row>
    <row r="506" spans="2:33" s="69" customFormat="1">
      <c r="B506" s="55"/>
      <c r="C506" s="56"/>
      <c r="D506" s="57"/>
      <c r="E506" s="58"/>
      <c r="F506" s="59"/>
      <c r="G506" s="59"/>
      <c r="H506" s="60"/>
      <c r="I506" s="54"/>
      <c r="J506" s="54"/>
      <c r="K506" s="26"/>
      <c r="L506" s="26"/>
      <c r="M506" s="26"/>
      <c r="P506" s="111"/>
      <c r="Q506" s="111"/>
      <c r="S506" s="111"/>
      <c r="T506" s="111"/>
      <c r="V506" s="111"/>
      <c r="W506" s="111"/>
      <c r="AE506" s="112"/>
      <c r="AG506" s="111"/>
    </row>
    <row r="507" spans="2:33" s="101" customFormat="1">
      <c r="B507" s="55"/>
      <c r="C507" s="56"/>
      <c r="D507" s="57"/>
      <c r="E507" s="58"/>
      <c r="F507" s="59"/>
      <c r="G507" s="59"/>
      <c r="H507" s="60"/>
      <c r="I507" s="54"/>
      <c r="J507" s="54"/>
      <c r="K507" s="26"/>
      <c r="L507" s="26"/>
      <c r="M507" s="26"/>
      <c r="P507" s="113"/>
      <c r="Q507" s="113"/>
      <c r="S507" s="113"/>
      <c r="T507" s="113"/>
      <c r="V507" s="113"/>
      <c r="W507" s="113"/>
      <c r="AE507" s="114"/>
      <c r="AG507" s="113"/>
    </row>
    <row r="508" spans="2:33">
      <c r="B508" s="55"/>
      <c r="C508" s="56"/>
      <c r="D508" s="57"/>
      <c r="E508" s="58"/>
      <c r="F508" s="59"/>
      <c r="G508" s="59"/>
      <c r="H508" s="60"/>
      <c r="I508" s="54"/>
      <c r="J508" s="54"/>
      <c r="K508" s="26"/>
      <c r="L508" s="26"/>
      <c r="M508" s="26"/>
    </row>
    <row r="509" spans="2:33">
      <c r="B509" s="101"/>
      <c r="I509" s="115"/>
      <c r="J509" s="115"/>
      <c r="K509" s="116"/>
      <c r="L509" s="116"/>
      <c r="M509" s="116"/>
    </row>
    <row r="510" spans="2:33">
      <c r="B510" s="101"/>
      <c r="I510" s="117"/>
      <c r="J510" s="117"/>
      <c r="K510" s="118"/>
      <c r="L510" s="118"/>
      <c r="M510" s="118"/>
    </row>
    <row r="516" spans="2:33" s="26" customFormat="1" ht="19" customHeight="1">
      <c r="B516" s="10"/>
      <c r="I516" s="10"/>
      <c r="J516" s="10"/>
      <c r="K516" s="11"/>
      <c r="L516" s="11"/>
      <c r="M516" s="11"/>
      <c r="P516" s="27"/>
      <c r="Q516" s="27"/>
      <c r="S516" s="27"/>
      <c r="T516" s="27"/>
      <c r="V516" s="27"/>
      <c r="W516" s="27"/>
      <c r="AE516" s="13"/>
      <c r="AG516" s="27"/>
    </row>
    <row r="517" spans="2:33" s="26" customFormat="1" ht="19" customHeight="1">
      <c r="B517" s="10"/>
      <c r="I517" s="10"/>
      <c r="J517" s="10"/>
      <c r="K517" s="11"/>
      <c r="L517" s="11"/>
      <c r="M517" s="11"/>
      <c r="P517" s="27"/>
      <c r="Q517" s="27"/>
      <c r="S517" s="27"/>
      <c r="T517" s="27"/>
      <c r="V517" s="27"/>
      <c r="W517" s="27"/>
      <c r="AE517" s="13"/>
      <c r="AG517" s="27"/>
    </row>
    <row r="519" spans="2:33">
      <c r="B519" s="55"/>
      <c r="C519" s="56"/>
      <c r="D519" s="57"/>
      <c r="E519" s="58"/>
      <c r="F519" s="59"/>
      <c r="G519" s="59"/>
      <c r="H519" s="60"/>
      <c r="I519" s="54"/>
      <c r="J519" s="54"/>
      <c r="K519" s="26"/>
      <c r="L519" s="26"/>
      <c r="M519" s="26"/>
    </row>
    <row r="520" spans="2:33">
      <c r="B520" s="55"/>
      <c r="C520" s="56"/>
      <c r="D520" s="57"/>
      <c r="E520" s="58"/>
      <c r="F520" s="59"/>
      <c r="G520" s="59"/>
      <c r="H520" s="60"/>
      <c r="I520" s="54"/>
      <c r="J520" s="54"/>
      <c r="K520" s="26"/>
      <c r="L520" s="26"/>
      <c r="M520" s="26"/>
    </row>
  </sheetData>
  <mergeCells count="30">
    <mergeCell ref="Y44:AC44"/>
    <mergeCell ref="V45:V47"/>
    <mergeCell ref="W45:W47"/>
    <mergeCell ref="K5:L5"/>
    <mergeCell ref="K44:L44"/>
    <mergeCell ref="P44:Q44"/>
    <mergeCell ref="S44:T44"/>
    <mergeCell ref="V44:W44"/>
    <mergeCell ref="Y45:Y47"/>
    <mergeCell ref="Z45:Z47"/>
    <mergeCell ref="AA45:AA47"/>
    <mergeCell ref="AB45:AB47"/>
    <mergeCell ref="AC45:AC47"/>
    <mergeCell ref="K215:L215"/>
    <mergeCell ref="P45:P47"/>
    <mergeCell ref="Q45:Q47"/>
    <mergeCell ref="S45:S47"/>
    <mergeCell ref="T45:T47"/>
    <mergeCell ref="K450:L450"/>
    <mergeCell ref="K247:L247"/>
    <mergeCell ref="K258:L258"/>
    <mergeCell ref="K303:L303"/>
    <mergeCell ref="K338:L338"/>
    <mergeCell ref="K382:L382"/>
    <mergeCell ref="K402:L402"/>
    <mergeCell ref="K440:L440"/>
    <mergeCell ref="K442:L442"/>
    <mergeCell ref="K444:L444"/>
    <mergeCell ref="K446:L446"/>
    <mergeCell ref="K448:L448"/>
  </mergeCells>
  <pageMargins left="0.71" right="0.35000000000000003" top="0.60638888888888887" bottom="0.96000000000000008" header="0.21069444444444443" footer="0.39000000000000007"/>
  <pageSetup paperSize="9" scale="37" orientation="portrait" horizontalDpi="4294967292" verticalDpi="4294967292"/>
  <headerFooter>
    <oddHeader>&amp;L&amp;G&amp;C&amp;14_x000D_&amp;18Détails budget_x000D_</oddHeader>
    <oddFooter>&amp;LBUDGET PREVISIONNEL DU &amp;D&amp;RPage &amp;P / &amp;N</oddFooter>
  </headerFooter>
  <colBreaks count="1" manualBreakCount="1">
    <brk id="13" min="4" max="1354" man="1"/>
  </colBreaks>
  <legacyDrawingHF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Budget</vt:lpstr>
      <vt:lpstr>MEDIA</vt:lpstr>
      <vt:lpstr>MEDIA REINDEXATION</vt:lpstr>
      <vt:lpstr>RESULTAT FINAL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Mathis</dc:creator>
  <cp:lastModifiedBy>Xavier Mathis</cp:lastModifiedBy>
  <dcterms:created xsi:type="dcterms:W3CDTF">2016-05-31T14:40:07Z</dcterms:created>
  <dcterms:modified xsi:type="dcterms:W3CDTF">2017-01-23T18:51:46Z</dcterms:modified>
</cp:coreProperties>
</file>