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omments1.xml" ContentType="application/vnd.openxmlformats-officedocument.spreadsheetml.comments+xml"/>
  <Override PartName="/xl/charts/chart5.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codeName="{C999D3B4-68BB-379E-E534-F0D661931E69}"/>
  <workbookPr showInkAnnotation="0" codeName="ThisWorkbook" autoCompressPictures="0"/>
  <mc:AlternateContent xmlns:mc="http://schemas.openxmlformats.org/markup-compatibility/2006">
    <mc:Choice Requires="x15">
      <x15ac:absPath xmlns:x15ac="http://schemas.microsoft.com/office/spreadsheetml/2010/11/ac" url="X:\Etudes en cours\COS\Projet Créativité\"/>
    </mc:Choice>
  </mc:AlternateContent>
  <bookViews>
    <workbookView xWindow="-60" yWindow="180" windowWidth="24240" windowHeight="13560" tabRatio="662" activeTab="4"/>
  </bookViews>
  <sheets>
    <sheet name="Paramètres" sheetId="6" r:id="rId1"/>
    <sheet name="Base Brute" sheetId="8" r:id="rId2"/>
    <sheet name="Base binarisée" sheetId="2" state="hidden" r:id="rId3"/>
    <sheet name="Scores" sheetId="3" state="hidden" r:id="rId4"/>
    <sheet name="Profil individuel de créativité" sheetId="5" r:id="rId5"/>
    <sheet name="Profil de créativité Management" sheetId="7" r:id="rId6"/>
    <sheet name="Email" sheetId="10" r:id="rId7"/>
    <sheet name="Formules" sheetId="1" r:id="rId8"/>
  </sheets>
  <definedNames>
    <definedName name="_xlnm._FilterDatabase" localSheetId="2" hidden="1">'Base binarisée'!$A$1:$CI$7</definedName>
    <definedName name="_xlnm._FilterDatabase" localSheetId="3" hidden="1">Scores!$A$1:$AB$7</definedName>
    <definedName name="ANNEE">Paramètres!$B$3</definedName>
    <definedName name="DONNEE_GRAPH">"INDEX(Scores!$E:$O;EQUIV(INDIVIDU;INDIRECT(RECHERCHEV(INDIVIDU;Paramètres!$I:$M;5;FAUX));0);1)"</definedName>
    <definedName name="INDIVIDU">Paramètres!$B$7</definedName>
    <definedName name="INFO1">Scores!$F:$F</definedName>
    <definedName name="INFO2">Scores!$H:$H</definedName>
    <definedName name="INFO3">Scores!$J:$J</definedName>
    <definedName name="INFO4">Scores!$L:$L</definedName>
    <definedName name="INFO5">Scores!$N:$N</definedName>
    <definedName name="MOIS">Paramètres!$B$2</definedName>
    <definedName name="_xlnm.Print_Area" localSheetId="5">'Profil de créativité Management'!$A$1:$H$46</definedName>
    <definedName name="_xlnm.Print_Area" localSheetId="4">'Profil individuel de créativité'!$A$1:$H$91</definedName>
  </definedNames>
  <calcPr calcId="162913"/>
</workbook>
</file>

<file path=xl/calcChain.xml><?xml version="1.0" encoding="utf-8"?>
<calcChain xmlns="http://schemas.openxmlformats.org/spreadsheetml/2006/main">
  <c r="A3" i="2" l="1"/>
  <c r="A3" i="3" s="1"/>
  <c r="B3" i="2"/>
  <c r="B3" i="3" s="1"/>
  <c r="C3" i="2"/>
  <c r="C3" i="3" s="1"/>
  <c r="D3" i="2"/>
  <c r="D3" i="3" s="1"/>
  <c r="E3" i="2"/>
  <c r="E3" i="3" s="1"/>
  <c r="F3" i="2"/>
  <c r="F3" i="3" s="1"/>
  <c r="H3" i="2"/>
  <c r="H3" i="3" s="1"/>
  <c r="I3" i="2"/>
  <c r="I3" i="3" s="1"/>
  <c r="J3" i="2"/>
  <c r="J3" i="3" s="1"/>
  <c r="K3" i="2"/>
  <c r="K3" i="3" s="1"/>
  <c r="L3" i="2"/>
  <c r="L3" i="3" s="1"/>
  <c r="M3" i="2"/>
  <c r="M3" i="3" s="1"/>
  <c r="N3" i="2"/>
  <c r="N3" i="3" s="1"/>
  <c r="O3" i="2"/>
  <c r="O3" i="3" s="1"/>
  <c r="BP3" i="2"/>
  <c r="P3" i="3" s="1"/>
  <c r="BQ3" i="2"/>
  <c r="Q3" i="3" s="1"/>
  <c r="BR3" i="2"/>
  <c r="R3" i="3" s="1"/>
  <c r="BS3" i="2"/>
  <c r="S3" i="3" s="1"/>
  <c r="BT3" i="2"/>
  <c r="T3" i="3" s="1"/>
  <c r="BU3" i="2"/>
  <c r="U3" i="3" s="1"/>
  <c r="BV3" i="2"/>
  <c r="V3" i="3" s="1"/>
  <c r="P3" i="2"/>
  <c r="Q3" i="2"/>
  <c r="R3" i="2"/>
  <c r="S3" i="2"/>
  <c r="T3" i="2"/>
  <c r="U3" i="2"/>
  <c r="V3" i="2"/>
  <c r="W3" i="2"/>
  <c r="X3" i="2"/>
  <c r="Y3" i="2"/>
  <c r="Z3" i="2"/>
  <c r="AA3" i="2"/>
  <c r="AB3" i="2"/>
  <c r="AC3" i="2"/>
  <c r="AD3" i="2"/>
  <c r="AE3" i="2"/>
  <c r="AF3" i="2"/>
  <c r="AG3" i="2"/>
  <c r="AH3" i="2"/>
  <c r="AI3" i="2"/>
  <c r="AJ3" i="2"/>
  <c r="AK3" i="2"/>
  <c r="AL3" i="2"/>
  <c r="AM3" i="2"/>
  <c r="AN3" i="2"/>
  <c r="AO3" i="2"/>
  <c r="AP3" i="2"/>
  <c r="AQ3" i="2"/>
  <c r="AR3" i="2"/>
  <c r="AS3" i="2"/>
  <c r="AT3" i="2"/>
  <c r="AU3" i="2"/>
  <c r="AV3" i="2"/>
  <c r="AW3" i="2"/>
  <c r="AX3" i="2"/>
  <c r="BF3" i="2"/>
  <c r="BG3" i="2"/>
  <c r="BJ3" i="2"/>
  <c r="BL3" i="2"/>
  <c r="BN3" i="2"/>
  <c r="BE3" i="2"/>
  <c r="BH3" i="2"/>
  <c r="BI3" i="2"/>
  <c r="BK3" i="2"/>
  <c r="BM3" i="2"/>
  <c r="BA3" i="2"/>
  <c r="BB3" i="2"/>
  <c r="BC3" i="2"/>
  <c r="AY3" i="2"/>
  <c r="AZ3" i="2"/>
  <c r="BD3" i="2"/>
  <c r="BO3" i="2"/>
  <c r="BW3" i="2"/>
  <c r="BX3" i="2"/>
  <c r="BY3" i="2"/>
  <c r="BZ3" i="2"/>
  <c r="CA3" i="2"/>
  <c r="CB3" i="2"/>
  <c r="CC3" i="2"/>
  <c r="CD3" i="2"/>
  <c r="CE3" i="2"/>
  <c r="CF3" i="2"/>
  <c r="CG3" i="2"/>
  <c r="CH3" i="2"/>
  <c r="CI3" i="2"/>
  <c r="CJ3" i="2"/>
  <c r="CK3" i="2"/>
  <c r="CL3" i="2"/>
  <c r="CM3" i="2"/>
  <c r="A4" i="2"/>
  <c r="A4" i="3" s="1"/>
  <c r="B4" i="2"/>
  <c r="B4" i="3" s="1"/>
  <c r="C4" i="2"/>
  <c r="C4" i="3" s="1"/>
  <c r="D4" i="2"/>
  <c r="D4" i="3" s="1"/>
  <c r="E4" i="2"/>
  <c r="E4" i="3" s="1"/>
  <c r="F4" i="2"/>
  <c r="F4" i="3" s="1"/>
  <c r="H4" i="2"/>
  <c r="H4" i="3" s="1"/>
  <c r="I4" i="2"/>
  <c r="I4" i="3" s="1"/>
  <c r="J4" i="2"/>
  <c r="J4" i="3" s="1"/>
  <c r="K4" i="2"/>
  <c r="K4" i="3" s="1"/>
  <c r="L4" i="2"/>
  <c r="L4" i="3" s="1"/>
  <c r="M4" i="2"/>
  <c r="M4" i="3" s="1"/>
  <c r="N4" i="2"/>
  <c r="N4" i="3" s="1"/>
  <c r="O4" i="2"/>
  <c r="O4" i="3" s="1"/>
  <c r="BP4" i="2"/>
  <c r="P4" i="3" s="1"/>
  <c r="BQ4" i="2"/>
  <c r="Q4" i="3" s="1"/>
  <c r="BR4" i="2"/>
  <c r="R4" i="3" s="1"/>
  <c r="BS4" i="2"/>
  <c r="S4" i="3" s="1"/>
  <c r="BT4" i="2"/>
  <c r="T4" i="3" s="1"/>
  <c r="BU4" i="2"/>
  <c r="U4" i="3" s="1"/>
  <c r="BV4" i="2"/>
  <c r="V4" i="3" s="1"/>
  <c r="P4" i="2"/>
  <c r="Q4" i="2"/>
  <c r="R4" i="2"/>
  <c r="S4" i="2"/>
  <c r="T4" i="2"/>
  <c r="U4" i="2"/>
  <c r="V4" i="2"/>
  <c r="W4" i="2"/>
  <c r="X4" i="2"/>
  <c r="Y4" i="2"/>
  <c r="Z4" i="2"/>
  <c r="AA4" i="2"/>
  <c r="AB4" i="2"/>
  <c r="AC4" i="2"/>
  <c r="AD4" i="2"/>
  <c r="AE4" i="2"/>
  <c r="AF4" i="2"/>
  <c r="AG4" i="2"/>
  <c r="AH4" i="2"/>
  <c r="AI4" i="2"/>
  <c r="AJ4" i="2"/>
  <c r="AK4" i="2"/>
  <c r="AL4" i="2"/>
  <c r="AM4" i="2"/>
  <c r="AN4" i="2"/>
  <c r="AO4" i="2"/>
  <c r="AP4" i="2"/>
  <c r="AQ4" i="2"/>
  <c r="AR4" i="2"/>
  <c r="AS4" i="2"/>
  <c r="AT4" i="2"/>
  <c r="AU4" i="2"/>
  <c r="AV4" i="2"/>
  <c r="AW4" i="2"/>
  <c r="AX4" i="2"/>
  <c r="BF4" i="2"/>
  <c r="BG4" i="2"/>
  <c r="BJ4" i="2"/>
  <c r="BL4" i="2"/>
  <c r="BN4" i="2"/>
  <c r="BE4" i="2"/>
  <c r="BH4" i="2"/>
  <c r="BI4" i="2"/>
  <c r="BK4" i="2"/>
  <c r="BM4" i="2"/>
  <c r="BA4" i="2"/>
  <c r="BB4" i="2"/>
  <c r="BC4" i="2"/>
  <c r="AY4" i="2"/>
  <c r="AZ4" i="2"/>
  <c r="BD4" i="2"/>
  <c r="BO4" i="2"/>
  <c r="BW4" i="2"/>
  <c r="BX4" i="2"/>
  <c r="BY4" i="2"/>
  <c r="BZ4" i="2"/>
  <c r="CA4" i="2"/>
  <c r="CB4" i="2"/>
  <c r="CC4" i="2"/>
  <c r="CD4" i="2"/>
  <c r="CE4" i="2"/>
  <c r="CF4" i="2"/>
  <c r="CG4" i="2"/>
  <c r="CH4" i="2"/>
  <c r="CI4" i="2"/>
  <c r="CJ4" i="2"/>
  <c r="CK4" i="2"/>
  <c r="CL4" i="2"/>
  <c r="CM4" i="2"/>
  <c r="A5" i="2"/>
  <c r="A5" i="3" s="1"/>
  <c r="B5" i="2"/>
  <c r="B5" i="3" s="1"/>
  <c r="C5" i="2"/>
  <c r="C5" i="3" s="1"/>
  <c r="D5" i="2"/>
  <c r="D5" i="3" s="1"/>
  <c r="E5" i="2"/>
  <c r="E5" i="3" s="1"/>
  <c r="F5" i="2"/>
  <c r="F5" i="3" s="1"/>
  <c r="H5" i="2"/>
  <c r="H5" i="3" s="1"/>
  <c r="I5" i="2"/>
  <c r="I5" i="3" s="1"/>
  <c r="J5" i="2"/>
  <c r="J5" i="3" s="1"/>
  <c r="K5" i="2"/>
  <c r="K5" i="3" s="1"/>
  <c r="L5" i="2"/>
  <c r="L5" i="3" s="1"/>
  <c r="M5" i="2"/>
  <c r="M5" i="3" s="1"/>
  <c r="N5" i="2"/>
  <c r="N5" i="3" s="1"/>
  <c r="O5" i="2"/>
  <c r="O5" i="3" s="1"/>
  <c r="BP5" i="2"/>
  <c r="P5" i="3" s="1"/>
  <c r="BQ5" i="2"/>
  <c r="Q5" i="3" s="1"/>
  <c r="BR5" i="2"/>
  <c r="R5" i="3" s="1"/>
  <c r="BS5" i="2"/>
  <c r="S5" i="3" s="1"/>
  <c r="BT5" i="2"/>
  <c r="T5" i="3" s="1"/>
  <c r="BU5" i="2"/>
  <c r="U5" i="3" s="1"/>
  <c r="BV5" i="2"/>
  <c r="V5" i="3" s="1"/>
  <c r="P5" i="2"/>
  <c r="Q5" i="2"/>
  <c r="R5" i="2"/>
  <c r="S5" i="2"/>
  <c r="T5" i="2"/>
  <c r="U5" i="2"/>
  <c r="V5" i="2"/>
  <c r="W5" i="2"/>
  <c r="X5" i="2"/>
  <c r="Y5" i="2"/>
  <c r="Z5" i="2"/>
  <c r="AA5" i="2"/>
  <c r="AB5" i="2"/>
  <c r="AC5" i="2"/>
  <c r="AD5" i="2"/>
  <c r="AE5" i="2"/>
  <c r="AF5" i="2"/>
  <c r="AG5" i="2"/>
  <c r="AH5" i="2"/>
  <c r="AI5" i="2"/>
  <c r="AJ5" i="2"/>
  <c r="AK5" i="2"/>
  <c r="AL5" i="2"/>
  <c r="AM5" i="2"/>
  <c r="AN5" i="2"/>
  <c r="AO5" i="2"/>
  <c r="AP5" i="2"/>
  <c r="AQ5" i="2"/>
  <c r="AR5" i="2"/>
  <c r="AS5" i="2"/>
  <c r="AT5" i="2"/>
  <c r="AU5" i="2"/>
  <c r="AV5" i="2"/>
  <c r="AW5" i="2"/>
  <c r="AX5" i="2"/>
  <c r="BF5" i="2"/>
  <c r="BG5" i="2"/>
  <c r="BJ5" i="2"/>
  <c r="BL5" i="2"/>
  <c r="BN5" i="2"/>
  <c r="BE5" i="2"/>
  <c r="BH5" i="2"/>
  <c r="BI5" i="2"/>
  <c r="BK5" i="2"/>
  <c r="BM5" i="2"/>
  <c r="BA5" i="2"/>
  <c r="BB5" i="2"/>
  <c r="BC5" i="2"/>
  <c r="AY5" i="2"/>
  <c r="AZ5" i="2"/>
  <c r="BD5" i="2"/>
  <c r="BO5" i="2"/>
  <c r="BW5" i="2"/>
  <c r="BX5" i="2"/>
  <c r="BY5" i="2"/>
  <c r="BZ5" i="2"/>
  <c r="CA5" i="2"/>
  <c r="CB5" i="2"/>
  <c r="CC5" i="2"/>
  <c r="CD5" i="2"/>
  <c r="CE5" i="2"/>
  <c r="CF5" i="2"/>
  <c r="CG5" i="2"/>
  <c r="CH5" i="2"/>
  <c r="CI5" i="2"/>
  <c r="CJ5" i="2"/>
  <c r="CK5" i="2"/>
  <c r="CL5" i="2"/>
  <c r="CM5" i="2"/>
  <c r="A6" i="2"/>
  <c r="A6" i="3" s="1"/>
  <c r="B6" i="2"/>
  <c r="B6" i="3" s="1"/>
  <c r="C6" i="2"/>
  <c r="C6" i="3" s="1"/>
  <c r="D6" i="2"/>
  <c r="D6" i="3" s="1"/>
  <c r="E6" i="2"/>
  <c r="E6" i="3" s="1"/>
  <c r="F6" i="2"/>
  <c r="F6" i="3" s="1"/>
  <c r="H6" i="2"/>
  <c r="H6" i="3" s="1"/>
  <c r="I6" i="2"/>
  <c r="I6" i="3" s="1"/>
  <c r="J6" i="2"/>
  <c r="J6" i="3" s="1"/>
  <c r="K6" i="2"/>
  <c r="K6" i="3" s="1"/>
  <c r="L6" i="2"/>
  <c r="L6" i="3" s="1"/>
  <c r="M6" i="2"/>
  <c r="M6" i="3" s="1"/>
  <c r="N6" i="2"/>
  <c r="N6" i="3" s="1"/>
  <c r="O6" i="2"/>
  <c r="O6" i="3" s="1"/>
  <c r="BP6" i="2"/>
  <c r="P6" i="3" s="1"/>
  <c r="BQ6" i="2"/>
  <c r="Q6" i="3" s="1"/>
  <c r="BR6" i="2"/>
  <c r="R6" i="3" s="1"/>
  <c r="BS6" i="2"/>
  <c r="S6" i="3" s="1"/>
  <c r="BT6" i="2"/>
  <c r="T6" i="3" s="1"/>
  <c r="BU6" i="2"/>
  <c r="U6" i="3" s="1"/>
  <c r="BV6" i="2"/>
  <c r="V6" i="3" s="1"/>
  <c r="P6" i="2"/>
  <c r="Q6" i="2"/>
  <c r="R6" i="2"/>
  <c r="S6" i="2"/>
  <c r="T6" i="2"/>
  <c r="U6" i="2"/>
  <c r="V6" i="2"/>
  <c r="W6" i="2"/>
  <c r="X6" i="2"/>
  <c r="Y6" i="2"/>
  <c r="Z6" i="2"/>
  <c r="AA6" i="2"/>
  <c r="AB6" i="2"/>
  <c r="AC6" i="2"/>
  <c r="AD6" i="2"/>
  <c r="AE6" i="2"/>
  <c r="AF6" i="2"/>
  <c r="AG6" i="2"/>
  <c r="AH6" i="2"/>
  <c r="AI6" i="2"/>
  <c r="AJ6" i="2"/>
  <c r="AK6" i="2"/>
  <c r="AL6" i="2"/>
  <c r="AM6" i="2"/>
  <c r="AN6" i="2"/>
  <c r="AO6" i="2"/>
  <c r="AP6" i="2"/>
  <c r="AQ6" i="2"/>
  <c r="AR6" i="2"/>
  <c r="AS6" i="2"/>
  <c r="AT6" i="2"/>
  <c r="AU6" i="2"/>
  <c r="AV6" i="2"/>
  <c r="AW6" i="2"/>
  <c r="AX6" i="2"/>
  <c r="BF6" i="2"/>
  <c r="BG6" i="2"/>
  <c r="BJ6" i="2"/>
  <c r="BL6" i="2"/>
  <c r="BN6" i="2"/>
  <c r="BE6" i="2"/>
  <c r="BH6" i="2"/>
  <c r="BI6" i="2"/>
  <c r="BK6" i="2"/>
  <c r="BM6" i="2"/>
  <c r="BA6" i="2"/>
  <c r="BB6" i="2"/>
  <c r="BC6" i="2"/>
  <c r="AY6" i="2"/>
  <c r="AZ6" i="2"/>
  <c r="BD6" i="2"/>
  <c r="BO6" i="2"/>
  <c r="BW6" i="2"/>
  <c r="BX6" i="2"/>
  <c r="BY6" i="2"/>
  <c r="BZ6" i="2"/>
  <c r="CA6" i="2"/>
  <c r="CB6" i="2"/>
  <c r="CC6" i="2"/>
  <c r="CD6" i="2"/>
  <c r="CE6" i="2"/>
  <c r="CF6" i="2"/>
  <c r="CG6" i="2"/>
  <c r="CH6" i="2"/>
  <c r="CI6" i="2"/>
  <c r="CJ6" i="2"/>
  <c r="CK6" i="2"/>
  <c r="CL6" i="2"/>
  <c r="CM6" i="2"/>
  <c r="A7" i="2"/>
  <c r="A7" i="3" s="1"/>
  <c r="B7" i="2"/>
  <c r="B7" i="3" s="1"/>
  <c r="C7" i="2"/>
  <c r="C7" i="3" s="1"/>
  <c r="D7" i="2"/>
  <c r="D7" i="3" s="1"/>
  <c r="E7" i="2"/>
  <c r="E7" i="3" s="1"/>
  <c r="F7" i="2"/>
  <c r="F7" i="3" s="1"/>
  <c r="H7" i="2"/>
  <c r="H7" i="3" s="1"/>
  <c r="I7" i="2"/>
  <c r="I7" i="3" s="1"/>
  <c r="J7" i="2"/>
  <c r="J7" i="3" s="1"/>
  <c r="K7" i="2"/>
  <c r="K7" i="3" s="1"/>
  <c r="L7" i="2"/>
  <c r="L7" i="3" s="1"/>
  <c r="M7" i="2"/>
  <c r="M7" i="3" s="1"/>
  <c r="N7" i="2"/>
  <c r="N7" i="3" s="1"/>
  <c r="O7" i="2"/>
  <c r="O7" i="3" s="1"/>
  <c r="BP7" i="2"/>
  <c r="P7" i="3" s="1"/>
  <c r="BQ7" i="2"/>
  <c r="Q7" i="3" s="1"/>
  <c r="BR7" i="2"/>
  <c r="R7" i="3" s="1"/>
  <c r="BS7" i="2"/>
  <c r="S7" i="3" s="1"/>
  <c r="BT7" i="2"/>
  <c r="T7" i="3" s="1"/>
  <c r="BU7" i="2"/>
  <c r="U7" i="3" s="1"/>
  <c r="BV7" i="2"/>
  <c r="V7" i="3" s="1"/>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BF7" i="2"/>
  <c r="BG7" i="2"/>
  <c r="BJ7" i="2"/>
  <c r="BL7" i="2"/>
  <c r="BN7" i="2"/>
  <c r="BE7" i="2"/>
  <c r="BH7" i="2"/>
  <c r="BI7" i="2"/>
  <c r="BK7" i="2"/>
  <c r="BM7" i="2"/>
  <c r="BA7" i="2"/>
  <c r="BB7" i="2"/>
  <c r="BC7" i="2"/>
  <c r="AY7" i="2"/>
  <c r="AZ7" i="2"/>
  <c r="BD7" i="2"/>
  <c r="BO7" i="2"/>
  <c r="BW7" i="2"/>
  <c r="BX7" i="2"/>
  <c r="BY7" i="2"/>
  <c r="BZ7" i="2"/>
  <c r="CA7" i="2"/>
  <c r="CB7" i="2"/>
  <c r="CC7" i="2"/>
  <c r="CD7" i="2"/>
  <c r="CE7" i="2"/>
  <c r="CF7" i="2"/>
  <c r="CG7" i="2"/>
  <c r="CH7" i="2"/>
  <c r="CI7" i="2"/>
  <c r="CJ7" i="2"/>
  <c r="CK7" i="2"/>
  <c r="CL7" i="2"/>
  <c r="CM7" i="2"/>
  <c r="CI2" i="2"/>
  <c r="CJ2" i="2"/>
  <c r="CK2" i="2"/>
  <c r="CL2" i="2"/>
  <c r="CM2" i="2"/>
  <c r="CC2" i="2"/>
  <c r="CD2" i="2"/>
  <c r="CE2" i="2"/>
  <c r="CF2" i="2"/>
  <c r="CG2" i="2"/>
  <c r="CH2" i="2"/>
  <c r="BX2" i="2"/>
  <c r="BY2" i="2"/>
  <c r="BZ2" i="2"/>
  <c r="CA2" i="2"/>
  <c r="CB2" i="2"/>
  <c r="BW2" i="2"/>
  <c r="BO2" i="2"/>
  <c r="BF2" i="2"/>
  <c r="BG2" i="2"/>
  <c r="BH2" i="2"/>
  <c r="BI2" i="2"/>
  <c r="BJ2" i="2"/>
  <c r="BK2" i="2"/>
  <c r="BL2" i="2"/>
  <c r="BM2" i="2"/>
  <c r="BN2" i="2"/>
  <c r="Q2" i="2"/>
  <c r="R2" i="2"/>
  <c r="S2" i="2"/>
  <c r="T2" i="2"/>
  <c r="U2" i="2"/>
  <c r="V2" i="2"/>
  <c r="W2" i="2"/>
  <c r="X2" i="2"/>
  <c r="Y2" i="2"/>
  <c r="Z2" i="2"/>
  <c r="AA2" i="2"/>
  <c r="AB2" i="2"/>
  <c r="AC2" i="2"/>
  <c r="AD2" i="2"/>
  <c r="AE2" i="2"/>
  <c r="AF2" i="2"/>
  <c r="AG2" i="2"/>
  <c r="AH2" i="2"/>
  <c r="AI2" i="2"/>
  <c r="AJ2" i="2"/>
  <c r="AK2" i="2"/>
  <c r="AL2" i="2"/>
  <c r="AM2" i="2"/>
  <c r="AN2" i="2"/>
  <c r="AO2" i="2"/>
  <c r="AP2" i="2"/>
  <c r="AQ2" i="2"/>
  <c r="AR2" i="2"/>
  <c r="AS2" i="2"/>
  <c r="AT2" i="2"/>
  <c r="AU2" i="2"/>
  <c r="AV2" i="2"/>
  <c r="AW2" i="2"/>
  <c r="AX2" i="2"/>
  <c r="AY2" i="2"/>
  <c r="AZ2" i="2"/>
  <c r="BA2" i="2"/>
  <c r="BB2" i="2"/>
  <c r="BC2" i="2"/>
  <c r="BD2" i="2"/>
  <c r="BE2" i="2"/>
  <c r="P2" i="2"/>
  <c r="C2" i="2"/>
  <c r="C2" i="3" s="1"/>
  <c r="D2" i="2"/>
  <c r="D2" i="3" s="1"/>
  <c r="E2" i="2"/>
  <c r="E2" i="3" s="1"/>
  <c r="F2" i="2"/>
  <c r="F2" i="3" s="1"/>
  <c r="H2" i="2"/>
  <c r="H2" i="3" s="1"/>
  <c r="I2" i="2"/>
  <c r="I2" i="3" s="1"/>
  <c r="J2" i="2"/>
  <c r="J2" i="3" s="1"/>
  <c r="K2" i="2"/>
  <c r="K2" i="3" s="1"/>
  <c r="L2" i="2"/>
  <c r="L2" i="3" s="1"/>
  <c r="M2" i="2"/>
  <c r="M2" i="3" s="1"/>
  <c r="N2" i="2"/>
  <c r="N2" i="3" s="1"/>
  <c r="O2" i="2"/>
  <c r="O2" i="3" s="1"/>
  <c r="BP2" i="2"/>
  <c r="P2" i="3" s="1"/>
  <c r="BQ2" i="2"/>
  <c r="Q2" i="3" s="1"/>
  <c r="BR2" i="2"/>
  <c r="R2" i="3" s="1"/>
  <c r="BS2" i="2"/>
  <c r="S2" i="3" s="1"/>
  <c r="BT2" i="2"/>
  <c r="T2" i="3" s="1"/>
  <c r="BU2" i="2"/>
  <c r="U2" i="3" s="1"/>
  <c r="BV2" i="2"/>
  <c r="V2" i="3" s="1"/>
  <c r="A2" i="2"/>
  <c r="A2" i="3" s="1"/>
  <c r="G3" i="2"/>
  <c r="G3" i="3" s="1"/>
  <c r="G4" i="2"/>
  <c r="G4" i="3" s="1"/>
  <c r="G5" i="2"/>
  <c r="G5" i="3" s="1"/>
  <c r="G6" i="2"/>
  <c r="G6" i="3" s="1"/>
  <c r="G7" i="2"/>
  <c r="G7" i="3" s="1"/>
  <c r="G2" i="2"/>
  <c r="G2" i="3" s="1"/>
  <c r="B2" i="2"/>
  <c r="B2" i="3" s="1"/>
  <c r="C3" i="1"/>
  <c r="D3" i="1" s="1"/>
  <c r="C7" i="1"/>
  <c r="D7" i="1" s="1"/>
  <c r="C4" i="1"/>
  <c r="K9" i="7"/>
  <c r="A2" i="7"/>
  <c r="A91" i="5"/>
  <c r="A44" i="5"/>
  <c r="L3" i="1"/>
  <c r="L2" i="1" s="1"/>
  <c r="H4" i="1"/>
  <c r="D4" i="1"/>
  <c r="C5" i="1"/>
  <c r="D5" i="1"/>
  <c r="C6" i="1"/>
  <c r="D6" i="1"/>
  <c r="C8" i="1"/>
  <c r="D8" i="1" s="1"/>
  <c r="C9" i="1"/>
  <c r="D9" i="1" s="1"/>
  <c r="C10" i="1"/>
  <c r="D10" i="1" s="1"/>
  <c r="C11" i="1"/>
  <c r="D11" i="1" s="1"/>
  <c r="C12" i="1"/>
  <c r="D12" i="1" s="1"/>
  <c r="C13" i="1"/>
  <c r="D13" i="1" s="1"/>
  <c r="C14" i="1"/>
  <c r="D14" i="1" s="1"/>
  <c r="C15" i="1"/>
  <c r="D15" i="1" s="1"/>
  <c r="C16" i="1"/>
  <c r="D16" i="1" s="1"/>
  <c r="C17" i="1"/>
  <c r="D17" i="1" s="1"/>
  <c r="C18" i="1"/>
  <c r="D18" i="1" s="1"/>
  <c r="C19" i="1"/>
  <c r="D19" i="1" s="1"/>
  <c r="C20" i="1"/>
  <c r="D20" i="1" s="1"/>
  <c r="C21" i="1"/>
  <c r="D21" i="1" s="1"/>
  <c r="C22" i="1"/>
  <c r="D22" i="1" s="1"/>
  <c r="A1" i="3"/>
  <c r="E2" i="1"/>
  <c r="F3" i="1"/>
  <c r="F4" i="1"/>
  <c r="F2" i="1" s="1"/>
  <c r="F5" i="1"/>
  <c r="F6" i="1"/>
  <c r="F7" i="1"/>
  <c r="F8" i="1"/>
  <c r="F9" i="1"/>
  <c r="F10" i="1"/>
  <c r="F11" i="1"/>
  <c r="F12" i="1"/>
  <c r="F13" i="1"/>
  <c r="F14" i="1"/>
  <c r="F15" i="1"/>
  <c r="F16" i="1"/>
  <c r="F17" i="1"/>
  <c r="F18" i="1"/>
  <c r="F19" i="1"/>
  <c r="F20" i="1"/>
  <c r="F21" i="1"/>
  <c r="F22" i="1"/>
  <c r="G2" i="1"/>
  <c r="H3" i="1"/>
  <c r="H5" i="1"/>
  <c r="H6" i="1"/>
  <c r="H7" i="1"/>
  <c r="H8" i="1"/>
  <c r="H9" i="1"/>
  <c r="H10" i="1"/>
  <c r="H11" i="1"/>
  <c r="H12" i="1"/>
  <c r="H13" i="1"/>
  <c r="H14" i="1"/>
  <c r="H15" i="1"/>
  <c r="H16" i="1"/>
  <c r="H17" i="1"/>
  <c r="H18" i="1"/>
  <c r="H19" i="1"/>
  <c r="H20" i="1"/>
  <c r="H21" i="1"/>
  <c r="H22" i="1"/>
  <c r="I2" i="1"/>
  <c r="J3" i="1"/>
  <c r="J4" i="1"/>
  <c r="J2" i="1" s="1"/>
  <c r="J5" i="1"/>
  <c r="J6" i="1"/>
  <c r="J7" i="1"/>
  <c r="J8" i="1"/>
  <c r="J9" i="1"/>
  <c r="J10" i="1"/>
  <c r="J11" i="1"/>
  <c r="J12" i="1"/>
  <c r="J13" i="1"/>
  <c r="J14" i="1"/>
  <c r="J15" i="1"/>
  <c r="J16" i="1"/>
  <c r="J17" i="1"/>
  <c r="J18" i="1"/>
  <c r="J19" i="1"/>
  <c r="J20" i="1"/>
  <c r="J21" i="1"/>
  <c r="J22" i="1"/>
  <c r="K2" i="1"/>
  <c r="L4" i="1"/>
  <c r="L5" i="1"/>
  <c r="L6" i="1"/>
  <c r="L7" i="1"/>
  <c r="L8" i="1"/>
  <c r="L9" i="1"/>
  <c r="L10" i="1"/>
  <c r="L11" i="1"/>
  <c r="L12" i="1"/>
  <c r="L13" i="1"/>
  <c r="L14" i="1"/>
  <c r="L15" i="1"/>
  <c r="L16" i="1"/>
  <c r="L17" i="1"/>
  <c r="L18" i="1"/>
  <c r="L19" i="1"/>
  <c r="L20" i="1"/>
  <c r="L21" i="1"/>
  <c r="L22" i="1"/>
  <c r="A7" i="7"/>
  <c r="A5" i="7"/>
  <c r="K10" i="7"/>
  <c r="H2" i="1" l="1"/>
  <c r="K9" i="5"/>
  <c r="AA2" i="3"/>
  <c r="B8" i="6"/>
  <c r="A5" i="5"/>
  <c r="Z2" i="3"/>
  <c r="Y2" i="3"/>
  <c r="Y3" i="3"/>
  <c r="AA6" i="3"/>
  <c r="AA3" i="3"/>
  <c r="D2" i="1"/>
  <c r="A2" i="5"/>
  <c r="W2" i="3"/>
  <c r="X2" i="3"/>
  <c r="AA4" i="3"/>
  <c r="Z4" i="3"/>
  <c r="W4" i="3"/>
  <c r="W7" i="3"/>
  <c r="W3" i="3"/>
  <c r="K10" i="5"/>
  <c r="X7" i="3"/>
  <c r="Y7" i="3"/>
  <c r="W6" i="3"/>
  <c r="Z7" i="3"/>
  <c r="AA5" i="3"/>
  <c r="Z6" i="3"/>
  <c r="AA7" i="3"/>
  <c r="Z5" i="3"/>
  <c r="Y4" i="3"/>
  <c r="Z3" i="3"/>
  <c r="Y6" i="3"/>
  <c r="X5" i="3"/>
  <c r="X3" i="3"/>
  <c r="X6" i="3"/>
  <c r="Y5" i="3"/>
  <c r="W5" i="3"/>
  <c r="X4" i="3"/>
  <c r="O10" i="7"/>
  <c r="L10" i="7"/>
  <c r="N10" i="7"/>
  <c r="M10" i="7"/>
  <c r="P10" i="7"/>
  <c r="O9" i="7"/>
  <c r="L9" i="7"/>
  <c r="P9" i="7"/>
  <c r="M9" i="7"/>
  <c r="N9" i="7"/>
  <c r="N10" i="5" l="1"/>
  <c r="M10" i="5"/>
  <c r="L14" i="5" s="1"/>
  <c r="P10" i="5"/>
  <c r="L13" i="5" s="1"/>
  <c r="O10" i="5"/>
  <c r="L17" i="5" s="1"/>
  <c r="N9" i="5"/>
  <c r="P9" i="5"/>
  <c r="L19" i="7"/>
  <c r="L16" i="7"/>
  <c r="L18" i="7"/>
  <c r="L15" i="7"/>
  <c r="L14" i="7"/>
  <c r="L17" i="7"/>
  <c r="L13" i="7"/>
  <c r="AB4" i="3"/>
  <c r="AB2" i="3"/>
  <c r="O9" i="5"/>
  <c r="M9" i="5"/>
  <c r="AB3" i="3"/>
  <c r="L9" i="5"/>
  <c r="L10" i="5"/>
  <c r="L15" i="5" s="1"/>
  <c r="AB5" i="3"/>
  <c r="AB7" i="3"/>
  <c r="AB6" i="3"/>
  <c r="A37" i="7" l="1"/>
  <c r="L18" i="5"/>
  <c r="A45" i="5" s="1"/>
  <c r="L19" i="5"/>
  <c r="A58" i="5" s="1"/>
  <c r="L16" i="5"/>
  <c r="A37" i="5" s="1"/>
  <c r="A35" i="5"/>
  <c r="A34" i="7"/>
</calcChain>
</file>

<file path=xl/comments1.xml><?xml version="1.0" encoding="utf-8"?>
<comments xmlns="http://schemas.openxmlformats.org/spreadsheetml/2006/main">
  <authors>
    <author>GOTTELAND David</author>
  </authors>
  <commentList>
    <comment ref="B1" authorId="0" shapeId="0">
      <text>
        <r>
          <rPr>
            <b/>
            <sz val="9"/>
            <color indexed="81"/>
            <rFont val="Calibri"/>
            <family val="2"/>
          </rPr>
          <t>GOTTELAND David:</t>
        </r>
        <r>
          <rPr>
            <sz val="9"/>
            <color indexed="81"/>
            <rFont val="Calibri"/>
            <family val="2"/>
          </rPr>
          <t xml:space="preserve">
Il s'agit de la somme des réponses aux 18 premières questions du pavé "personnalité créative" dans le questionnaire, à laquelle on soustrait la somme des réponses aux 12 dernières qyestions du pavé "personnalité" créative dans le questionnaire.</t>
        </r>
      </text>
    </comment>
    <comment ref="E1" authorId="0" shapeId="0">
      <text>
        <r>
          <rPr>
            <b/>
            <sz val="9"/>
            <color indexed="81"/>
            <rFont val="Calibri"/>
            <family val="2"/>
          </rPr>
          <t>GOTTELAND David:</t>
        </r>
        <r>
          <rPr>
            <sz val="9"/>
            <color indexed="81"/>
            <rFont val="Calibri"/>
            <family val="2"/>
          </rPr>
          <t xml:space="preserve">
Il s'agit de la moyenne des réponses aux 5 questions du pavé "motivation" dans le questionnaire.</t>
        </r>
      </text>
    </comment>
    <comment ref="G1" authorId="0" shapeId="0">
      <text>
        <r>
          <rPr>
            <b/>
            <sz val="9"/>
            <color indexed="81"/>
            <rFont val="Calibri"/>
            <family val="2"/>
          </rPr>
          <t>GOTTELAND David:</t>
        </r>
        <r>
          <rPr>
            <sz val="9"/>
            <color indexed="81"/>
            <rFont val="Calibri"/>
            <family val="2"/>
          </rPr>
          <t xml:space="preserve">
Il s'agit de la moyenne des réponses aux questions 2, 3, 6, 8 et 10 du pavé "style cognitif" dans le questionnaire.</t>
        </r>
      </text>
    </comment>
    <comment ref="I1" authorId="0" shapeId="0">
      <text>
        <r>
          <rPr>
            <b/>
            <sz val="9"/>
            <color indexed="81"/>
            <rFont val="Calibri"/>
            <family val="2"/>
          </rPr>
          <t>GOTTELAND David:</t>
        </r>
        <r>
          <rPr>
            <sz val="9"/>
            <color indexed="81"/>
            <rFont val="Calibri"/>
            <family val="2"/>
          </rPr>
          <t xml:space="preserve">
Il s'agit de la moyenne des réponses aux questions 1,4, 5, 7 et 9 du pavé "style cognitif" dans le questionnaire.</t>
        </r>
      </text>
    </comment>
    <comment ref="K1" authorId="0" shapeId="0">
      <text>
        <r>
          <rPr>
            <b/>
            <sz val="9"/>
            <color indexed="81"/>
            <rFont val="Calibri"/>
            <family val="2"/>
          </rPr>
          <t>GOTTELAND David:</t>
        </r>
        <r>
          <rPr>
            <sz val="9"/>
            <color indexed="81"/>
            <rFont val="Calibri"/>
            <family val="2"/>
          </rPr>
          <t xml:space="preserve">
Il s'agit de la moyenne des réponses aux 3 questions du pavé "sentiment d'efficacité" dans le questionnaire.</t>
        </r>
      </text>
    </comment>
  </commentList>
</comments>
</file>

<file path=xl/sharedStrings.xml><?xml version="1.0" encoding="utf-8"?>
<sst xmlns="http://schemas.openxmlformats.org/spreadsheetml/2006/main" count="424" uniqueCount="255">
  <si>
    <t>Personnalité</t>
  </si>
  <si>
    <t>Motivation</t>
  </si>
  <si>
    <t>Intuitif</t>
  </si>
  <si>
    <t>Systématique</t>
  </si>
  <si>
    <t>Sentiment d'efficacité</t>
  </si>
  <si>
    <t>Moyenne</t>
  </si>
  <si>
    <t>Collaborateur 1</t>
  </si>
  <si>
    <t>Collaborateur 2</t>
  </si>
  <si>
    <t>Collaborateur 3</t>
  </si>
  <si>
    <t>Collaborateur 4</t>
  </si>
  <si>
    <t>Collaborateur 5</t>
  </si>
  <si>
    <t>Collaborateur 6</t>
  </si>
  <si>
    <t>Collaborateur 7</t>
  </si>
  <si>
    <t>Collaborateur 8</t>
  </si>
  <si>
    <t>Collaborateur 9</t>
  </si>
  <si>
    <t>Collaborateur 10</t>
  </si>
  <si>
    <t>Collaborateur 11</t>
  </si>
  <si>
    <t>Collaborateur 12</t>
  </si>
  <si>
    <t>Collaborateur 13</t>
  </si>
  <si>
    <t>Collaborateur 14</t>
  </si>
  <si>
    <t>Collaborateur 15</t>
  </si>
  <si>
    <t>Collaborateur 16</t>
  </si>
  <si>
    <t>Collaborateur 17</t>
  </si>
  <si>
    <t>Collaborateur 18</t>
  </si>
  <si>
    <t>Collaborateur 19</t>
  </si>
  <si>
    <t>Collaborateur 20</t>
  </si>
  <si>
    <t>Aptitude à la créativité</t>
  </si>
  <si>
    <t>Motivation pour la créativité</t>
  </si>
  <si>
    <t>Style intuitif</t>
  </si>
  <si>
    <t>Style systématique</t>
  </si>
  <si>
    <t>Sentiment d'efficacité créative</t>
  </si>
  <si>
    <t>N°Obs</t>
  </si>
  <si>
    <t>INFO1</t>
  </si>
  <si>
    <t>MAIL1</t>
  </si>
  <si>
    <t>INFO2</t>
  </si>
  <si>
    <t>MAIL2</t>
  </si>
  <si>
    <t>INFO3</t>
  </si>
  <si>
    <t>MAIL3</t>
  </si>
  <si>
    <t>INFO4</t>
  </si>
  <si>
    <t>MAIL4</t>
  </si>
  <si>
    <t>INFO5</t>
  </si>
  <si>
    <t>MAIL5</t>
  </si>
  <si>
    <t>QDS2</t>
  </si>
  <si>
    <t>QDS5</t>
  </si>
  <si>
    <t>QDS6</t>
  </si>
  <si>
    <t>QDS10</t>
  </si>
  <si>
    <t>M1</t>
  </si>
  <si>
    <t>M2</t>
  </si>
  <si>
    <t>M3</t>
  </si>
  <si>
    <t>M4</t>
  </si>
  <si>
    <t>M5</t>
  </si>
  <si>
    <t>S1</t>
  </si>
  <si>
    <t>S2</t>
  </si>
  <si>
    <t>S3</t>
  </si>
  <si>
    <t>C1</t>
  </si>
  <si>
    <t>C2</t>
  </si>
  <si>
    <t>C3</t>
  </si>
  <si>
    <t>C4</t>
  </si>
  <si>
    <t>C5</t>
  </si>
  <si>
    <t>C6</t>
  </si>
  <si>
    <t>C7</t>
  </si>
  <si>
    <t>C8</t>
  </si>
  <si>
    <t>C9</t>
  </si>
  <si>
    <t>C10</t>
  </si>
  <si>
    <t>QS1</t>
  </si>
  <si>
    <t>QS2</t>
  </si>
  <si>
    <t>QS3</t>
  </si>
  <si>
    <t>QS4bis</t>
  </si>
  <si>
    <t>QS6</t>
  </si>
  <si>
    <t>QS7</t>
  </si>
  <si>
    <t>QS13</t>
  </si>
  <si>
    <t>QS14</t>
  </si>
  <si>
    <t>QS15</t>
  </si>
  <si>
    <t>QS16</t>
  </si>
  <si>
    <t>QS17</t>
  </si>
  <si>
    <t>QS18</t>
  </si>
  <si>
    <t>QS19</t>
  </si>
  <si>
    <t>CLE</t>
  </si>
  <si>
    <t>DATE_SAISIE</t>
  </si>
  <si>
    <t>DATE_ENREG</t>
  </si>
  <si>
    <t>DATE_MODIF</t>
  </si>
  <si>
    <t>TEMPS_SAISIE</t>
  </si>
  <si>
    <t>ORIGINE_SAISIE</t>
  </si>
  <si>
    <t>LANG_SAISIE</t>
  </si>
  <si>
    <t>APPAREIL_SAISIE</t>
  </si>
  <si>
    <t>PROGRESSION</t>
  </si>
  <si>
    <t>RANDOM_SCENARIO</t>
  </si>
  <si>
    <t>RANDOM_GROUPES</t>
  </si>
  <si>
    <t>Q1_9</t>
  </si>
  <si>
    <t>Q1_8</t>
  </si>
  <si>
    <t>Q1_5</t>
  </si>
  <si>
    <t>Q1_30</t>
  </si>
  <si>
    <t>Q1_29</t>
  </si>
  <si>
    <t>Q1_28</t>
  </si>
  <si>
    <t>Q1_26</t>
  </si>
  <si>
    <t>Q1_25</t>
  </si>
  <si>
    <t>Q1_24</t>
  </si>
  <si>
    <t>Q1_22</t>
  </si>
  <si>
    <t>Q1_20</t>
  </si>
  <si>
    <t>Q1_2</t>
  </si>
  <si>
    <t>Q1_19</t>
  </si>
  <si>
    <t>Q1_18</t>
  </si>
  <si>
    <t>Q1_16</t>
  </si>
  <si>
    <t>Q1_11</t>
  </si>
  <si>
    <t>Q1_10</t>
  </si>
  <si>
    <t>Q1_1</t>
  </si>
  <si>
    <t>Q1_7</t>
  </si>
  <si>
    <t>Q1_6</t>
  </si>
  <si>
    <t>Q1_4</t>
  </si>
  <si>
    <t>Q1_3</t>
  </si>
  <si>
    <t>Q1_27</t>
  </si>
  <si>
    <t>Q1_23</t>
  </si>
  <si>
    <t>Q1_21</t>
  </si>
  <si>
    <t>Q1_17</t>
  </si>
  <si>
    <t>Q1_15</t>
  </si>
  <si>
    <t>Q1_14</t>
  </si>
  <si>
    <t>Q1_13</t>
  </si>
  <si>
    <t>Q1_12</t>
  </si>
  <si>
    <t>NOM</t>
  </si>
  <si>
    <t>PRENOM</t>
  </si>
  <si>
    <t>EMAIL</t>
  </si>
  <si>
    <t>ENTREPRISE</t>
  </si>
  <si>
    <t>Profil de créativité</t>
  </si>
  <si>
    <t>Mois</t>
  </si>
  <si>
    <t>Année</t>
  </si>
  <si>
    <t>Mails des fiches individuelles</t>
  </si>
  <si>
    <t>Fiche en cours</t>
  </si>
  <si>
    <t>A1</t>
  </si>
  <si>
    <t>A2</t>
  </si>
  <si>
    <t>A3</t>
  </si>
  <si>
    <t>A4</t>
  </si>
  <si>
    <t>A5</t>
  </si>
  <si>
    <t>A6</t>
  </si>
  <si>
    <t>A7</t>
  </si>
  <si>
    <t>Mails des fiches managers</t>
  </si>
  <si>
    <t>Services</t>
  </si>
  <si>
    <t>Colonne</t>
  </si>
  <si>
    <t>Plage</t>
  </si>
  <si>
    <t>Nom fiche</t>
  </si>
  <si>
    <t>Méthode</t>
  </si>
  <si>
    <t>Q1</t>
  </si>
  <si>
    <t>Envoi Mail</t>
  </si>
  <si>
    <t>Email individuel</t>
  </si>
  <si>
    <t>Objet :</t>
  </si>
  <si>
    <t>Message :</t>
  </si>
  <si>
    <t>Email Manager</t>
  </si>
  <si>
    <t xml:space="preserve"> </t>
  </si>
  <si>
    <t>NE PAS TOUCHER CETTE ZONE</t>
  </si>
  <si>
    <t>Non</t>
  </si>
  <si>
    <t>Scores!$F:$F</t>
  </si>
  <si>
    <t>Scores!$G:$G</t>
  </si>
  <si>
    <t>Votre profil sur ces caractéristiques peut être résumé de la manière suivante :</t>
  </si>
  <si>
    <t>Ce graphique représente en orange votre position sur chacune des cinq caractéristiques, et, en bleu, l’estimation moyenne pour les collaborateurs "&amp;RECHERCHEV(INDIVIDU;Scores!B:T;4;FAUX)&amp;" interrogés. "</t>
  </si>
  <si>
    <r>
      <t xml:space="preserve">Les méthodes « libres » reposent sur le principe qu’un individu sera plus créatif s’il est amené à penser de manière aléatoire et anarchique lors d’une tâche créative. Les méthodes « structurées » reposent au contraire sur le principe qu’il y a des processus très systématiques et très formalisés pour émettre des idées nouvelles. Parmi les méthodes « libres », la méthode de </t>
    </r>
    <r>
      <rPr>
        <b/>
        <sz val="12"/>
        <color theme="1"/>
        <rFont val="Times New Roman"/>
        <family val="1"/>
      </rPr>
      <t>la pensée analogique</t>
    </r>
    <r>
      <rPr>
        <sz val="12"/>
        <color theme="1"/>
        <rFont val="Times New Roman"/>
        <family val="1"/>
      </rPr>
      <t xml:space="preserve"> présente des preuves de performance bien établies scientifiquement ; parmi les méthodes « structurées », la performance de la méthode des </t>
    </r>
    <r>
      <rPr>
        <b/>
        <sz val="12"/>
        <color theme="1"/>
        <rFont val="Times New Roman"/>
        <family val="1"/>
      </rPr>
      <t>schèmes fondamentaux</t>
    </r>
    <r>
      <rPr>
        <sz val="12"/>
        <color theme="1"/>
        <rFont val="Times New Roman"/>
        <family val="1"/>
      </rPr>
      <t xml:space="preserve"> a aussi été démontrée scientifiquement.</t>
    </r>
  </si>
  <si>
    <t>Pour l’avenir, et en fonction de ces résultats, chacun de vos collaborateurs a reçu une note de synthèse individualisée sur son profil et sur la manière d'être plus créatif.</t>
  </si>
  <si>
    <r>
      <t xml:space="preserve">Certains collaborateurs devraient pouvoir émettre des idées plus nombreuses, plus originales et plus utiles lors de tâches créatives en utilisant des méthodes de créativité dites « libres », d’autres en utilisant des méthodes dites, au contraire, « structurées ». Les méthodes « libres » reposent sur le principe qu’un individu sera plus créatif s’il est amené à penser de manière aléatoire et anarchique lors d’une tâche créative. Les méthodes « structurées » reposent au contraire sur le principe qu’il y a des processus très systématiques et très formalisés pour émettre des idées nouvelles. Parmi les méthodes « libres », la méthode de la </t>
    </r>
    <r>
      <rPr>
        <b/>
        <sz val="12"/>
        <color theme="1"/>
        <rFont val="Times New Roman"/>
        <family val="1"/>
      </rPr>
      <t>pensée analogique</t>
    </r>
    <r>
      <rPr>
        <sz val="12"/>
        <color theme="1"/>
        <rFont val="Times New Roman"/>
        <family val="1"/>
      </rPr>
      <t xml:space="preserve"> présente des preuves de performance bien établies scientifiquement ; parmi les méthodes « structurées », la performance de la méthode des </t>
    </r>
    <r>
      <rPr>
        <b/>
        <sz val="12"/>
        <color theme="1"/>
        <rFont val="Times New Roman"/>
        <family val="1"/>
      </rPr>
      <t>schèmes fondamentaux</t>
    </r>
    <r>
      <rPr>
        <sz val="12"/>
        <color theme="1"/>
        <rFont val="Times New Roman"/>
        <family val="1"/>
      </rPr>
      <t xml:space="preserve"> a aussi été démontrée scientifiquement.</t>
    </r>
  </si>
  <si>
    <t>Pour cela, à partir de la littérature scientifique sur le sujet, un outil de profiling a été construit, qui mesure les principales caractéristiques individuelles affectant de manière durable la créativité d’un individu : (1) son aptitude créative, (2) sa motivation intrinsèque pour la créativité, ses styles cognitifs, c’est-à-dire la manière dont il résout les problèmes et dont il traite les informations nécessaires à la résolution de ces problèmes : (3)  de façon intuitive ou (4) de façon systématique, et (5) son sentiment d’efficacité personnelle pour les tâches créatives.</t>
  </si>
  <si>
    <t>Pour cela, à partir de la littérature scientifique sur le sujet, un outil de profiling a été construit, qui mesure les principales caractéristiques individuelles affectant de manière durable la créativité d’un individu : (1) son aptitude créative, (2) sa motivation intrinsèque pour la créativité, ses styles cognitifs, c’est-à-dire la manière dont il résout les problèmes et dont il traite les informations nécessaires à la résolution de ces problèmes : (3) de façon intuitive ou (4) de façon systématique, et (5) son sentiment d’efficacité personnelle pour les tâches créatives.</t>
  </si>
  <si>
    <t>Votre profil de créativité</t>
  </si>
  <si>
    <t>Profil de créativité de vos collaborateurs</t>
  </si>
  <si>
    <t>&lt;BODY&gt;&lt;FONT face = "Calibri" size=3 COLOR="#1f497d"&gt;Bonjour,&lt;br/&gt;&lt;br/&gt;
Votre organisation cherche à optimiser le potentiel de créativité de ses collaborateurs. Dans ce cadre, nous vous avons posé un ensemble de questions relatives à votre profil de créativité, pour déterminer comment vous pourriez être encore plus créatif.&lt;br/&gt;
Voici à présent les résultats de nos analyses et notre recommandation méthodologique. Nous vous faisons également parvenir une courte note de synthèse sur la méthode de créativité que nous vous recommandons.
&lt;br/&gt;&lt;br/&gt;
Nous vous remercions à nouveau pour votre participation,
&lt;br/&gt;&lt;br/&gt;
David Gotteland&lt;br/&gt;
Conseiller Scientifique, &lt;i&gt;Academics for Business&lt;/i&gt;&lt;br/&gt;
Professeur de Marketing, &lt;i&gt;Grenoble Ecole de Management&lt;/i&gt;&lt;/BODY&gt;</t>
  </si>
  <si>
    <t>&lt;BODY&gt;&lt;FONT face = "Calibri" size=3 COLOR="#1f497d"&gt;Bonjour,&lt;br/&gt;&lt;br/&gt;
Vous avez cherché à optimiser le potentiel de créativité de vos collaborateurs. Dans ce cadre, et sur la base des recherches scientifiques sur le sujet, nous avons établi leur profil de créativité. Nous leur avons aussi fait une recommandation méthodologique individualisée.&lt;br/&gt;
Suite à nos analyses, nous vous faisons parvenir une note de synthèse présentant :&lt;br/&gt;
&lt;ol&gt;
&lt;li&gt;Le profil général de créativité de vos collaborateurs ;&lt;/li&gt;
&lt;li&gt;Les recommandations méthodologiques pour chacun de vos collaborateurs.&lt;/li&gt;
&lt;/ol&gt;
Nous vous remercions à nouveau pour votre confiance, et nous restons à votre entière disposition pour tout complément dont vous auriez besoin,
&lt;br/&gt;&lt;br/&gt;
David Gotteland&lt;br/&gt;
Conseiller Scientifique, &lt;i&gt;Academics for Business&lt;/i&gt;&lt;br/&gt;
Professeur de Marketing, &lt;i&gt;Grenoble Ecole de Management&lt;/i&gt;&lt;/BODY&gt;</t>
  </si>
  <si>
    <t>Janvier</t>
  </si>
  <si>
    <t>Martin.Durand2@sphinx.fr</t>
  </si>
  <si>
    <t>Durand2</t>
  </si>
  <si>
    <t>Martin2</t>
  </si>
  <si>
    <t>Quanti</t>
  </si>
  <si>
    <t>Traitement</t>
  </si>
  <si>
    <t>8</t>
  </si>
  <si>
    <t>Laoreet congue, tellus, porttitor. Porttitor nunc lectus. Urna dolor enim congue.</t>
  </si>
  <si>
    <t>Ac congue fames.</t>
  </si>
  <si>
    <t>Magna commodo, magna magna, vivamus dolor quis. Donec pellentesque, egestas egestas. Elit imperdiet lorem turpis.</t>
  </si>
  <si>
    <t>Congue fusce ac enim, urna, pulvinar.</t>
  </si>
  <si>
    <t>Maecenas augue massa proin aenean, maecenas.</t>
  </si>
  <si>
    <t>Maecenas nunc quis viverra, senectus, ac orci.</t>
  </si>
  <si>
    <t>Posuere netus pulvinar nonummy.</t>
  </si>
  <si>
    <t>A9MX-MTLD</t>
  </si>
  <si>
    <t>Direct</t>
  </si>
  <si>
    <t>Maecenas habitant nonummy pellentesque amet, turpis, ac sed dolor donec. Egestas malesuada nec fusce, quis viverra urna sit, fames tellus nonummy. Consectetuer porttitor senectus.</t>
  </si>
  <si>
    <t>3;2;1</t>
  </si>
  <si>
    <t>Martin.Durand3@sphinx.fr</t>
  </si>
  <si>
    <t>Durand3</t>
  </si>
  <si>
    <t>Martin3</t>
  </si>
  <si>
    <t>1;20;16;22;4;6;26;5;19;29;25</t>
  </si>
  <si>
    <t>Amet tristique. Laoreet nunc libero porttitor malesuada, egestas lorem imperdiet pulvinar, quis viverra libero.</t>
  </si>
  <si>
    <t>Congue pellentesque tellus, maecenas habitant morbi.</t>
  </si>
  <si>
    <t>Senectus viverra laoreet porttitor, nunc elit, pellentesque commodo.</t>
  </si>
  <si>
    <t>Habitant quis consectetuer elit.</t>
  </si>
  <si>
    <t>Eros purus aenean mauris tellus, lectus.</t>
  </si>
  <si>
    <t>Senectus nec senectus aenean massa, enim malesuada, laoreet lectus.</t>
  </si>
  <si>
    <t>Morbi nonummy, aenean congue, urna.</t>
  </si>
  <si>
    <t>4TDX-MRTH</t>
  </si>
  <si>
    <t>Adipiscing ac tristique purus, purus quis donec imperdiet, dolor urna fusce mauris.</t>
  </si>
  <si>
    <t>1;3;2</t>
  </si>
  <si>
    <t>Martin.Durand4@sphinx.fr</t>
  </si>
  <si>
    <t>Durand4</t>
  </si>
  <si>
    <t>Martin4</t>
  </si>
  <si>
    <t>CE</t>
  </si>
  <si>
    <t>14;30;22;2;9;23;13;16;20;8;4;1;11;5;6;21;25;24;29</t>
  </si>
  <si>
    <t>Elit imperdiet commodo, imperdiet turpis amet amet. Adipiscing ultricies congue orci pellentesque.</t>
  </si>
  <si>
    <t>Pulvinar proin viverra ultricies, lectus, sit consectetuer lectus laoreet. Enim augue purus, aenean magna, ipsum posuere turpis.</t>
  </si>
  <si>
    <t>Morbi pharetra, vivamus fames amet consectetuer, laoreet. Purus nunc, aenean, tristique fames. Consectetuer tellus purus, eros netus purus senectus.</t>
  </si>
  <si>
    <t>Posuere tristique consectetuer magna consectetuer. Posuere aenean eros vivamus, morbi eros. Purus fames, vivamus dolor vivamus.</t>
  </si>
  <si>
    <t>Tellus laoreet adipiscing, fames.</t>
  </si>
  <si>
    <t>Pulvinar dolor libero, egestas egestas, adipiscing. Consectetuer turpis.</t>
  </si>
  <si>
    <t>Senectus pulvinar, donec.</t>
  </si>
  <si>
    <t>2792-DPQN</t>
  </si>
  <si>
    <t>Libero lorem, tellus ultricies.</t>
  </si>
  <si>
    <t>3;1</t>
  </si>
  <si>
    <t>Martin.Durand5@sphinx.fr</t>
  </si>
  <si>
    <t>Durand5</t>
  </si>
  <si>
    <t>Martin5</t>
  </si>
  <si>
    <t>30;6;9;7;20;15;18;17;25;10;2;14;4</t>
  </si>
  <si>
    <t>Pellentesque purus fames.</t>
  </si>
  <si>
    <t>Lectus nonummy amet, consectetuer proin urna augue, pellentesque senectus.</t>
  </si>
  <si>
    <t>Purus imperdiet amet netus.</t>
  </si>
  <si>
    <t>Enim lectus lorem viverra magna. Sit lectus lorem malesuada tellus, netus senectus ipsum nunc, sit egestas elit aenean. Quis mauris purus vivamus nonummy, lorem habitant.</t>
  </si>
  <si>
    <t>Turpis sit malesuada, fames habitant consectetuer sit. Pellentesque eros enim. Augue donec habitant egestas, mauris.</t>
  </si>
  <si>
    <t>Enim netus magna, amet. Augue maecenas elit massa donec, nec, elit ipsum. Pharetra nunc, proin vivamus, senectus dolor.</t>
  </si>
  <si>
    <t>Ipsum enim viverra egestas, ipsum lectus, laoreet. Pellentesque sed commodo egestas, urna dolor pulvinar. Morbi amet.</t>
  </si>
  <si>
    <t>2ZM7-AMEW</t>
  </si>
  <si>
    <t>Turpis morbi eros, nunc pulvinar. Turpis massa pellentesque orci adipiscing, egestas egestas, lorem. Senectus senectus urna consectetuer, commodo adipiscing tristique.</t>
  </si>
  <si>
    <t>2;3</t>
  </si>
  <si>
    <t>Martin.Durand6@sphinx.fr</t>
  </si>
  <si>
    <t>Durand6</t>
  </si>
  <si>
    <t>Martin6</t>
  </si>
  <si>
    <t>Quali</t>
  </si>
  <si>
    <t>22;23;11;30;15;9;18;14;16;3;2;21;8;20;28</t>
  </si>
  <si>
    <t>Laoreet ac netus imperdiet, lectus amet porttitor eros, maecenas vivamus. Viverra turpis orci sit mauris, massa.</t>
  </si>
  <si>
    <t>Commodo commodo amet urna aenean, donec vivamus, lorem augue mauris fusce. Pulvinar magna donec senectus, quis fames elit.</t>
  </si>
  <si>
    <t>Porttitor imperdiet habitant proin, maecenas pulvinar egestas, malesuada sed pellentesque.</t>
  </si>
  <si>
    <t>Dolor senectus nunc libero, viverra.</t>
  </si>
  <si>
    <t>Vivamus posuere egestas fames eros. Amet enim laoreet turpis commodo.</t>
  </si>
  <si>
    <t>Amet enim quis tellus consectetuer, tristique tristique. Morbi ipsum habitant ac aenean. Malesuada viverra aenean libero malesuada.</t>
  </si>
  <si>
    <t>Ultricies lectus, pulvinar. Sed pellentesque elit vivamus, sit donec, tristique fusce.</t>
  </si>
  <si>
    <t>Z3WP-AL69</t>
  </si>
  <si>
    <t>Senectus congue donec, donec adipiscing. Laoreet tellus.</t>
  </si>
  <si>
    <t>2;1</t>
  </si>
  <si>
    <t>Martin.Durand7@sphinx.fr</t>
  </si>
  <si>
    <t>Durand7</t>
  </si>
  <si>
    <t>Martin7</t>
  </si>
  <si>
    <t>17;16;9;11;14;6;29;23;5;21;30;15;12;7;28;24;13</t>
  </si>
  <si>
    <t>Magna viverra vivamus. Ipsum ac, orci orci. Malesuada pellentesque netus, malesuada egestas lorem, consectetuer porttitor proin imperdiet.</t>
  </si>
  <si>
    <t>Egestas pellentesque. Fames proin dolor tristique pulvinar, donec, laoreet.</t>
  </si>
  <si>
    <t>Elit sit maecenas porttitor vivamus.</t>
  </si>
  <si>
    <t>Habitant orci, donec consectetuer.</t>
  </si>
  <si>
    <t>Ipsum porttitor viverra orci maecenas, commodo. Dolor malesuada purus eros senectus, pellentesque. Donec quis ultricies pellentesque nunc.</t>
  </si>
  <si>
    <t>Laoreet amet eros consectetuer, tellus maecenas libero.</t>
  </si>
  <si>
    <t>Proin lorem turpis, consectetuer turpis habitant, sed porttitor lectus. Nonummy consectetuer nonummy enim massa, senectus, aenean proin.</t>
  </si>
  <si>
    <t>YZCQ-C4B2</t>
  </si>
  <si>
    <t>Fusce augue consectetuer nonummy, nonummy, quis senectus commodo magna. Posuere quis, tellus congue massa, malesuada.</t>
  </si>
  <si>
    <t>1;2</t>
  </si>
  <si>
    <t>Scores!$H:$H</t>
  </si>
  <si>
    <t>Scores!$I:$I</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</si>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</sst>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rgb="FFFF0000"/>
      <name val="Calibri"/>
      <family val="2"/>
      <scheme val="minor"/>
    </font>
    <font>
      <b/>
      <sz val="12"/>
      <name val="Calibri"/>
      <family val="2"/>
      <scheme val="minor"/>
    </font>
    <font>
      <sz val="12"/>
      <name val="Calibri"/>
      <family val="2"/>
      <scheme val="minor"/>
    </font>
    <font>
      <sz val="12"/>
      <color rgb="FF008000"/>
      <name val="Calibri"/>
      <family val="2"/>
      <scheme val="minor"/>
    </font>
    <font>
      <sz val="9"/>
      <color indexed="81"/>
      <name val="Calibri"/>
      <family val="2"/>
    </font>
    <font>
      <b/>
      <sz val="9"/>
      <color indexed="81"/>
      <name val="Calibri"/>
      <family val="2"/>
    </font>
    <font>
      <b/>
      <sz val="22"/>
      <color rgb="FF000000"/>
      <name val="Arial"/>
      <family val="2"/>
    </font>
    <font>
      <sz val="12"/>
      <color theme="1"/>
      <name val="Cambria"/>
      <family val="1"/>
    </font>
    <font>
      <sz val="12"/>
      <color rgb="FF000000"/>
      <name val="Times New Roman"/>
      <family val="1"/>
    </font>
    <font>
      <sz val="12"/>
      <color theme="1"/>
      <name val="Times New Roman"/>
      <family val="1"/>
    </font>
    <font>
      <sz val="10"/>
      <color theme="0" tint="-0.499984740745262"/>
      <name val="Times New Roman"/>
      <family val="1"/>
    </font>
    <font>
      <b/>
      <sz val="12"/>
      <color theme="1"/>
      <name val="Times New Roman"/>
      <family val="1"/>
    </font>
    <font>
      <sz val="12"/>
      <color rgb="FF000000"/>
      <name val="Calibri"/>
      <family val="2"/>
    </font>
    <font>
      <b/>
      <sz val="12"/>
      <name val="Calibri"/>
      <family val="2"/>
      <scheme val="minor"/>
    </font>
    <font>
      <b/>
      <u/>
      <sz val="12"/>
      <color theme="1"/>
      <name val="Calibri"/>
      <family val="2"/>
      <scheme val="minor"/>
    </font>
    <font>
      <u/>
      <sz val="12"/>
      <color theme="10"/>
      <name val="Calibri"/>
      <family val="2"/>
      <scheme val="minor"/>
    </font>
  </fonts>
  <fills count="9">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4" tint="0.79998168889431442"/>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5">
    <xf numFmtId="0" fontId="0" fillId="0" borderId="0"/>
    <xf numFmtId="0" fontId="5" fillId="0" borderId="0"/>
    <xf numFmtId="0" fontId="21" fillId="0" borderId="0" applyNumberFormat="0" applyFill="0" applyBorder="0" applyAlignment="0" applyProtection="0"/>
    <xf numFmtId="0" fontId="3" fillId="0" borderId="0"/>
    <xf numFmtId="0" fontId="1" fillId="0" borderId="0"/>
  </cellStyleXfs>
  <cellXfs count="69">
    <xf numFmtId="0" fontId="0" fillId="0" borderId="0" xfId="0"/>
    <xf numFmtId="0" fontId="0" fillId="0" borderId="0" xfId="0" applyAlignment="1">
      <alignment horizontal="center"/>
    </xf>
    <xf numFmtId="164" fontId="0" fillId="0" borderId="0" xfId="0" applyNumberFormat="1" applyAlignment="1">
      <alignment horizontal="center"/>
    </xf>
    <xf numFmtId="164" fontId="6" fillId="0" borderId="0" xfId="0" applyNumberFormat="1"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164" fontId="7" fillId="0" borderId="0" xfId="0" applyNumberFormat="1" applyFont="1" applyAlignment="1">
      <alignment horizontal="center"/>
    </xf>
    <xf numFmtId="0" fontId="9" fillId="0" borderId="0" xfId="0" applyFont="1" applyAlignment="1">
      <alignment horizontal="center"/>
    </xf>
    <xf numFmtId="164" fontId="9" fillId="0" borderId="0" xfId="0" applyNumberFormat="1" applyFont="1" applyAlignment="1">
      <alignment horizontal="center"/>
    </xf>
    <xf numFmtId="0" fontId="0" fillId="0" borderId="0" xfId="0" applyFont="1" applyAlignment="1">
      <alignment horizontal="center"/>
    </xf>
    <xf numFmtId="0" fontId="5" fillId="0" borderId="0" xfId="1"/>
    <xf numFmtId="2" fontId="0" fillId="0" borderId="0" xfId="0" applyNumberFormat="1"/>
    <xf numFmtId="164" fontId="0" fillId="0" borderId="0" xfId="0" applyNumberFormat="1"/>
    <xf numFmtId="2" fontId="7" fillId="0" borderId="0" xfId="0" applyNumberFormat="1" applyFont="1" applyAlignment="1">
      <alignment horizontal="center"/>
    </xf>
    <xf numFmtId="0" fontId="12" fillId="3" borderId="0" xfId="0" applyFont="1" applyFill="1" applyAlignment="1">
      <alignment vertical="center"/>
    </xf>
    <xf numFmtId="0" fontId="0" fillId="3" borderId="0" xfId="0" applyFill="1"/>
    <xf numFmtId="0" fontId="13" fillId="3" borderId="0" xfId="0" applyFont="1" applyFill="1" applyAlignment="1">
      <alignment vertical="center"/>
    </xf>
    <xf numFmtId="0" fontId="13" fillId="3" borderId="1" xfId="0" applyFont="1" applyFill="1" applyBorder="1" applyAlignment="1">
      <alignment vertical="center"/>
    </xf>
    <xf numFmtId="0" fontId="0" fillId="3" borderId="1" xfId="0" applyFill="1" applyBorder="1"/>
    <xf numFmtId="0" fontId="15" fillId="3" borderId="0" xfId="0" applyFont="1" applyFill="1"/>
    <xf numFmtId="0" fontId="7" fillId="3" borderId="2" xfId="0" applyFont="1" applyFill="1" applyBorder="1" applyAlignment="1">
      <alignment horizontal="center"/>
    </xf>
    <xf numFmtId="164" fontId="7" fillId="3" borderId="2" xfId="0" applyNumberFormat="1" applyFont="1" applyFill="1" applyBorder="1" applyAlignment="1">
      <alignment horizontal="center"/>
    </xf>
    <xf numFmtId="164" fontId="0" fillId="3" borderId="2" xfId="0" applyNumberFormat="1" applyFill="1" applyBorder="1"/>
    <xf numFmtId="0" fontId="0" fillId="3" borderId="0" xfId="0" applyFill="1" applyAlignment="1">
      <alignment horizontal="right"/>
    </xf>
    <xf numFmtId="0" fontId="15" fillId="3" borderId="0" xfId="0" applyFont="1" applyFill="1" applyAlignment="1">
      <alignment horizontal="left"/>
    </xf>
    <xf numFmtId="0" fontId="16" fillId="3" borderId="0" xfId="0" applyFont="1" applyFill="1"/>
    <xf numFmtId="0" fontId="0" fillId="4" borderId="0" xfId="0" applyFill="1"/>
    <xf numFmtId="0" fontId="0" fillId="2" borderId="3" xfId="0" applyFill="1" applyBorder="1"/>
    <xf numFmtId="0" fontId="0" fillId="0" borderId="0" xfId="0" applyBorder="1"/>
    <xf numFmtId="0" fontId="4" fillId="0" borderId="0" xfId="1" applyFont="1"/>
    <xf numFmtId="0" fontId="0" fillId="3" borderId="0" xfId="0" quotePrefix="1" applyFill="1"/>
    <xf numFmtId="0" fontId="0" fillId="0" borderId="0" xfId="0" applyFill="1"/>
    <xf numFmtId="0" fontId="6" fillId="0" borderId="0" xfId="0" applyFont="1" applyFill="1"/>
    <xf numFmtId="164" fontId="19" fillId="0" borderId="0" xfId="0" applyNumberFormat="1" applyFont="1" applyAlignment="1">
      <alignment horizontal="center"/>
    </xf>
    <xf numFmtId="164" fontId="0" fillId="3" borderId="0" xfId="0" applyNumberFormat="1" applyFill="1"/>
    <xf numFmtId="0" fontId="0" fillId="5" borderId="0" xfId="0" applyFill="1"/>
    <xf numFmtId="0" fontId="14" fillId="3" borderId="0" xfId="0" applyFont="1" applyFill="1" applyAlignment="1">
      <alignment horizontal="left" vertical="center"/>
    </xf>
    <xf numFmtId="0" fontId="0" fillId="3" borderId="0" xfId="0" applyFill="1" applyAlignment="1">
      <alignment horizontal="left"/>
    </xf>
    <xf numFmtId="0" fontId="15" fillId="3" borderId="0" xfId="0" applyFont="1" applyFill="1" applyAlignment="1">
      <alignment horizontal="justify" vertical="justify"/>
    </xf>
    <xf numFmtId="0" fontId="0" fillId="3" borderId="0" xfId="0" applyFill="1" applyAlignment="1">
      <alignment horizontal="justify" vertical="justify"/>
    </xf>
    <xf numFmtId="0" fontId="15" fillId="3" borderId="0" xfId="0" applyFont="1" applyFill="1" applyAlignment="1">
      <alignment horizontal="left"/>
    </xf>
    <xf numFmtId="0" fontId="15" fillId="3" borderId="0" xfId="0" applyFont="1" applyFill="1" applyAlignment="1">
      <alignment vertical="top" wrapText="1"/>
    </xf>
    <xf numFmtId="0" fontId="0" fillId="2" borderId="0" xfId="0" applyFill="1" applyBorder="1"/>
    <xf numFmtId="0" fontId="20" fillId="0" borderId="0" xfId="0" applyFont="1"/>
    <xf numFmtId="0" fontId="21" fillId="0" borderId="0" xfId="2"/>
    <xf numFmtId="0" fontId="8" fillId="7" borderId="6" xfId="0" applyFont="1" applyFill="1" applyBorder="1"/>
    <xf numFmtId="0" fontId="8" fillId="7" borderId="7" xfId="0" applyFont="1" applyFill="1" applyBorder="1"/>
    <xf numFmtId="0" fontId="8" fillId="7" borderId="8" xfId="0" applyFont="1" applyFill="1" applyBorder="1"/>
    <xf numFmtId="0" fontId="15" fillId="3" borderId="0" xfId="0" applyFont="1" applyFill="1" applyAlignment="1">
      <alignment horizontal="justify" vertical="top" wrapText="1"/>
    </xf>
    <xf numFmtId="0" fontId="0" fillId="8" borderId="9" xfId="0" applyFill="1" applyBorder="1"/>
    <xf numFmtId="0" fontId="0" fillId="8" borderId="10" xfId="0" applyFill="1" applyBorder="1" applyAlignment="1">
      <alignment horizontal="left" vertical="top"/>
    </xf>
    <xf numFmtId="0" fontId="0" fillId="8" borderId="10" xfId="0" applyFill="1" applyBorder="1"/>
    <xf numFmtId="0" fontId="0" fillId="8" borderId="11" xfId="0" applyFill="1" applyBorder="1"/>
    <xf numFmtId="0" fontId="0" fillId="6" borderId="9" xfId="0" applyFill="1" applyBorder="1" applyAlignment="1">
      <alignment horizontal="center" vertical="center"/>
    </xf>
    <xf numFmtId="0" fontId="0" fillId="6" borderId="11" xfId="0" applyFill="1" applyBorder="1" applyAlignment="1">
      <alignment horizontal="center" vertical="center"/>
    </xf>
    <xf numFmtId="0" fontId="0" fillId="2" borderId="12" xfId="0" applyFill="1" applyBorder="1"/>
    <xf numFmtId="0" fontId="0" fillId="2" borderId="13" xfId="0" applyFill="1" applyBorder="1"/>
    <xf numFmtId="0" fontId="12" fillId="3" borderId="0" xfId="0" applyFont="1" applyFill="1" applyAlignment="1">
      <alignment horizontal="left" vertical="center"/>
    </xf>
    <xf numFmtId="0" fontId="3" fillId="0" borderId="0" xfId="3"/>
    <xf numFmtId="0" fontId="0" fillId="0" borderId="0" xfId="0" applyAlignment="1">
      <alignment wrapText="1"/>
    </xf>
    <xf numFmtId="0" fontId="2" fillId="0" borderId="0" xfId="3" applyFont="1"/>
    <xf numFmtId="0" fontId="0" fillId="7" borderId="4" xfId="0" applyFill="1" applyBorder="1" applyAlignment="1">
      <alignment horizontal="center"/>
    </xf>
    <xf numFmtId="0" fontId="0" fillId="7" borderId="5" xfId="0" applyFill="1" applyBorder="1" applyAlignment="1">
      <alignment horizontal="center"/>
    </xf>
    <xf numFmtId="0" fontId="15" fillId="3" borderId="0" xfId="0" applyFont="1" applyFill="1" applyAlignment="1">
      <alignment horizontal="justify" vertical="top" wrapText="1"/>
    </xf>
    <xf numFmtId="0" fontId="14" fillId="3" borderId="0" xfId="0" applyFont="1" applyFill="1" applyAlignment="1">
      <alignment horizontal="justify" vertical="center"/>
    </xf>
    <xf numFmtId="0" fontId="14" fillId="3" borderId="0" xfId="0" applyFont="1" applyFill="1" applyAlignment="1">
      <alignment horizontal="justify" vertical="top" wrapText="1"/>
    </xf>
    <xf numFmtId="0" fontId="15" fillId="3" borderId="0" xfId="0" applyFont="1" applyFill="1" applyAlignment="1">
      <alignment horizontal="left"/>
    </xf>
    <xf numFmtId="0" fontId="14" fillId="3" borderId="0" xfId="0" applyFont="1" applyFill="1" applyAlignment="1">
      <alignment vertical="center"/>
    </xf>
  </cellXfs>
  <cellStyles count="5">
    <cellStyle name="Lien hypertexte" xfId="2" builtinId="8"/>
    <cellStyle name="Normal" xfId="0" builtinId="0"/>
    <cellStyle name="Normal 2" xfId="1"/>
    <cellStyle name="Normal 3" xfId="3"/>
    <cellStyle name="Normal 4" xfId="4"/>
  </cellStyles>
  <dxfs count="2">
    <dxf>
      <font>
        <b/>
        <i val="0"/>
        <color rgb="FF00B050"/>
      </font>
      <fill>
        <patternFill>
          <bgColor theme="6" tint="0.59996337778862885"/>
        </patternFill>
      </fill>
    </dxf>
    <dxf>
      <font>
        <color rgb="FF00B050"/>
      </font>
    </dxf>
  </dxfs>
  <tableStyles count="0" defaultTableStyle="TableStyleMedium9" defaultPivotStyle="PivotStyleMedium4"/>
  <colors>
    <mruColors>
      <color rgb="FFE46C0A"/>
      <color rgb="FF4BAC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017519576222127"/>
          <c:y val="7.9291658353407554E-2"/>
          <c:w val="0.60699535107131219"/>
          <c:h val="0.84017935399932353"/>
        </c:manualLayout>
      </c:layout>
      <c:radarChart>
        <c:radarStyle val="marker"/>
        <c:varyColors val="0"/>
        <c:ser>
          <c:idx val="0"/>
          <c:order val="0"/>
          <c:tx>
            <c:strRef>
              <c:f>'Profil individuel de créativité'!$K$9</c:f>
              <c:strCache>
                <c:ptCount val="1"/>
                <c:pt idx="0">
                  <c:v>CC</c:v>
                </c:pt>
              </c:strCache>
            </c:strRef>
          </c:tx>
          <c:spPr>
            <a:ln w="25400">
              <a:solidFill>
                <a:srgbClr val="4BACC6"/>
              </a:solidFill>
            </a:ln>
          </c:spPr>
          <c:marker>
            <c:spPr>
              <a:solidFill>
                <a:srgbClr val="4BACC6"/>
              </a:solidFill>
              <a:ln>
                <a:noFill/>
              </a:ln>
            </c:spPr>
          </c:marker>
          <c:cat>
            <c:strRef>
              <c:f>'Profil individuel de créativité'!$L$8:$P$8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individuel de créativité'!$L$9:$P$9</c:f>
              <c:numCache>
                <c:formatCode>0.0</c:formatCode>
                <c:ptCount val="5"/>
                <c:pt idx="0">
                  <c:v>5.161290322580645</c:v>
                </c:pt>
                <c:pt idx="1">
                  <c:v>5.5714285714285721</c:v>
                </c:pt>
                <c:pt idx="2">
                  <c:v>4.7619047619047619</c:v>
                </c:pt>
                <c:pt idx="3">
                  <c:v>5.7619047619047619</c:v>
                </c:pt>
                <c:pt idx="4">
                  <c:v>6.1904761904761907</c:v>
                </c:pt>
              </c:numCache>
            </c:numRef>
          </c:val>
          <c:extLst>
            <c:ext xmlns:c16="http://schemas.microsoft.com/office/drawing/2014/chart" uri="{C3380CC4-5D6E-409C-BE32-E72D297353CC}">
              <c16:uniqueId val="{00000000-8276-4DB0-BB0D-62F8532A89AE}"/>
            </c:ext>
          </c:extLst>
        </c:ser>
        <c:ser>
          <c:idx val="1"/>
          <c:order val="1"/>
          <c:tx>
            <c:strRef>
              <c:f>'Profil individuel de créativité'!$K$10</c:f>
              <c:strCache>
                <c:ptCount val="1"/>
                <c:pt idx="0">
                  <c:v>Martin7 Durand7</c:v>
                </c:pt>
              </c:strCache>
            </c:strRef>
          </c:tx>
          <c:spPr>
            <a:ln w="25400">
              <a:solidFill>
                <a:srgbClr val="E46C0A"/>
              </a:solidFill>
            </a:ln>
          </c:spPr>
          <c:marker>
            <c:spPr>
              <a:solidFill>
                <a:srgbClr val="E46C0A"/>
              </a:solidFill>
              <a:ln>
                <a:noFill/>
              </a:ln>
            </c:spPr>
          </c:marker>
          <c:dLbls>
            <c:numFmt formatCode="#,##0.0" sourceLinked="0"/>
            <c:spPr>
              <a:noFill/>
              <a:ln>
                <a:noFill/>
              </a:ln>
              <a:effectLst/>
            </c:spPr>
            <c:txPr>
              <a:bodyPr/>
              <a:lstStyle/>
              <a:p>
                <a:pPr>
                  <a:defRPr sz="1100" b="1">
                    <a:solidFill>
                      <a:srgbClr val="E46C0A"/>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'Profil individuel de créativité'!$L$8:$P$8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individuel de créativité'!$L$10:$P$10</c:f>
              <c:numCache>
                <c:formatCode>0.0</c:formatCode>
                <c:ptCount val="5"/>
                <c:pt idx="0">
                  <c:v>5.806451612903226</c:v>
                </c:pt>
                <c:pt idx="1">
                  <c:v>5.4285714285714288</c:v>
                </c:pt>
                <c:pt idx="2">
                  <c:v>6.8571428571428568</c:v>
                </c:pt>
                <c:pt idx="3">
                  <c:v>4</c:v>
                </c:pt>
                <c:pt idx="4">
                  <c:v>6.666666666666667</c:v>
                </c:pt>
              </c:numCache>
            </c:numRef>
          </c:val>
          <c:extLst>
            <c:ext xmlns:c16="http://schemas.microsoft.com/office/drawing/2014/chart" uri="{C3380CC4-5D6E-409C-BE32-E72D297353CC}">
              <c16:uniqueId val="{00000001-8276-4DB0-BB0D-62F8532A89AE}"/>
            </c:ext>
          </c:extLst>
        </c:ser>
        <c:dLbls>
          <c:showLegendKey val="0"/>
          <c:showVal val="0"/>
          <c:showCatName val="0"/>
          <c:showSerName val="0"/>
          <c:showPercent val="0"/>
          <c:showBubbleSize val="0"/>
        </c:dLbls>
        <c:axId val="263337472"/>
        <c:axId val="263340800"/>
      </c:radarChart>
      <c:catAx>
        <c:axId val="263337472"/>
        <c:scaling>
          <c:orientation val="minMax"/>
        </c:scaling>
        <c:delete val="0"/>
        <c:axPos val="b"/>
        <c:majorGridlines/>
        <c:numFmt formatCode="General" sourceLinked="0"/>
        <c:majorTickMark val="out"/>
        <c:minorTickMark val="none"/>
        <c:tickLblPos val="nextTo"/>
        <c:crossAx val="263340800"/>
        <c:crosses val="autoZero"/>
        <c:auto val="1"/>
        <c:lblAlgn val="ctr"/>
        <c:lblOffset val="100"/>
        <c:noMultiLvlLbl val="0"/>
      </c:catAx>
      <c:valAx>
        <c:axId val="263340800"/>
        <c:scaling>
          <c:orientation val="minMax"/>
          <c:max val="10"/>
          <c:min val="1"/>
        </c:scaling>
        <c:delete val="0"/>
        <c:axPos val="l"/>
        <c:majorGridlines>
          <c:spPr>
            <a:ln>
              <a:solidFill>
                <a:schemeClr val="bg1">
                  <a:lumMod val="85000"/>
                </a:schemeClr>
              </a:solidFill>
            </a:ln>
          </c:spPr>
        </c:majorGridlines>
        <c:numFmt formatCode="0" sourceLinked="0"/>
        <c:majorTickMark val="cross"/>
        <c:minorTickMark val="none"/>
        <c:tickLblPos val="nextTo"/>
        <c:spPr>
          <a:ln w="3175">
            <a:solidFill>
              <a:schemeClr val="bg1">
                <a:lumMod val="85000"/>
              </a:schemeClr>
            </a:solidFill>
          </a:ln>
        </c:spPr>
        <c:crossAx val="263337472"/>
        <c:crosses val="autoZero"/>
        <c:crossBetween val="between"/>
        <c:majorUnit val="1"/>
        <c:minorUnit val="0.5"/>
      </c:valAx>
      <c:spPr>
        <a:ln>
          <a:noFill/>
        </a:ln>
      </c:spPr>
    </c:plotArea>
    <c:legend>
      <c:legendPos val="b"/>
      <c:layout>
        <c:manualLayout>
          <c:xMode val="edge"/>
          <c:yMode val="edge"/>
          <c:x val="0.2142921094497896"/>
          <c:y val="0.88705466353989415"/>
          <c:w val="0.54576253968691246"/>
          <c:h val="4.3979425030946553E-2"/>
        </c:manualLayout>
      </c:layout>
      <c:overlay val="0"/>
    </c:legend>
    <c:plotVisOnly val="1"/>
    <c:dispBlanksAs val="gap"/>
    <c:showDLblsOverMax val="0"/>
  </c:chart>
  <c:spPr>
    <a:noFill/>
    <a:ln>
      <a:noFill/>
    </a:ln>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21017519576222127"/>
          <c:y val="7.9291658353407554E-2"/>
          <c:w val="0.60699535107131219"/>
          <c:h val="0.84017935399932353"/>
        </c:manualLayout>
      </c:layout>
      <c:radarChart>
        <c:radarStyle val="marker"/>
        <c:varyColors val="0"/>
        <c:ser>
          <c:idx val="1"/>
          <c:order val="0"/>
          <c:tx>
            <c:strRef>
              <c:f>'Profil de créativité Management'!$K$9</c:f>
              <c:strCache>
                <c:ptCount val="1"/>
                <c:pt idx="0">
                  <c:v>#N/A</c:v>
                </c:pt>
              </c:strCache>
            </c:strRef>
          </c:tx>
          <c:spPr>
            <a:ln w="25400" cmpd="sng">
              <a:solidFill>
                <a:schemeClr val="accent6">
                  <a:lumMod val="75000"/>
                </a:schemeClr>
              </a:solidFill>
            </a:ln>
            <a:effectLst/>
          </c:spPr>
          <c:marker>
            <c:symbol val="square"/>
            <c:size val="7"/>
            <c:spPr>
              <a:solidFill>
                <a:schemeClr val="accent6">
                  <a:lumMod val="75000"/>
                </a:schemeClr>
              </a:solidFill>
              <a:ln>
                <a:noFill/>
              </a:ln>
              <a:effectLst/>
            </c:spPr>
          </c:marker>
          <c:dLbls>
            <c:numFmt formatCode="#,##0.0" sourceLinked="0"/>
            <c:spPr>
              <a:noFill/>
              <a:ln>
                <a:noFill/>
              </a:ln>
              <a:effectLst/>
            </c:spPr>
            <c:txPr>
              <a:bodyPr/>
              <a:lstStyle/>
              <a:p>
                <a:pPr>
                  <a:defRPr sz="1100" b="1">
                    <a:solidFill>
                      <a:schemeClr val="accent6">
                        <a:lumMod val="75000"/>
                      </a:schemeClr>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'Profil de créativité Management'!$L$8:$P$8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de créativité Management'!$L$9:$P$9</c:f>
              <c:numCache>
                <c:formatCode>0.0</c:formatCode>
                <c:ptCount val="5"/>
                <c:pt idx="0">
                  <c:v>#N/A</c:v>
                </c:pt>
                <c:pt idx="1">
                  <c:v>#N/A</c:v>
                </c:pt>
                <c:pt idx="2">
                  <c:v>#N/A</c:v>
                </c:pt>
                <c:pt idx="3">
                  <c:v>#N/A</c:v>
                </c:pt>
                <c:pt idx="4">
                  <c:v>#N/A</c:v>
                </c:pt>
              </c:numCache>
            </c:numRef>
          </c:val>
          <c:extLst>
            <c:ext xmlns:c16="http://schemas.microsoft.com/office/drawing/2014/chart" uri="{C3380CC4-5D6E-409C-BE32-E72D297353CC}">
              <c16:uniqueId val="{00000000-987E-4E6B-BA4C-22198040AF74}"/>
            </c:ext>
          </c:extLst>
        </c:ser>
        <c:dLbls>
          <c:showLegendKey val="0"/>
          <c:showVal val="0"/>
          <c:showCatName val="0"/>
          <c:showSerName val="0"/>
          <c:showPercent val="0"/>
          <c:showBubbleSize val="0"/>
        </c:dLbls>
        <c:axId val="270387072"/>
        <c:axId val="270500224"/>
      </c:radarChart>
      <c:catAx>
        <c:axId val="270387072"/>
        <c:scaling>
          <c:orientation val="minMax"/>
        </c:scaling>
        <c:delete val="0"/>
        <c:axPos val="b"/>
        <c:majorGridlines/>
        <c:numFmt formatCode="General" sourceLinked="0"/>
        <c:majorTickMark val="out"/>
        <c:minorTickMark val="none"/>
        <c:tickLblPos val="nextTo"/>
        <c:crossAx val="270500224"/>
        <c:crosses val="autoZero"/>
        <c:auto val="1"/>
        <c:lblAlgn val="ctr"/>
        <c:lblOffset val="100"/>
        <c:noMultiLvlLbl val="0"/>
      </c:catAx>
      <c:valAx>
        <c:axId val="270500224"/>
        <c:scaling>
          <c:orientation val="minMax"/>
          <c:max val="10"/>
          <c:min val="1"/>
        </c:scaling>
        <c:delete val="0"/>
        <c:axPos val="l"/>
        <c:majorGridlines>
          <c:spPr>
            <a:ln>
              <a:solidFill>
                <a:schemeClr val="bg1">
                  <a:lumMod val="85000"/>
                </a:schemeClr>
              </a:solidFill>
            </a:ln>
          </c:spPr>
        </c:majorGridlines>
        <c:numFmt formatCode="0" sourceLinked="0"/>
        <c:majorTickMark val="cross"/>
        <c:minorTickMark val="none"/>
        <c:tickLblPos val="nextTo"/>
        <c:spPr>
          <a:ln w="3175">
            <a:solidFill>
              <a:schemeClr val="bg1">
                <a:lumMod val="85000"/>
              </a:schemeClr>
            </a:solidFill>
          </a:ln>
        </c:spPr>
        <c:crossAx val="270387072"/>
        <c:crosses val="autoZero"/>
        <c:crossBetween val="between"/>
        <c:majorUnit val="1"/>
        <c:minorUnit val="0.5"/>
      </c:valAx>
      <c:spPr>
        <a:ln>
          <a:noFill/>
        </a:ln>
      </c:spPr>
    </c:plotArea>
    <c:legend>
      <c:legendPos val="b"/>
      <c:layout>
        <c:manualLayout>
          <c:xMode val="edge"/>
          <c:yMode val="edge"/>
          <c:x val="0"/>
          <c:y val="0.88705461172918576"/>
          <c:w val="1"/>
          <c:h val="5.5227016072892654E-2"/>
        </c:manualLayout>
      </c:layout>
      <c:overlay val="0"/>
    </c:legend>
    <c:plotVisOnly val="1"/>
    <c:dispBlanksAs val="gap"/>
    <c:showDLblsOverMax val="0"/>
  </c:chart>
  <c:spPr>
    <a:noFill/>
    <a:ln>
      <a:noFill/>
    </a:ln>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017519576222127"/>
          <c:y val="7.9291658353407554E-2"/>
          <c:w val="0.60699535107131219"/>
          <c:h val="0.84017935399932353"/>
        </c:manualLayout>
      </c:layout>
      <c:radarChart>
        <c:radarStyle val="marker"/>
        <c:varyColors val="0"/>
        <c:ser>
          <c:idx val="1"/>
          <c:order val="0"/>
          <c:tx>
            <c:strRef>
              <c:f>'Profil de créativité Management'!$K$9</c:f>
              <c:strCache>
                <c:ptCount val="1"/>
                <c:pt idx="0">
                  <c:v>#N/A</c:v>
                </c:pt>
              </c:strCache>
            </c:strRef>
          </c:tx>
          <c:spPr>
            <a:ln w="25400" cmpd="sng">
              <a:solidFill>
                <a:schemeClr val="accent6">
                  <a:lumMod val="75000"/>
                </a:schemeClr>
              </a:solidFill>
            </a:ln>
            <a:effectLst/>
          </c:spPr>
          <c:marker>
            <c:symbol val="square"/>
            <c:size val="7"/>
            <c:spPr>
              <a:solidFill>
                <a:schemeClr val="accent6">
                  <a:lumMod val="75000"/>
                </a:schemeClr>
              </a:solidFill>
              <a:ln>
                <a:noFill/>
              </a:ln>
              <a:effectLst/>
            </c:spPr>
          </c:marker>
          <c:dLbls>
            <c:numFmt formatCode="#,##0.0" sourceLinked="0"/>
            <c:spPr>
              <a:noFill/>
              <a:ln>
                <a:noFill/>
              </a:ln>
              <a:effectLst/>
            </c:spPr>
            <c:txPr>
              <a:bodyPr/>
              <a:lstStyle/>
              <a:p>
                <a:pPr>
                  <a:defRPr sz="1100" b="1">
                    <a:solidFill>
                      <a:schemeClr val="accent6">
                        <a:lumMod val="75000"/>
                      </a:schemeClr>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'Profil de créativité Management'!$L$8:$P$8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de créativité Management'!$L$9:$P$9</c:f>
              <c:numCache>
                <c:formatCode>0.0</c:formatCode>
                <c:ptCount val="5"/>
                <c:pt idx="0">
                  <c:v>#N/A</c:v>
                </c:pt>
                <c:pt idx="1">
                  <c:v>#N/A</c:v>
                </c:pt>
                <c:pt idx="2">
                  <c:v>#N/A</c:v>
                </c:pt>
                <c:pt idx="3">
                  <c:v>#N/A</c:v>
                </c:pt>
                <c:pt idx="4">
                  <c:v>#N/A</c:v>
                </c:pt>
              </c:numCache>
            </c:numRef>
          </c:val>
          <c:extLst>
            <c:ext xmlns:c16="http://schemas.microsoft.com/office/drawing/2014/chart" uri="{C3380CC4-5D6E-409C-BE32-E72D297353CC}">
              <c16:uniqueId val="{00000000-08A7-4419-BC95-B7C79C012B5C}"/>
            </c:ext>
          </c:extLst>
        </c:ser>
        <c:ser>
          <c:idx val="0"/>
          <c:order val="1"/>
          <c:tx>
            <c:strRef>
              <c:f>'Profil de créativité Management'!$K$10</c:f>
              <c:strCache>
                <c:ptCount val="1"/>
                <c:pt idx="0">
                  <c:v>#N/A</c:v>
                </c:pt>
              </c:strCache>
            </c:strRef>
          </c:tx>
          <c:spPr>
            <a:ln w="25400">
              <a:solidFill>
                <a:schemeClr val="accent5"/>
              </a:solidFill>
            </a:ln>
          </c:spPr>
          <c:marker>
            <c:spPr>
              <a:solidFill>
                <a:schemeClr val="accent5"/>
              </a:solidFill>
              <a:ln>
                <a:noFill/>
              </a:ln>
            </c:spPr>
          </c:marker>
          <c:cat>
            <c:strRef>
              <c:f>'Profil de créativité Management'!$L$8:$P$8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de créativité Management'!$L$10:$P$10</c:f>
              <c:numCache>
                <c:formatCode>0.0</c:formatCode>
                <c:ptCount val="5"/>
                <c:pt idx="0">
                  <c:v>#N/A</c:v>
                </c:pt>
                <c:pt idx="1">
                  <c:v>#N/A</c:v>
                </c:pt>
                <c:pt idx="2">
                  <c:v>#N/A</c:v>
                </c:pt>
                <c:pt idx="3">
                  <c:v>#N/A</c:v>
                </c:pt>
                <c:pt idx="4">
                  <c:v>#N/A</c:v>
                </c:pt>
              </c:numCache>
            </c:numRef>
          </c:val>
          <c:extLst>
            <c:ext xmlns:c16="http://schemas.microsoft.com/office/drawing/2014/chart" uri="{C3380CC4-5D6E-409C-BE32-E72D297353CC}">
              <c16:uniqueId val="{00000001-08A7-4419-BC95-B7C79C012B5C}"/>
            </c:ext>
          </c:extLst>
        </c:ser>
        <c:dLbls>
          <c:showLegendKey val="0"/>
          <c:showVal val="0"/>
          <c:showCatName val="0"/>
          <c:showSerName val="0"/>
          <c:showPercent val="0"/>
          <c:showBubbleSize val="0"/>
        </c:dLbls>
        <c:axId val="272114048"/>
        <c:axId val="272650624"/>
      </c:radarChart>
      <c:catAx>
        <c:axId val="272114048"/>
        <c:scaling>
          <c:orientation val="minMax"/>
        </c:scaling>
        <c:delete val="0"/>
        <c:axPos val="b"/>
        <c:majorGridlines/>
        <c:numFmt formatCode="General" sourceLinked="0"/>
        <c:majorTickMark val="out"/>
        <c:minorTickMark val="none"/>
        <c:tickLblPos val="nextTo"/>
        <c:crossAx val="272650624"/>
        <c:crosses val="autoZero"/>
        <c:auto val="1"/>
        <c:lblAlgn val="ctr"/>
        <c:lblOffset val="100"/>
        <c:noMultiLvlLbl val="0"/>
      </c:catAx>
      <c:valAx>
        <c:axId val="272650624"/>
        <c:scaling>
          <c:orientation val="minMax"/>
          <c:max val="10"/>
          <c:min val="1"/>
        </c:scaling>
        <c:delete val="0"/>
        <c:axPos val="l"/>
        <c:majorGridlines>
          <c:spPr>
            <a:ln>
              <a:solidFill>
                <a:schemeClr val="bg1">
                  <a:lumMod val="85000"/>
                </a:schemeClr>
              </a:solidFill>
            </a:ln>
          </c:spPr>
        </c:majorGridlines>
        <c:numFmt formatCode="0" sourceLinked="0"/>
        <c:majorTickMark val="cross"/>
        <c:minorTickMark val="none"/>
        <c:tickLblPos val="nextTo"/>
        <c:spPr>
          <a:ln w="3175">
            <a:solidFill>
              <a:schemeClr val="bg1">
                <a:lumMod val="85000"/>
              </a:schemeClr>
            </a:solidFill>
          </a:ln>
        </c:spPr>
        <c:crossAx val="272114048"/>
        <c:crosses val="autoZero"/>
        <c:crossBetween val="between"/>
        <c:majorUnit val="1"/>
        <c:minorUnit val="0.5"/>
      </c:valAx>
      <c:spPr>
        <a:ln>
          <a:noFill/>
        </a:ln>
      </c:spPr>
    </c:plotArea>
    <c:legend>
      <c:legendPos val="b"/>
      <c:layout>
        <c:manualLayout>
          <c:xMode val="edge"/>
          <c:yMode val="edge"/>
          <c:x val="0"/>
          <c:y val="0.88705461172918576"/>
          <c:w val="1"/>
          <c:h val="5.5227016072892654E-2"/>
        </c:manualLayout>
      </c:layout>
      <c:overlay val="0"/>
    </c:legend>
    <c:plotVisOnly val="1"/>
    <c:dispBlanksAs val="gap"/>
    <c:showDLblsOverMax val="0"/>
  </c:chart>
  <c:spPr>
    <a:noFill/>
    <a:ln>
      <a:noFill/>
    </a:ln>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017519576222127"/>
          <c:y val="7.9291658353407554E-2"/>
          <c:w val="0.60699535107131219"/>
          <c:h val="0.84017935399932353"/>
        </c:manualLayout>
      </c:layout>
      <c:radarChart>
        <c:radarStyle val="marker"/>
        <c:varyColors val="0"/>
        <c:ser>
          <c:idx val="1"/>
          <c:order val="0"/>
          <c:tx>
            <c:strRef>
              <c:f>'Profil de créativité Management'!$K$9</c:f>
              <c:strCache>
                <c:ptCount val="1"/>
                <c:pt idx="0">
                  <c:v>#N/A</c:v>
                </c:pt>
              </c:strCache>
            </c:strRef>
          </c:tx>
          <c:spPr>
            <a:ln w="25400" cmpd="sng">
              <a:solidFill>
                <a:schemeClr val="accent6">
                  <a:lumMod val="75000"/>
                </a:schemeClr>
              </a:solidFill>
            </a:ln>
            <a:effectLst/>
          </c:spPr>
          <c:marker>
            <c:symbol val="square"/>
            <c:size val="7"/>
            <c:spPr>
              <a:solidFill>
                <a:schemeClr val="accent6">
                  <a:lumMod val="75000"/>
                </a:schemeClr>
              </a:solidFill>
              <a:ln>
                <a:noFill/>
              </a:ln>
              <a:effectLst/>
            </c:spPr>
          </c:marker>
          <c:dLbls>
            <c:numFmt formatCode="#,##0.0" sourceLinked="0"/>
            <c:spPr>
              <a:noFill/>
              <a:ln>
                <a:noFill/>
              </a:ln>
              <a:effectLst/>
            </c:spPr>
            <c:txPr>
              <a:bodyPr/>
              <a:lstStyle/>
              <a:p>
                <a:pPr>
                  <a:defRPr sz="1100" b="1">
                    <a:solidFill>
                      <a:schemeClr val="accent6">
                        <a:lumMod val="75000"/>
                      </a:schemeClr>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'Profil de créativité Management'!$L$8:$P$8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de créativité Management'!$L$9:$P$9</c:f>
              <c:numCache>
                <c:formatCode>0.0</c:formatCode>
                <c:ptCount val="5"/>
                <c:pt idx="0">
                  <c:v>#N/A</c:v>
                </c:pt>
                <c:pt idx="1">
                  <c:v>#N/A</c:v>
                </c:pt>
                <c:pt idx="2">
                  <c:v>#N/A</c:v>
                </c:pt>
                <c:pt idx="3">
                  <c:v>#N/A</c:v>
                </c:pt>
                <c:pt idx="4">
                  <c:v>#N/A</c:v>
                </c:pt>
              </c:numCache>
            </c:numRef>
          </c:val>
          <c:extLst>
            <c:ext xmlns:c16="http://schemas.microsoft.com/office/drawing/2014/chart" uri="{C3380CC4-5D6E-409C-BE32-E72D297353CC}">
              <c16:uniqueId val="{00000000-20EE-46F9-A7CB-520C2457EF53}"/>
            </c:ext>
          </c:extLst>
        </c:ser>
        <c:ser>
          <c:idx val="0"/>
          <c:order val="1"/>
          <c:tx>
            <c:strRef>
              <c:f>'Profil de créativité Management'!$K$10</c:f>
              <c:strCache>
                <c:ptCount val="1"/>
                <c:pt idx="0">
                  <c:v>#N/A</c:v>
                </c:pt>
              </c:strCache>
            </c:strRef>
          </c:tx>
          <c:spPr>
            <a:ln w="25400">
              <a:solidFill>
                <a:schemeClr val="accent5"/>
              </a:solidFill>
            </a:ln>
          </c:spPr>
          <c:marker>
            <c:spPr>
              <a:solidFill>
                <a:schemeClr val="accent5"/>
              </a:solidFill>
              <a:ln>
                <a:noFill/>
              </a:ln>
            </c:spPr>
          </c:marker>
          <c:cat>
            <c:strRef>
              <c:f>'Profil de créativité Management'!$L$8:$P$8</c:f>
              <c:strCache>
                <c:ptCount val="5"/>
                <c:pt idx="0">
                  <c:v>Aptitude à la créativité</c:v>
                </c:pt>
                <c:pt idx="1">
                  <c:v>Motivation pour la créativité</c:v>
                </c:pt>
                <c:pt idx="2">
                  <c:v>Style intuitif</c:v>
                </c:pt>
                <c:pt idx="3">
                  <c:v>Style systématique</c:v>
                </c:pt>
                <c:pt idx="4">
                  <c:v>Sentiment d'efficacité créative</c:v>
                </c:pt>
              </c:strCache>
            </c:strRef>
          </c:cat>
          <c:val>
            <c:numRef>
              <c:f>'Profil de créativité Management'!$L$10:$P$10</c:f>
              <c:numCache>
                <c:formatCode>0.0</c:formatCode>
                <c:ptCount val="5"/>
                <c:pt idx="0">
                  <c:v>#N/A</c:v>
                </c:pt>
                <c:pt idx="1">
                  <c:v>#N/A</c:v>
                </c:pt>
                <c:pt idx="2">
                  <c:v>#N/A</c:v>
                </c:pt>
                <c:pt idx="3">
                  <c:v>#N/A</c:v>
                </c:pt>
                <c:pt idx="4">
                  <c:v>#N/A</c:v>
                </c:pt>
              </c:numCache>
            </c:numRef>
          </c:val>
          <c:extLst>
            <c:ext xmlns:c16="http://schemas.microsoft.com/office/drawing/2014/chart" uri="{C3380CC4-5D6E-409C-BE32-E72D297353CC}">
              <c16:uniqueId val="{00000001-20EE-46F9-A7CB-520C2457EF53}"/>
            </c:ext>
          </c:extLst>
        </c:ser>
        <c:dLbls>
          <c:showLegendKey val="0"/>
          <c:showVal val="0"/>
          <c:showCatName val="0"/>
          <c:showSerName val="0"/>
          <c:showPercent val="0"/>
          <c:showBubbleSize val="0"/>
        </c:dLbls>
        <c:axId val="272114048"/>
        <c:axId val="272650624"/>
      </c:radarChart>
      <c:catAx>
        <c:axId val="272114048"/>
        <c:scaling>
          <c:orientation val="minMax"/>
        </c:scaling>
        <c:delete val="0"/>
        <c:axPos val="b"/>
        <c:majorGridlines/>
        <c:numFmt formatCode="General" sourceLinked="0"/>
        <c:majorTickMark val="out"/>
        <c:minorTickMark val="none"/>
        <c:tickLblPos val="nextTo"/>
        <c:crossAx val="272650624"/>
        <c:crosses val="autoZero"/>
        <c:auto val="1"/>
        <c:lblAlgn val="ctr"/>
        <c:lblOffset val="100"/>
        <c:noMultiLvlLbl val="0"/>
      </c:catAx>
      <c:valAx>
        <c:axId val="272650624"/>
        <c:scaling>
          <c:orientation val="minMax"/>
          <c:max val="10"/>
          <c:min val="1"/>
        </c:scaling>
        <c:delete val="0"/>
        <c:axPos val="l"/>
        <c:majorGridlines>
          <c:spPr>
            <a:ln>
              <a:solidFill>
                <a:schemeClr val="bg1">
                  <a:lumMod val="85000"/>
                </a:schemeClr>
              </a:solidFill>
            </a:ln>
          </c:spPr>
        </c:majorGridlines>
        <c:numFmt formatCode="0" sourceLinked="0"/>
        <c:majorTickMark val="cross"/>
        <c:minorTickMark val="none"/>
        <c:tickLblPos val="nextTo"/>
        <c:spPr>
          <a:ln w="3175">
            <a:solidFill>
              <a:schemeClr val="bg1">
                <a:lumMod val="85000"/>
              </a:schemeClr>
            </a:solidFill>
          </a:ln>
        </c:spPr>
        <c:crossAx val="272114048"/>
        <c:crosses val="autoZero"/>
        <c:crossBetween val="between"/>
        <c:majorUnit val="1"/>
        <c:minorUnit val="0.5"/>
      </c:valAx>
      <c:spPr>
        <a:ln>
          <a:noFill/>
        </a:ln>
      </c:spPr>
    </c:plotArea>
    <c:legend>
      <c:legendPos val="b"/>
      <c:layout>
        <c:manualLayout>
          <c:xMode val="edge"/>
          <c:yMode val="edge"/>
          <c:x val="0"/>
          <c:y val="0.88705461172918576"/>
          <c:w val="1"/>
          <c:h val="5.5227016072892654E-2"/>
        </c:manualLayout>
      </c:layout>
      <c:overlay val="0"/>
    </c:legend>
    <c:plotVisOnly val="1"/>
    <c:dispBlanksAs val="gap"/>
    <c:showDLblsOverMax val="0"/>
  </c:chart>
  <c:spPr>
    <a:noFill/>
    <a:ln>
      <a:noFill/>
    </a:ln>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w="25400">
              <a:solidFill>
                <a:srgbClr val="008000"/>
              </a:solidFill>
            </a:ln>
          </c:spPr>
          <c:dLbls>
            <c:spPr>
              <a:noFill/>
              <a:ln>
                <a:noFill/>
              </a:ln>
              <a:effectLst/>
            </c:spPr>
            <c:txPr>
              <a:bodyPr/>
              <a:lstStyle/>
              <a:p>
                <a:pPr>
                  <a:defRPr sz="1200" b="1" i="0">
                    <a:solidFill>
                      <a:srgbClr val="008000"/>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Formules!$D$1:$L$1</c:f>
              <c:strCache>
                <c:ptCount val="9"/>
                <c:pt idx="0">
                  <c:v>Aptitude à la créativité</c:v>
                </c:pt>
                <c:pt idx="1">
                  <c:v>Motivation</c:v>
                </c:pt>
                <c:pt idx="2">
                  <c:v>Motivation pour la créativité</c:v>
                </c:pt>
                <c:pt idx="3">
                  <c:v>Intuitif</c:v>
                </c:pt>
                <c:pt idx="4">
                  <c:v>Style intuitif</c:v>
                </c:pt>
                <c:pt idx="5">
                  <c:v>Systématique</c:v>
                </c:pt>
                <c:pt idx="6">
                  <c:v>Style systématique</c:v>
                </c:pt>
                <c:pt idx="7">
                  <c:v>Sentiment d'efficacité</c:v>
                </c:pt>
                <c:pt idx="8">
                  <c:v>Sentiment d'efficacité créative</c:v>
                </c:pt>
              </c:strCache>
            </c:strRef>
          </c:cat>
          <c:val>
            <c:numRef>
              <c:f>Formules!$D$2:$L$2</c:f>
              <c:numCache>
                <c:formatCode>0.0</c:formatCode>
                <c:ptCount val="9"/>
                <c:pt idx="0">
                  <c:v>5.145161290322581</c:v>
                </c:pt>
                <c:pt idx="1">
                  <c:v>5.9749999999999996</c:v>
                </c:pt>
                <c:pt idx="2">
                  <c:v>8.5357142857142847</c:v>
                </c:pt>
                <c:pt idx="3">
                  <c:v>4.6300000000000017</c:v>
                </c:pt>
                <c:pt idx="4">
                  <c:v>6.6142857142857139</c:v>
                </c:pt>
                <c:pt idx="5">
                  <c:v>5.0840000000000005</c:v>
                </c:pt>
                <c:pt idx="6">
                  <c:v>7.2628571428571416</c:v>
                </c:pt>
                <c:pt idx="7">
                  <c:v>5.4329999999999998</c:v>
                </c:pt>
                <c:pt idx="8">
                  <c:v>7.7614285714285698</c:v>
                </c:pt>
              </c:numCache>
            </c:numRef>
          </c:val>
          <c:extLst>
            <c:ext xmlns:c16="http://schemas.microsoft.com/office/drawing/2014/chart" uri="{C3380CC4-5D6E-409C-BE32-E72D297353CC}">
              <c16:uniqueId val="{00000000-44EB-4FFB-9D2A-C6F4772589E9}"/>
            </c:ext>
          </c:extLst>
        </c:ser>
        <c:ser>
          <c:idx val="1"/>
          <c:order val="1"/>
          <c:spPr>
            <a:ln w="25400" cmpd="sng">
              <a:solidFill>
                <a:schemeClr val="accent2">
                  <a:shade val="95000"/>
                  <a:satMod val="105000"/>
                </a:schemeClr>
              </a:solidFill>
            </a:ln>
          </c:spPr>
          <c:cat>
            <c:strRef>
              <c:f>Formules!$D$1:$L$1</c:f>
              <c:strCache>
                <c:ptCount val="9"/>
                <c:pt idx="0">
                  <c:v>Aptitude à la créativité</c:v>
                </c:pt>
                <c:pt idx="1">
                  <c:v>Motivation</c:v>
                </c:pt>
                <c:pt idx="2">
                  <c:v>Motivation pour la créativité</c:v>
                </c:pt>
                <c:pt idx="3">
                  <c:v>Intuitif</c:v>
                </c:pt>
                <c:pt idx="4">
                  <c:v>Style intuitif</c:v>
                </c:pt>
                <c:pt idx="5">
                  <c:v>Systématique</c:v>
                </c:pt>
                <c:pt idx="6">
                  <c:v>Style systématique</c:v>
                </c:pt>
                <c:pt idx="7">
                  <c:v>Sentiment d'efficacité</c:v>
                </c:pt>
                <c:pt idx="8">
                  <c:v>Sentiment d'efficacité créative</c:v>
                </c:pt>
              </c:strCache>
            </c:strRef>
          </c:cat>
          <c:val>
            <c:numRef>
              <c:f>Formules!$D$3:$L$3</c:f>
              <c:numCache>
                <c:formatCode>General</c:formatCode>
                <c:ptCount val="9"/>
                <c:pt idx="0" formatCode="0.0">
                  <c:v>5.806451612903226</c:v>
                </c:pt>
                <c:pt idx="1">
                  <c:v>5.5</c:v>
                </c:pt>
                <c:pt idx="2" formatCode="0.0">
                  <c:v>7.8571428571428568</c:v>
                </c:pt>
                <c:pt idx="3">
                  <c:v>5.6</c:v>
                </c:pt>
                <c:pt idx="4" formatCode="0.0">
                  <c:v>8</c:v>
                </c:pt>
                <c:pt idx="5">
                  <c:v>4.33</c:v>
                </c:pt>
                <c:pt idx="6" formatCode="0.0">
                  <c:v>6.1857142857142851</c:v>
                </c:pt>
                <c:pt idx="7">
                  <c:v>5.33</c:v>
                </c:pt>
                <c:pt idx="8" formatCode="0.0">
                  <c:v>7.6142857142857139</c:v>
                </c:pt>
              </c:numCache>
            </c:numRef>
          </c:val>
          <c:extLst>
            <c:ext xmlns:c16="http://schemas.microsoft.com/office/drawing/2014/chart" uri="{C3380CC4-5D6E-409C-BE32-E72D297353CC}">
              <c16:uniqueId val="{00000001-44EB-4FFB-9D2A-C6F4772589E9}"/>
            </c:ext>
          </c:extLst>
        </c:ser>
        <c:dLbls>
          <c:showLegendKey val="0"/>
          <c:showVal val="0"/>
          <c:showCatName val="0"/>
          <c:showSerName val="0"/>
          <c:showPercent val="0"/>
          <c:showBubbleSize val="0"/>
        </c:dLbls>
        <c:axId val="518709632"/>
        <c:axId val="518711552"/>
      </c:radarChart>
      <c:catAx>
        <c:axId val="518709632"/>
        <c:scaling>
          <c:orientation val="minMax"/>
        </c:scaling>
        <c:delete val="0"/>
        <c:axPos val="b"/>
        <c:majorGridlines/>
        <c:numFmt formatCode="General" sourceLinked="0"/>
        <c:majorTickMark val="out"/>
        <c:minorTickMark val="none"/>
        <c:tickLblPos val="nextTo"/>
        <c:crossAx val="518711552"/>
        <c:crosses val="autoZero"/>
        <c:auto val="1"/>
        <c:lblAlgn val="ctr"/>
        <c:lblOffset val="100"/>
        <c:noMultiLvlLbl val="0"/>
      </c:catAx>
      <c:valAx>
        <c:axId val="518711552"/>
        <c:scaling>
          <c:orientation val="minMax"/>
          <c:max val="10"/>
          <c:min val="1"/>
        </c:scaling>
        <c:delete val="0"/>
        <c:axPos val="l"/>
        <c:majorGridlines/>
        <c:numFmt formatCode="0.0" sourceLinked="1"/>
        <c:majorTickMark val="cross"/>
        <c:minorTickMark val="none"/>
        <c:tickLblPos val="nextTo"/>
        <c:crossAx val="518709632"/>
        <c:crosses val="autoZero"/>
        <c:crossBetween val="between"/>
        <c:majorUnit val="1"/>
        <c:minorUnit val="0.5"/>
      </c:valAx>
    </c:plotArea>
    <c:plotVisOnly val="1"/>
    <c:dispBlanksAs val="gap"/>
    <c:showDLblsOverMax val="0"/>
  </c:chart>
  <c:printSettings>
    <c:headerFooter/>
    <c:pageMargins b="1" l="0.75" r="0.75"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257175</xdr:colOff>
          <xdr:row>14</xdr:row>
          <xdr:rowOff>114300</xdr:rowOff>
        </xdr:from>
        <xdr:to>
          <xdr:col>7</xdr:col>
          <xdr:colOff>2209800</xdr:colOff>
          <xdr:row>16</xdr:row>
          <xdr:rowOff>76200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2-Créer fiches managers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11</xdr:row>
          <xdr:rowOff>142875</xdr:rowOff>
        </xdr:from>
        <xdr:to>
          <xdr:col>7</xdr:col>
          <xdr:colOff>2209800</xdr:colOff>
          <xdr:row>13</xdr:row>
          <xdr:rowOff>104775</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1-Remplir champs managers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3</xdr:row>
          <xdr:rowOff>95250</xdr:rowOff>
        </xdr:from>
        <xdr:to>
          <xdr:col>7</xdr:col>
          <xdr:colOff>2209800</xdr:colOff>
          <xdr:row>5</xdr:row>
          <xdr:rowOff>57150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2-Créer fiches Individuelles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0</xdr:row>
          <xdr:rowOff>123825</xdr:rowOff>
        </xdr:from>
        <xdr:to>
          <xdr:col>7</xdr:col>
          <xdr:colOff>2209800</xdr:colOff>
          <xdr:row>2</xdr:row>
          <xdr:rowOff>85725</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1-Remplir champs individuels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6</xdr:row>
          <xdr:rowOff>95250</xdr:rowOff>
        </xdr:from>
        <xdr:to>
          <xdr:col>7</xdr:col>
          <xdr:colOff>2209800</xdr:colOff>
          <xdr:row>8</xdr:row>
          <xdr:rowOff>57150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3-Envoyer fiches Individuelles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17</xdr:row>
          <xdr:rowOff>76200</xdr:rowOff>
        </xdr:from>
        <xdr:to>
          <xdr:col>7</xdr:col>
          <xdr:colOff>2209800</xdr:colOff>
          <xdr:row>19</xdr:row>
          <xdr:rowOff>38100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3-Envoyer fiches managers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8</xdr:row>
      <xdr:rowOff>0</xdr:rowOff>
    </xdr:from>
    <xdr:to>
      <xdr:col>6</xdr:col>
      <xdr:colOff>765313</xdr:colOff>
      <xdr:row>32</xdr:row>
      <xdr:rowOff>57827</xdr:rowOff>
    </xdr:to>
    <xdr:graphicFrame macro="">
      <xdr:nvGraphicFramePr>
        <xdr:cNvPr id="8" name="Graphique 1">
          <a:extLst>
            <a:ext uri="{FF2B5EF4-FFF2-40B4-BE49-F238E27FC236}">
              <a16:creationId xmlns:a16="http://schemas.microsoft.com/office/drawing/2014/main"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22</xdr:row>
      <xdr:rowOff>0</xdr:rowOff>
    </xdr:from>
    <xdr:to>
      <xdr:col>13</xdr:col>
      <xdr:colOff>322436</xdr:colOff>
      <xdr:row>45</xdr:row>
      <xdr:rowOff>201707</xdr:rowOff>
    </xdr:to>
    <xdr:graphicFrame macro="">
      <xdr:nvGraphicFramePr>
        <xdr:cNvPr id="3" name="Graphique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22</xdr:row>
      <xdr:rowOff>0</xdr:rowOff>
    </xdr:from>
    <xdr:to>
      <xdr:col>18</xdr:col>
      <xdr:colOff>759466</xdr:colOff>
      <xdr:row>45</xdr:row>
      <xdr:rowOff>201707</xdr:rowOff>
    </xdr:to>
    <xdr:graphicFrame macro="">
      <xdr:nvGraphicFramePr>
        <xdr:cNvPr id="4" name="Graphique 3">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8</xdr:row>
      <xdr:rowOff>0</xdr:rowOff>
    </xdr:from>
    <xdr:to>
      <xdr:col>6</xdr:col>
      <xdr:colOff>781878</xdr:colOff>
      <xdr:row>33</xdr:row>
      <xdr:rowOff>11207</xdr:rowOff>
    </xdr:to>
    <xdr:graphicFrame macro="">
      <xdr:nvGraphicFramePr>
        <xdr:cNvPr id="14" name="Graphique 1">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177800</xdr:colOff>
      <xdr:row>23</xdr:row>
      <xdr:rowOff>95250</xdr:rowOff>
    </xdr:from>
    <xdr:to>
      <xdr:col>8</xdr:col>
      <xdr:colOff>838200</xdr:colOff>
      <xdr:row>49</xdr:row>
      <xdr:rowOff>50800</xdr:rowOff>
    </xdr:to>
    <xdr:graphicFrame macro="">
      <xdr:nvGraphicFramePr>
        <xdr:cNvPr id="3" name="Graphique 2">
          <a:extLst>
            <a:ext uri="{FF2B5EF4-FFF2-40B4-BE49-F238E27FC236}">
              <a16:creationId xmlns:a16="http://schemas.microsoft.com/office/drawing/2014/main" id="{00000000-0008-0000-0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mailto:Martin.Durand14@sphinx.fr"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O1353"/>
  <sheetViews>
    <sheetView zoomScale="115" zoomScaleNormal="115" workbookViewId="0">
      <selection activeCell="G14" sqref="G14"/>
    </sheetView>
  </sheetViews>
  <sheetFormatPr baseColWidth="10" defaultRowHeight="15.75" x14ac:dyDescent="0.25"/>
  <cols>
    <col min="1" max="1" width="22.875" customWidth="1"/>
    <col min="3" max="3" width="19.375" customWidth="1"/>
    <col min="4" max="5" width="3.375" customWidth="1"/>
    <col min="6" max="6" width="9.375" bestFit="1" customWidth="1"/>
    <col min="7" max="7" width="26.875" customWidth="1"/>
    <col min="8" max="8" width="32.25" customWidth="1"/>
    <col min="9" max="9" width="9.375" bestFit="1" customWidth="1"/>
    <col min="10" max="10" width="24" style="29" customWidth="1"/>
    <col min="11" max="12" width="11" style="29"/>
    <col min="13" max="13" width="12.75" style="29" customWidth="1"/>
    <col min="14" max="14" width="13" style="29" customWidth="1"/>
    <col min="15" max="15" width="30" style="29" customWidth="1"/>
  </cols>
  <sheetData>
    <row r="1" spans="1:14" ht="16.5" thickBot="1" x14ac:dyDescent="0.3">
      <c r="F1" s="43" t="s">
        <v>141</v>
      </c>
      <c r="G1" s="43" t="s">
        <v>125</v>
      </c>
      <c r="H1" s="50"/>
      <c r="I1" s="43" t="s">
        <v>141</v>
      </c>
      <c r="J1" s="43" t="s">
        <v>134</v>
      </c>
      <c r="K1" s="28" t="s">
        <v>135</v>
      </c>
      <c r="L1" s="28" t="s">
        <v>136</v>
      </c>
      <c r="M1" s="28" t="s">
        <v>137</v>
      </c>
      <c r="N1" s="28" t="s">
        <v>137</v>
      </c>
    </row>
    <row r="2" spans="1:14" x14ac:dyDescent="0.25">
      <c r="A2" s="56" t="s">
        <v>123</v>
      </c>
      <c r="B2" s="54" t="s">
        <v>162</v>
      </c>
      <c r="F2" t="s">
        <v>148</v>
      </c>
      <c r="G2" t="s">
        <v>163</v>
      </c>
      <c r="H2" s="51"/>
      <c r="I2" t="s">
        <v>148</v>
      </c>
      <c r="J2" t="s">
        <v>163</v>
      </c>
      <c r="K2" t="s">
        <v>166</v>
      </c>
      <c r="L2" t="s">
        <v>32</v>
      </c>
      <c r="M2" t="s">
        <v>149</v>
      </c>
      <c r="N2" t="s">
        <v>150</v>
      </c>
    </row>
    <row r="3" spans="1:14" ht="16.5" thickBot="1" x14ac:dyDescent="0.3">
      <c r="A3" s="57" t="s">
        <v>124</v>
      </c>
      <c r="B3" s="55">
        <v>2017</v>
      </c>
      <c r="F3" t="s">
        <v>148</v>
      </c>
      <c r="G3" t="s">
        <v>180</v>
      </c>
      <c r="H3" s="52"/>
      <c r="I3" t="s">
        <v>148</v>
      </c>
      <c r="J3" t="s">
        <v>223</v>
      </c>
      <c r="K3" t="s">
        <v>226</v>
      </c>
      <c r="L3" t="s">
        <v>32</v>
      </c>
      <c r="M3" t="s">
        <v>149</v>
      </c>
      <c r="N3" t="s">
        <v>150</v>
      </c>
    </row>
    <row r="4" spans="1:14" x14ac:dyDescent="0.25">
      <c r="F4" t="s">
        <v>148</v>
      </c>
      <c r="G4" t="s">
        <v>194</v>
      </c>
      <c r="H4" s="52"/>
      <c r="I4" t="s">
        <v>148</v>
      </c>
      <c r="J4" t="s">
        <v>163</v>
      </c>
      <c r="K4" t="s">
        <v>167</v>
      </c>
      <c r="L4" t="s">
        <v>34</v>
      </c>
      <c r="M4" t="s">
        <v>252</v>
      </c>
      <c r="N4" t="s">
        <v>253</v>
      </c>
    </row>
    <row r="5" spans="1:14" ht="16.5" thickBot="1" x14ac:dyDescent="0.3">
      <c r="F5" t="s">
        <v>148</v>
      </c>
      <c r="G5" t="s">
        <v>209</v>
      </c>
      <c r="H5" s="52"/>
      <c r="I5" t="s">
        <v>148</v>
      </c>
      <c r="J5" t="s">
        <v>194</v>
      </c>
      <c r="K5" t="s">
        <v>197</v>
      </c>
      <c r="L5" t="s">
        <v>34</v>
      </c>
      <c r="M5" t="s">
        <v>252</v>
      </c>
      <c r="N5" t="s">
        <v>253</v>
      </c>
    </row>
    <row r="6" spans="1:14" x14ac:dyDescent="0.25">
      <c r="A6" s="62" t="s">
        <v>147</v>
      </c>
      <c r="B6" s="63"/>
      <c r="F6" t="s">
        <v>148</v>
      </c>
      <c r="G6" t="s">
        <v>223</v>
      </c>
      <c r="H6" s="52"/>
      <c r="J6"/>
      <c r="K6"/>
      <c r="L6"/>
      <c r="M6"/>
      <c r="N6"/>
    </row>
    <row r="7" spans="1:14" x14ac:dyDescent="0.25">
      <c r="A7" s="46" t="s">
        <v>126</v>
      </c>
      <c r="B7" s="45" t="s">
        <v>238</v>
      </c>
      <c r="C7" t="s">
        <v>146</v>
      </c>
      <c r="F7" t="s">
        <v>148</v>
      </c>
      <c r="G7" t="s">
        <v>238</v>
      </c>
      <c r="H7" s="52"/>
      <c r="J7"/>
      <c r="K7"/>
      <c r="L7"/>
      <c r="M7"/>
      <c r="N7"/>
    </row>
    <row r="8" spans="1:14" ht="16.5" thickBot="1" x14ac:dyDescent="0.3">
      <c r="A8" s="47" t="s">
        <v>138</v>
      </c>
      <c r="B8" s="48" t="str">
        <f>"Fiche_individuelle_"&amp;VLOOKUP(INDIVIDU,Scores!$B:$AA,3,FALSE)&amp;" "&amp;VLOOKUP(INDIVIDU,Scores!$B:$AA,2,FALSE)</f>
        <v>Fiche_individuelle_Martin7 Durand7</v>
      </c>
      <c r="C8" t="s">
        <v>146</v>
      </c>
      <c r="G8" s="59"/>
      <c r="H8" s="52"/>
      <c r="J8"/>
      <c r="K8"/>
      <c r="L8"/>
      <c r="M8"/>
      <c r="N8"/>
    </row>
    <row r="9" spans="1:14" ht="16.5" thickBot="1" x14ac:dyDescent="0.3">
      <c r="G9" s="59"/>
      <c r="H9" s="53"/>
      <c r="J9"/>
      <c r="K9"/>
      <c r="L9"/>
      <c r="M9"/>
      <c r="N9"/>
    </row>
    <row r="10" spans="1:14" x14ac:dyDescent="0.25">
      <c r="G10" s="59"/>
      <c r="J10"/>
      <c r="K10"/>
      <c r="L10"/>
      <c r="M10"/>
      <c r="N10"/>
    </row>
    <row r="11" spans="1:14" ht="16.5" thickBot="1" x14ac:dyDescent="0.3">
      <c r="G11" s="59"/>
      <c r="J11"/>
      <c r="K11"/>
      <c r="L11"/>
      <c r="M11"/>
      <c r="N11"/>
    </row>
    <row r="12" spans="1:14" x14ac:dyDescent="0.25">
      <c r="C12" s="32"/>
      <c r="D12" s="32"/>
      <c r="G12" s="59"/>
      <c r="H12" s="50"/>
      <c r="J12"/>
      <c r="K12"/>
      <c r="L12"/>
      <c r="M12"/>
      <c r="N12"/>
    </row>
    <row r="13" spans="1:14" x14ac:dyDescent="0.25">
      <c r="C13" s="32"/>
      <c r="D13" s="33"/>
      <c r="G13" s="59"/>
      <c r="H13" s="52"/>
      <c r="J13"/>
      <c r="K13"/>
      <c r="L13"/>
      <c r="M13"/>
      <c r="N13"/>
    </row>
    <row r="14" spans="1:14" x14ac:dyDescent="0.25">
      <c r="C14" s="32"/>
      <c r="D14" s="32"/>
      <c r="G14" s="59"/>
      <c r="H14" s="52"/>
      <c r="J14"/>
      <c r="K14"/>
      <c r="L14"/>
      <c r="M14"/>
      <c r="N14"/>
    </row>
    <row r="15" spans="1:14" x14ac:dyDescent="0.25">
      <c r="G15" s="59"/>
      <c r="H15" s="52"/>
      <c r="J15"/>
      <c r="K15"/>
      <c r="L15"/>
      <c r="M15"/>
      <c r="N15"/>
    </row>
    <row r="16" spans="1:14" x14ac:dyDescent="0.25">
      <c r="G16" s="59"/>
      <c r="H16" s="52"/>
      <c r="J16"/>
      <c r="K16"/>
      <c r="L16"/>
      <c r="M16"/>
      <c r="N16"/>
    </row>
    <row r="17" spans="7:14" x14ac:dyDescent="0.25">
      <c r="G17" s="59"/>
      <c r="H17" s="52"/>
      <c r="J17"/>
      <c r="K17"/>
      <c r="L17"/>
      <c r="M17"/>
      <c r="N17"/>
    </row>
    <row r="18" spans="7:14" x14ac:dyDescent="0.25">
      <c r="G18" s="59"/>
      <c r="H18" s="52"/>
      <c r="J18"/>
      <c r="K18"/>
      <c r="L18"/>
      <c r="M18"/>
      <c r="N18"/>
    </row>
    <row r="19" spans="7:14" x14ac:dyDescent="0.25">
      <c r="G19" s="59"/>
      <c r="H19" s="52"/>
      <c r="J19"/>
      <c r="K19"/>
      <c r="L19"/>
      <c r="M19"/>
      <c r="N19"/>
    </row>
    <row r="20" spans="7:14" ht="16.5" thickBot="1" x14ac:dyDescent="0.3">
      <c r="G20" s="59"/>
      <c r="H20" s="53"/>
      <c r="J20"/>
      <c r="K20"/>
      <c r="L20"/>
      <c r="M20"/>
      <c r="N20"/>
    </row>
    <row r="21" spans="7:14" x14ac:dyDescent="0.25">
      <c r="G21" s="59"/>
      <c r="J21"/>
      <c r="K21"/>
      <c r="L21"/>
      <c r="M21"/>
      <c r="N21"/>
    </row>
    <row r="22" spans="7:14" x14ac:dyDescent="0.25">
      <c r="G22" s="59"/>
      <c r="J22"/>
      <c r="K22"/>
      <c r="L22"/>
      <c r="M22"/>
      <c r="N22"/>
    </row>
    <row r="23" spans="7:14" x14ac:dyDescent="0.25">
      <c r="G23" s="59"/>
      <c r="J23"/>
      <c r="K23"/>
      <c r="L23"/>
      <c r="M23"/>
      <c r="N23"/>
    </row>
    <row r="24" spans="7:14" x14ac:dyDescent="0.25">
      <c r="G24" s="59"/>
      <c r="J24"/>
      <c r="K24"/>
      <c r="L24"/>
      <c r="M24"/>
      <c r="N24"/>
    </row>
    <row r="25" spans="7:14" x14ac:dyDescent="0.25">
      <c r="G25" s="59"/>
      <c r="J25"/>
      <c r="K25"/>
      <c r="L25"/>
      <c r="M25"/>
      <c r="N25"/>
    </row>
    <row r="26" spans="7:14" x14ac:dyDescent="0.25">
      <c r="G26" s="59"/>
      <c r="J26"/>
      <c r="K26"/>
      <c r="L26"/>
      <c r="M26"/>
      <c r="N26"/>
    </row>
    <row r="27" spans="7:14" x14ac:dyDescent="0.25">
      <c r="G27" s="59"/>
      <c r="J27"/>
      <c r="K27"/>
      <c r="L27"/>
      <c r="M27"/>
      <c r="N27"/>
    </row>
    <row r="28" spans="7:14" x14ac:dyDescent="0.25">
      <c r="G28" s="59"/>
      <c r="J28"/>
      <c r="K28"/>
      <c r="L28"/>
      <c r="M28"/>
      <c r="N28"/>
    </row>
    <row r="29" spans="7:14" x14ac:dyDescent="0.25">
      <c r="G29" s="59"/>
      <c r="J29"/>
      <c r="K29"/>
      <c r="L29"/>
      <c r="M29"/>
      <c r="N29"/>
    </row>
    <row r="30" spans="7:14" x14ac:dyDescent="0.25">
      <c r="G30" s="59"/>
      <c r="J30"/>
      <c r="K30"/>
      <c r="L30"/>
      <c r="M30"/>
      <c r="N30"/>
    </row>
    <row r="31" spans="7:14" x14ac:dyDescent="0.25">
      <c r="G31" s="59"/>
      <c r="J31"/>
      <c r="K31"/>
      <c r="L31"/>
      <c r="M31"/>
      <c r="N31"/>
    </row>
    <row r="32" spans="7:14" x14ac:dyDescent="0.25">
      <c r="G32" s="59"/>
      <c r="J32"/>
      <c r="K32"/>
      <c r="L32"/>
      <c r="M32"/>
      <c r="N32"/>
    </row>
    <row r="33" spans="7:14" x14ac:dyDescent="0.25">
      <c r="G33" s="59"/>
      <c r="J33"/>
      <c r="K33"/>
      <c r="L33"/>
      <c r="M33"/>
      <c r="N33"/>
    </row>
    <row r="34" spans="7:14" x14ac:dyDescent="0.25">
      <c r="G34" s="59"/>
      <c r="J34"/>
      <c r="K34"/>
      <c r="L34"/>
      <c r="M34"/>
      <c r="N34"/>
    </row>
    <row r="35" spans="7:14" x14ac:dyDescent="0.25">
      <c r="G35" s="59"/>
      <c r="J35"/>
      <c r="K35"/>
      <c r="L35"/>
      <c r="M35"/>
      <c r="N35"/>
    </row>
    <row r="36" spans="7:14" x14ac:dyDescent="0.25">
      <c r="G36" s="59"/>
      <c r="J36"/>
      <c r="K36"/>
      <c r="L36"/>
      <c r="M36"/>
      <c r="N36"/>
    </row>
    <row r="37" spans="7:14" x14ac:dyDescent="0.25">
      <c r="G37" s="59"/>
      <c r="J37"/>
      <c r="K37"/>
      <c r="L37"/>
      <c r="M37"/>
      <c r="N37"/>
    </row>
    <row r="38" spans="7:14" x14ac:dyDescent="0.25">
      <c r="G38" s="59"/>
      <c r="J38"/>
      <c r="K38"/>
      <c r="L38"/>
      <c r="M38"/>
      <c r="N38"/>
    </row>
    <row r="39" spans="7:14" x14ac:dyDescent="0.25">
      <c r="G39" s="59"/>
      <c r="J39"/>
      <c r="K39"/>
      <c r="L39"/>
      <c r="M39"/>
      <c r="N39"/>
    </row>
    <row r="40" spans="7:14" x14ac:dyDescent="0.25">
      <c r="G40" s="59"/>
      <c r="J40"/>
      <c r="K40"/>
      <c r="L40"/>
      <c r="M40"/>
      <c r="N40"/>
    </row>
    <row r="41" spans="7:14" x14ac:dyDescent="0.25">
      <c r="G41" s="59"/>
      <c r="J41"/>
      <c r="K41"/>
      <c r="L41"/>
      <c r="M41"/>
      <c r="N41"/>
    </row>
    <row r="42" spans="7:14" x14ac:dyDescent="0.25">
      <c r="G42" s="59"/>
      <c r="J42"/>
      <c r="K42"/>
      <c r="L42"/>
      <c r="M42"/>
      <c r="N42"/>
    </row>
    <row r="43" spans="7:14" x14ac:dyDescent="0.25">
      <c r="G43" s="59"/>
      <c r="J43"/>
      <c r="K43"/>
      <c r="L43"/>
      <c r="M43"/>
      <c r="N43"/>
    </row>
    <row r="44" spans="7:14" x14ac:dyDescent="0.25">
      <c r="G44" s="59"/>
      <c r="J44"/>
      <c r="K44"/>
      <c r="L44"/>
      <c r="M44"/>
      <c r="N44"/>
    </row>
    <row r="45" spans="7:14" x14ac:dyDescent="0.25">
      <c r="G45" s="59"/>
      <c r="J45"/>
      <c r="K45"/>
      <c r="L45"/>
      <c r="M45"/>
      <c r="N45"/>
    </row>
    <row r="46" spans="7:14" x14ac:dyDescent="0.25">
      <c r="G46" s="59"/>
      <c r="J46"/>
      <c r="K46"/>
      <c r="L46"/>
      <c r="M46"/>
      <c r="N46"/>
    </row>
    <row r="47" spans="7:14" x14ac:dyDescent="0.25">
      <c r="G47" s="59"/>
      <c r="J47"/>
      <c r="K47"/>
      <c r="L47"/>
      <c r="M47"/>
      <c r="N47"/>
    </row>
    <row r="48" spans="7:14" x14ac:dyDescent="0.25">
      <c r="G48" s="59"/>
      <c r="J48"/>
      <c r="K48"/>
      <c r="L48"/>
      <c r="M48"/>
      <c r="N48"/>
    </row>
    <row r="49" spans="7:14" x14ac:dyDescent="0.25">
      <c r="G49" s="59"/>
      <c r="J49"/>
      <c r="K49"/>
      <c r="L49"/>
      <c r="M49"/>
      <c r="N49"/>
    </row>
    <row r="50" spans="7:14" x14ac:dyDescent="0.25">
      <c r="G50" s="59"/>
      <c r="J50"/>
      <c r="K50"/>
      <c r="L50"/>
      <c r="M50"/>
      <c r="N50"/>
    </row>
    <row r="51" spans="7:14" x14ac:dyDescent="0.25">
      <c r="G51" s="59"/>
      <c r="J51"/>
      <c r="K51"/>
      <c r="L51"/>
      <c r="M51"/>
      <c r="N51"/>
    </row>
    <row r="52" spans="7:14" x14ac:dyDescent="0.25">
      <c r="G52" s="59"/>
      <c r="J52"/>
      <c r="K52"/>
      <c r="L52"/>
      <c r="M52"/>
      <c r="N52"/>
    </row>
    <row r="53" spans="7:14" x14ac:dyDescent="0.25">
      <c r="G53" s="59"/>
      <c r="J53"/>
      <c r="K53"/>
      <c r="L53"/>
      <c r="M53"/>
      <c r="N53"/>
    </row>
    <row r="54" spans="7:14" x14ac:dyDescent="0.25">
      <c r="G54" s="59"/>
      <c r="J54"/>
      <c r="K54"/>
      <c r="L54"/>
      <c r="M54"/>
      <c r="N54"/>
    </row>
    <row r="55" spans="7:14" x14ac:dyDescent="0.25">
      <c r="G55" s="59"/>
      <c r="J55"/>
      <c r="K55"/>
      <c r="L55"/>
      <c r="M55"/>
      <c r="N55"/>
    </row>
    <row r="56" spans="7:14" x14ac:dyDescent="0.25">
      <c r="G56" s="59"/>
      <c r="J56"/>
      <c r="K56"/>
      <c r="L56"/>
      <c r="M56"/>
      <c r="N56"/>
    </row>
    <row r="57" spans="7:14" x14ac:dyDescent="0.25">
      <c r="G57" s="59"/>
      <c r="J57"/>
      <c r="K57"/>
      <c r="L57"/>
      <c r="M57"/>
      <c r="N57"/>
    </row>
    <row r="58" spans="7:14" x14ac:dyDescent="0.25">
      <c r="G58" s="59"/>
      <c r="J58"/>
      <c r="K58"/>
      <c r="L58"/>
      <c r="M58"/>
      <c r="N58"/>
    </row>
    <row r="59" spans="7:14" x14ac:dyDescent="0.25">
      <c r="G59" s="59"/>
      <c r="J59"/>
      <c r="K59"/>
      <c r="L59"/>
      <c r="M59"/>
      <c r="N59"/>
    </row>
    <row r="60" spans="7:14" x14ac:dyDescent="0.25">
      <c r="G60" s="59"/>
      <c r="J60"/>
      <c r="K60"/>
      <c r="L60"/>
      <c r="M60"/>
      <c r="N60"/>
    </row>
    <row r="61" spans="7:14" x14ac:dyDescent="0.25">
      <c r="G61" s="59"/>
      <c r="J61"/>
      <c r="K61"/>
      <c r="L61"/>
      <c r="M61"/>
      <c r="N61"/>
    </row>
    <row r="62" spans="7:14" x14ac:dyDescent="0.25">
      <c r="G62" s="59"/>
      <c r="J62"/>
      <c r="K62"/>
      <c r="L62"/>
      <c r="M62"/>
      <c r="N62"/>
    </row>
    <row r="63" spans="7:14" x14ac:dyDescent="0.25">
      <c r="G63" s="59"/>
      <c r="J63"/>
      <c r="K63"/>
      <c r="L63"/>
      <c r="M63"/>
      <c r="N63"/>
    </row>
    <row r="64" spans="7:14" x14ac:dyDescent="0.25">
      <c r="G64" s="59"/>
      <c r="J64"/>
      <c r="K64"/>
      <c r="L64"/>
      <c r="M64"/>
      <c r="N64"/>
    </row>
    <row r="65" spans="7:14" x14ac:dyDescent="0.25">
      <c r="G65" s="59"/>
      <c r="J65"/>
      <c r="K65"/>
      <c r="L65"/>
      <c r="M65"/>
      <c r="N65"/>
    </row>
    <row r="66" spans="7:14" x14ac:dyDescent="0.25">
      <c r="G66" s="59"/>
      <c r="J66"/>
      <c r="K66"/>
      <c r="L66"/>
      <c r="M66"/>
      <c r="N66"/>
    </row>
    <row r="67" spans="7:14" x14ac:dyDescent="0.25">
      <c r="G67" s="59"/>
      <c r="J67"/>
      <c r="K67"/>
      <c r="L67"/>
      <c r="M67"/>
      <c r="N67"/>
    </row>
    <row r="68" spans="7:14" x14ac:dyDescent="0.25">
      <c r="G68" s="59"/>
      <c r="J68"/>
      <c r="K68"/>
      <c r="L68"/>
      <c r="M68"/>
      <c r="N68"/>
    </row>
    <row r="69" spans="7:14" x14ac:dyDescent="0.25">
      <c r="G69" s="59"/>
      <c r="J69"/>
      <c r="K69"/>
      <c r="L69"/>
      <c r="M69"/>
      <c r="N69"/>
    </row>
    <row r="70" spans="7:14" x14ac:dyDescent="0.25">
      <c r="G70" s="59"/>
      <c r="J70"/>
      <c r="K70"/>
      <c r="L70"/>
      <c r="M70"/>
      <c r="N70"/>
    </row>
    <row r="71" spans="7:14" x14ac:dyDescent="0.25">
      <c r="G71" s="59"/>
      <c r="J71"/>
      <c r="K71"/>
      <c r="L71"/>
      <c r="M71"/>
      <c r="N71"/>
    </row>
    <row r="72" spans="7:14" x14ac:dyDescent="0.25">
      <c r="G72" s="59"/>
      <c r="J72"/>
      <c r="K72"/>
      <c r="L72"/>
      <c r="M72"/>
      <c r="N72"/>
    </row>
    <row r="73" spans="7:14" x14ac:dyDescent="0.25">
      <c r="G73" s="59"/>
      <c r="J73"/>
      <c r="K73"/>
      <c r="L73"/>
      <c r="M73"/>
      <c r="N73"/>
    </row>
    <row r="74" spans="7:14" x14ac:dyDescent="0.25">
      <c r="G74" s="59"/>
      <c r="J74"/>
      <c r="K74"/>
      <c r="L74"/>
      <c r="M74"/>
      <c r="N74"/>
    </row>
    <row r="75" spans="7:14" x14ac:dyDescent="0.25">
      <c r="G75" s="59"/>
      <c r="J75"/>
      <c r="K75"/>
      <c r="L75"/>
      <c r="M75"/>
      <c r="N75"/>
    </row>
    <row r="76" spans="7:14" x14ac:dyDescent="0.25">
      <c r="G76" s="59"/>
      <c r="J76"/>
      <c r="K76"/>
      <c r="L76"/>
      <c r="M76"/>
      <c r="N76"/>
    </row>
    <row r="77" spans="7:14" x14ac:dyDescent="0.25">
      <c r="G77" s="59"/>
      <c r="J77"/>
      <c r="K77"/>
      <c r="L77"/>
      <c r="M77"/>
      <c r="N77"/>
    </row>
    <row r="78" spans="7:14" x14ac:dyDescent="0.25">
      <c r="G78" s="59"/>
      <c r="J78"/>
      <c r="K78"/>
      <c r="L78"/>
      <c r="M78"/>
      <c r="N78"/>
    </row>
    <row r="79" spans="7:14" x14ac:dyDescent="0.25">
      <c r="G79" s="59"/>
      <c r="J79"/>
      <c r="K79"/>
      <c r="L79"/>
      <c r="M79"/>
      <c r="N79"/>
    </row>
    <row r="80" spans="7:14" x14ac:dyDescent="0.25">
      <c r="G80" s="59"/>
      <c r="J80"/>
      <c r="K80"/>
      <c r="L80"/>
      <c r="M80"/>
      <c r="N80"/>
    </row>
    <row r="81" spans="7:14" x14ac:dyDescent="0.25">
      <c r="G81" s="59"/>
      <c r="J81"/>
      <c r="K81"/>
      <c r="L81"/>
      <c r="M81"/>
      <c r="N81"/>
    </row>
    <row r="82" spans="7:14" x14ac:dyDescent="0.25">
      <c r="G82" s="59"/>
      <c r="J82"/>
      <c r="K82"/>
      <c r="L82"/>
      <c r="M82"/>
      <c r="N82"/>
    </row>
    <row r="83" spans="7:14" x14ac:dyDescent="0.25">
      <c r="G83" s="59"/>
      <c r="J83"/>
      <c r="K83"/>
      <c r="L83"/>
      <c r="M83"/>
      <c r="N83"/>
    </row>
    <row r="84" spans="7:14" x14ac:dyDescent="0.25">
      <c r="G84" s="59"/>
      <c r="J84"/>
      <c r="K84"/>
      <c r="L84"/>
      <c r="M84"/>
      <c r="N84"/>
    </row>
    <row r="85" spans="7:14" x14ac:dyDescent="0.25">
      <c r="G85" s="59"/>
      <c r="J85"/>
      <c r="K85"/>
      <c r="L85"/>
      <c r="M85"/>
      <c r="N85"/>
    </row>
    <row r="86" spans="7:14" x14ac:dyDescent="0.25">
      <c r="G86" s="59"/>
      <c r="J86"/>
      <c r="K86"/>
      <c r="L86"/>
      <c r="M86"/>
      <c r="N86"/>
    </row>
    <row r="87" spans="7:14" x14ac:dyDescent="0.25">
      <c r="G87" s="59"/>
      <c r="J87"/>
      <c r="K87"/>
      <c r="L87"/>
      <c r="M87"/>
      <c r="N87"/>
    </row>
    <row r="88" spans="7:14" x14ac:dyDescent="0.25">
      <c r="G88" s="59"/>
      <c r="J88"/>
      <c r="K88"/>
      <c r="L88"/>
      <c r="M88"/>
      <c r="N88"/>
    </row>
    <row r="89" spans="7:14" x14ac:dyDescent="0.25">
      <c r="G89" s="59"/>
      <c r="J89"/>
      <c r="K89"/>
      <c r="L89"/>
      <c r="M89"/>
      <c r="N89"/>
    </row>
    <row r="90" spans="7:14" x14ac:dyDescent="0.25">
      <c r="G90" s="59"/>
      <c r="J90"/>
      <c r="K90"/>
      <c r="L90"/>
      <c r="M90"/>
      <c r="N90"/>
    </row>
    <row r="91" spans="7:14" x14ac:dyDescent="0.25">
      <c r="G91" s="59"/>
      <c r="J91"/>
      <c r="K91"/>
      <c r="L91"/>
      <c r="M91"/>
      <c r="N91"/>
    </row>
    <row r="92" spans="7:14" x14ac:dyDescent="0.25">
      <c r="G92" s="59"/>
      <c r="J92"/>
      <c r="K92"/>
      <c r="L92"/>
      <c r="M92"/>
      <c r="N92"/>
    </row>
    <row r="93" spans="7:14" x14ac:dyDescent="0.25">
      <c r="G93" s="59"/>
      <c r="J93"/>
      <c r="K93"/>
      <c r="L93"/>
      <c r="M93"/>
      <c r="N93"/>
    </row>
    <row r="94" spans="7:14" x14ac:dyDescent="0.25">
      <c r="G94" s="59"/>
      <c r="J94"/>
      <c r="K94"/>
      <c r="L94"/>
      <c r="M94"/>
      <c r="N94"/>
    </row>
    <row r="95" spans="7:14" x14ac:dyDescent="0.25">
      <c r="G95" s="59"/>
      <c r="J95"/>
      <c r="K95"/>
      <c r="L95"/>
      <c r="M95"/>
      <c r="N95"/>
    </row>
    <row r="96" spans="7:14" x14ac:dyDescent="0.25">
      <c r="G96" s="59"/>
      <c r="J96"/>
      <c r="K96"/>
      <c r="L96"/>
      <c r="M96"/>
      <c r="N96"/>
    </row>
    <row r="97" spans="7:14" x14ac:dyDescent="0.25">
      <c r="G97" s="59"/>
      <c r="J97"/>
      <c r="K97"/>
      <c r="L97"/>
      <c r="M97"/>
      <c r="N97"/>
    </row>
    <row r="98" spans="7:14" x14ac:dyDescent="0.25">
      <c r="G98" s="59"/>
      <c r="J98"/>
      <c r="K98"/>
      <c r="L98"/>
      <c r="M98"/>
      <c r="N98"/>
    </row>
    <row r="99" spans="7:14" x14ac:dyDescent="0.25">
      <c r="G99" s="59"/>
      <c r="J99"/>
      <c r="K99"/>
      <c r="L99"/>
      <c r="M99"/>
      <c r="N99"/>
    </row>
    <row r="100" spans="7:14" x14ac:dyDescent="0.25">
      <c r="G100" s="59"/>
      <c r="J100"/>
      <c r="K100"/>
      <c r="L100"/>
      <c r="M100"/>
      <c r="N100"/>
    </row>
    <row r="101" spans="7:14" x14ac:dyDescent="0.25">
      <c r="G101" s="59"/>
      <c r="J101"/>
      <c r="K101"/>
      <c r="L101"/>
      <c r="M101"/>
      <c r="N101"/>
    </row>
    <row r="102" spans="7:14" x14ac:dyDescent="0.25">
      <c r="G102" s="59"/>
      <c r="J102"/>
      <c r="K102"/>
      <c r="L102"/>
      <c r="M102"/>
      <c r="N102"/>
    </row>
    <row r="103" spans="7:14" x14ac:dyDescent="0.25">
      <c r="G103" s="59"/>
      <c r="J103"/>
      <c r="K103"/>
      <c r="L103"/>
      <c r="M103"/>
      <c r="N103"/>
    </row>
    <row r="104" spans="7:14" x14ac:dyDescent="0.25">
      <c r="G104" s="59"/>
      <c r="J104"/>
      <c r="K104"/>
      <c r="L104"/>
      <c r="M104"/>
      <c r="N104"/>
    </row>
    <row r="105" spans="7:14" x14ac:dyDescent="0.25">
      <c r="G105" s="59"/>
      <c r="J105"/>
      <c r="K105"/>
      <c r="L105"/>
      <c r="M105"/>
      <c r="N105"/>
    </row>
    <row r="106" spans="7:14" x14ac:dyDescent="0.25">
      <c r="G106" s="59"/>
      <c r="J106"/>
      <c r="K106"/>
      <c r="L106"/>
      <c r="M106"/>
      <c r="N106"/>
    </row>
    <row r="107" spans="7:14" x14ac:dyDescent="0.25">
      <c r="G107" s="59"/>
      <c r="J107"/>
      <c r="K107"/>
      <c r="L107"/>
      <c r="M107"/>
      <c r="N107"/>
    </row>
    <row r="108" spans="7:14" x14ac:dyDescent="0.25">
      <c r="G108" s="59"/>
      <c r="J108"/>
      <c r="K108"/>
      <c r="L108"/>
      <c r="M108"/>
      <c r="N108"/>
    </row>
    <row r="109" spans="7:14" x14ac:dyDescent="0.25">
      <c r="G109" s="59"/>
      <c r="J109"/>
      <c r="K109"/>
      <c r="L109"/>
      <c r="M109"/>
      <c r="N109"/>
    </row>
    <row r="110" spans="7:14" x14ac:dyDescent="0.25">
      <c r="G110" s="59"/>
      <c r="J110"/>
      <c r="K110"/>
      <c r="L110"/>
      <c r="M110"/>
      <c r="N110"/>
    </row>
    <row r="111" spans="7:14" x14ac:dyDescent="0.25">
      <c r="G111" s="59"/>
      <c r="J111"/>
      <c r="K111"/>
      <c r="L111"/>
      <c r="M111"/>
      <c r="N111"/>
    </row>
    <row r="112" spans="7:14" x14ac:dyDescent="0.25">
      <c r="G112" s="59"/>
      <c r="J112"/>
      <c r="K112"/>
      <c r="L112"/>
      <c r="M112"/>
      <c r="N112"/>
    </row>
    <row r="113" spans="7:14" x14ac:dyDescent="0.25">
      <c r="G113" s="59"/>
      <c r="J113"/>
      <c r="K113"/>
      <c r="L113"/>
      <c r="M113"/>
      <c r="N113"/>
    </row>
    <row r="114" spans="7:14" x14ac:dyDescent="0.25">
      <c r="G114" s="59"/>
      <c r="J114"/>
      <c r="K114"/>
      <c r="L114"/>
      <c r="M114"/>
      <c r="N114"/>
    </row>
    <row r="115" spans="7:14" x14ac:dyDescent="0.25">
      <c r="G115" s="59"/>
      <c r="J115"/>
      <c r="K115"/>
      <c r="L115"/>
      <c r="M115"/>
      <c r="N115"/>
    </row>
    <row r="116" spans="7:14" x14ac:dyDescent="0.25">
      <c r="G116" s="59"/>
      <c r="J116"/>
      <c r="K116"/>
      <c r="L116"/>
      <c r="M116"/>
      <c r="N116"/>
    </row>
    <row r="117" spans="7:14" x14ac:dyDescent="0.25">
      <c r="G117" s="59"/>
      <c r="J117"/>
      <c r="K117"/>
      <c r="L117"/>
      <c r="M117"/>
      <c r="N117"/>
    </row>
    <row r="118" spans="7:14" x14ac:dyDescent="0.25">
      <c r="G118" s="59"/>
      <c r="J118"/>
      <c r="K118"/>
      <c r="L118"/>
      <c r="M118"/>
      <c r="N118"/>
    </row>
    <row r="119" spans="7:14" x14ac:dyDescent="0.25">
      <c r="G119" s="59"/>
      <c r="J119"/>
      <c r="K119"/>
      <c r="L119"/>
      <c r="M119"/>
      <c r="N119"/>
    </row>
    <row r="120" spans="7:14" x14ac:dyDescent="0.25">
      <c r="G120" s="59"/>
      <c r="J120"/>
      <c r="K120"/>
      <c r="L120"/>
      <c r="M120"/>
      <c r="N120"/>
    </row>
    <row r="121" spans="7:14" x14ac:dyDescent="0.25">
      <c r="G121" s="59"/>
      <c r="J121"/>
      <c r="K121"/>
      <c r="L121"/>
      <c r="M121"/>
      <c r="N121"/>
    </row>
    <row r="122" spans="7:14" x14ac:dyDescent="0.25">
      <c r="G122" s="59"/>
      <c r="J122"/>
      <c r="K122"/>
      <c r="L122"/>
      <c r="M122"/>
      <c r="N122"/>
    </row>
    <row r="123" spans="7:14" x14ac:dyDescent="0.25">
      <c r="G123" s="59"/>
      <c r="J123"/>
      <c r="K123"/>
      <c r="L123"/>
      <c r="M123"/>
      <c r="N123"/>
    </row>
    <row r="124" spans="7:14" x14ac:dyDescent="0.25">
      <c r="G124" s="59"/>
      <c r="J124"/>
      <c r="K124"/>
      <c r="L124"/>
      <c r="M124"/>
      <c r="N124"/>
    </row>
    <row r="125" spans="7:14" x14ac:dyDescent="0.25">
      <c r="G125" s="59"/>
      <c r="J125"/>
      <c r="K125"/>
      <c r="L125"/>
      <c r="M125"/>
      <c r="N125"/>
    </row>
    <row r="126" spans="7:14" x14ac:dyDescent="0.25">
      <c r="G126" s="59"/>
      <c r="J126"/>
      <c r="K126"/>
      <c r="L126"/>
      <c r="M126"/>
      <c r="N126"/>
    </row>
    <row r="127" spans="7:14" x14ac:dyDescent="0.25">
      <c r="G127" s="59"/>
      <c r="J127"/>
      <c r="K127"/>
      <c r="L127"/>
      <c r="M127"/>
      <c r="N127"/>
    </row>
    <row r="128" spans="7:14" x14ac:dyDescent="0.25">
      <c r="G128" s="59"/>
      <c r="J128"/>
      <c r="K128"/>
      <c r="L128"/>
      <c r="M128"/>
      <c r="N128"/>
    </row>
    <row r="129" spans="7:14" x14ac:dyDescent="0.25">
      <c r="G129" s="59"/>
      <c r="J129"/>
      <c r="K129"/>
      <c r="L129"/>
      <c r="M129"/>
      <c r="N129"/>
    </row>
    <row r="130" spans="7:14" x14ac:dyDescent="0.25">
      <c r="G130" s="59"/>
      <c r="J130"/>
      <c r="K130"/>
      <c r="L130"/>
      <c r="M130"/>
      <c r="N130"/>
    </row>
    <row r="131" spans="7:14" x14ac:dyDescent="0.25">
      <c r="G131" s="59"/>
      <c r="J131"/>
      <c r="K131"/>
      <c r="L131"/>
      <c r="M131"/>
      <c r="N131"/>
    </row>
    <row r="132" spans="7:14" x14ac:dyDescent="0.25">
      <c r="G132" s="59"/>
      <c r="J132"/>
      <c r="K132"/>
      <c r="L132"/>
      <c r="M132"/>
      <c r="N132"/>
    </row>
    <row r="133" spans="7:14" x14ac:dyDescent="0.25">
      <c r="G133" s="59"/>
      <c r="J133"/>
      <c r="K133"/>
      <c r="L133"/>
      <c r="M133"/>
      <c r="N133"/>
    </row>
    <row r="134" spans="7:14" x14ac:dyDescent="0.25">
      <c r="G134" s="59"/>
      <c r="J134"/>
      <c r="K134"/>
      <c r="L134"/>
      <c r="M134"/>
      <c r="N134"/>
    </row>
    <row r="135" spans="7:14" x14ac:dyDescent="0.25">
      <c r="G135" s="59"/>
      <c r="J135"/>
      <c r="K135"/>
      <c r="L135"/>
      <c r="M135"/>
      <c r="N135"/>
    </row>
    <row r="136" spans="7:14" x14ac:dyDescent="0.25">
      <c r="G136" s="59"/>
      <c r="J136"/>
      <c r="K136"/>
      <c r="L136"/>
      <c r="M136"/>
      <c r="N136"/>
    </row>
    <row r="137" spans="7:14" x14ac:dyDescent="0.25">
      <c r="G137" s="59"/>
      <c r="J137"/>
      <c r="K137"/>
      <c r="L137"/>
      <c r="M137"/>
      <c r="N137"/>
    </row>
    <row r="138" spans="7:14" x14ac:dyDescent="0.25">
      <c r="G138" s="59"/>
      <c r="J138"/>
      <c r="K138"/>
      <c r="L138"/>
      <c r="M138"/>
      <c r="N138"/>
    </row>
    <row r="139" spans="7:14" x14ac:dyDescent="0.25">
      <c r="G139" s="59"/>
      <c r="J139"/>
      <c r="K139"/>
      <c r="L139"/>
      <c r="M139"/>
      <c r="N139"/>
    </row>
    <row r="140" spans="7:14" x14ac:dyDescent="0.25">
      <c r="G140" s="59"/>
      <c r="J140"/>
      <c r="K140"/>
      <c r="L140"/>
      <c r="M140"/>
      <c r="N140"/>
    </row>
    <row r="141" spans="7:14" x14ac:dyDescent="0.25">
      <c r="G141" s="59"/>
      <c r="J141"/>
      <c r="K141"/>
      <c r="L141"/>
      <c r="M141"/>
      <c r="N141"/>
    </row>
    <row r="142" spans="7:14" x14ac:dyDescent="0.25">
      <c r="G142" s="59"/>
      <c r="J142"/>
      <c r="K142"/>
      <c r="L142"/>
      <c r="M142"/>
      <c r="N142"/>
    </row>
    <row r="143" spans="7:14" x14ac:dyDescent="0.25">
      <c r="G143" s="59"/>
      <c r="J143"/>
      <c r="K143"/>
      <c r="L143"/>
      <c r="M143"/>
      <c r="N143"/>
    </row>
    <row r="144" spans="7:14" x14ac:dyDescent="0.25">
      <c r="G144" s="59"/>
      <c r="J144"/>
      <c r="K144"/>
      <c r="L144"/>
      <c r="M144"/>
      <c r="N144"/>
    </row>
    <row r="145" spans="7:14" x14ac:dyDescent="0.25">
      <c r="G145" s="59"/>
      <c r="J145"/>
      <c r="K145"/>
      <c r="L145"/>
      <c r="M145"/>
      <c r="N145"/>
    </row>
    <row r="146" spans="7:14" x14ac:dyDescent="0.25">
      <c r="G146" s="59"/>
      <c r="J146"/>
      <c r="K146"/>
      <c r="L146"/>
      <c r="M146"/>
      <c r="N146"/>
    </row>
    <row r="147" spans="7:14" x14ac:dyDescent="0.25">
      <c r="G147" s="59"/>
      <c r="J147"/>
      <c r="K147"/>
      <c r="L147"/>
      <c r="M147"/>
      <c r="N147"/>
    </row>
    <row r="148" spans="7:14" x14ac:dyDescent="0.25">
      <c r="G148" s="59"/>
      <c r="J148"/>
      <c r="K148"/>
      <c r="L148"/>
      <c r="M148"/>
      <c r="N148"/>
    </row>
    <row r="149" spans="7:14" x14ac:dyDescent="0.25">
      <c r="G149" s="59"/>
      <c r="J149"/>
      <c r="K149"/>
      <c r="L149"/>
      <c r="M149"/>
      <c r="N149"/>
    </row>
    <row r="150" spans="7:14" x14ac:dyDescent="0.25">
      <c r="G150" s="59"/>
      <c r="J150"/>
      <c r="K150"/>
      <c r="L150"/>
      <c r="M150"/>
      <c r="N150"/>
    </row>
    <row r="151" spans="7:14" x14ac:dyDescent="0.25">
      <c r="G151" s="59"/>
      <c r="J151"/>
      <c r="K151"/>
      <c r="L151"/>
      <c r="M151"/>
      <c r="N151"/>
    </row>
    <row r="152" spans="7:14" x14ac:dyDescent="0.25">
      <c r="G152" s="59"/>
      <c r="J152"/>
      <c r="K152"/>
      <c r="L152"/>
      <c r="M152"/>
      <c r="N152"/>
    </row>
    <row r="153" spans="7:14" x14ac:dyDescent="0.25">
      <c r="G153" s="59"/>
      <c r="J153"/>
      <c r="K153"/>
      <c r="L153"/>
      <c r="M153"/>
      <c r="N153"/>
    </row>
    <row r="154" spans="7:14" x14ac:dyDescent="0.25">
      <c r="G154" s="59"/>
      <c r="J154"/>
      <c r="K154"/>
      <c r="L154"/>
      <c r="M154"/>
      <c r="N154"/>
    </row>
    <row r="155" spans="7:14" x14ac:dyDescent="0.25">
      <c r="G155" s="59"/>
      <c r="J155"/>
      <c r="K155"/>
      <c r="L155"/>
      <c r="M155"/>
      <c r="N155"/>
    </row>
    <row r="156" spans="7:14" x14ac:dyDescent="0.25">
      <c r="G156" s="59"/>
      <c r="J156"/>
      <c r="K156"/>
      <c r="L156"/>
      <c r="M156"/>
      <c r="N156"/>
    </row>
    <row r="157" spans="7:14" x14ac:dyDescent="0.25">
      <c r="G157" s="59"/>
      <c r="J157"/>
      <c r="K157"/>
      <c r="L157"/>
      <c r="M157"/>
      <c r="N157"/>
    </row>
    <row r="158" spans="7:14" x14ac:dyDescent="0.25">
      <c r="G158" s="59"/>
      <c r="J158"/>
      <c r="K158"/>
      <c r="L158"/>
      <c r="M158"/>
      <c r="N158"/>
    </row>
    <row r="159" spans="7:14" x14ac:dyDescent="0.25">
      <c r="G159" s="59"/>
      <c r="J159"/>
      <c r="K159"/>
      <c r="L159"/>
      <c r="M159"/>
      <c r="N159"/>
    </row>
    <row r="160" spans="7:14" x14ac:dyDescent="0.25">
      <c r="G160" s="59"/>
      <c r="J160"/>
      <c r="K160"/>
      <c r="L160"/>
      <c r="M160"/>
      <c r="N160"/>
    </row>
    <row r="161" spans="7:14" x14ac:dyDescent="0.25">
      <c r="G161" s="59"/>
      <c r="J161"/>
      <c r="K161"/>
      <c r="L161"/>
      <c r="M161"/>
      <c r="N161"/>
    </row>
    <row r="162" spans="7:14" x14ac:dyDescent="0.25">
      <c r="G162" s="59"/>
      <c r="J162"/>
      <c r="K162"/>
      <c r="L162"/>
      <c r="M162"/>
      <c r="N162"/>
    </row>
    <row r="163" spans="7:14" x14ac:dyDescent="0.25">
      <c r="G163" s="59"/>
      <c r="J163"/>
      <c r="K163"/>
      <c r="L163"/>
      <c r="M163"/>
      <c r="N163"/>
    </row>
    <row r="164" spans="7:14" x14ac:dyDescent="0.25">
      <c r="G164" s="59"/>
      <c r="J164"/>
      <c r="K164"/>
      <c r="L164"/>
      <c r="M164"/>
      <c r="N164"/>
    </row>
    <row r="165" spans="7:14" x14ac:dyDescent="0.25">
      <c r="G165" s="59"/>
      <c r="J165"/>
      <c r="K165"/>
      <c r="L165"/>
      <c r="M165"/>
      <c r="N165"/>
    </row>
    <row r="166" spans="7:14" x14ac:dyDescent="0.25">
      <c r="G166" s="59"/>
      <c r="J166"/>
      <c r="K166"/>
      <c r="L166"/>
      <c r="M166"/>
      <c r="N166"/>
    </row>
    <row r="167" spans="7:14" x14ac:dyDescent="0.25">
      <c r="G167" s="59"/>
      <c r="J167"/>
      <c r="K167"/>
      <c r="L167"/>
      <c r="M167"/>
      <c r="N167"/>
    </row>
    <row r="168" spans="7:14" x14ac:dyDescent="0.25">
      <c r="G168" s="59"/>
      <c r="J168"/>
      <c r="K168"/>
      <c r="L168"/>
      <c r="M168"/>
      <c r="N168"/>
    </row>
    <row r="169" spans="7:14" x14ac:dyDescent="0.25">
      <c r="G169" s="59"/>
      <c r="J169"/>
      <c r="K169"/>
      <c r="L169"/>
      <c r="M169"/>
      <c r="N169"/>
    </row>
    <row r="170" spans="7:14" x14ac:dyDescent="0.25">
      <c r="G170" s="59"/>
      <c r="J170"/>
      <c r="K170"/>
      <c r="L170"/>
      <c r="M170"/>
      <c r="N170"/>
    </row>
    <row r="171" spans="7:14" x14ac:dyDescent="0.25">
      <c r="G171" s="59"/>
      <c r="J171"/>
      <c r="K171"/>
      <c r="L171"/>
      <c r="M171"/>
      <c r="N171"/>
    </row>
    <row r="172" spans="7:14" x14ac:dyDescent="0.25">
      <c r="G172" s="59"/>
      <c r="J172"/>
      <c r="K172"/>
      <c r="L172"/>
      <c r="M172"/>
      <c r="N172"/>
    </row>
    <row r="173" spans="7:14" x14ac:dyDescent="0.25">
      <c r="G173" s="59"/>
      <c r="J173"/>
      <c r="K173"/>
      <c r="L173"/>
      <c r="M173"/>
      <c r="N173"/>
    </row>
    <row r="174" spans="7:14" x14ac:dyDescent="0.25">
      <c r="G174" s="59"/>
      <c r="J174"/>
      <c r="K174"/>
      <c r="L174"/>
      <c r="M174"/>
      <c r="N174"/>
    </row>
    <row r="175" spans="7:14" x14ac:dyDescent="0.25">
      <c r="G175" s="59"/>
      <c r="J175"/>
      <c r="K175"/>
      <c r="L175"/>
      <c r="M175"/>
      <c r="N175"/>
    </row>
    <row r="176" spans="7:14" x14ac:dyDescent="0.25">
      <c r="G176" s="59"/>
      <c r="J176"/>
      <c r="K176"/>
      <c r="L176"/>
      <c r="M176"/>
      <c r="N176"/>
    </row>
    <row r="177" spans="7:14" x14ac:dyDescent="0.25">
      <c r="G177" s="59"/>
      <c r="J177"/>
      <c r="K177"/>
      <c r="L177"/>
      <c r="M177"/>
      <c r="N177"/>
    </row>
    <row r="178" spans="7:14" x14ac:dyDescent="0.25">
      <c r="G178" s="59"/>
      <c r="J178"/>
      <c r="K178"/>
      <c r="L178"/>
      <c r="M178"/>
      <c r="N178"/>
    </row>
    <row r="179" spans="7:14" x14ac:dyDescent="0.25">
      <c r="G179" s="59"/>
      <c r="J179"/>
      <c r="K179"/>
      <c r="L179"/>
      <c r="M179"/>
      <c r="N179"/>
    </row>
    <row r="180" spans="7:14" x14ac:dyDescent="0.25">
      <c r="G180" s="59"/>
      <c r="J180"/>
      <c r="K180"/>
      <c r="L180"/>
      <c r="M180"/>
      <c r="N180"/>
    </row>
    <row r="181" spans="7:14" x14ac:dyDescent="0.25">
      <c r="G181" s="59"/>
      <c r="J181"/>
      <c r="K181"/>
      <c r="L181"/>
      <c r="M181"/>
      <c r="N181"/>
    </row>
    <row r="182" spans="7:14" x14ac:dyDescent="0.25">
      <c r="G182" s="59"/>
      <c r="J182"/>
      <c r="K182"/>
      <c r="L182"/>
      <c r="M182"/>
      <c r="N182"/>
    </row>
    <row r="183" spans="7:14" x14ac:dyDescent="0.25">
      <c r="G183" s="59"/>
      <c r="J183"/>
      <c r="K183"/>
      <c r="L183"/>
      <c r="M183"/>
      <c r="N183"/>
    </row>
    <row r="184" spans="7:14" x14ac:dyDescent="0.25">
      <c r="G184" s="59"/>
      <c r="J184"/>
      <c r="K184"/>
      <c r="L184"/>
      <c r="M184"/>
      <c r="N184"/>
    </row>
    <row r="185" spans="7:14" x14ac:dyDescent="0.25">
      <c r="G185" s="59"/>
      <c r="J185"/>
      <c r="K185"/>
      <c r="L185"/>
      <c r="M185"/>
      <c r="N185"/>
    </row>
    <row r="186" spans="7:14" x14ac:dyDescent="0.25">
      <c r="G186" s="59"/>
      <c r="J186"/>
      <c r="K186"/>
      <c r="L186"/>
      <c r="M186"/>
      <c r="N186"/>
    </row>
    <row r="187" spans="7:14" x14ac:dyDescent="0.25">
      <c r="G187" s="59"/>
      <c r="J187"/>
      <c r="K187"/>
      <c r="L187"/>
      <c r="M187"/>
      <c r="N187"/>
    </row>
    <row r="188" spans="7:14" x14ac:dyDescent="0.25">
      <c r="G188" s="59"/>
      <c r="J188"/>
      <c r="K188"/>
      <c r="L188"/>
      <c r="M188"/>
      <c r="N188"/>
    </row>
    <row r="189" spans="7:14" x14ac:dyDescent="0.25">
      <c r="G189" s="59"/>
      <c r="J189"/>
      <c r="K189"/>
      <c r="L189"/>
      <c r="M189"/>
      <c r="N189"/>
    </row>
    <row r="190" spans="7:14" x14ac:dyDescent="0.25">
      <c r="G190" s="59"/>
      <c r="J190"/>
      <c r="K190"/>
      <c r="L190"/>
      <c r="M190"/>
      <c r="N190"/>
    </row>
    <row r="191" spans="7:14" x14ac:dyDescent="0.25">
      <c r="G191" s="59"/>
      <c r="J191"/>
      <c r="K191"/>
      <c r="L191"/>
      <c r="M191"/>
      <c r="N191"/>
    </row>
    <row r="192" spans="7:14" x14ac:dyDescent="0.25">
      <c r="G192" s="59"/>
      <c r="J192"/>
      <c r="K192"/>
      <c r="L192"/>
      <c r="M192"/>
      <c r="N192"/>
    </row>
    <row r="193" spans="7:14" x14ac:dyDescent="0.25">
      <c r="G193" s="59"/>
      <c r="J193"/>
      <c r="K193"/>
      <c r="L193"/>
      <c r="M193"/>
      <c r="N193"/>
    </row>
    <row r="194" spans="7:14" x14ac:dyDescent="0.25">
      <c r="G194" s="59"/>
      <c r="J194"/>
      <c r="K194"/>
      <c r="L194"/>
      <c r="M194"/>
      <c r="N194"/>
    </row>
    <row r="195" spans="7:14" x14ac:dyDescent="0.25">
      <c r="G195" s="59"/>
      <c r="J195"/>
      <c r="K195"/>
      <c r="L195"/>
      <c r="M195"/>
      <c r="N195"/>
    </row>
    <row r="196" spans="7:14" x14ac:dyDescent="0.25">
      <c r="G196" s="59"/>
      <c r="J196"/>
      <c r="K196"/>
      <c r="L196"/>
      <c r="M196"/>
      <c r="N196"/>
    </row>
    <row r="197" spans="7:14" x14ac:dyDescent="0.25">
      <c r="G197" s="59"/>
      <c r="J197"/>
      <c r="K197"/>
      <c r="L197"/>
      <c r="M197"/>
      <c r="N197"/>
    </row>
    <row r="198" spans="7:14" x14ac:dyDescent="0.25">
      <c r="G198" s="59"/>
      <c r="J198"/>
      <c r="K198"/>
      <c r="L198"/>
      <c r="M198"/>
      <c r="N198"/>
    </row>
    <row r="199" spans="7:14" x14ac:dyDescent="0.25">
      <c r="G199" s="59"/>
      <c r="J199"/>
      <c r="K199"/>
      <c r="L199"/>
      <c r="M199"/>
      <c r="N199"/>
    </row>
    <row r="200" spans="7:14" x14ac:dyDescent="0.25">
      <c r="G200" s="59"/>
      <c r="J200"/>
      <c r="K200"/>
      <c r="L200"/>
      <c r="M200"/>
      <c r="N200"/>
    </row>
    <row r="201" spans="7:14" x14ac:dyDescent="0.25">
      <c r="G201" s="59"/>
      <c r="J201"/>
      <c r="K201"/>
      <c r="L201"/>
      <c r="M201"/>
      <c r="N201"/>
    </row>
    <row r="202" spans="7:14" x14ac:dyDescent="0.25">
      <c r="J202"/>
      <c r="K202"/>
      <c r="L202"/>
      <c r="M202"/>
      <c r="N202"/>
    </row>
    <row r="203" spans="7:14" x14ac:dyDescent="0.25">
      <c r="J203"/>
      <c r="K203"/>
      <c r="L203"/>
      <c r="M203"/>
      <c r="N203"/>
    </row>
    <row r="204" spans="7:14" x14ac:dyDescent="0.25">
      <c r="J204"/>
      <c r="K204"/>
      <c r="L204"/>
      <c r="M204"/>
      <c r="N204"/>
    </row>
    <row r="205" spans="7:14" x14ac:dyDescent="0.25">
      <c r="J205"/>
      <c r="K205"/>
      <c r="L205"/>
      <c r="M205"/>
      <c r="N205"/>
    </row>
    <row r="206" spans="7:14" x14ac:dyDescent="0.25">
      <c r="J206"/>
      <c r="K206"/>
      <c r="L206"/>
      <c r="M206"/>
      <c r="N206"/>
    </row>
    <row r="207" spans="7:14" x14ac:dyDescent="0.25">
      <c r="J207"/>
      <c r="K207"/>
      <c r="L207"/>
      <c r="M207"/>
      <c r="N207"/>
    </row>
    <row r="208" spans="7:14" x14ac:dyDescent="0.25">
      <c r="J208"/>
      <c r="K208"/>
      <c r="L208"/>
      <c r="M208"/>
      <c r="N208"/>
    </row>
    <row r="209" spans="10:14" x14ac:dyDescent="0.25">
      <c r="J209"/>
      <c r="K209"/>
      <c r="L209"/>
      <c r="M209"/>
      <c r="N209"/>
    </row>
    <row r="210" spans="10:14" x14ac:dyDescent="0.25">
      <c r="J210"/>
      <c r="K210"/>
      <c r="L210"/>
      <c r="M210"/>
      <c r="N210"/>
    </row>
    <row r="211" spans="10:14" x14ac:dyDescent="0.25">
      <c r="J211"/>
      <c r="K211"/>
      <c r="L211"/>
      <c r="M211"/>
      <c r="N211"/>
    </row>
    <row r="212" spans="10:14" x14ac:dyDescent="0.25">
      <c r="J212"/>
      <c r="K212"/>
      <c r="L212"/>
      <c r="M212"/>
      <c r="N212"/>
    </row>
    <row r="213" spans="10:14" x14ac:dyDescent="0.25">
      <c r="J213"/>
      <c r="K213"/>
      <c r="L213"/>
      <c r="M213"/>
      <c r="N213"/>
    </row>
    <row r="214" spans="10:14" x14ac:dyDescent="0.25">
      <c r="J214"/>
      <c r="K214"/>
      <c r="L214"/>
      <c r="M214"/>
      <c r="N214"/>
    </row>
    <row r="215" spans="10:14" x14ac:dyDescent="0.25">
      <c r="J215"/>
      <c r="K215"/>
      <c r="L215"/>
      <c r="M215"/>
      <c r="N215"/>
    </row>
    <row r="216" spans="10:14" x14ac:dyDescent="0.25">
      <c r="J216"/>
      <c r="K216"/>
      <c r="L216"/>
      <c r="M216"/>
      <c r="N216"/>
    </row>
    <row r="217" spans="10:14" x14ac:dyDescent="0.25">
      <c r="J217"/>
      <c r="K217"/>
      <c r="L217"/>
      <c r="M217"/>
      <c r="N217"/>
    </row>
    <row r="218" spans="10:14" x14ac:dyDescent="0.25">
      <c r="J218"/>
      <c r="K218"/>
      <c r="L218"/>
      <c r="M218"/>
      <c r="N218"/>
    </row>
    <row r="219" spans="10:14" x14ac:dyDescent="0.25">
      <c r="J219"/>
      <c r="K219"/>
      <c r="L219"/>
      <c r="M219"/>
      <c r="N219"/>
    </row>
    <row r="220" spans="10:14" x14ac:dyDescent="0.25">
      <c r="J220"/>
      <c r="K220"/>
      <c r="L220"/>
      <c r="M220"/>
      <c r="N220"/>
    </row>
    <row r="221" spans="10:14" x14ac:dyDescent="0.25">
      <c r="J221"/>
      <c r="K221"/>
      <c r="L221"/>
      <c r="M221"/>
      <c r="N221"/>
    </row>
    <row r="222" spans="10:14" x14ac:dyDescent="0.25">
      <c r="J222"/>
      <c r="K222"/>
      <c r="L222"/>
      <c r="M222"/>
      <c r="N222"/>
    </row>
    <row r="223" spans="10:14" x14ac:dyDescent="0.25">
      <c r="J223"/>
      <c r="K223"/>
      <c r="L223"/>
      <c r="M223"/>
      <c r="N223"/>
    </row>
    <row r="224" spans="10:14" x14ac:dyDescent="0.25">
      <c r="J224"/>
      <c r="K224"/>
      <c r="L224"/>
      <c r="M224"/>
      <c r="N224"/>
    </row>
    <row r="225" spans="10:14" x14ac:dyDescent="0.25">
      <c r="J225"/>
      <c r="K225"/>
      <c r="L225"/>
      <c r="M225"/>
      <c r="N225"/>
    </row>
    <row r="226" spans="10:14" x14ac:dyDescent="0.25">
      <c r="J226"/>
      <c r="K226"/>
      <c r="L226"/>
      <c r="M226"/>
      <c r="N226"/>
    </row>
    <row r="227" spans="10:14" x14ac:dyDescent="0.25">
      <c r="J227"/>
      <c r="K227"/>
      <c r="L227"/>
      <c r="M227"/>
      <c r="N227"/>
    </row>
    <row r="228" spans="10:14" x14ac:dyDescent="0.25">
      <c r="J228"/>
      <c r="K228"/>
      <c r="L228"/>
      <c r="M228"/>
      <c r="N228"/>
    </row>
    <row r="229" spans="10:14" x14ac:dyDescent="0.25">
      <c r="J229"/>
      <c r="K229"/>
      <c r="L229"/>
      <c r="M229"/>
      <c r="N229"/>
    </row>
    <row r="230" spans="10:14" x14ac:dyDescent="0.25">
      <c r="J230"/>
      <c r="K230"/>
      <c r="L230"/>
      <c r="M230"/>
      <c r="N230"/>
    </row>
    <row r="231" spans="10:14" x14ac:dyDescent="0.25">
      <c r="J231"/>
      <c r="K231"/>
      <c r="L231"/>
      <c r="M231"/>
      <c r="N231"/>
    </row>
    <row r="232" spans="10:14" x14ac:dyDescent="0.25">
      <c r="J232"/>
      <c r="K232"/>
      <c r="L232"/>
      <c r="M232"/>
      <c r="N232"/>
    </row>
    <row r="233" spans="10:14" x14ac:dyDescent="0.25">
      <c r="J233"/>
      <c r="K233"/>
      <c r="L233"/>
      <c r="M233"/>
      <c r="N233"/>
    </row>
    <row r="234" spans="10:14" x14ac:dyDescent="0.25">
      <c r="J234"/>
      <c r="K234"/>
      <c r="L234"/>
      <c r="M234"/>
      <c r="N234"/>
    </row>
    <row r="235" spans="10:14" x14ac:dyDescent="0.25">
      <c r="J235"/>
      <c r="K235"/>
      <c r="L235"/>
      <c r="M235"/>
      <c r="N235"/>
    </row>
    <row r="236" spans="10:14" x14ac:dyDescent="0.25">
      <c r="J236"/>
      <c r="K236"/>
      <c r="L236"/>
      <c r="M236"/>
      <c r="N236"/>
    </row>
    <row r="237" spans="10:14" x14ac:dyDescent="0.25">
      <c r="J237"/>
      <c r="K237"/>
      <c r="L237"/>
      <c r="M237"/>
      <c r="N237"/>
    </row>
    <row r="238" spans="10:14" x14ac:dyDescent="0.25">
      <c r="J238"/>
      <c r="K238"/>
      <c r="L238"/>
      <c r="M238"/>
      <c r="N238"/>
    </row>
    <row r="239" spans="10:14" x14ac:dyDescent="0.25">
      <c r="J239"/>
      <c r="K239"/>
      <c r="L239"/>
      <c r="M239"/>
      <c r="N239"/>
    </row>
    <row r="240" spans="10:14" x14ac:dyDescent="0.25">
      <c r="J240"/>
      <c r="K240"/>
      <c r="L240"/>
      <c r="M240"/>
      <c r="N240"/>
    </row>
    <row r="241" spans="10:14" x14ac:dyDescent="0.25">
      <c r="J241"/>
      <c r="K241"/>
      <c r="L241"/>
      <c r="M241"/>
      <c r="N241"/>
    </row>
    <row r="242" spans="10:14" x14ac:dyDescent="0.25">
      <c r="J242"/>
      <c r="K242"/>
      <c r="L242"/>
      <c r="M242"/>
      <c r="N242"/>
    </row>
    <row r="243" spans="10:14" x14ac:dyDescent="0.25">
      <c r="J243"/>
      <c r="K243"/>
      <c r="L243"/>
      <c r="M243"/>
      <c r="N243"/>
    </row>
    <row r="244" spans="10:14" x14ac:dyDescent="0.25">
      <c r="J244"/>
      <c r="K244"/>
      <c r="L244"/>
      <c r="M244"/>
      <c r="N244"/>
    </row>
    <row r="245" spans="10:14" x14ac:dyDescent="0.25">
      <c r="J245"/>
      <c r="K245"/>
      <c r="L245"/>
      <c r="M245"/>
      <c r="N245"/>
    </row>
    <row r="246" spans="10:14" x14ac:dyDescent="0.25">
      <c r="J246"/>
      <c r="K246"/>
      <c r="L246"/>
      <c r="M246"/>
      <c r="N246"/>
    </row>
    <row r="247" spans="10:14" x14ac:dyDescent="0.25">
      <c r="J247"/>
      <c r="K247"/>
      <c r="L247"/>
      <c r="M247"/>
      <c r="N247"/>
    </row>
    <row r="248" spans="10:14" x14ac:dyDescent="0.25">
      <c r="J248"/>
      <c r="K248"/>
      <c r="L248"/>
      <c r="M248"/>
      <c r="N248"/>
    </row>
    <row r="249" spans="10:14" x14ac:dyDescent="0.25">
      <c r="J249"/>
      <c r="K249"/>
      <c r="L249"/>
      <c r="M249"/>
      <c r="N249"/>
    </row>
    <row r="250" spans="10:14" x14ac:dyDescent="0.25">
      <c r="J250"/>
      <c r="K250"/>
      <c r="L250"/>
      <c r="M250"/>
      <c r="N250"/>
    </row>
    <row r="251" spans="10:14" x14ac:dyDescent="0.25">
      <c r="J251"/>
      <c r="K251"/>
      <c r="L251"/>
      <c r="M251"/>
      <c r="N251"/>
    </row>
    <row r="252" spans="10:14" x14ac:dyDescent="0.25">
      <c r="J252"/>
      <c r="K252"/>
      <c r="L252"/>
      <c r="M252"/>
      <c r="N252"/>
    </row>
    <row r="253" spans="10:14" x14ac:dyDescent="0.25">
      <c r="J253"/>
      <c r="K253"/>
      <c r="L253"/>
      <c r="M253"/>
      <c r="N253"/>
    </row>
    <row r="254" spans="10:14" x14ac:dyDescent="0.25">
      <c r="J254"/>
      <c r="K254"/>
      <c r="L254"/>
      <c r="M254"/>
      <c r="N254"/>
    </row>
    <row r="255" spans="10:14" x14ac:dyDescent="0.25">
      <c r="J255"/>
      <c r="K255"/>
      <c r="L255"/>
      <c r="M255"/>
      <c r="N255"/>
    </row>
    <row r="256" spans="10:14" x14ac:dyDescent="0.25">
      <c r="J256"/>
      <c r="K256"/>
      <c r="L256"/>
      <c r="M256"/>
      <c r="N256"/>
    </row>
    <row r="257" spans="10:14" x14ac:dyDescent="0.25">
      <c r="J257"/>
      <c r="K257"/>
      <c r="L257"/>
      <c r="M257"/>
      <c r="N257"/>
    </row>
    <row r="258" spans="10:14" x14ac:dyDescent="0.25">
      <c r="J258"/>
      <c r="K258"/>
      <c r="L258"/>
      <c r="M258"/>
      <c r="N258"/>
    </row>
    <row r="259" spans="10:14" x14ac:dyDescent="0.25">
      <c r="J259"/>
      <c r="K259"/>
      <c r="L259"/>
      <c r="M259"/>
      <c r="N259"/>
    </row>
    <row r="260" spans="10:14" x14ac:dyDescent="0.25">
      <c r="J260"/>
      <c r="K260"/>
      <c r="L260"/>
      <c r="M260"/>
      <c r="N260"/>
    </row>
    <row r="261" spans="10:14" x14ac:dyDescent="0.25">
      <c r="J261"/>
      <c r="K261"/>
      <c r="L261"/>
      <c r="M261"/>
      <c r="N261"/>
    </row>
    <row r="262" spans="10:14" x14ac:dyDescent="0.25">
      <c r="J262"/>
      <c r="K262"/>
      <c r="L262"/>
      <c r="M262"/>
      <c r="N262"/>
    </row>
    <row r="263" spans="10:14" x14ac:dyDescent="0.25">
      <c r="J263"/>
      <c r="K263"/>
      <c r="L263"/>
      <c r="M263"/>
      <c r="N263"/>
    </row>
    <row r="264" spans="10:14" x14ac:dyDescent="0.25">
      <c r="J264"/>
      <c r="K264"/>
      <c r="L264"/>
      <c r="M264"/>
      <c r="N264"/>
    </row>
    <row r="265" spans="10:14" x14ac:dyDescent="0.25">
      <c r="J265"/>
      <c r="K265"/>
      <c r="L265"/>
      <c r="M265"/>
      <c r="N265"/>
    </row>
    <row r="266" spans="10:14" x14ac:dyDescent="0.25">
      <c r="J266"/>
      <c r="K266"/>
      <c r="L266"/>
      <c r="M266"/>
      <c r="N266"/>
    </row>
    <row r="267" spans="10:14" x14ac:dyDescent="0.25">
      <c r="J267"/>
      <c r="K267"/>
      <c r="L267"/>
      <c r="M267"/>
      <c r="N267"/>
    </row>
    <row r="268" spans="10:14" x14ac:dyDescent="0.25">
      <c r="J268"/>
      <c r="K268"/>
      <c r="L268"/>
      <c r="M268"/>
      <c r="N268"/>
    </row>
    <row r="269" spans="10:14" x14ac:dyDescent="0.25">
      <c r="J269"/>
      <c r="K269"/>
      <c r="L269"/>
      <c r="M269"/>
      <c r="N269"/>
    </row>
    <row r="270" spans="10:14" x14ac:dyDescent="0.25">
      <c r="J270"/>
      <c r="K270"/>
      <c r="L270"/>
      <c r="M270"/>
      <c r="N270"/>
    </row>
    <row r="271" spans="10:14" x14ac:dyDescent="0.25">
      <c r="J271"/>
      <c r="K271"/>
      <c r="L271"/>
      <c r="M271"/>
      <c r="N271"/>
    </row>
    <row r="272" spans="10:14" x14ac:dyDescent="0.25">
      <c r="J272"/>
      <c r="K272"/>
      <c r="L272"/>
      <c r="M272"/>
      <c r="N272"/>
    </row>
    <row r="273" spans="10:14" x14ac:dyDescent="0.25">
      <c r="J273"/>
      <c r="K273"/>
      <c r="L273"/>
      <c r="M273"/>
      <c r="N273"/>
    </row>
    <row r="274" spans="10:14" x14ac:dyDescent="0.25">
      <c r="J274"/>
      <c r="K274"/>
      <c r="L274"/>
      <c r="M274"/>
      <c r="N274"/>
    </row>
    <row r="275" spans="10:14" x14ac:dyDescent="0.25">
      <c r="J275"/>
      <c r="K275"/>
      <c r="L275"/>
      <c r="M275"/>
      <c r="N275"/>
    </row>
    <row r="276" spans="10:14" x14ac:dyDescent="0.25">
      <c r="J276"/>
      <c r="K276"/>
      <c r="L276"/>
      <c r="M276"/>
      <c r="N276"/>
    </row>
    <row r="277" spans="10:14" x14ac:dyDescent="0.25">
      <c r="J277"/>
      <c r="K277"/>
      <c r="L277"/>
      <c r="M277"/>
      <c r="N277"/>
    </row>
    <row r="278" spans="10:14" x14ac:dyDescent="0.25">
      <c r="J278"/>
      <c r="K278"/>
      <c r="L278"/>
      <c r="M278"/>
      <c r="N278"/>
    </row>
    <row r="279" spans="10:14" x14ac:dyDescent="0.25">
      <c r="J279"/>
      <c r="K279"/>
      <c r="L279"/>
      <c r="M279"/>
      <c r="N279"/>
    </row>
    <row r="280" spans="10:14" x14ac:dyDescent="0.25">
      <c r="J280"/>
      <c r="K280"/>
      <c r="L280"/>
      <c r="M280"/>
      <c r="N280"/>
    </row>
    <row r="281" spans="10:14" x14ac:dyDescent="0.25">
      <c r="J281"/>
      <c r="K281"/>
      <c r="L281"/>
      <c r="M281"/>
      <c r="N281"/>
    </row>
    <row r="282" spans="10:14" x14ac:dyDescent="0.25">
      <c r="J282"/>
      <c r="K282"/>
      <c r="L282"/>
      <c r="M282"/>
      <c r="N282"/>
    </row>
    <row r="283" spans="10:14" x14ac:dyDescent="0.25">
      <c r="J283"/>
      <c r="K283"/>
      <c r="L283"/>
      <c r="M283"/>
      <c r="N283"/>
    </row>
    <row r="284" spans="10:14" x14ac:dyDescent="0.25">
      <c r="J284"/>
      <c r="K284"/>
      <c r="L284"/>
      <c r="M284"/>
      <c r="N284"/>
    </row>
    <row r="285" spans="10:14" x14ac:dyDescent="0.25">
      <c r="J285"/>
      <c r="K285"/>
      <c r="L285"/>
      <c r="M285"/>
      <c r="N285"/>
    </row>
    <row r="286" spans="10:14" x14ac:dyDescent="0.25">
      <c r="J286"/>
      <c r="K286"/>
      <c r="L286"/>
      <c r="M286"/>
      <c r="N286"/>
    </row>
    <row r="287" spans="10:14" x14ac:dyDescent="0.25">
      <c r="J287"/>
      <c r="K287"/>
      <c r="L287"/>
      <c r="M287"/>
      <c r="N287"/>
    </row>
    <row r="288" spans="10:14" x14ac:dyDescent="0.25">
      <c r="J288"/>
      <c r="K288"/>
      <c r="L288"/>
      <c r="M288"/>
      <c r="N288"/>
    </row>
    <row r="289" spans="10:14" x14ac:dyDescent="0.25">
      <c r="J289"/>
      <c r="K289"/>
      <c r="L289"/>
      <c r="M289"/>
      <c r="N289"/>
    </row>
    <row r="290" spans="10:14" x14ac:dyDescent="0.25">
      <c r="J290"/>
      <c r="K290"/>
      <c r="L290"/>
      <c r="M290"/>
      <c r="N290"/>
    </row>
    <row r="291" spans="10:14" x14ac:dyDescent="0.25">
      <c r="J291"/>
      <c r="K291"/>
      <c r="L291"/>
      <c r="M291"/>
      <c r="N291"/>
    </row>
    <row r="292" spans="10:14" x14ac:dyDescent="0.25">
      <c r="J292"/>
      <c r="K292"/>
      <c r="L292"/>
      <c r="M292"/>
      <c r="N292"/>
    </row>
    <row r="293" spans="10:14" x14ac:dyDescent="0.25">
      <c r="J293"/>
      <c r="K293"/>
      <c r="L293"/>
      <c r="M293"/>
      <c r="N293"/>
    </row>
    <row r="294" spans="10:14" x14ac:dyDescent="0.25">
      <c r="J294"/>
      <c r="K294"/>
      <c r="L294"/>
      <c r="M294"/>
      <c r="N294"/>
    </row>
    <row r="295" spans="10:14" x14ac:dyDescent="0.25">
      <c r="J295"/>
      <c r="K295"/>
      <c r="L295"/>
      <c r="M295"/>
      <c r="N295"/>
    </row>
    <row r="296" spans="10:14" x14ac:dyDescent="0.25">
      <c r="J296"/>
      <c r="K296"/>
      <c r="L296"/>
      <c r="M296"/>
      <c r="N296"/>
    </row>
    <row r="297" spans="10:14" x14ac:dyDescent="0.25">
      <c r="J297"/>
      <c r="K297"/>
      <c r="L297"/>
      <c r="M297"/>
      <c r="N297"/>
    </row>
    <row r="298" spans="10:14" x14ac:dyDescent="0.25">
      <c r="J298"/>
      <c r="K298"/>
      <c r="L298"/>
      <c r="M298"/>
      <c r="N298"/>
    </row>
    <row r="299" spans="10:14" x14ac:dyDescent="0.25">
      <c r="J299"/>
      <c r="K299"/>
      <c r="L299"/>
      <c r="M299"/>
      <c r="N299"/>
    </row>
    <row r="300" spans="10:14" x14ac:dyDescent="0.25">
      <c r="J300"/>
      <c r="K300"/>
      <c r="L300"/>
      <c r="M300"/>
      <c r="N300"/>
    </row>
    <row r="301" spans="10:14" x14ac:dyDescent="0.25">
      <c r="J301"/>
      <c r="K301"/>
      <c r="L301"/>
      <c r="M301"/>
      <c r="N301"/>
    </row>
    <row r="302" spans="10:14" x14ac:dyDescent="0.25">
      <c r="J302"/>
      <c r="K302"/>
      <c r="L302"/>
      <c r="M302"/>
      <c r="N302"/>
    </row>
    <row r="303" spans="10:14" x14ac:dyDescent="0.25">
      <c r="J303"/>
      <c r="K303"/>
      <c r="L303"/>
      <c r="M303"/>
      <c r="N303"/>
    </row>
    <row r="304" spans="10:14" x14ac:dyDescent="0.25">
      <c r="J304"/>
      <c r="K304"/>
      <c r="L304"/>
      <c r="M304"/>
      <c r="N304"/>
    </row>
    <row r="305" spans="10:14" x14ac:dyDescent="0.25">
      <c r="J305"/>
      <c r="K305"/>
      <c r="L305"/>
      <c r="M305"/>
      <c r="N305"/>
    </row>
    <row r="306" spans="10:14" x14ac:dyDescent="0.25">
      <c r="J306"/>
      <c r="K306"/>
      <c r="L306"/>
      <c r="M306"/>
      <c r="N306"/>
    </row>
    <row r="307" spans="10:14" x14ac:dyDescent="0.25">
      <c r="J307"/>
      <c r="K307"/>
      <c r="L307"/>
      <c r="M307"/>
      <c r="N307"/>
    </row>
    <row r="308" spans="10:14" x14ac:dyDescent="0.25">
      <c r="J308"/>
      <c r="K308"/>
      <c r="L308"/>
      <c r="M308"/>
      <c r="N308"/>
    </row>
    <row r="309" spans="10:14" x14ac:dyDescent="0.25">
      <c r="J309"/>
      <c r="K309"/>
      <c r="L309"/>
      <c r="M309"/>
      <c r="N309"/>
    </row>
    <row r="310" spans="10:14" x14ac:dyDescent="0.25">
      <c r="J310"/>
      <c r="K310"/>
      <c r="L310"/>
      <c r="M310"/>
      <c r="N310"/>
    </row>
    <row r="311" spans="10:14" x14ac:dyDescent="0.25">
      <c r="J311"/>
      <c r="K311"/>
      <c r="L311"/>
      <c r="M311"/>
      <c r="N311"/>
    </row>
    <row r="312" spans="10:14" x14ac:dyDescent="0.25">
      <c r="J312"/>
      <c r="K312"/>
      <c r="L312"/>
      <c r="M312"/>
      <c r="N312"/>
    </row>
    <row r="313" spans="10:14" x14ac:dyDescent="0.25">
      <c r="J313"/>
      <c r="K313"/>
      <c r="L313"/>
      <c r="M313"/>
      <c r="N313"/>
    </row>
    <row r="314" spans="10:14" x14ac:dyDescent="0.25">
      <c r="J314"/>
      <c r="K314"/>
      <c r="L314"/>
      <c r="M314"/>
      <c r="N314"/>
    </row>
    <row r="315" spans="10:14" x14ac:dyDescent="0.25">
      <c r="J315"/>
      <c r="K315"/>
      <c r="L315"/>
      <c r="M315"/>
      <c r="N315"/>
    </row>
    <row r="316" spans="10:14" x14ac:dyDescent="0.25">
      <c r="J316"/>
      <c r="K316"/>
      <c r="L316"/>
      <c r="M316"/>
      <c r="N316"/>
    </row>
    <row r="317" spans="10:14" x14ac:dyDescent="0.25">
      <c r="J317"/>
      <c r="K317"/>
      <c r="L317"/>
      <c r="M317"/>
      <c r="N317"/>
    </row>
    <row r="318" spans="10:14" x14ac:dyDescent="0.25">
      <c r="J318"/>
      <c r="K318"/>
      <c r="L318"/>
      <c r="M318"/>
      <c r="N318"/>
    </row>
    <row r="319" spans="10:14" x14ac:dyDescent="0.25">
      <c r="J319"/>
      <c r="K319"/>
      <c r="L319"/>
      <c r="M319"/>
      <c r="N319"/>
    </row>
    <row r="320" spans="10:14" x14ac:dyDescent="0.25">
      <c r="J320"/>
      <c r="K320"/>
      <c r="L320"/>
      <c r="M320"/>
      <c r="N320"/>
    </row>
    <row r="321" spans="10:14" x14ac:dyDescent="0.25">
      <c r="J321"/>
      <c r="K321"/>
      <c r="L321"/>
      <c r="M321"/>
      <c r="N321"/>
    </row>
    <row r="322" spans="10:14" x14ac:dyDescent="0.25">
      <c r="J322"/>
      <c r="K322"/>
      <c r="L322"/>
      <c r="M322"/>
      <c r="N322"/>
    </row>
    <row r="323" spans="10:14" x14ac:dyDescent="0.25">
      <c r="J323"/>
      <c r="K323"/>
      <c r="L323"/>
      <c r="M323"/>
      <c r="N323"/>
    </row>
    <row r="324" spans="10:14" x14ac:dyDescent="0.25">
      <c r="J324"/>
      <c r="K324"/>
      <c r="L324"/>
      <c r="M324"/>
      <c r="N324"/>
    </row>
    <row r="325" spans="10:14" x14ac:dyDescent="0.25">
      <c r="J325"/>
      <c r="K325"/>
      <c r="L325"/>
      <c r="M325"/>
      <c r="N325"/>
    </row>
    <row r="326" spans="10:14" x14ac:dyDescent="0.25">
      <c r="J326"/>
      <c r="K326"/>
      <c r="L326"/>
      <c r="M326"/>
      <c r="N326"/>
    </row>
    <row r="327" spans="10:14" x14ac:dyDescent="0.25">
      <c r="J327"/>
      <c r="K327"/>
      <c r="L327"/>
      <c r="M327"/>
      <c r="N327"/>
    </row>
    <row r="328" spans="10:14" x14ac:dyDescent="0.25">
      <c r="J328"/>
      <c r="K328"/>
      <c r="L328"/>
      <c r="M328"/>
      <c r="N328"/>
    </row>
    <row r="329" spans="10:14" x14ac:dyDescent="0.25">
      <c r="J329"/>
      <c r="K329"/>
      <c r="L329"/>
      <c r="M329"/>
      <c r="N329"/>
    </row>
    <row r="330" spans="10:14" x14ac:dyDescent="0.25">
      <c r="J330"/>
      <c r="K330"/>
      <c r="L330"/>
      <c r="M330"/>
      <c r="N330"/>
    </row>
    <row r="331" spans="10:14" x14ac:dyDescent="0.25">
      <c r="J331"/>
      <c r="K331"/>
      <c r="L331"/>
      <c r="M331"/>
      <c r="N331"/>
    </row>
    <row r="332" spans="10:14" x14ac:dyDescent="0.25">
      <c r="J332"/>
      <c r="K332"/>
      <c r="L332"/>
      <c r="M332"/>
      <c r="N332"/>
    </row>
    <row r="333" spans="10:14" x14ac:dyDescent="0.25">
      <c r="J333"/>
      <c r="K333"/>
      <c r="L333"/>
      <c r="M333"/>
      <c r="N333"/>
    </row>
    <row r="334" spans="10:14" x14ac:dyDescent="0.25">
      <c r="J334"/>
      <c r="K334"/>
      <c r="L334"/>
      <c r="M334"/>
      <c r="N334"/>
    </row>
    <row r="335" spans="10:14" x14ac:dyDescent="0.25">
      <c r="J335"/>
      <c r="K335"/>
      <c r="L335"/>
      <c r="M335"/>
      <c r="N335"/>
    </row>
    <row r="336" spans="10:14" x14ac:dyDescent="0.25">
      <c r="J336"/>
      <c r="K336"/>
      <c r="L336"/>
      <c r="M336"/>
      <c r="N336"/>
    </row>
    <row r="337" spans="10:14" x14ac:dyDescent="0.25">
      <c r="J337"/>
      <c r="K337"/>
      <c r="L337"/>
      <c r="M337"/>
      <c r="N337"/>
    </row>
    <row r="338" spans="10:14" x14ac:dyDescent="0.25">
      <c r="J338"/>
      <c r="K338"/>
      <c r="L338"/>
      <c r="M338"/>
      <c r="N338"/>
    </row>
    <row r="339" spans="10:14" x14ac:dyDescent="0.25">
      <c r="J339"/>
      <c r="K339"/>
      <c r="L339"/>
      <c r="M339"/>
      <c r="N339"/>
    </row>
    <row r="340" spans="10:14" x14ac:dyDescent="0.25">
      <c r="J340"/>
      <c r="K340"/>
      <c r="L340"/>
      <c r="M340"/>
      <c r="N340"/>
    </row>
    <row r="341" spans="10:14" x14ac:dyDescent="0.25">
      <c r="J341"/>
      <c r="K341"/>
      <c r="L341"/>
      <c r="M341"/>
      <c r="N341"/>
    </row>
    <row r="342" spans="10:14" x14ac:dyDescent="0.25">
      <c r="J342"/>
      <c r="K342"/>
      <c r="L342"/>
      <c r="M342"/>
      <c r="N342"/>
    </row>
    <row r="343" spans="10:14" x14ac:dyDescent="0.25">
      <c r="J343"/>
      <c r="K343"/>
      <c r="L343"/>
      <c r="M343"/>
      <c r="N343"/>
    </row>
    <row r="344" spans="10:14" x14ac:dyDescent="0.25">
      <c r="J344"/>
      <c r="K344"/>
      <c r="L344"/>
      <c r="M344"/>
      <c r="N344"/>
    </row>
    <row r="345" spans="10:14" x14ac:dyDescent="0.25">
      <c r="J345"/>
      <c r="K345"/>
      <c r="L345"/>
      <c r="M345"/>
      <c r="N345"/>
    </row>
    <row r="346" spans="10:14" x14ac:dyDescent="0.25">
      <c r="J346"/>
      <c r="K346"/>
      <c r="L346"/>
      <c r="M346"/>
      <c r="N346"/>
    </row>
    <row r="347" spans="10:14" x14ac:dyDescent="0.25">
      <c r="J347"/>
      <c r="K347"/>
      <c r="L347"/>
      <c r="M347"/>
      <c r="N347"/>
    </row>
    <row r="348" spans="10:14" x14ac:dyDescent="0.25">
      <c r="J348"/>
      <c r="K348"/>
      <c r="L348"/>
      <c r="M348"/>
      <c r="N348"/>
    </row>
    <row r="349" spans="10:14" x14ac:dyDescent="0.25">
      <c r="J349"/>
      <c r="K349"/>
      <c r="L349"/>
      <c r="M349"/>
      <c r="N349"/>
    </row>
    <row r="350" spans="10:14" x14ac:dyDescent="0.25">
      <c r="J350"/>
      <c r="K350"/>
      <c r="L350"/>
      <c r="M350"/>
      <c r="N350"/>
    </row>
    <row r="351" spans="10:14" x14ac:dyDescent="0.25">
      <c r="J351"/>
      <c r="K351"/>
      <c r="L351"/>
      <c r="M351"/>
      <c r="N351"/>
    </row>
    <row r="352" spans="10:14" x14ac:dyDescent="0.25">
      <c r="J352"/>
      <c r="K352"/>
      <c r="L352"/>
      <c r="M352"/>
      <c r="N352"/>
    </row>
    <row r="353" spans="10:14" x14ac:dyDescent="0.25">
      <c r="J353"/>
      <c r="K353"/>
      <c r="L353"/>
      <c r="M353"/>
      <c r="N353"/>
    </row>
    <row r="354" spans="10:14" x14ac:dyDescent="0.25">
      <c r="J354"/>
      <c r="K354"/>
      <c r="L354"/>
      <c r="M354"/>
      <c r="N354"/>
    </row>
    <row r="355" spans="10:14" x14ac:dyDescent="0.25">
      <c r="J355"/>
      <c r="K355"/>
      <c r="L355"/>
      <c r="M355"/>
      <c r="N355"/>
    </row>
    <row r="356" spans="10:14" x14ac:dyDescent="0.25">
      <c r="J356"/>
      <c r="K356"/>
      <c r="L356"/>
      <c r="M356"/>
      <c r="N356"/>
    </row>
    <row r="357" spans="10:14" x14ac:dyDescent="0.25">
      <c r="J357"/>
      <c r="K357"/>
      <c r="L357"/>
      <c r="M357"/>
      <c r="N357"/>
    </row>
    <row r="358" spans="10:14" x14ac:dyDescent="0.25">
      <c r="J358"/>
      <c r="K358"/>
      <c r="L358"/>
      <c r="M358"/>
      <c r="N358"/>
    </row>
    <row r="359" spans="10:14" x14ac:dyDescent="0.25">
      <c r="J359"/>
      <c r="K359"/>
      <c r="L359"/>
      <c r="M359"/>
      <c r="N359"/>
    </row>
    <row r="360" spans="10:14" x14ac:dyDescent="0.25">
      <c r="J360"/>
      <c r="K360"/>
      <c r="L360"/>
      <c r="M360"/>
      <c r="N360"/>
    </row>
    <row r="361" spans="10:14" x14ac:dyDescent="0.25">
      <c r="J361"/>
      <c r="K361"/>
      <c r="L361"/>
      <c r="M361"/>
      <c r="N361"/>
    </row>
    <row r="362" spans="10:14" x14ac:dyDescent="0.25">
      <c r="J362"/>
      <c r="K362"/>
      <c r="L362"/>
      <c r="M362"/>
      <c r="N362"/>
    </row>
    <row r="363" spans="10:14" x14ac:dyDescent="0.25">
      <c r="J363"/>
      <c r="K363"/>
      <c r="L363"/>
      <c r="M363"/>
      <c r="N363"/>
    </row>
    <row r="364" spans="10:14" x14ac:dyDescent="0.25">
      <c r="J364"/>
      <c r="K364"/>
      <c r="L364"/>
      <c r="M364"/>
      <c r="N364"/>
    </row>
    <row r="365" spans="10:14" x14ac:dyDescent="0.25">
      <c r="J365"/>
      <c r="K365"/>
      <c r="L365"/>
      <c r="M365"/>
      <c r="N365"/>
    </row>
    <row r="366" spans="10:14" x14ac:dyDescent="0.25">
      <c r="J366"/>
      <c r="K366"/>
      <c r="L366"/>
      <c r="M366"/>
      <c r="N366"/>
    </row>
    <row r="367" spans="10:14" x14ac:dyDescent="0.25">
      <c r="J367"/>
      <c r="K367"/>
      <c r="L367"/>
      <c r="M367"/>
      <c r="N367"/>
    </row>
    <row r="368" spans="10:14" x14ac:dyDescent="0.25">
      <c r="J368"/>
      <c r="K368"/>
      <c r="L368"/>
      <c r="M368"/>
      <c r="N368"/>
    </row>
    <row r="369" spans="10:14" x14ac:dyDescent="0.25">
      <c r="J369"/>
      <c r="K369"/>
      <c r="L369"/>
      <c r="M369"/>
      <c r="N369"/>
    </row>
    <row r="370" spans="10:14" x14ac:dyDescent="0.25">
      <c r="J370"/>
      <c r="K370"/>
      <c r="L370"/>
      <c r="M370"/>
      <c r="N370"/>
    </row>
    <row r="371" spans="10:14" x14ac:dyDescent="0.25">
      <c r="J371"/>
      <c r="K371"/>
      <c r="L371"/>
      <c r="M371"/>
      <c r="N371"/>
    </row>
    <row r="372" spans="10:14" x14ac:dyDescent="0.25">
      <c r="J372"/>
      <c r="K372"/>
      <c r="L372"/>
      <c r="M372"/>
      <c r="N372"/>
    </row>
    <row r="373" spans="10:14" x14ac:dyDescent="0.25">
      <c r="J373"/>
      <c r="K373"/>
      <c r="L373"/>
      <c r="M373"/>
      <c r="N373"/>
    </row>
    <row r="374" spans="10:14" x14ac:dyDescent="0.25">
      <c r="J374"/>
      <c r="K374"/>
      <c r="L374"/>
      <c r="M374"/>
      <c r="N374"/>
    </row>
    <row r="375" spans="10:14" x14ac:dyDescent="0.25">
      <c r="J375"/>
      <c r="K375"/>
      <c r="L375"/>
      <c r="M375"/>
      <c r="N375"/>
    </row>
    <row r="376" spans="10:14" x14ac:dyDescent="0.25">
      <c r="J376"/>
      <c r="K376"/>
      <c r="L376"/>
      <c r="M376"/>
      <c r="N376"/>
    </row>
    <row r="377" spans="10:14" x14ac:dyDescent="0.25">
      <c r="J377"/>
      <c r="K377"/>
      <c r="L377"/>
      <c r="M377"/>
      <c r="N377"/>
    </row>
    <row r="378" spans="10:14" x14ac:dyDescent="0.25">
      <c r="J378"/>
      <c r="K378"/>
      <c r="L378"/>
      <c r="M378"/>
      <c r="N378"/>
    </row>
    <row r="379" spans="10:14" x14ac:dyDescent="0.25">
      <c r="J379"/>
      <c r="K379"/>
      <c r="L379"/>
      <c r="M379"/>
      <c r="N379"/>
    </row>
    <row r="380" spans="10:14" x14ac:dyDescent="0.25">
      <c r="J380"/>
      <c r="K380"/>
      <c r="L380"/>
      <c r="M380"/>
      <c r="N380"/>
    </row>
    <row r="381" spans="10:14" x14ac:dyDescent="0.25">
      <c r="J381"/>
      <c r="K381"/>
      <c r="L381"/>
      <c r="M381"/>
      <c r="N381"/>
    </row>
    <row r="382" spans="10:14" x14ac:dyDescent="0.25">
      <c r="J382"/>
      <c r="K382"/>
      <c r="L382"/>
      <c r="M382"/>
      <c r="N382"/>
    </row>
    <row r="383" spans="10:14" x14ac:dyDescent="0.25">
      <c r="J383"/>
      <c r="K383"/>
      <c r="L383"/>
      <c r="M383"/>
      <c r="N383"/>
    </row>
    <row r="384" spans="10:14" x14ac:dyDescent="0.25">
      <c r="J384"/>
      <c r="K384"/>
      <c r="L384"/>
      <c r="M384"/>
      <c r="N384"/>
    </row>
    <row r="385" spans="10:14" x14ac:dyDescent="0.25">
      <c r="J385"/>
      <c r="K385"/>
      <c r="L385"/>
      <c r="M385"/>
      <c r="N385"/>
    </row>
    <row r="386" spans="10:14" x14ac:dyDescent="0.25">
      <c r="J386"/>
      <c r="K386"/>
      <c r="L386"/>
      <c r="M386"/>
      <c r="N386"/>
    </row>
    <row r="387" spans="10:14" x14ac:dyDescent="0.25">
      <c r="J387"/>
      <c r="K387"/>
      <c r="L387"/>
      <c r="M387"/>
      <c r="N387"/>
    </row>
    <row r="388" spans="10:14" x14ac:dyDescent="0.25">
      <c r="J388"/>
      <c r="K388"/>
      <c r="L388"/>
      <c r="M388"/>
      <c r="N388"/>
    </row>
    <row r="389" spans="10:14" x14ac:dyDescent="0.25">
      <c r="J389"/>
      <c r="K389"/>
      <c r="L389"/>
      <c r="M389"/>
      <c r="N389"/>
    </row>
    <row r="390" spans="10:14" x14ac:dyDescent="0.25">
      <c r="J390"/>
      <c r="K390"/>
      <c r="L390"/>
      <c r="M390"/>
      <c r="N390"/>
    </row>
    <row r="391" spans="10:14" x14ac:dyDescent="0.25">
      <c r="J391"/>
      <c r="K391"/>
      <c r="L391"/>
      <c r="M391"/>
      <c r="N391"/>
    </row>
    <row r="392" spans="10:14" x14ac:dyDescent="0.25">
      <c r="J392"/>
      <c r="K392"/>
      <c r="L392"/>
      <c r="M392"/>
      <c r="N392"/>
    </row>
    <row r="393" spans="10:14" x14ac:dyDescent="0.25">
      <c r="J393"/>
      <c r="K393"/>
      <c r="L393"/>
      <c r="M393"/>
      <c r="N393"/>
    </row>
    <row r="394" spans="10:14" x14ac:dyDescent="0.25">
      <c r="J394"/>
      <c r="K394"/>
      <c r="L394"/>
      <c r="M394"/>
      <c r="N394"/>
    </row>
    <row r="395" spans="10:14" x14ac:dyDescent="0.25">
      <c r="J395"/>
      <c r="K395"/>
      <c r="L395"/>
      <c r="M395"/>
      <c r="N395"/>
    </row>
    <row r="396" spans="10:14" x14ac:dyDescent="0.25">
      <c r="J396"/>
      <c r="K396"/>
      <c r="L396"/>
      <c r="M396"/>
      <c r="N396"/>
    </row>
    <row r="397" spans="10:14" x14ac:dyDescent="0.25">
      <c r="J397"/>
      <c r="K397"/>
      <c r="L397"/>
      <c r="M397"/>
      <c r="N397"/>
    </row>
    <row r="398" spans="10:14" x14ac:dyDescent="0.25">
      <c r="J398"/>
      <c r="K398"/>
      <c r="L398"/>
      <c r="M398"/>
      <c r="N398"/>
    </row>
    <row r="399" spans="10:14" x14ac:dyDescent="0.25">
      <c r="J399"/>
      <c r="K399"/>
      <c r="L399"/>
      <c r="M399"/>
      <c r="N399"/>
    </row>
    <row r="400" spans="10:14" x14ac:dyDescent="0.25">
      <c r="J400"/>
      <c r="K400"/>
      <c r="L400"/>
      <c r="M400"/>
      <c r="N400"/>
    </row>
    <row r="401" spans="10:14" x14ac:dyDescent="0.25">
      <c r="J401"/>
      <c r="K401"/>
      <c r="L401"/>
      <c r="M401"/>
      <c r="N401"/>
    </row>
    <row r="402" spans="10:14" x14ac:dyDescent="0.25">
      <c r="J402"/>
      <c r="K402"/>
      <c r="L402"/>
      <c r="M402"/>
      <c r="N402"/>
    </row>
    <row r="403" spans="10:14" x14ac:dyDescent="0.25">
      <c r="J403"/>
      <c r="K403"/>
      <c r="L403"/>
      <c r="M403"/>
      <c r="N403"/>
    </row>
    <row r="404" spans="10:14" x14ac:dyDescent="0.25">
      <c r="J404"/>
      <c r="K404"/>
      <c r="L404"/>
      <c r="M404"/>
      <c r="N404"/>
    </row>
    <row r="405" spans="10:14" x14ac:dyDescent="0.25">
      <c r="J405"/>
      <c r="K405"/>
      <c r="L405"/>
      <c r="M405"/>
      <c r="N405"/>
    </row>
    <row r="406" spans="10:14" x14ac:dyDescent="0.25">
      <c r="J406"/>
      <c r="K406"/>
      <c r="L406"/>
      <c r="M406"/>
      <c r="N406"/>
    </row>
    <row r="407" spans="10:14" x14ac:dyDescent="0.25">
      <c r="J407"/>
      <c r="K407"/>
      <c r="L407"/>
      <c r="M407"/>
      <c r="N407"/>
    </row>
    <row r="408" spans="10:14" x14ac:dyDescent="0.25">
      <c r="J408"/>
      <c r="K408"/>
      <c r="L408"/>
      <c r="M408"/>
      <c r="N408"/>
    </row>
    <row r="409" spans="10:14" x14ac:dyDescent="0.25">
      <c r="J409"/>
      <c r="K409"/>
      <c r="L409"/>
      <c r="M409"/>
      <c r="N409"/>
    </row>
    <row r="410" spans="10:14" x14ac:dyDescent="0.25">
      <c r="J410"/>
      <c r="K410"/>
      <c r="L410"/>
      <c r="M410"/>
      <c r="N410"/>
    </row>
    <row r="411" spans="10:14" x14ac:dyDescent="0.25">
      <c r="J411"/>
      <c r="K411"/>
      <c r="L411"/>
      <c r="M411"/>
      <c r="N411"/>
    </row>
    <row r="412" spans="10:14" x14ac:dyDescent="0.25">
      <c r="J412"/>
      <c r="K412"/>
      <c r="L412"/>
      <c r="M412"/>
      <c r="N412"/>
    </row>
    <row r="413" spans="10:14" x14ac:dyDescent="0.25">
      <c r="J413"/>
      <c r="K413"/>
      <c r="L413"/>
      <c r="M413"/>
      <c r="N413"/>
    </row>
    <row r="414" spans="10:14" x14ac:dyDescent="0.25">
      <c r="J414"/>
      <c r="K414"/>
      <c r="L414"/>
      <c r="M414"/>
      <c r="N414"/>
    </row>
    <row r="415" spans="10:14" x14ac:dyDescent="0.25">
      <c r="J415"/>
      <c r="K415"/>
      <c r="L415"/>
      <c r="M415"/>
      <c r="N415"/>
    </row>
    <row r="416" spans="10:14" x14ac:dyDescent="0.25">
      <c r="J416"/>
      <c r="K416"/>
      <c r="L416"/>
      <c r="M416"/>
      <c r="N416"/>
    </row>
    <row r="417" spans="10:14" x14ac:dyDescent="0.25">
      <c r="J417"/>
      <c r="K417"/>
      <c r="L417"/>
      <c r="M417"/>
      <c r="N417"/>
    </row>
    <row r="418" spans="10:14" x14ac:dyDescent="0.25">
      <c r="J418"/>
      <c r="K418"/>
      <c r="L418"/>
      <c r="M418"/>
      <c r="N418"/>
    </row>
    <row r="419" spans="10:14" x14ac:dyDescent="0.25">
      <c r="J419"/>
      <c r="K419"/>
      <c r="L419"/>
      <c r="M419"/>
      <c r="N419"/>
    </row>
    <row r="420" spans="10:14" x14ac:dyDescent="0.25">
      <c r="J420"/>
      <c r="K420"/>
      <c r="L420"/>
      <c r="M420"/>
      <c r="N420"/>
    </row>
    <row r="421" spans="10:14" x14ac:dyDescent="0.25">
      <c r="J421"/>
      <c r="K421"/>
      <c r="L421"/>
      <c r="M421"/>
      <c r="N421"/>
    </row>
    <row r="422" spans="10:14" x14ac:dyDescent="0.25">
      <c r="J422"/>
      <c r="K422"/>
      <c r="L422"/>
      <c r="M422"/>
      <c r="N422"/>
    </row>
    <row r="423" spans="10:14" x14ac:dyDescent="0.25">
      <c r="J423"/>
      <c r="K423"/>
      <c r="L423"/>
      <c r="M423"/>
      <c r="N423"/>
    </row>
    <row r="424" spans="10:14" x14ac:dyDescent="0.25">
      <c r="J424"/>
      <c r="K424"/>
      <c r="L424"/>
      <c r="M424"/>
      <c r="N424"/>
    </row>
    <row r="425" spans="10:14" x14ac:dyDescent="0.25">
      <c r="J425"/>
      <c r="K425"/>
      <c r="L425"/>
      <c r="M425"/>
      <c r="N425"/>
    </row>
    <row r="426" spans="10:14" x14ac:dyDescent="0.25">
      <c r="J426"/>
      <c r="K426"/>
      <c r="L426"/>
      <c r="M426"/>
      <c r="N426"/>
    </row>
    <row r="427" spans="10:14" x14ac:dyDescent="0.25">
      <c r="J427"/>
      <c r="K427"/>
      <c r="L427"/>
      <c r="M427"/>
      <c r="N427"/>
    </row>
    <row r="428" spans="10:14" x14ac:dyDescent="0.25">
      <c r="J428"/>
      <c r="K428"/>
      <c r="L428"/>
      <c r="M428"/>
      <c r="N428"/>
    </row>
    <row r="429" spans="10:14" x14ac:dyDescent="0.25">
      <c r="J429"/>
      <c r="K429"/>
      <c r="L429"/>
      <c r="M429"/>
      <c r="N429"/>
    </row>
    <row r="430" spans="10:14" x14ac:dyDescent="0.25">
      <c r="J430"/>
      <c r="K430"/>
      <c r="L430"/>
      <c r="M430"/>
      <c r="N430"/>
    </row>
    <row r="431" spans="10:14" x14ac:dyDescent="0.25">
      <c r="J431"/>
      <c r="K431"/>
      <c r="L431"/>
      <c r="M431"/>
      <c r="N431"/>
    </row>
    <row r="432" spans="10:14" x14ac:dyDescent="0.25">
      <c r="J432"/>
      <c r="K432"/>
      <c r="L432"/>
      <c r="M432"/>
      <c r="N432"/>
    </row>
    <row r="433" spans="10:14" x14ac:dyDescent="0.25">
      <c r="J433"/>
      <c r="K433"/>
      <c r="L433"/>
      <c r="M433"/>
      <c r="N433"/>
    </row>
    <row r="434" spans="10:14" x14ac:dyDescent="0.25">
      <c r="J434"/>
      <c r="K434"/>
      <c r="L434"/>
      <c r="M434"/>
      <c r="N434"/>
    </row>
    <row r="435" spans="10:14" x14ac:dyDescent="0.25">
      <c r="J435"/>
      <c r="K435"/>
      <c r="L435"/>
      <c r="M435"/>
      <c r="N435"/>
    </row>
    <row r="436" spans="10:14" x14ac:dyDescent="0.25">
      <c r="J436"/>
      <c r="K436"/>
      <c r="L436"/>
      <c r="M436"/>
      <c r="N436"/>
    </row>
    <row r="437" spans="10:14" x14ac:dyDescent="0.25">
      <c r="J437"/>
      <c r="K437"/>
      <c r="L437"/>
      <c r="M437"/>
      <c r="N437"/>
    </row>
    <row r="438" spans="10:14" x14ac:dyDescent="0.25">
      <c r="J438"/>
      <c r="K438"/>
      <c r="L438"/>
      <c r="M438"/>
      <c r="N438"/>
    </row>
    <row r="439" spans="10:14" x14ac:dyDescent="0.25">
      <c r="J439"/>
      <c r="K439"/>
      <c r="L439"/>
      <c r="M439"/>
      <c r="N439"/>
    </row>
    <row r="440" spans="10:14" x14ac:dyDescent="0.25">
      <c r="J440"/>
      <c r="K440"/>
      <c r="L440"/>
      <c r="M440"/>
      <c r="N440"/>
    </row>
    <row r="441" spans="10:14" x14ac:dyDescent="0.25">
      <c r="J441"/>
      <c r="K441"/>
      <c r="L441"/>
      <c r="M441"/>
      <c r="N441"/>
    </row>
    <row r="442" spans="10:14" x14ac:dyDescent="0.25">
      <c r="J442"/>
      <c r="K442"/>
      <c r="L442"/>
      <c r="M442"/>
      <c r="N442"/>
    </row>
    <row r="443" spans="10:14" x14ac:dyDescent="0.25">
      <c r="J443"/>
      <c r="K443"/>
      <c r="L443"/>
      <c r="M443"/>
      <c r="N443"/>
    </row>
    <row r="444" spans="10:14" x14ac:dyDescent="0.25">
      <c r="J444"/>
      <c r="K444"/>
      <c r="L444"/>
      <c r="M444"/>
      <c r="N444"/>
    </row>
    <row r="445" spans="10:14" x14ac:dyDescent="0.25">
      <c r="J445"/>
      <c r="K445"/>
      <c r="L445"/>
      <c r="M445"/>
      <c r="N445"/>
    </row>
    <row r="446" spans="10:14" x14ac:dyDescent="0.25">
      <c r="J446"/>
      <c r="K446"/>
      <c r="L446"/>
      <c r="M446"/>
      <c r="N446"/>
    </row>
    <row r="447" spans="10:14" x14ac:dyDescent="0.25">
      <c r="J447"/>
      <c r="K447"/>
      <c r="L447"/>
      <c r="M447"/>
      <c r="N447"/>
    </row>
    <row r="448" spans="10:14" x14ac:dyDescent="0.25">
      <c r="J448"/>
      <c r="K448"/>
      <c r="L448"/>
      <c r="M448"/>
      <c r="N448"/>
    </row>
    <row r="449" spans="10:14" x14ac:dyDescent="0.25">
      <c r="J449"/>
      <c r="K449"/>
      <c r="L449"/>
      <c r="M449"/>
      <c r="N449"/>
    </row>
    <row r="450" spans="10:14" x14ac:dyDescent="0.25">
      <c r="J450"/>
      <c r="K450"/>
      <c r="L450"/>
      <c r="M450"/>
      <c r="N450"/>
    </row>
    <row r="451" spans="10:14" x14ac:dyDescent="0.25">
      <c r="J451"/>
      <c r="K451"/>
      <c r="L451"/>
      <c r="M451"/>
      <c r="N451"/>
    </row>
    <row r="452" spans="10:14" x14ac:dyDescent="0.25">
      <c r="J452"/>
      <c r="K452"/>
      <c r="L452"/>
      <c r="M452"/>
      <c r="N452"/>
    </row>
    <row r="453" spans="10:14" x14ac:dyDescent="0.25">
      <c r="J453"/>
      <c r="K453"/>
      <c r="L453"/>
      <c r="M453"/>
      <c r="N453"/>
    </row>
    <row r="454" spans="10:14" x14ac:dyDescent="0.25">
      <c r="J454"/>
      <c r="K454"/>
      <c r="L454"/>
      <c r="M454"/>
      <c r="N454"/>
    </row>
    <row r="455" spans="10:14" x14ac:dyDescent="0.25">
      <c r="J455"/>
      <c r="K455"/>
      <c r="L455"/>
      <c r="M455"/>
      <c r="N455"/>
    </row>
    <row r="456" spans="10:14" x14ac:dyDescent="0.25">
      <c r="J456"/>
      <c r="K456"/>
      <c r="L456"/>
      <c r="M456"/>
      <c r="N456"/>
    </row>
    <row r="457" spans="10:14" x14ac:dyDescent="0.25">
      <c r="J457"/>
      <c r="K457"/>
      <c r="L457"/>
      <c r="M457"/>
      <c r="N457"/>
    </row>
    <row r="458" spans="10:14" x14ac:dyDescent="0.25">
      <c r="J458"/>
      <c r="K458"/>
      <c r="L458"/>
      <c r="M458"/>
      <c r="N458"/>
    </row>
    <row r="459" spans="10:14" x14ac:dyDescent="0.25">
      <c r="J459"/>
      <c r="K459"/>
      <c r="L459"/>
      <c r="M459"/>
      <c r="N459"/>
    </row>
    <row r="460" spans="10:14" x14ac:dyDescent="0.25">
      <c r="J460"/>
      <c r="K460"/>
      <c r="L460"/>
      <c r="M460"/>
      <c r="N460"/>
    </row>
    <row r="461" spans="10:14" x14ac:dyDescent="0.25">
      <c r="J461"/>
      <c r="K461"/>
      <c r="L461"/>
      <c r="M461"/>
      <c r="N461"/>
    </row>
    <row r="462" spans="10:14" x14ac:dyDescent="0.25">
      <c r="J462"/>
      <c r="K462"/>
      <c r="L462"/>
      <c r="M462"/>
      <c r="N462"/>
    </row>
    <row r="463" spans="10:14" x14ac:dyDescent="0.25">
      <c r="J463"/>
      <c r="K463"/>
      <c r="L463"/>
      <c r="M463"/>
      <c r="N463"/>
    </row>
    <row r="464" spans="10:14" x14ac:dyDescent="0.25">
      <c r="J464"/>
      <c r="K464"/>
      <c r="L464"/>
      <c r="M464"/>
      <c r="N464"/>
    </row>
    <row r="465" spans="10:14" x14ac:dyDescent="0.25">
      <c r="J465"/>
      <c r="K465"/>
      <c r="L465"/>
      <c r="M465"/>
      <c r="N465"/>
    </row>
    <row r="466" spans="10:14" x14ac:dyDescent="0.25">
      <c r="J466"/>
      <c r="K466"/>
      <c r="L466"/>
      <c r="M466"/>
      <c r="N466"/>
    </row>
    <row r="467" spans="10:14" x14ac:dyDescent="0.25">
      <c r="J467"/>
      <c r="K467"/>
      <c r="L467"/>
      <c r="M467"/>
      <c r="N467"/>
    </row>
    <row r="468" spans="10:14" x14ac:dyDescent="0.25">
      <c r="J468"/>
      <c r="K468"/>
      <c r="L468"/>
      <c r="M468"/>
      <c r="N468"/>
    </row>
    <row r="469" spans="10:14" x14ac:dyDescent="0.25">
      <c r="J469"/>
      <c r="K469"/>
      <c r="L469"/>
      <c r="M469"/>
      <c r="N469"/>
    </row>
    <row r="470" spans="10:14" x14ac:dyDescent="0.25">
      <c r="J470"/>
      <c r="K470"/>
      <c r="L470"/>
      <c r="M470"/>
      <c r="N470"/>
    </row>
    <row r="471" spans="10:14" x14ac:dyDescent="0.25">
      <c r="J471"/>
      <c r="K471"/>
      <c r="L471"/>
      <c r="M471"/>
      <c r="N471"/>
    </row>
    <row r="472" spans="10:14" x14ac:dyDescent="0.25">
      <c r="J472"/>
      <c r="K472"/>
      <c r="L472"/>
      <c r="M472"/>
      <c r="N472"/>
    </row>
    <row r="473" spans="10:14" x14ac:dyDescent="0.25">
      <c r="J473"/>
      <c r="K473"/>
      <c r="L473"/>
      <c r="M473"/>
      <c r="N473"/>
    </row>
    <row r="474" spans="10:14" x14ac:dyDescent="0.25">
      <c r="J474"/>
      <c r="K474"/>
      <c r="L474"/>
      <c r="M474"/>
      <c r="N474"/>
    </row>
    <row r="475" spans="10:14" x14ac:dyDescent="0.25">
      <c r="J475"/>
      <c r="K475"/>
      <c r="L475"/>
      <c r="M475"/>
      <c r="N475"/>
    </row>
    <row r="476" spans="10:14" x14ac:dyDescent="0.25">
      <c r="J476"/>
      <c r="K476"/>
      <c r="L476"/>
      <c r="M476"/>
      <c r="N476"/>
    </row>
    <row r="477" spans="10:14" x14ac:dyDescent="0.25">
      <c r="J477"/>
      <c r="K477"/>
      <c r="L477"/>
      <c r="M477"/>
      <c r="N477"/>
    </row>
    <row r="478" spans="10:14" x14ac:dyDescent="0.25">
      <c r="J478"/>
      <c r="K478"/>
      <c r="L478"/>
      <c r="M478"/>
      <c r="N478"/>
    </row>
    <row r="479" spans="10:14" x14ac:dyDescent="0.25">
      <c r="J479"/>
      <c r="K479"/>
      <c r="L479"/>
      <c r="M479"/>
      <c r="N479"/>
    </row>
    <row r="480" spans="10:14" x14ac:dyDescent="0.25">
      <c r="J480"/>
      <c r="K480"/>
      <c r="L480"/>
      <c r="M480"/>
      <c r="N480"/>
    </row>
    <row r="481" spans="10:14" x14ac:dyDescent="0.25">
      <c r="J481"/>
      <c r="K481"/>
      <c r="L481"/>
      <c r="M481"/>
      <c r="N481"/>
    </row>
    <row r="482" spans="10:14" x14ac:dyDescent="0.25">
      <c r="J482"/>
      <c r="K482"/>
      <c r="L482"/>
      <c r="M482"/>
      <c r="N482"/>
    </row>
    <row r="483" spans="10:14" x14ac:dyDescent="0.25">
      <c r="J483"/>
      <c r="K483"/>
      <c r="L483"/>
      <c r="M483"/>
      <c r="N483"/>
    </row>
    <row r="484" spans="10:14" x14ac:dyDescent="0.25">
      <c r="J484"/>
      <c r="K484"/>
      <c r="L484"/>
      <c r="M484"/>
      <c r="N484"/>
    </row>
    <row r="485" spans="10:14" x14ac:dyDescent="0.25">
      <c r="J485"/>
      <c r="K485"/>
      <c r="L485"/>
      <c r="M485"/>
      <c r="N485"/>
    </row>
    <row r="486" spans="10:14" x14ac:dyDescent="0.25">
      <c r="J486"/>
      <c r="K486"/>
      <c r="L486"/>
      <c r="M486"/>
      <c r="N486"/>
    </row>
    <row r="487" spans="10:14" x14ac:dyDescent="0.25">
      <c r="J487"/>
      <c r="K487"/>
      <c r="L487"/>
      <c r="M487"/>
      <c r="N487"/>
    </row>
    <row r="488" spans="10:14" x14ac:dyDescent="0.25">
      <c r="J488"/>
      <c r="K488"/>
      <c r="L488"/>
      <c r="M488"/>
      <c r="N488"/>
    </row>
    <row r="489" spans="10:14" x14ac:dyDescent="0.25">
      <c r="J489"/>
      <c r="K489"/>
      <c r="L489"/>
      <c r="M489"/>
      <c r="N489"/>
    </row>
    <row r="490" spans="10:14" x14ac:dyDescent="0.25">
      <c r="J490"/>
      <c r="K490"/>
      <c r="L490"/>
      <c r="M490"/>
      <c r="N490"/>
    </row>
    <row r="491" spans="10:14" x14ac:dyDescent="0.25">
      <c r="J491"/>
      <c r="K491"/>
      <c r="L491"/>
      <c r="M491"/>
      <c r="N491"/>
    </row>
    <row r="492" spans="10:14" x14ac:dyDescent="0.25">
      <c r="J492"/>
      <c r="K492"/>
      <c r="L492"/>
      <c r="M492"/>
      <c r="N492"/>
    </row>
    <row r="493" spans="10:14" x14ac:dyDescent="0.25">
      <c r="J493"/>
      <c r="K493"/>
      <c r="L493"/>
      <c r="M493"/>
      <c r="N493"/>
    </row>
    <row r="494" spans="10:14" x14ac:dyDescent="0.25">
      <c r="J494"/>
      <c r="K494"/>
      <c r="L494"/>
      <c r="M494"/>
      <c r="N494"/>
    </row>
    <row r="495" spans="10:14" x14ac:dyDescent="0.25">
      <c r="J495"/>
      <c r="K495"/>
      <c r="L495"/>
      <c r="M495"/>
      <c r="N495"/>
    </row>
    <row r="496" spans="10:14" x14ac:dyDescent="0.25">
      <c r="J496"/>
      <c r="K496"/>
      <c r="L496"/>
      <c r="M496"/>
      <c r="N496"/>
    </row>
    <row r="497" spans="10:14" x14ac:dyDescent="0.25">
      <c r="J497"/>
      <c r="K497"/>
      <c r="L497"/>
      <c r="M497"/>
      <c r="N497"/>
    </row>
    <row r="498" spans="10:14" x14ac:dyDescent="0.25">
      <c r="J498"/>
      <c r="K498"/>
      <c r="L498"/>
      <c r="M498"/>
      <c r="N498"/>
    </row>
    <row r="499" spans="10:14" x14ac:dyDescent="0.25">
      <c r="J499"/>
      <c r="K499"/>
      <c r="L499"/>
      <c r="M499"/>
      <c r="N499"/>
    </row>
    <row r="500" spans="10:14" x14ac:dyDescent="0.25">
      <c r="J500"/>
      <c r="K500"/>
      <c r="L500"/>
      <c r="M500"/>
      <c r="N500"/>
    </row>
    <row r="501" spans="10:14" x14ac:dyDescent="0.25">
      <c r="J501"/>
      <c r="K501"/>
      <c r="L501"/>
      <c r="M501"/>
      <c r="N501"/>
    </row>
    <row r="502" spans="10:14" x14ac:dyDescent="0.25">
      <c r="J502"/>
      <c r="K502"/>
      <c r="L502"/>
      <c r="M502"/>
      <c r="N502"/>
    </row>
    <row r="503" spans="10:14" x14ac:dyDescent="0.25">
      <c r="J503"/>
      <c r="K503"/>
      <c r="L503"/>
      <c r="M503"/>
      <c r="N503"/>
    </row>
    <row r="504" spans="10:14" x14ac:dyDescent="0.25">
      <c r="J504"/>
      <c r="K504"/>
      <c r="L504"/>
      <c r="M504"/>
      <c r="N504"/>
    </row>
    <row r="505" spans="10:14" x14ac:dyDescent="0.25">
      <c r="J505"/>
      <c r="K505"/>
      <c r="L505"/>
      <c r="M505"/>
      <c r="N505"/>
    </row>
    <row r="506" spans="10:14" x14ac:dyDescent="0.25">
      <c r="J506"/>
      <c r="K506"/>
      <c r="L506"/>
      <c r="M506"/>
      <c r="N506"/>
    </row>
    <row r="507" spans="10:14" x14ac:dyDescent="0.25">
      <c r="J507"/>
      <c r="K507"/>
      <c r="L507"/>
      <c r="M507"/>
      <c r="N507"/>
    </row>
    <row r="508" spans="10:14" x14ac:dyDescent="0.25">
      <c r="J508"/>
      <c r="K508"/>
      <c r="L508"/>
      <c r="M508"/>
      <c r="N508"/>
    </row>
    <row r="509" spans="10:14" x14ac:dyDescent="0.25">
      <c r="J509"/>
      <c r="K509"/>
      <c r="L509"/>
      <c r="M509"/>
      <c r="N509"/>
    </row>
    <row r="510" spans="10:14" x14ac:dyDescent="0.25">
      <c r="J510"/>
      <c r="K510"/>
      <c r="L510"/>
      <c r="M510"/>
      <c r="N510"/>
    </row>
    <row r="511" spans="10:14" x14ac:dyDescent="0.25">
      <c r="J511"/>
      <c r="K511"/>
      <c r="L511"/>
      <c r="M511"/>
      <c r="N511"/>
    </row>
    <row r="512" spans="10:14" x14ac:dyDescent="0.25">
      <c r="J512"/>
      <c r="K512"/>
      <c r="L512"/>
      <c r="M512"/>
      <c r="N512"/>
    </row>
    <row r="513" spans="10:14" x14ac:dyDescent="0.25">
      <c r="J513"/>
      <c r="K513"/>
      <c r="L513"/>
      <c r="M513"/>
      <c r="N513"/>
    </row>
    <row r="514" spans="10:14" x14ac:dyDescent="0.25">
      <c r="J514"/>
      <c r="K514"/>
      <c r="L514"/>
      <c r="M514"/>
      <c r="N514"/>
    </row>
    <row r="515" spans="10:14" x14ac:dyDescent="0.25">
      <c r="J515"/>
      <c r="K515"/>
      <c r="L515"/>
      <c r="M515"/>
      <c r="N515"/>
    </row>
    <row r="516" spans="10:14" x14ac:dyDescent="0.25">
      <c r="J516"/>
      <c r="K516"/>
      <c r="L516"/>
      <c r="M516"/>
      <c r="N516"/>
    </row>
    <row r="517" spans="10:14" x14ac:dyDescent="0.25">
      <c r="J517"/>
      <c r="K517"/>
      <c r="L517"/>
      <c r="M517"/>
      <c r="N517"/>
    </row>
    <row r="518" spans="10:14" x14ac:dyDescent="0.25">
      <c r="J518"/>
      <c r="K518"/>
      <c r="L518"/>
      <c r="M518"/>
      <c r="N518"/>
    </row>
    <row r="519" spans="10:14" x14ac:dyDescent="0.25">
      <c r="J519"/>
      <c r="K519"/>
      <c r="L519"/>
      <c r="M519"/>
      <c r="N519"/>
    </row>
    <row r="520" spans="10:14" x14ac:dyDescent="0.25">
      <c r="J520"/>
      <c r="K520"/>
      <c r="L520"/>
      <c r="M520"/>
      <c r="N520"/>
    </row>
    <row r="521" spans="10:14" x14ac:dyDescent="0.25">
      <c r="J521"/>
      <c r="K521"/>
      <c r="L521"/>
      <c r="M521"/>
      <c r="N521"/>
    </row>
    <row r="522" spans="10:14" x14ac:dyDescent="0.25">
      <c r="J522"/>
      <c r="K522"/>
      <c r="L522"/>
      <c r="M522"/>
      <c r="N522"/>
    </row>
    <row r="523" spans="10:14" x14ac:dyDescent="0.25">
      <c r="J523"/>
      <c r="K523"/>
      <c r="L523"/>
      <c r="M523"/>
      <c r="N523"/>
    </row>
    <row r="524" spans="10:14" x14ac:dyDescent="0.25">
      <c r="J524"/>
      <c r="K524"/>
      <c r="L524"/>
      <c r="M524"/>
      <c r="N524"/>
    </row>
    <row r="525" spans="10:14" x14ac:dyDescent="0.25">
      <c r="J525"/>
      <c r="K525"/>
      <c r="L525"/>
      <c r="M525"/>
      <c r="N525"/>
    </row>
    <row r="526" spans="10:14" x14ac:dyDescent="0.25">
      <c r="J526"/>
      <c r="K526"/>
      <c r="L526"/>
      <c r="M526"/>
      <c r="N526"/>
    </row>
    <row r="527" spans="10:14" x14ac:dyDescent="0.25">
      <c r="J527"/>
      <c r="K527"/>
      <c r="L527"/>
      <c r="M527"/>
      <c r="N527"/>
    </row>
    <row r="528" spans="10:14" x14ac:dyDescent="0.25">
      <c r="J528"/>
      <c r="K528"/>
      <c r="L528"/>
      <c r="M528"/>
      <c r="N528"/>
    </row>
    <row r="529" spans="10:14" x14ac:dyDescent="0.25">
      <c r="J529"/>
      <c r="K529"/>
      <c r="L529"/>
      <c r="M529"/>
      <c r="N529"/>
    </row>
    <row r="530" spans="10:14" x14ac:dyDescent="0.25">
      <c r="J530"/>
      <c r="K530"/>
      <c r="L530"/>
      <c r="M530"/>
      <c r="N530"/>
    </row>
    <row r="531" spans="10:14" x14ac:dyDescent="0.25">
      <c r="J531"/>
      <c r="K531"/>
      <c r="L531"/>
      <c r="M531"/>
      <c r="N531"/>
    </row>
    <row r="532" spans="10:14" x14ac:dyDescent="0.25">
      <c r="J532"/>
      <c r="K532"/>
      <c r="L532"/>
      <c r="M532"/>
      <c r="N532"/>
    </row>
    <row r="533" spans="10:14" x14ac:dyDescent="0.25">
      <c r="J533"/>
      <c r="K533"/>
      <c r="L533"/>
      <c r="M533"/>
      <c r="N533"/>
    </row>
    <row r="534" spans="10:14" x14ac:dyDescent="0.25">
      <c r="J534"/>
      <c r="K534"/>
      <c r="L534"/>
      <c r="M534"/>
      <c r="N534"/>
    </row>
    <row r="535" spans="10:14" x14ac:dyDescent="0.25">
      <c r="J535"/>
      <c r="K535"/>
      <c r="L535"/>
      <c r="M535"/>
      <c r="N535"/>
    </row>
    <row r="536" spans="10:14" x14ac:dyDescent="0.25">
      <c r="J536"/>
      <c r="K536"/>
      <c r="L536"/>
      <c r="M536"/>
      <c r="N536"/>
    </row>
    <row r="537" spans="10:14" x14ac:dyDescent="0.25">
      <c r="J537"/>
      <c r="K537"/>
      <c r="L537"/>
      <c r="M537"/>
      <c r="N537"/>
    </row>
    <row r="538" spans="10:14" x14ac:dyDescent="0.25">
      <c r="J538"/>
      <c r="K538"/>
      <c r="L538"/>
      <c r="M538"/>
      <c r="N538"/>
    </row>
    <row r="539" spans="10:14" x14ac:dyDescent="0.25">
      <c r="J539"/>
      <c r="K539"/>
      <c r="L539"/>
      <c r="M539"/>
      <c r="N539"/>
    </row>
    <row r="540" spans="10:14" x14ac:dyDescent="0.25">
      <c r="J540"/>
      <c r="K540"/>
      <c r="L540"/>
      <c r="M540"/>
      <c r="N540"/>
    </row>
    <row r="541" spans="10:14" x14ac:dyDescent="0.25">
      <c r="J541"/>
      <c r="K541"/>
      <c r="L541"/>
      <c r="M541"/>
      <c r="N541"/>
    </row>
    <row r="542" spans="10:14" x14ac:dyDescent="0.25">
      <c r="J542"/>
      <c r="K542"/>
      <c r="L542"/>
      <c r="M542"/>
      <c r="N542"/>
    </row>
    <row r="543" spans="10:14" x14ac:dyDescent="0.25">
      <c r="J543"/>
      <c r="K543"/>
      <c r="L543"/>
      <c r="M543"/>
      <c r="N543"/>
    </row>
    <row r="544" spans="10:14" x14ac:dyDescent="0.25">
      <c r="J544"/>
      <c r="K544"/>
      <c r="L544"/>
      <c r="M544"/>
      <c r="N544"/>
    </row>
    <row r="545" spans="10:14" x14ac:dyDescent="0.25">
      <c r="J545"/>
      <c r="K545"/>
      <c r="L545"/>
      <c r="M545"/>
      <c r="N545"/>
    </row>
    <row r="546" spans="10:14" x14ac:dyDescent="0.25">
      <c r="J546"/>
      <c r="K546"/>
      <c r="L546"/>
      <c r="M546"/>
      <c r="N546"/>
    </row>
    <row r="547" spans="10:14" x14ac:dyDescent="0.25">
      <c r="J547"/>
      <c r="K547"/>
      <c r="L547"/>
      <c r="M547"/>
      <c r="N547"/>
    </row>
    <row r="548" spans="10:14" x14ac:dyDescent="0.25">
      <c r="J548"/>
      <c r="K548"/>
      <c r="L548"/>
      <c r="M548"/>
      <c r="N548"/>
    </row>
    <row r="549" spans="10:14" x14ac:dyDescent="0.25">
      <c r="J549"/>
      <c r="K549"/>
      <c r="L549"/>
      <c r="M549"/>
      <c r="N549"/>
    </row>
    <row r="550" spans="10:14" x14ac:dyDescent="0.25">
      <c r="J550"/>
      <c r="K550"/>
      <c r="L550"/>
      <c r="M550"/>
      <c r="N550"/>
    </row>
    <row r="551" spans="10:14" x14ac:dyDescent="0.25">
      <c r="J551"/>
      <c r="K551"/>
      <c r="L551"/>
      <c r="M551"/>
      <c r="N551"/>
    </row>
    <row r="552" spans="10:14" x14ac:dyDescent="0.25">
      <c r="J552"/>
      <c r="K552"/>
      <c r="L552"/>
      <c r="M552"/>
      <c r="N552"/>
    </row>
    <row r="553" spans="10:14" x14ac:dyDescent="0.25">
      <c r="J553"/>
      <c r="K553"/>
      <c r="L553"/>
      <c r="M553"/>
      <c r="N553"/>
    </row>
    <row r="554" spans="10:14" x14ac:dyDescent="0.25">
      <c r="J554"/>
      <c r="K554"/>
      <c r="L554"/>
      <c r="M554"/>
      <c r="N554"/>
    </row>
    <row r="555" spans="10:14" x14ac:dyDescent="0.25">
      <c r="J555"/>
      <c r="K555"/>
      <c r="L555"/>
      <c r="M555"/>
      <c r="N555"/>
    </row>
    <row r="556" spans="10:14" x14ac:dyDescent="0.25">
      <c r="J556"/>
      <c r="K556"/>
      <c r="L556"/>
      <c r="M556"/>
      <c r="N556"/>
    </row>
    <row r="557" spans="10:14" x14ac:dyDescent="0.25">
      <c r="J557"/>
      <c r="K557"/>
      <c r="L557"/>
      <c r="M557"/>
      <c r="N557"/>
    </row>
    <row r="558" spans="10:14" x14ac:dyDescent="0.25">
      <c r="J558"/>
      <c r="K558"/>
      <c r="L558"/>
      <c r="M558"/>
      <c r="N558"/>
    </row>
    <row r="559" spans="10:14" x14ac:dyDescent="0.25">
      <c r="J559"/>
      <c r="K559"/>
      <c r="L559"/>
      <c r="M559"/>
      <c r="N559"/>
    </row>
    <row r="560" spans="10:14" x14ac:dyDescent="0.25">
      <c r="J560"/>
      <c r="K560"/>
      <c r="L560"/>
      <c r="M560"/>
      <c r="N560"/>
    </row>
    <row r="561" spans="10:14" x14ac:dyDescent="0.25">
      <c r="J561"/>
      <c r="K561"/>
      <c r="L561"/>
      <c r="M561"/>
      <c r="N561"/>
    </row>
    <row r="562" spans="10:14" x14ac:dyDescent="0.25">
      <c r="J562"/>
      <c r="K562"/>
      <c r="L562"/>
      <c r="M562"/>
      <c r="N562"/>
    </row>
    <row r="563" spans="10:14" x14ac:dyDescent="0.25">
      <c r="J563"/>
      <c r="K563"/>
      <c r="L563"/>
      <c r="M563"/>
      <c r="N563"/>
    </row>
    <row r="564" spans="10:14" x14ac:dyDescent="0.25">
      <c r="J564"/>
      <c r="K564"/>
      <c r="L564"/>
      <c r="M564"/>
      <c r="N564"/>
    </row>
    <row r="565" spans="10:14" x14ac:dyDescent="0.25">
      <c r="J565"/>
      <c r="K565"/>
      <c r="L565"/>
      <c r="M565"/>
      <c r="N565"/>
    </row>
    <row r="566" spans="10:14" x14ac:dyDescent="0.25">
      <c r="J566"/>
      <c r="K566"/>
      <c r="L566"/>
      <c r="M566"/>
      <c r="N566"/>
    </row>
    <row r="567" spans="10:14" x14ac:dyDescent="0.25">
      <c r="J567"/>
      <c r="K567"/>
      <c r="L567"/>
      <c r="M567"/>
      <c r="N567"/>
    </row>
    <row r="568" spans="10:14" x14ac:dyDescent="0.25">
      <c r="J568"/>
      <c r="K568"/>
      <c r="L568"/>
      <c r="M568"/>
      <c r="N568"/>
    </row>
    <row r="569" spans="10:14" x14ac:dyDescent="0.25">
      <c r="J569"/>
      <c r="K569"/>
      <c r="L569"/>
      <c r="M569"/>
      <c r="N569"/>
    </row>
    <row r="570" spans="10:14" x14ac:dyDescent="0.25">
      <c r="J570"/>
      <c r="K570"/>
      <c r="L570"/>
      <c r="M570"/>
      <c r="N570"/>
    </row>
    <row r="571" spans="10:14" x14ac:dyDescent="0.25">
      <c r="J571"/>
      <c r="K571"/>
      <c r="L571"/>
      <c r="M571"/>
      <c r="N571"/>
    </row>
    <row r="572" spans="10:14" x14ac:dyDescent="0.25">
      <c r="J572"/>
      <c r="K572"/>
      <c r="L572"/>
      <c r="M572"/>
      <c r="N572"/>
    </row>
    <row r="573" spans="10:14" x14ac:dyDescent="0.25">
      <c r="J573"/>
      <c r="K573"/>
      <c r="L573"/>
      <c r="M573"/>
      <c r="N573"/>
    </row>
    <row r="574" spans="10:14" x14ac:dyDescent="0.25">
      <c r="J574"/>
      <c r="K574"/>
      <c r="L574"/>
      <c r="M574"/>
      <c r="N574"/>
    </row>
    <row r="575" spans="10:14" x14ac:dyDescent="0.25">
      <c r="J575"/>
      <c r="K575"/>
      <c r="L575"/>
      <c r="M575"/>
      <c r="N575"/>
    </row>
    <row r="576" spans="10:14" x14ac:dyDescent="0.25">
      <c r="J576"/>
      <c r="K576"/>
      <c r="L576"/>
      <c r="M576"/>
      <c r="N576"/>
    </row>
    <row r="577" spans="10:14" x14ac:dyDescent="0.25">
      <c r="J577"/>
      <c r="K577"/>
      <c r="L577"/>
      <c r="M577"/>
      <c r="N577"/>
    </row>
    <row r="578" spans="10:14" x14ac:dyDescent="0.25">
      <c r="J578"/>
      <c r="K578"/>
      <c r="L578"/>
      <c r="M578"/>
      <c r="N578"/>
    </row>
    <row r="579" spans="10:14" x14ac:dyDescent="0.25">
      <c r="J579"/>
      <c r="K579"/>
      <c r="L579"/>
      <c r="M579"/>
      <c r="N579"/>
    </row>
    <row r="580" spans="10:14" x14ac:dyDescent="0.25">
      <c r="J580"/>
      <c r="K580"/>
      <c r="L580"/>
      <c r="M580"/>
      <c r="N580"/>
    </row>
    <row r="581" spans="10:14" x14ac:dyDescent="0.25">
      <c r="J581"/>
      <c r="K581"/>
      <c r="L581"/>
      <c r="M581"/>
      <c r="N581"/>
    </row>
    <row r="582" spans="10:14" x14ac:dyDescent="0.25">
      <c r="J582"/>
      <c r="K582"/>
      <c r="L582"/>
      <c r="M582"/>
      <c r="N582"/>
    </row>
    <row r="583" spans="10:14" x14ac:dyDescent="0.25">
      <c r="J583"/>
      <c r="K583"/>
      <c r="L583"/>
      <c r="M583"/>
      <c r="N583"/>
    </row>
    <row r="584" spans="10:14" x14ac:dyDescent="0.25">
      <c r="J584"/>
      <c r="K584"/>
      <c r="L584"/>
      <c r="M584"/>
      <c r="N584"/>
    </row>
    <row r="585" spans="10:14" x14ac:dyDescent="0.25">
      <c r="J585"/>
      <c r="K585"/>
      <c r="L585"/>
      <c r="M585"/>
      <c r="N585"/>
    </row>
    <row r="586" spans="10:14" x14ac:dyDescent="0.25">
      <c r="J586"/>
      <c r="K586"/>
      <c r="L586"/>
      <c r="M586"/>
      <c r="N586"/>
    </row>
    <row r="587" spans="10:14" x14ac:dyDescent="0.25">
      <c r="J587"/>
      <c r="K587"/>
      <c r="L587"/>
      <c r="M587"/>
      <c r="N587"/>
    </row>
    <row r="588" spans="10:14" x14ac:dyDescent="0.25">
      <c r="J588"/>
      <c r="K588"/>
      <c r="L588"/>
      <c r="M588"/>
      <c r="N588"/>
    </row>
    <row r="589" spans="10:14" x14ac:dyDescent="0.25">
      <c r="J589"/>
      <c r="K589"/>
      <c r="L589"/>
      <c r="M589"/>
      <c r="N589"/>
    </row>
    <row r="590" spans="10:14" x14ac:dyDescent="0.25">
      <c r="J590"/>
      <c r="K590"/>
      <c r="L590"/>
      <c r="M590"/>
      <c r="N590"/>
    </row>
    <row r="591" spans="10:14" x14ac:dyDescent="0.25">
      <c r="J591"/>
      <c r="K591"/>
      <c r="L591"/>
      <c r="M591"/>
      <c r="N591"/>
    </row>
    <row r="592" spans="10:14" x14ac:dyDescent="0.25">
      <c r="J592"/>
      <c r="K592"/>
      <c r="L592"/>
      <c r="M592"/>
      <c r="N592"/>
    </row>
    <row r="593" spans="10:14" x14ac:dyDescent="0.25">
      <c r="J593"/>
      <c r="K593"/>
      <c r="L593"/>
      <c r="M593"/>
      <c r="N593"/>
    </row>
    <row r="594" spans="10:14" x14ac:dyDescent="0.25">
      <c r="J594"/>
      <c r="K594"/>
      <c r="L594"/>
      <c r="M594"/>
      <c r="N594"/>
    </row>
    <row r="595" spans="10:14" x14ac:dyDescent="0.25">
      <c r="J595"/>
      <c r="K595"/>
      <c r="L595"/>
      <c r="M595"/>
      <c r="N595"/>
    </row>
    <row r="596" spans="10:14" x14ac:dyDescent="0.25">
      <c r="J596"/>
      <c r="K596"/>
      <c r="L596"/>
      <c r="M596"/>
      <c r="N596"/>
    </row>
    <row r="597" spans="10:14" x14ac:dyDescent="0.25">
      <c r="J597"/>
      <c r="K597"/>
      <c r="L597"/>
      <c r="M597"/>
      <c r="N597"/>
    </row>
    <row r="598" spans="10:14" x14ac:dyDescent="0.25">
      <c r="J598"/>
      <c r="K598"/>
      <c r="L598"/>
      <c r="M598"/>
      <c r="N598"/>
    </row>
    <row r="599" spans="10:14" x14ac:dyDescent="0.25">
      <c r="J599"/>
      <c r="K599"/>
      <c r="L599"/>
      <c r="M599"/>
      <c r="N599"/>
    </row>
    <row r="600" spans="10:14" x14ac:dyDescent="0.25">
      <c r="J600"/>
      <c r="K600"/>
      <c r="L600"/>
      <c r="M600"/>
      <c r="N600"/>
    </row>
    <row r="601" spans="10:14" x14ac:dyDescent="0.25">
      <c r="J601"/>
      <c r="K601"/>
      <c r="L601"/>
      <c r="M601"/>
      <c r="N601"/>
    </row>
    <row r="602" spans="10:14" x14ac:dyDescent="0.25">
      <c r="J602"/>
      <c r="K602"/>
      <c r="L602"/>
      <c r="M602"/>
      <c r="N602"/>
    </row>
    <row r="603" spans="10:14" x14ac:dyDescent="0.25">
      <c r="J603"/>
      <c r="K603"/>
      <c r="L603"/>
      <c r="M603"/>
      <c r="N603"/>
    </row>
    <row r="604" spans="10:14" x14ac:dyDescent="0.25">
      <c r="J604"/>
      <c r="K604"/>
      <c r="L604"/>
      <c r="M604"/>
      <c r="N604"/>
    </row>
    <row r="605" spans="10:14" x14ac:dyDescent="0.25">
      <c r="J605"/>
      <c r="K605"/>
      <c r="L605"/>
      <c r="M605"/>
      <c r="N605"/>
    </row>
    <row r="606" spans="10:14" x14ac:dyDescent="0.25">
      <c r="J606"/>
      <c r="K606"/>
      <c r="L606"/>
      <c r="M606"/>
      <c r="N606"/>
    </row>
    <row r="607" spans="10:14" x14ac:dyDescent="0.25">
      <c r="J607"/>
      <c r="K607"/>
      <c r="L607"/>
      <c r="M607"/>
      <c r="N607"/>
    </row>
    <row r="608" spans="10:14" x14ac:dyDescent="0.25">
      <c r="J608"/>
      <c r="K608"/>
      <c r="L608"/>
      <c r="M608"/>
      <c r="N608"/>
    </row>
    <row r="609" spans="10:14" x14ac:dyDescent="0.25">
      <c r="J609"/>
      <c r="K609"/>
      <c r="L609"/>
      <c r="M609"/>
      <c r="N609"/>
    </row>
    <row r="610" spans="10:14" x14ac:dyDescent="0.25">
      <c r="J610"/>
      <c r="K610"/>
      <c r="L610"/>
      <c r="M610"/>
      <c r="N610"/>
    </row>
    <row r="611" spans="10:14" x14ac:dyDescent="0.25">
      <c r="J611"/>
      <c r="K611"/>
      <c r="L611"/>
      <c r="M611"/>
      <c r="N611"/>
    </row>
    <row r="612" spans="10:14" x14ac:dyDescent="0.25">
      <c r="J612"/>
      <c r="K612"/>
      <c r="L612"/>
      <c r="M612"/>
      <c r="N612"/>
    </row>
    <row r="613" spans="10:14" x14ac:dyDescent="0.25">
      <c r="J613"/>
      <c r="K613"/>
      <c r="L613"/>
      <c r="M613"/>
      <c r="N613"/>
    </row>
    <row r="614" spans="10:14" x14ac:dyDescent="0.25">
      <c r="J614"/>
      <c r="K614"/>
      <c r="L614"/>
      <c r="M614"/>
      <c r="N614"/>
    </row>
    <row r="615" spans="10:14" x14ac:dyDescent="0.25">
      <c r="J615"/>
      <c r="K615"/>
      <c r="L615"/>
      <c r="M615"/>
      <c r="N615"/>
    </row>
    <row r="616" spans="10:14" x14ac:dyDescent="0.25">
      <c r="J616"/>
      <c r="K616"/>
      <c r="L616"/>
      <c r="M616"/>
      <c r="N616"/>
    </row>
    <row r="617" spans="10:14" x14ac:dyDescent="0.25">
      <c r="J617"/>
      <c r="K617"/>
      <c r="L617"/>
      <c r="M617"/>
      <c r="N617"/>
    </row>
    <row r="618" spans="10:14" x14ac:dyDescent="0.25">
      <c r="J618"/>
      <c r="K618"/>
      <c r="L618"/>
      <c r="M618"/>
      <c r="N618"/>
    </row>
    <row r="619" spans="10:14" x14ac:dyDescent="0.25">
      <c r="J619"/>
      <c r="K619"/>
      <c r="L619"/>
      <c r="M619"/>
      <c r="N619"/>
    </row>
    <row r="620" spans="10:14" x14ac:dyDescent="0.25">
      <c r="J620"/>
      <c r="K620"/>
      <c r="L620"/>
      <c r="M620"/>
      <c r="N620"/>
    </row>
    <row r="621" spans="10:14" x14ac:dyDescent="0.25">
      <c r="J621"/>
      <c r="K621"/>
      <c r="L621"/>
      <c r="M621"/>
      <c r="N621"/>
    </row>
    <row r="622" spans="10:14" x14ac:dyDescent="0.25">
      <c r="J622"/>
      <c r="K622"/>
      <c r="L622"/>
      <c r="M622"/>
      <c r="N622"/>
    </row>
    <row r="623" spans="10:14" x14ac:dyDescent="0.25">
      <c r="J623"/>
      <c r="K623"/>
      <c r="L623"/>
      <c r="M623"/>
      <c r="N623"/>
    </row>
    <row r="624" spans="10:14" x14ac:dyDescent="0.25">
      <c r="J624"/>
      <c r="K624"/>
      <c r="L624"/>
      <c r="M624"/>
      <c r="N624"/>
    </row>
    <row r="625" spans="10:14" x14ac:dyDescent="0.25">
      <c r="J625"/>
      <c r="K625"/>
      <c r="L625"/>
      <c r="M625"/>
      <c r="N625"/>
    </row>
    <row r="626" spans="10:14" x14ac:dyDescent="0.25">
      <c r="J626"/>
      <c r="K626"/>
      <c r="L626"/>
      <c r="M626"/>
      <c r="N626"/>
    </row>
    <row r="627" spans="10:14" x14ac:dyDescent="0.25">
      <c r="J627"/>
      <c r="K627"/>
      <c r="L627"/>
      <c r="M627"/>
      <c r="N627"/>
    </row>
    <row r="628" spans="10:14" x14ac:dyDescent="0.25">
      <c r="J628"/>
      <c r="K628"/>
      <c r="L628"/>
      <c r="M628"/>
      <c r="N628"/>
    </row>
    <row r="629" spans="10:14" x14ac:dyDescent="0.25">
      <c r="J629"/>
      <c r="K629"/>
      <c r="L629"/>
      <c r="M629"/>
      <c r="N629"/>
    </row>
    <row r="630" spans="10:14" x14ac:dyDescent="0.25">
      <c r="J630"/>
      <c r="K630"/>
      <c r="L630"/>
      <c r="M630"/>
      <c r="N630"/>
    </row>
    <row r="631" spans="10:14" x14ac:dyDescent="0.25">
      <c r="J631"/>
      <c r="K631"/>
      <c r="L631"/>
      <c r="M631"/>
      <c r="N631"/>
    </row>
    <row r="632" spans="10:14" x14ac:dyDescent="0.25">
      <c r="J632"/>
      <c r="K632"/>
      <c r="L632"/>
      <c r="M632"/>
      <c r="N632"/>
    </row>
    <row r="633" spans="10:14" x14ac:dyDescent="0.25">
      <c r="J633"/>
      <c r="K633"/>
      <c r="L633"/>
      <c r="M633"/>
      <c r="N633"/>
    </row>
    <row r="634" spans="10:14" x14ac:dyDescent="0.25">
      <c r="J634"/>
      <c r="K634"/>
      <c r="L634"/>
      <c r="M634"/>
      <c r="N634"/>
    </row>
    <row r="635" spans="10:14" x14ac:dyDescent="0.25">
      <c r="J635"/>
      <c r="K635"/>
      <c r="L635"/>
      <c r="M635"/>
      <c r="N635"/>
    </row>
    <row r="636" spans="10:14" x14ac:dyDescent="0.25">
      <c r="J636"/>
      <c r="K636"/>
      <c r="L636"/>
      <c r="M636"/>
      <c r="N636"/>
    </row>
    <row r="637" spans="10:14" x14ac:dyDescent="0.25">
      <c r="J637"/>
      <c r="K637"/>
      <c r="L637"/>
      <c r="M637"/>
      <c r="N637"/>
    </row>
    <row r="638" spans="10:14" x14ac:dyDescent="0.25">
      <c r="J638"/>
      <c r="K638"/>
      <c r="L638"/>
      <c r="M638"/>
      <c r="N638"/>
    </row>
    <row r="639" spans="10:14" x14ac:dyDescent="0.25">
      <c r="J639"/>
      <c r="K639"/>
      <c r="L639"/>
      <c r="M639"/>
      <c r="N639"/>
    </row>
    <row r="640" spans="10:14" x14ac:dyDescent="0.25">
      <c r="J640"/>
      <c r="K640"/>
      <c r="L640"/>
      <c r="M640"/>
      <c r="N640"/>
    </row>
    <row r="641" spans="10:14" x14ac:dyDescent="0.25">
      <c r="J641"/>
      <c r="K641"/>
      <c r="L641"/>
      <c r="M641"/>
      <c r="N641"/>
    </row>
    <row r="642" spans="10:14" x14ac:dyDescent="0.25">
      <c r="J642"/>
      <c r="K642"/>
      <c r="L642"/>
      <c r="M642"/>
      <c r="N642"/>
    </row>
    <row r="643" spans="10:14" x14ac:dyDescent="0.25">
      <c r="J643"/>
      <c r="K643"/>
      <c r="L643"/>
      <c r="M643"/>
      <c r="N643"/>
    </row>
    <row r="644" spans="10:14" x14ac:dyDescent="0.25">
      <c r="J644"/>
      <c r="K644"/>
      <c r="L644"/>
      <c r="M644"/>
      <c r="N644"/>
    </row>
    <row r="645" spans="10:14" x14ac:dyDescent="0.25">
      <c r="J645"/>
      <c r="K645"/>
      <c r="L645"/>
      <c r="M645"/>
      <c r="N645"/>
    </row>
    <row r="646" spans="10:14" x14ac:dyDescent="0.25">
      <c r="J646"/>
      <c r="K646"/>
      <c r="L646"/>
      <c r="M646"/>
      <c r="N646"/>
    </row>
    <row r="647" spans="10:14" x14ac:dyDescent="0.25">
      <c r="J647"/>
      <c r="K647"/>
      <c r="L647"/>
      <c r="M647"/>
      <c r="N647"/>
    </row>
    <row r="648" spans="10:14" x14ac:dyDescent="0.25">
      <c r="J648"/>
      <c r="K648"/>
      <c r="L648"/>
      <c r="M648"/>
      <c r="N648"/>
    </row>
    <row r="649" spans="10:14" x14ac:dyDescent="0.25">
      <c r="J649"/>
      <c r="K649"/>
      <c r="L649"/>
      <c r="M649"/>
      <c r="N649"/>
    </row>
    <row r="650" spans="10:14" x14ac:dyDescent="0.25">
      <c r="J650"/>
      <c r="K650"/>
      <c r="L650"/>
      <c r="M650"/>
      <c r="N650"/>
    </row>
    <row r="651" spans="10:14" x14ac:dyDescent="0.25">
      <c r="J651"/>
      <c r="K651"/>
      <c r="L651"/>
      <c r="M651"/>
      <c r="N651"/>
    </row>
    <row r="652" spans="10:14" x14ac:dyDescent="0.25">
      <c r="J652"/>
      <c r="K652"/>
      <c r="L652"/>
      <c r="M652"/>
      <c r="N652"/>
    </row>
    <row r="653" spans="10:14" x14ac:dyDescent="0.25">
      <c r="J653"/>
      <c r="K653"/>
      <c r="L653"/>
      <c r="M653"/>
      <c r="N653"/>
    </row>
    <row r="654" spans="10:14" x14ac:dyDescent="0.25">
      <c r="J654"/>
      <c r="K654"/>
      <c r="L654"/>
      <c r="M654"/>
      <c r="N654"/>
    </row>
    <row r="655" spans="10:14" x14ac:dyDescent="0.25">
      <c r="J655"/>
      <c r="K655"/>
      <c r="L655"/>
      <c r="M655"/>
      <c r="N655"/>
    </row>
    <row r="656" spans="10:14" x14ac:dyDescent="0.25">
      <c r="J656"/>
      <c r="K656"/>
      <c r="L656"/>
      <c r="M656"/>
      <c r="N656"/>
    </row>
    <row r="657" spans="10:14" x14ac:dyDescent="0.25">
      <c r="J657"/>
      <c r="K657"/>
      <c r="L657"/>
      <c r="M657"/>
      <c r="N657"/>
    </row>
    <row r="658" spans="10:14" x14ac:dyDescent="0.25">
      <c r="J658"/>
      <c r="K658"/>
      <c r="L658"/>
      <c r="M658"/>
      <c r="N658"/>
    </row>
    <row r="659" spans="10:14" x14ac:dyDescent="0.25">
      <c r="J659"/>
      <c r="K659"/>
      <c r="L659"/>
      <c r="M659"/>
      <c r="N659"/>
    </row>
    <row r="660" spans="10:14" x14ac:dyDescent="0.25">
      <c r="J660"/>
      <c r="K660"/>
      <c r="L660"/>
      <c r="M660"/>
      <c r="N660"/>
    </row>
    <row r="661" spans="10:14" x14ac:dyDescent="0.25">
      <c r="J661"/>
      <c r="K661"/>
      <c r="L661"/>
      <c r="M661"/>
      <c r="N661"/>
    </row>
    <row r="662" spans="10:14" x14ac:dyDescent="0.25">
      <c r="J662"/>
      <c r="K662"/>
      <c r="L662"/>
      <c r="M662"/>
      <c r="N662"/>
    </row>
    <row r="663" spans="10:14" x14ac:dyDescent="0.25">
      <c r="J663"/>
      <c r="K663"/>
      <c r="L663"/>
      <c r="M663"/>
      <c r="N663"/>
    </row>
    <row r="664" spans="10:14" x14ac:dyDescent="0.25">
      <c r="J664"/>
      <c r="K664"/>
      <c r="L664"/>
      <c r="M664"/>
      <c r="N664"/>
    </row>
    <row r="665" spans="10:14" x14ac:dyDescent="0.25">
      <c r="J665"/>
      <c r="K665"/>
      <c r="L665"/>
      <c r="M665"/>
      <c r="N665"/>
    </row>
    <row r="666" spans="10:14" x14ac:dyDescent="0.25">
      <c r="J666"/>
      <c r="K666"/>
      <c r="L666"/>
      <c r="M666"/>
      <c r="N666"/>
    </row>
    <row r="667" spans="10:14" x14ac:dyDescent="0.25">
      <c r="J667"/>
      <c r="K667"/>
      <c r="L667"/>
      <c r="M667"/>
      <c r="N667"/>
    </row>
    <row r="668" spans="10:14" x14ac:dyDescent="0.25">
      <c r="J668"/>
      <c r="K668"/>
      <c r="L668"/>
      <c r="M668"/>
      <c r="N668"/>
    </row>
    <row r="669" spans="10:14" x14ac:dyDescent="0.25">
      <c r="J669"/>
      <c r="K669"/>
      <c r="L669"/>
      <c r="M669"/>
      <c r="N669"/>
    </row>
    <row r="670" spans="10:14" x14ac:dyDescent="0.25">
      <c r="J670"/>
      <c r="K670"/>
      <c r="L670"/>
      <c r="M670"/>
      <c r="N670"/>
    </row>
    <row r="671" spans="10:14" x14ac:dyDescent="0.25">
      <c r="J671"/>
      <c r="K671"/>
      <c r="L671"/>
      <c r="M671"/>
      <c r="N671"/>
    </row>
    <row r="672" spans="10:14" x14ac:dyDescent="0.25">
      <c r="J672"/>
      <c r="K672"/>
      <c r="L672"/>
      <c r="M672"/>
      <c r="N672"/>
    </row>
    <row r="673" spans="10:14" x14ac:dyDescent="0.25">
      <c r="J673"/>
      <c r="K673"/>
      <c r="L673"/>
      <c r="M673"/>
      <c r="N673"/>
    </row>
    <row r="674" spans="10:14" x14ac:dyDescent="0.25">
      <c r="J674"/>
      <c r="K674"/>
      <c r="L674"/>
      <c r="M674"/>
      <c r="N674"/>
    </row>
    <row r="675" spans="10:14" x14ac:dyDescent="0.25">
      <c r="J675"/>
      <c r="K675"/>
      <c r="L675"/>
      <c r="M675"/>
      <c r="N675"/>
    </row>
    <row r="676" spans="10:14" x14ac:dyDescent="0.25">
      <c r="J676"/>
      <c r="K676"/>
      <c r="L676"/>
      <c r="M676"/>
      <c r="N676"/>
    </row>
    <row r="677" spans="10:14" x14ac:dyDescent="0.25">
      <c r="J677"/>
      <c r="K677"/>
      <c r="L677"/>
      <c r="M677"/>
      <c r="N677"/>
    </row>
    <row r="678" spans="10:14" x14ac:dyDescent="0.25">
      <c r="J678"/>
      <c r="K678"/>
      <c r="L678"/>
      <c r="M678"/>
      <c r="N678"/>
    </row>
    <row r="679" spans="10:14" x14ac:dyDescent="0.25">
      <c r="J679"/>
      <c r="K679"/>
      <c r="L679"/>
      <c r="M679"/>
      <c r="N679"/>
    </row>
    <row r="680" spans="10:14" x14ac:dyDescent="0.25">
      <c r="J680"/>
      <c r="K680"/>
      <c r="L680"/>
      <c r="M680"/>
      <c r="N680"/>
    </row>
    <row r="681" spans="10:14" x14ac:dyDescent="0.25">
      <c r="J681"/>
      <c r="K681"/>
      <c r="L681"/>
      <c r="M681"/>
      <c r="N681"/>
    </row>
    <row r="682" spans="10:14" x14ac:dyDescent="0.25">
      <c r="J682"/>
      <c r="K682"/>
      <c r="L682"/>
      <c r="M682"/>
      <c r="N682"/>
    </row>
    <row r="683" spans="10:14" x14ac:dyDescent="0.25">
      <c r="J683"/>
      <c r="K683"/>
      <c r="L683"/>
      <c r="M683"/>
      <c r="N683"/>
    </row>
    <row r="684" spans="10:14" x14ac:dyDescent="0.25">
      <c r="J684"/>
      <c r="K684"/>
      <c r="L684"/>
      <c r="M684"/>
      <c r="N684"/>
    </row>
    <row r="685" spans="10:14" x14ac:dyDescent="0.25">
      <c r="J685"/>
      <c r="K685"/>
      <c r="L685"/>
      <c r="M685"/>
      <c r="N685"/>
    </row>
    <row r="686" spans="10:14" x14ac:dyDescent="0.25">
      <c r="J686"/>
      <c r="K686"/>
      <c r="L686"/>
      <c r="M686"/>
      <c r="N686"/>
    </row>
    <row r="687" spans="10:14" x14ac:dyDescent="0.25">
      <c r="J687"/>
      <c r="K687"/>
      <c r="L687"/>
      <c r="M687"/>
      <c r="N687"/>
    </row>
    <row r="688" spans="10:14" x14ac:dyDescent="0.25">
      <c r="J688"/>
      <c r="K688"/>
      <c r="L688"/>
      <c r="M688"/>
      <c r="N688"/>
    </row>
    <row r="689" spans="10:14" x14ac:dyDescent="0.25">
      <c r="J689"/>
      <c r="K689"/>
      <c r="L689"/>
      <c r="M689"/>
      <c r="N689"/>
    </row>
    <row r="690" spans="10:14" x14ac:dyDescent="0.25">
      <c r="J690"/>
      <c r="K690"/>
      <c r="L690"/>
      <c r="M690"/>
      <c r="N690"/>
    </row>
    <row r="691" spans="10:14" x14ac:dyDescent="0.25">
      <c r="J691"/>
      <c r="K691"/>
      <c r="L691"/>
      <c r="M691"/>
      <c r="N691"/>
    </row>
    <row r="692" spans="10:14" x14ac:dyDescent="0.25">
      <c r="J692"/>
      <c r="K692"/>
      <c r="L692"/>
      <c r="M692"/>
      <c r="N692"/>
    </row>
    <row r="693" spans="10:14" x14ac:dyDescent="0.25">
      <c r="J693"/>
      <c r="K693"/>
      <c r="L693"/>
      <c r="M693"/>
      <c r="N693"/>
    </row>
    <row r="694" spans="10:14" x14ac:dyDescent="0.25">
      <c r="J694"/>
      <c r="K694"/>
      <c r="L694"/>
      <c r="M694"/>
      <c r="N694"/>
    </row>
    <row r="695" spans="10:14" x14ac:dyDescent="0.25">
      <c r="J695"/>
      <c r="K695"/>
      <c r="L695"/>
      <c r="M695"/>
      <c r="N695"/>
    </row>
    <row r="696" spans="10:14" x14ac:dyDescent="0.25">
      <c r="J696"/>
      <c r="K696"/>
      <c r="L696"/>
      <c r="M696"/>
      <c r="N696"/>
    </row>
    <row r="697" spans="10:14" x14ac:dyDescent="0.25">
      <c r="J697"/>
      <c r="K697"/>
      <c r="L697"/>
      <c r="M697"/>
      <c r="N697"/>
    </row>
    <row r="698" spans="10:14" x14ac:dyDescent="0.25">
      <c r="J698"/>
      <c r="K698"/>
      <c r="L698"/>
      <c r="M698"/>
      <c r="N698"/>
    </row>
    <row r="699" spans="10:14" x14ac:dyDescent="0.25">
      <c r="J699"/>
      <c r="K699"/>
      <c r="L699"/>
      <c r="M699"/>
      <c r="N699"/>
    </row>
    <row r="700" spans="10:14" x14ac:dyDescent="0.25">
      <c r="J700"/>
      <c r="K700"/>
      <c r="L700"/>
      <c r="M700"/>
      <c r="N700"/>
    </row>
    <row r="701" spans="10:14" x14ac:dyDescent="0.25">
      <c r="J701"/>
      <c r="K701"/>
      <c r="L701"/>
      <c r="M701"/>
      <c r="N701"/>
    </row>
    <row r="702" spans="10:14" x14ac:dyDescent="0.25">
      <c r="J702"/>
      <c r="K702"/>
      <c r="L702"/>
      <c r="M702"/>
      <c r="N702"/>
    </row>
    <row r="703" spans="10:14" x14ac:dyDescent="0.25">
      <c r="J703"/>
      <c r="K703"/>
      <c r="L703"/>
      <c r="M703"/>
      <c r="N703"/>
    </row>
    <row r="704" spans="10:14" x14ac:dyDescent="0.25">
      <c r="J704"/>
      <c r="K704"/>
      <c r="L704"/>
      <c r="M704"/>
      <c r="N704"/>
    </row>
    <row r="705" spans="10:14" x14ac:dyDescent="0.25">
      <c r="J705"/>
      <c r="K705"/>
      <c r="L705"/>
      <c r="M705"/>
      <c r="N705"/>
    </row>
    <row r="706" spans="10:14" x14ac:dyDescent="0.25">
      <c r="J706"/>
      <c r="K706"/>
      <c r="L706"/>
      <c r="M706"/>
      <c r="N706"/>
    </row>
    <row r="707" spans="10:14" x14ac:dyDescent="0.25">
      <c r="J707"/>
      <c r="K707"/>
      <c r="L707"/>
      <c r="M707"/>
      <c r="N707"/>
    </row>
    <row r="708" spans="10:14" x14ac:dyDescent="0.25">
      <c r="J708"/>
      <c r="K708"/>
      <c r="L708"/>
      <c r="M708"/>
      <c r="N708"/>
    </row>
    <row r="709" spans="10:14" x14ac:dyDescent="0.25">
      <c r="J709"/>
      <c r="K709"/>
      <c r="L709"/>
      <c r="M709"/>
      <c r="N709"/>
    </row>
    <row r="710" spans="10:14" x14ac:dyDescent="0.25">
      <c r="J710"/>
      <c r="K710"/>
      <c r="L710"/>
      <c r="M710"/>
      <c r="N710"/>
    </row>
    <row r="711" spans="10:14" x14ac:dyDescent="0.25">
      <c r="J711"/>
      <c r="K711"/>
      <c r="L711"/>
      <c r="M711"/>
      <c r="N711"/>
    </row>
    <row r="712" spans="10:14" x14ac:dyDescent="0.25">
      <c r="J712"/>
      <c r="K712"/>
      <c r="L712"/>
      <c r="M712"/>
      <c r="N712"/>
    </row>
    <row r="713" spans="10:14" x14ac:dyDescent="0.25">
      <c r="J713"/>
      <c r="K713"/>
      <c r="L713"/>
      <c r="M713"/>
      <c r="N713"/>
    </row>
    <row r="714" spans="10:14" x14ac:dyDescent="0.25">
      <c r="J714"/>
      <c r="K714"/>
      <c r="L714"/>
      <c r="M714"/>
      <c r="N714"/>
    </row>
    <row r="715" spans="10:14" x14ac:dyDescent="0.25">
      <c r="J715"/>
      <c r="K715"/>
      <c r="L715"/>
      <c r="M715"/>
      <c r="N715"/>
    </row>
    <row r="716" spans="10:14" x14ac:dyDescent="0.25">
      <c r="J716"/>
      <c r="K716"/>
      <c r="L716"/>
      <c r="M716"/>
      <c r="N716"/>
    </row>
    <row r="717" spans="10:14" x14ac:dyDescent="0.25">
      <c r="J717"/>
      <c r="K717"/>
      <c r="L717"/>
      <c r="M717"/>
      <c r="N717"/>
    </row>
    <row r="718" spans="10:14" x14ac:dyDescent="0.25">
      <c r="J718"/>
      <c r="K718"/>
      <c r="L718"/>
      <c r="M718"/>
      <c r="N718"/>
    </row>
    <row r="719" spans="10:14" x14ac:dyDescent="0.25">
      <c r="J719"/>
      <c r="K719"/>
      <c r="L719"/>
      <c r="M719"/>
      <c r="N719"/>
    </row>
    <row r="720" spans="10:14" x14ac:dyDescent="0.25">
      <c r="J720"/>
      <c r="K720"/>
      <c r="L720"/>
      <c r="M720"/>
      <c r="N720"/>
    </row>
    <row r="721" spans="10:14" x14ac:dyDescent="0.25">
      <c r="J721"/>
      <c r="K721"/>
      <c r="L721"/>
      <c r="M721"/>
      <c r="N721"/>
    </row>
    <row r="722" spans="10:14" x14ac:dyDescent="0.25">
      <c r="J722"/>
      <c r="K722"/>
      <c r="L722"/>
      <c r="M722"/>
      <c r="N722"/>
    </row>
    <row r="723" spans="10:14" x14ac:dyDescent="0.25">
      <c r="J723"/>
      <c r="K723"/>
      <c r="L723"/>
      <c r="M723"/>
      <c r="N723"/>
    </row>
    <row r="724" spans="10:14" x14ac:dyDescent="0.25">
      <c r="J724"/>
      <c r="K724"/>
      <c r="L724"/>
      <c r="M724"/>
      <c r="N724"/>
    </row>
    <row r="725" spans="10:14" x14ac:dyDescent="0.25">
      <c r="J725"/>
      <c r="K725"/>
      <c r="L725"/>
      <c r="M725"/>
      <c r="N725"/>
    </row>
    <row r="726" spans="10:14" x14ac:dyDescent="0.25">
      <c r="J726"/>
      <c r="K726"/>
      <c r="L726"/>
      <c r="M726"/>
      <c r="N726"/>
    </row>
    <row r="727" spans="10:14" x14ac:dyDescent="0.25">
      <c r="J727"/>
      <c r="K727"/>
      <c r="L727"/>
      <c r="M727"/>
      <c r="N727"/>
    </row>
    <row r="728" spans="10:14" x14ac:dyDescent="0.25">
      <c r="J728"/>
      <c r="K728"/>
      <c r="L728"/>
      <c r="M728"/>
      <c r="N728"/>
    </row>
    <row r="729" spans="10:14" x14ac:dyDescent="0.25">
      <c r="J729"/>
      <c r="K729"/>
      <c r="L729"/>
      <c r="M729"/>
      <c r="N729"/>
    </row>
    <row r="730" spans="10:14" x14ac:dyDescent="0.25">
      <c r="J730"/>
      <c r="K730"/>
      <c r="L730"/>
      <c r="M730"/>
      <c r="N730"/>
    </row>
    <row r="731" spans="10:14" x14ac:dyDescent="0.25">
      <c r="J731"/>
      <c r="K731"/>
      <c r="L731"/>
      <c r="M731"/>
      <c r="N731"/>
    </row>
    <row r="732" spans="10:14" x14ac:dyDescent="0.25">
      <c r="J732"/>
      <c r="K732"/>
      <c r="L732"/>
      <c r="M732"/>
      <c r="N732"/>
    </row>
    <row r="733" spans="10:14" x14ac:dyDescent="0.25">
      <c r="J733"/>
      <c r="K733"/>
      <c r="L733"/>
      <c r="M733"/>
      <c r="N733"/>
    </row>
    <row r="734" spans="10:14" x14ac:dyDescent="0.25">
      <c r="J734"/>
      <c r="K734"/>
      <c r="L734"/>
      <c r="M734"/>
      <c r="N734"/>
    </row>
    <row r="735" spans="10:14" x14ac:dyDescent="0.25">
      <c r="J735"/>
      <c r="K735"/>
      <c r="L735"/>
      <c r="M735"/>
      <c r="N735"/>
    </row>
    <row r="736" spans="10:14" x14ac:dyDescent="0.25">
      <c r="J736"/>
      <c r="K736"/>
      <c r="L736"/>
      <c r="M736"/>
      <c r="N736"/>
    </row>
    <row r="737" spans="10:14" x14ac:dyDescent="0.25">
      <c r="J737"/>
      <c r="K737"/>
      <c r="L737"/>
      <c r="M737"/>
      <c r="N737"/>
    </row>
    <row r="738" spans="10:14" x14ac:dyDescent="0.25">
      <c r="J738"/>
      <c r="K738"/>
      <c r="L738"/>
      <c r="M738"/>
      <c r="N738"/>
    </row>
    <row r="739" spans="10:14" x14ac:dyDescent="0.25">
      <c r="J739"/>
      <c r="K739"/>
      <c r="L739"/>
      <c r="M739"/>
      <c r="N739"/>
    </row>
    <row r="740" spans="10:14" x14ac:dyDescent="0.25">
      <c r="J740"/>
      <c r="K740"/>
      <c r="L740"/>
      <c r="M740"/>
      <c r="N740"/>
    </row>
    <row r="741" spans="10:14" x14ac:dyDescent="0.25">
      <c r="J741"/>
      <c r="K741"/>
      <c r="L741"/>
      <c r="M741"/>
      <c r="N741"/>
    </row>
    <row r="742" spans="10:14" x14ac:dyDescent="0.25">
      <c r="J742"/>
      <c r="K742"/>
      <c r="L742"/>
      <c r="M742"/>
      <c r="N742"/>
    </row>
    <row r="743" spans="10:14" x14ac:dyDescent="0.25">
      <c r="J743"/>
      <c r="K743"/>
      <c r="L743"/>
      <c r="M743"/>
      <c r="N743"/>
    </row>
    <row r="744" spans="10:14" x14ac:dyDescent="0.25">
      <c r="J744"/>
      <c r="K744"/>
      <c r="L744"/>
      <c r="M744"/>
      <c r="N744"/>
    </row>
    <row r="745" spans="10:14" x14ac:dyDescent="0.25">
      <c r="J745"/>
      <c r="K745"/>
      <c r="L745"/>
      <c r="M745"/>
      <c r="N745"/>
    </row>
    <row r="746" spans="10:14" x14ac:dyDescent="0.25">
      <c r="J746"/>
      <c r="K746"/>
      <c r="L746"/>
      <c r="M746"/>
      <c r="N746"/>
    </row>
    <row r="747" spans="10:14" x14ac:dyDescent="0.25">
      <c r="J747"/>
      <c r="K747"/>
      <c r="L747"/>
      <c r="M747"/>
      <c r="N747"/>
    </row>
    <row r="748" spans="10:14" x14ac:dyDescent="0.25">
      <c r="J748"/>
      <c r="K748"/>
      <c r="L748"/>
      <c r="M748"/>
      <c r="N748"/>
    </row>
    <row r="749" spans="10:14" x14ac:dyDescent="0.25">
      <c r="J749"/>
      <c r="K749"/>
      <c r="L749"/>
      <c r="M749"/>
      <c r="N749"/>
    </row>
    <row r="750" spans="10:14" x14ac:dyDescent="0.25">
      <c r="J750"/>
      <c r="K750"/>
      <c r="L750"/>
      <c r="M750"/>
      <c r="N750"/>
    </row>
    <row r="751" spans="10:14" x14ac:dyDescent="0.25">
      <c r="J751"/>
      <c r="K751"/>
      <c r="L751"/>
      <c r="M751"/>
      <c r="N751"/>
    </row>
    <row r="752" spans="10:14" x14ac:dyDescent="0.25">
      <c r="J752"/>
      <c r="K752"/>
      <c r="L752"/>
      <c r="M752"/>
      <c r="N752"/>
    </row>
    <row r="753" spans="10:14" x14ac:dyDescent="0.25">
      <c r="J753"/>
      <c r="K753"/>
      <c r="L753"/>
      <c r="M753"/>
      <c r="N753"/>
    </row>
    <row r="754" spans="10:14" x14ac:dyDescent="0.25">
      <c r="J754"/>
      <c r="K754"/>
      <c r="L754"/>
      <c r="M754"/>
      <c r="N754"/>
    </row>
    <row r="755" spans="10:14" x14ac:dyDescent="0.25">
      <c r="J755"/>
      <c r="K755"/>
      <c r="L755"/>
      <c r="M755"/>
      <c r="N755"/>
    </row>
    <row r="756" spans="10:14" x14ac:dyDescent="0.25">
      <c r="J756"/>
      <c r="K756"/>
      <c r="L756"/>
      <c r="M756"/>
      <c r="N756"/>
    </row>
    <row r="757" spans="10:14" x14ac:dyDescent="0.25">
      <c r="J757"/>
      <c r="K757"/>
      <c r="L757"/>
      <c r="M757"/>
      <c r="N757"/>
    </row>
    <row r="758" spans="10:14" x14ac:dyDescent="0.25">
      <c r="J758"/>
      <c r="K758"/>
      <c r="L758"/>
      <c r="M758"/>
      <c r="N758"/>
    </row>
    <row r="759" spans="10:14" x14ac:dyDescent="0.25">
      <c r="J759"/>
      <c r="K759"/>
      <c r="L759"/>
      <c r="M759"/>
      <c r="N759"/>
    </row>
    <row r="760" spans="10:14" x14ac:dyDescent="0.25">
      <c r="J760"/>
      <c r="K760"/>
      <c r="L760"/>
      <c r="M760"/>
      <c r="N760"/>
    </row>
    <row r="761" spans="10:14" x14ac:dyDescent="0.25">
      <c r="J761"/>
      <c r="K761"/>
      <c r="L761"/>
      <c r="M761"/>
      <c r="N761"/>
    </row>
    <row r="762" spans="10:14" x14ac:dyDescent="0.25">
      <c r="J762"/>
      <c r="K762"/>
      <c r="L762"/>
      <c r="M762"/>
      <c r="N762"/>
    </row>
    <row r="763" spans="10:14" x14ac:dyDescent="0.25">
      <c r="J763"/>
      <c r="K763"/>
      <c r="L763"/>
      <c r="M763"/>
      <c r="N763"/>
    </row>
    <row r="764" spans="10:14" x14ac:dyDescent="0.25">
      <c r="J764"/>
      <c r="K764"/>
      <c r="L764"/>
      <c r="M764"/>
      <c r="N764"/>
    </row>
    <row r="765" spans="10:14" x14ac:dyDescent="0.25">
      <c r="J765"/>
      <c r="K765"/>
      <c r="L765"/>
      <c r="M765"/>
      <c r="N765"/>
    </row>
    <row r="766" spans="10:14" x14ac:dyDescent="0.25">
      <c r="J766"/>
      <c r="K766"/>
      <c r="L766"/>
      <c r="M766"/>
      <c r="N766"/>
    </row>
    <row r="767" spans="10:14" x14ac:dyDescent="0.25">
      <c r="J767"/>
      <c r="K767"/>
      <c r="L767"/>
      <c r="M767"/>
      <c r="N767"/>
    </row>
    <row r="768" spans="10:14" x14ac:dyDescent="0.25">
      <c r="J768"/>
      <c r="K768"/>
      <c r="L768"/>
      <c r="M768"/>
      <c r="N768"/>
    </row>
    <row r="769" spans="10:14" x14ac:dyDescent="0.25">
      <c r="J769"/>
      <c r="K769"/>
      <c r="L769"/>
      <c r="M769"/>
      <c r="N769"/>
    </row>
    <row r="770" spans="10:14" x14ac:dyDescent="0.25">
      <c r="J770"/>
      <c r="K770"/>
      <c r="L770"/>
      <c r="M770"/>
      <c r="N770"/>
    </row>
    <row r="771" spans="10:14" x14ac:dyDescent="0.25">
      <c r="J771"/>
      <c r="K771"/>
      <c r="L771"/>
      <c r="M771"/>
      <c r="N771"/>
    </row>
    <row r="772" spans="10:14" x14ac:dyDescent="0.25">
      <c r="J772"/>
      <c r="K772"/>
      <c r="L772"/>
      <c r="M772"/>
      <c r="N772"/>
    </row>
    <row r="773" spans="10:14" x14ac:dyDescent="0.25">
      <c r="J773"/>
      <c r="K773"/>
      <c r="L773"/>
      <c r="M773"/>
      <c r="N773"/>
    </row>
    <row r="774" spans="10:14" x14ac:dyDescent="0.25">
      <c r="J774"/>
      <c r="K774"/>
      <c r="L774"/>
      <c r="M774"/>
      <c r="N774"/>
    </row>
    <row r="775" spans="10:14" x14ac:dyDescent="0.25">
      <c r="J775"/>
      <c r="K775"/>
      <c r="L775"/>
      <c r="M775"/>
      <c r="N775"/>
    </row>
    <row r="776" spans="10:14" x14ac:dyDescent="0.25">
      <c r="J776"/>
      <c r="K776"/>
      <c r="L776"/>
      <c r="M776"/>
      <c r="N776"/>
    </row>
    <row r="777" spans="10:14" x14ac:dyDescent="0.25">
      <c r="J777"/>
      <c r="K777"/>
      <c r="L777"/>
      <c r="M777"/>
      <c r="N777"/>
    </row>
    <row r="778" spans="10:14" x14ac:dyDescent="0.25">
      <c r="J778"/>
      <c r="K778"/>
      <c r="L778"/>
      <c r="M778"/>
      <c r="N778"/>
    </row>
    <row r="779" spans="10:14" x14ac:dyDescent="0.25">
      <c r="J779"/>
      <c r="K779"/>
      <c r="L779"/>
      <c r="M779"/>
      <c r="N779"/>
    </row>
    <row r="780" spans="10:14" x14ac:dyDescent="0.25">
      <c r="J780"/>
      <c r="K780"/>
      <c r="L780"/>
      <c r="M780"/>
      <c r="N780"/>
    </row>
    <row r="781" spans="10:14" x14ac:dyDescent="0.25">
      <c r="J781"/>
      <c r="K781"/>
      <c r="L781"/>
      <c r="M781"/>
      <c r="N781"/>
    </row>
    <row r="782" spans="10:14" x14ac:dyDescent="0.25">
      <c r="J782"/>
      <c r="K782"/>
      <c r="L782"/>
      <c r="M782"/>
      <c r="N782"/>
    </row>
    <row r="783" spans="10:14" x14ac:dyDescent="0.25">
      <c r="J783"/>
      <c r="K783"/>
      <c r="L783"/>
      <c r="M783"/>
      <c r="N783"/>
    </row>
    <row r="784" spans="10:14" x14ac:dyDescent="0.25">
      <c r="J784"/>
      <c r="K784"/>
      <c r="L784"/>
      <c r="M784"/>
      <c r="N784"/>
    </row>
    <row r="785" spans="10:14" x14ac:dyDescent="0.25">
      <c r="J785"/>
      <c r="K785"/>
      <c r="L785"/>
      <c r="M785"/>
      <c r="N785"/>
    </row>
    <row r="786" spans="10:14" x14ac:dyDescent="0.25">
      <c r="J786"/>
      <c r="K786"/>
      <c r="L786"/>
      <c r="M786"/>
      <c r="N786"/>
    </row>
    <row r="787" spans="10:14" x14ac:dyDescent="0.25">
      <c r="J787"/>
      <c r="K787"/>
      <c r="L787"/>
      <c r="M787"/>
      <c r="N787"/>
    </row>
    <row r="788" spans="10:14" x14ac:dyDescent="0.25">
      <c r="J788"/>
      <c r="K788"/>
      <c r="L788"/>
      <c r="M788"/>
      <c r="N788"/>
    </row>
    <row r="789" spans="10:14" x14ac:dyDescent="0.25">
      <c r="J789"/>
      <c r="K789"/>
      <c r="L789"/>
      <c r="M789"/>
      <c r="N789"/>
    </row>
    <row r="790" spans="10:14" x14ac:dyDescent="0.25">
      <c r="J790"/>
      <c r="K790"/>
      <c r="L790"/>
      <c r="M790"/>
      <c r="N790"/>
    </row>
    <row r="791" spans="10:14" x14ac:dyDescent="0.25">
      <c r="J791"/>
      <c r="K791"/>
      <c r="L791"/>
      <c r="M791"/>
      <c r="N791"/>
    </row>
    <row r="792" spans="10:14" x14ac:dyDescent="0.25">
      <c r="J792"/>
      <c r="K792"/>
      <c r="L792"/>
      <c r="M792"/>
      <c r="N792"/>
    </row>
    <row r="793" spans="10:14" x14ac:dyDescent="0.25">
      <c r="J793"/>
      <c r="K793"/>
      <c r="L793"/>
      <c r="M793"/>
      <c r="N793"/>
    </row>
    <row r="794" spans="10:14" x14ac:dyDescent="0.25">
      <c r="J794"/>
      <c r="K794"/>
      <c r="L794"/>
      <c r="M794"/>
      <c r="N794"/>
    </row>
    <row r="795" spans="10:14" x14ac:dyDescent="0.25">
      <c r="J795"/>
      <c r="K795"/>
      <c r="L795"/>
      <c r="M795"/>
      <c r="N795"/>
    </row>
    <row r="796" spans="10:14" x14ac:dyDescent="0.25">
      <c r="J796"/>
      <c r="K796"/>
      <c r="L796"/>
      <c r="M796"/>
      <c r="N796"/>
    </row>
    <row r="797" spans="10:14" x14ac:dyDescent="0.25">
      <c r="J797"/>
      <c r="K797"/>
      <c r="L797"/>
      <c r="M797"/>
      <c r="N797"/>
    </row>
    <row r="798" spans="10:14" x14ac:dyDescent="0.25">
      <c r="J798"/>
      <c r="K798"/>
      <c r="L798"/>
      <c r="M798"/>
      <c r="N798"/>
    </row>
    <row r="799" spans="10:14" x14ac:dyDescent="0.25">
      <c r="J799"/>
      <c r="K799"/>
      <c r="L799"/>
      <c r="M799"/>
      <c r="N799"/>
    </row>
    <row r="800" spans="10:14" x14ac:dyDescent="0.25">
      <c r="J800"/>
      <c r="K800"/>
      <c r="L800"/>
      <c r="M800"/>
      <c r="N800"/>
    </row>
    <row r="801" spans="10:14" x14ac:dyDescent="0.25">
      <c r="J801"/>
      <c r="K801"/>
      <c r="L801"/>
      <c r="M801"/>
      <c r="N801"/>
    </row>
    <row r="802" spans="10:14" x14ac:dyDescent="0.25">
      <c r="J802"/>
      <c r="K802"/>
      <c r="L802"/>
      <c r="M802"/>
      <c r="N802"/>
    </row>
    <row r="803" spans="10:14" x14ac:dyDescent="0.25">
      <c r="J803"/>
      <c r="K803"/>
      <c r="L803"/>
      <c r="M803"/>
      <c r="N803"/>
    </row>
    <row r="804" spans="10:14" x14ac:dyDescent="0.25">
      <c r="J804"/>
      <c r="K804"/>
      <c r="L804"/>
      <c r="M804"/>
      <c r="N804"/>
    </row>
    <row r="805" spans="10:14" x14ac:dyDescent="0.25">
      <c r="J805"/>
      <c r="K805"/>
      <c r="L805"/>
      <c r="M805"/>
      <c r="N805"/>
    </row>
    <row r="806" spans="10:14" x14ac:dyDescent="0.25">
      <c r="J806"/>
      <c r="K806"/>
      <c r="L806"/>
      <c r="M806"/>
      <c r="N806"/>
    </row>
    <row r="807" spans="10:14" x14ac:dyDescent="0.25">
      <c r="J807"/>
      <c r="K807"/>
      <c r="L807"/>
      <c r="M807"/>
      <c r="N807"/>
    </row>
    <row r="808" spans="10:14" x14ac:dyDescent="0.25">
      <c r="J808"/>
      <c r="K808"/>
      <c r="L808"/>
      <c r="M808"/>
      <c r="N808"/>
    </row>
    <row r="809" spans="10:14" x14ac:dyDescent="0.25">
      <c r="J809"/>
      <c r="K809"/>
      <c r="L809"/>
      <c r="M809"/>
      <c r="N809"/>
    </row>
    <row r="810" spans="10:14" x14ac:dyDescent="0.25">
      <c r="J810"/>
      <c r="K810"/>
      <c r="L810"/>
      <c r="M810"/>
      <c r="N810"/>
    </row>
    <row r="811" spans="10:14" x14ac:dyDescent="0.25">
      <c r="J811"/>
      <c r="K811"/>
      <c r="L811"/>
      <c r="M811"/>
      <c r="N811"/>
    </row>
    <row r="812" spans="10:14" x14ac:dyDescent="0.25">
      <c r="J812"/>
      <c r="K812"/>
      <c r="L812"/>
      <c r="M812"/>
      <c r="N812"/>
    </row>
    <row r="813" spans="10:14" x14ac:dyDescent="0.25">
      <c r="J813"/>
      <c r="K813"/>
      <c r="L813"/>
      <c r="M813"/>
      <c r="N813"/>
    </row>
    <row r="814" spans="10:14" x14ac:dyDescent="0.25">
      <c r="J814"/>
      <c r="K814"/>
      <c r="L814"/>
      <c r="M814"/>
      <c r="N814"/>
    </row>
    <row r="815" spans="10:14" x14ac:dyDescent="0.25">
      <c r="J815"/>
      <c r="K815"/>
      <c r="L815"/>
      <c r="M815"/>
      <c r="N815"/>
    </row>
    <row r="816" spans="10:14" x14ac:dyDescent="0.25">
      <c r="J816"/>
      <c r="K816"/>
      <c r="L816"/>
      <c r="M816"/>
      <c r="N816"/>
    </row>
    <row r="817" spans="10:14" x14ac:dyDescent="0.25">
      <c r="J817"/>
      <c r="K817"/>
      <c r="L817"/>
      <c r="M817"/>
      <c r="N817"/>
    </row>
    <row r="818" spans="10:14" x14ac:dyDescent="0.25">
      <c r="J818"/>
      <c r="K818"/>
      <c r="L818"/>
      <c r="M818"/>
      <c r="N818"/>
    </row>
    <row r="819" spans="10:14" x14ac:dyDescent="0.25">
      <c r="J819"/>
      <c r="K819"/>
      <c r="L819"/>
      <c r="M819"/>
      <c r="N819"/>
    </row>
    <row r="820" spans="10:14" x14ac:dyDescent="0.25">
      <c r="J820"/>
      <c r="K820"/>
      <c r="L820"/>
      <c r="M820"/>
      <c r="N820"/>
    </row>
    <row r="821" spans="10:14" x14ac:dyDescent="0.25">
      <c r="J821"/>
      <c r="K821"/>
      <c r="L821"/>
      <c r="M821"/>
      <c r="N821"/>
    </row>
    <row r="822" spans="10:14" x14ac:dyDescent="0.25">
      <c r="J822"/>
      <c r="K822"/>
      <c r="L822"/>
      <c r="M822"/>
      <c r="N822"/>
    </row>
    <row r="823" spans="10:14" x14ac:dyDescent="0.25">
      <c r="J823"/>
      <c r="K823"/>
      <c r="L823"/>
      <c r="M823"/>
      <c r="N823"/>
    </row>
    <row r="824" spans="10:14" x14ac:dyDescent="0.25">
      <c r="J824"/>
      <c r="K824"/>
      <c r="L824"/>
      <c r="M824"/>
      <c r="N824"/>
    </row>
    <row r="825" spans="10:14" x14ac:dyDescent="0.25">
      <c r="J825"/>
      <c r="K825"/>
      <c r="L825"/>
      <c r="M825"/>
      <c r="N825"/>
    </row>
    <row r="826" spans="10:14" x14ac:dyDescent="0.25">
      <c r="J826"/>
      <c r="K826"/>
      <c r="L826"/>
      <c r="M826"/>
      <c r="N826"/>
    </row>
    <row r="827" spans="10:14" x14ac:dyDescent="0.25">
      <c r="J827"/>
      <c r="K827"/>
      <c r="L827"/>
      <c r="M827"/>
      <c r="N827"/>
    </row>
    <row r="828" spans="10:14" x14ac:dyDescent="0.25">
      <c r="J828"/>
      <c r="K828"/>
      <c r="L828"/>
      <c r="M828"/>
      <c r="N828"/>
    </row>
    <row r="829" spans="10:14" x14ac:dyDescent="0.25">
      <c r="J829"/>
      <c r="K829"/>
      <c r="L829"/>
      <c r="M829"/>
      <c r="N829"/>
    </row>
    <row r="830" spans="10:14" x14ac:dyDescent="0.25">
      <c r="J830"/>
      <c r="K830"/>
      <c r="L830"/>
      <c r="M830"/>
      <c r="N830"/>
    </row>
    <row r="831" spans="10:14" x14ac:dyDescent="0.25">
      <c r="J831"/>
      <c r="K831"/>
      <c r="L831"/>
      <c r="M831"/>
      <c r="N831"/>
    </row>
    <row r="832" spans="10:14" x14ac:dyDescent="0.25">
      <c r="J832"/>
      <c r="K832"/>
      <c r="L832"/>
      <c r="M832"/>
      <c r="N832"/>
    </row>
    <row r="833" spans="10:14" x14ac:dyDescent="0.25">
      <c r="J833"/>
      <c r="K833"/>
      <c r="L833"/>
      <c r="M833"/>
      <c r="N833"/>
    </row>
    <row r="834" spans="10:14" x14ac:dyDescent="0.25">
      <c r="J834"/>
      <c r="K834"/>
      <c r="L834"/>
      <c r="M834"/>
      <c r="N834"/>
    </row>
    <row r="835" spans="10:14" x14ac:dyDescent="0.25">
      <c r="J835"/>
      <c r="K835"/>
      <c r="L835"/>
      <c r="M835"/>
      <c r="N835"/>
    </row>
    <row r="836" spans="10:14" x14ac:dyDescent="0.25">
      <c r="J836"/>
      <c r="K836"/>
      <c r="L836"/>
      <c r="M836"/>
      <c r="N836"/>
    </row>
    <row r="837" spans="10:14" x14ac:dyDescent="0.25">
      <c r="J837"/>
      <c r="K837"/>
      <c r="L837"/>
      <c r="M837"/>
      <c r="N837"/>
    </row>
    <row r="838" spans="10:14" x14ac:dyDescent="0.25">
      <c r="J838"/>
      <c r="K838"/>
      <c r="L838"/>
      <c r="M838"/>
      <c r="N838"/>
    </row>
    <row r="839" spans="10:14" x14ac:dyDescent="0.25">
      <c r="J839"/>
      <c r="K839"/>
      <c r="L839"/>
      <c r="M839"/>
      <c r="N839"/>
    </row>
    <row r="840" spans="10:14" x14ac:dyDescent="0.25">
      <c r="J840"/>
      <c r="K840"/>
      <c r="L840"/>
      <c r="M840"/>
      <c r="N840"/>
    </row>
    <row r="841" spans="10:14" x14ac:dyDescent="0.25">
      <c r="J841"/>
      <c r="K841"/>
      <c r="L841"/>
      <c r="M841"/>
      <c r="N841"/>
    </row>
    <row r="842" spans="10:14" x14ac:dyDescent="0.25">
      <c r="J842"/>
      <c r="K842"/>
      <c r="L842"/>
      <c r="M842"/>
      <c r="N842"/>
    </row>
    <row r="843" spans="10:14" x14ac:dyDescent="0.25">
      <c r="J843"/>
      <c r="K843"/>
      <c r="L843"/>
      <c r="M843"/>
      <c r="N843"/>
    </row>
    <row r="844" spans="10:14" x14ac:dyDescent="0.25">
      <c r="J844"/>
      <c r="K844"/>
      <c r="L844"/>
      <c r="M844"/>
      <c r="N844"/>
    </row>
    <row r="845" spans="10:14" x14ac:dyDescent="0.25">
      <c r="J845"/>
      <c r="K845"/>
      <c r="L845"/>
      <c r="M845"/>
      <c r="N845"/>
    </row>
    <row r="846" spans="10:14" x14ac:dyDescent="0.25">
      <c r="J846"/>
      <c r="K846"/>
      <c r="L846"/>
      <c r="M846"/>
      <c r="N846"/>
    </row>
    <row r="847" spans="10:14" x14ac:dyDescent="0.25">
      <c r="J847"/>
      <c r="K847"/>
      <c r="L847"/>
      <c r="M847"/>
      <c r="N847"/>
    </row>
    <row r="848" spans="10:14" x14ac:dyDescent="0.25">
      <c r="J848"/>
      <c r="K848"/>
      <c r="L848"/>
      <c r="M848"/>
      <c r="N848"/>
    </row>
    <row r="849" spans="10:14" x14ac:dyDescent="0.25">
      <c r="J849"/>
      <c r="K849"/>
      <c r="L849"/>
      <c r="M849"/>
      <c r="N849"/>
    </row>
    <row r="850" spans="10:14" x14ac:dyDescent="0.25">
      <c r="J850"/>
      <c r="K850"/>
      <c r="L850"/>
      <c r="M850"/>
      <c r="N850"/>
    </row>
    <row r="851" spans="10:14" x14ac:dyDescent="0.25">
      <c r="J851"/>
      <c r="K851"/>
      <c r="L851"/>
      <c r="M851"/>
      <c r="N851"/>
    </row>
    <row r="852" spans="10:14" x14ac:dyDescent="0.25">
      <c r="J852"/>
      <c r="K852"/>
      <c r="L852"/>
      <c r="M852"/>
      <c r="N852"/>
    </row>
    <row r="853" spans="10:14" x14ac:dyDescent="0.25">
      <c r="J853"/>
      <c r="K853"/>
      <c r="L853"/>
      <c r="M853"/>
      <c r="N853"/>
    </row>
    <row r="854" spans="10:14" x14ac:dyDescent="0.25">
      <c r="J854"/>
      <c r="K854"/>
      <c r="L854"/>
      <c r="M854"/>
      <c r="N854"/>
    </row>
    <row r="855" spans="10:14" x14ac:dyDescent="0.25">
      <c r="J855"/>
      <c r="K855"/>
      <c r="L855"/>
      <c r="M855"/>
      <c r="N855"/>
    </row>
    <row r="856" spans="10:14" x14ac:dyDescent="0.25">
      <c r="J856"/>
      <c r="K856"/>
      <c r="L856"/>
      <c r="M856"/>
      <c r="N856"/>
    </row>
    <row r="857" spans="10:14" x14ac:dyDescent="0.25">
      <c r="J857"/>
      <c r="K857"/>
      <c r="L857"/>
      <c r="M857"/>
      <c r="N857"/>
    </row>
    <row r="858" spans="10:14" x14ac:dyDescent="0.25">
      <c r="J858"/>
      <c r="K858"/>
      <c r="L858"/>
      <c r="M858"/>
      <c r="N858"/>
    </row>
    <row r="859" spans="10:14" x14ac:dyDescent="0.25">
      <c r="J859"/>
      <c r="K859"/>
      <c r="L859"/>
      <c r="M859"/>
      <c r="N859"/>
    </row>
    <row r="860" spans="10:14" x14ac:dyDescent="0.25">
      <c r="J860"/>
      <c r="K860"/>
      <c r="L860"/>
      <c r="M860"/>
      <c r="N860"/>
    </row>
    <row r="861" spans="10:14" x14ac:dyDescent="0.25">
      <c r="J861"/>
      <c r="K861"/>
      <c r="L861"/>
      <c r="M861"/>
      <c r="N861"/>
    </row>
    <row r="862" spans="10:14" x14ac:dyDescent="0.25">
      <c r="J862"/>
      <c r="K862"/>
      <c r="L862"/>
      <c r="M862"/>
      <c r="N862"/>
    </row>
    <row r="863" spans="10:14" x14ac:dyDescent="0.25">
      <c r="J863"/>
      <c r="K863"/>
      <c r="L863"/>
      <c r="M863"/>
      <c r="N863"/>
    </row>
    <row r="864" spans="10:14" x14ac:dyDescent="0.25">
      <c r="J864"/>
      <c r="K864"/>
      <c r="L864"/>
      <c r="M864"/>
      <c r="N864"/>
    </row>
    <row r="865" spans="10:14" x14ac:dyDescent="0.25">
      <c r="J865"/>
      <c r="K865"/>
      <c r="L865"/>
      <c r="M865"/>
      <c r="N865"/>
    </row>
    <row r="866" spans="10:14" x14ac:dyDescent="0.25">
      <c r="J866"/>
      <c r="K866"/>
      <c r="L866"/>
      <c r="M866"/>
      <c r="N866"/>
    </row>
    <row r="867" spans="10:14" x14ac:dyDescent="0.25">
      <c r="J867"/>
      <c r="K867"/>
      <c r="L867"/>
      <c r="M867"/>
      <c r="N867"/>
    </row>
    <row r="868" spans="10:14" x14ac:dyDescent="0.25">
      <c r="J868"/>
      <c r="K868"/>
      <c r="L868"/>
      <c r="M868"/>
      <c r="N868"/>
    </row>
    <row r="869" spans="10:14" x14ac:dyDescent="0.25">
      <c r="J869"/>
      <c r="K869"/>
      <c r="L869"/>
      <c r="M869"/>
      <c r="N869"/>
    </row>
    <row r="870" spans="10:14" x14ac:dyDescent="0.25">
      <c r="J870"/>
      <c r="K870"/>
      <c r="L870"/>
      <c r="M870"/>
      <c r="N870"/>
    </row>
    <row r="871" spans="10:14" x14ac:dyDescent="0.25">
      <c r="J871"/>
      <c r="K871"/>
      <c r="L871"/>
      <c r="M871"/>
      <c r="N871"/>
    </row>
    <row r="872" spans="10:14" x14ac:dyDescent="0.25">
      <c r="J872"/>
      <c r="K872"/>
      <c r="L872"/>
      <c r="M872"/>
      <c r="N872"/>
    </row>
    <row r="873" spans="10:14" x14ac:dyDescent="0.25">
      <c r="J873"/>
      <c r="K873"/>
      <c r="L873"/>
      <c r="M873"/>
      <c r="N873"/>
    </row>
    <row r="874" spans="10:14" x14ac:dyDescent="0.25">
      <c r="J874"/>
      <c r="K874"/>
      <c r="L874"/>
      <c r="M874"/>
      <c r="N874"/>
    </row>
    <row r="875" spans="10:14" x14ac:dyDescent="0.25">
      <c r="J875"/>
      <c r="K875"/>
      <c r="L875"/>
      <c r="M875"/>
      <c r="N875"/>
    </row>
    <row r="876" spans="10:14" x14ac:dyDescent="0.25">
      <c r="J876"/>
      <c r="K876"/>
      <c r="L876"/>
      <c r="M876"/>
      <c r="N876"/>
    </row>
    <row r="877" spans="10:14" x14ac:dyDescent="0.25">
      <c r="J877"/>
      <c r="K877"/>
      <c r="L877"/>
      <c r="M877"/>
      <c r="N877"/>
    </row>
    <row r="878" spans="10:14" x14ac:dyDescent="0.25">
      <c r="J878"/>
      <c r="K878"/>
      <c r="L878"/>
      <c r="M878"/>
      <c r="N878"/>
    </row>
    <row r="879" spans="10:14" x14ac:dyDescent="0.25">
      <c r="J879"/>
      <c r="K879"/>
      <c r="L879"/>
      <c r="M879"/>
      <c r="N879"/>
    </row>
    <row r="880" spans="10:14" x14ac:dyDescent="0.25">
      <c r="J880"/>
      <c r="K880"/>
      <c r="L880"/>
      <c r="M880"/>
      <c r="N880"/>
    </row>
    <row r="881" spans="10:14" x14ac:dyDescent="0.25">
      <c r="J881"/>
      <c r="K881"/>
      <c r="L881"/>
      <c r="M881"/>
      <c r="N881"/>
    </row>
    <row r="882" spans="10:14" x14ac:dyDescent="0.25">
      <c r="J882"/>
      <c r="K882"/>
      <c r="L882"/>
      <c r="M882"/>
      <c r="N882"/>
    </row>
    <row r="883" spans="10:14" x14ac:dyDescent="0.25">
      <c r="J883"/>
      <c r="K883"/>
      <c r="L883"/>
      <c r="M883"/>
      <c r="N883"/>
    </row>
    <row r="884" spans="10:14" x14ac:dyDescent="0.25">
      <c r="J884"/>
      <c r="K884"/>
      <c r="L884"/>
      <c r="M884"/>
      <c r="N884"/>
    </row>
    <row r="885" spans="10:14" x14ac:dyDescent="0.25">
      <c r="J885"/>
      <c r="K885"/>
      <c r="L885"/>
      <c r="M885"/>
      <c r="N885"/>
    </row>
    <row r="886" spans="10:14" x14ac:dyDescent="0.25">
      <c r="J886"/>
      <c r="K886"/>
      <c r="L886"/>
      <c r="M886"/>
      <c r="N886"/>
    </row>
    <row r="887" spans="10:14" x14ac:dyDescent="0.25">
      <c r="J887"/>
      <c r="K887"/>
      <c r="L887"/>
      <c r="M887"/>
      <c r="N887"/>
    </row>
    <row r="888" spans="10:14" x14ac:dyDescent="0.25">
      <c r="J888"/>
      <c r="K888"/>
      <c r="L888"/>
      <c r="M888"/>
      <c r="N888"/>
    </row>
    <row r="889" spans="10:14" x14ac:dyDescent="0.25">
      <c r="J889"/>
      <c r="K889"/>
      <c r="L889"/>
      <c r="M889"/>
      <c r="N889"/>
    </row>
    <row r="890" spans="10:14" x14ac:dyDescent="0.25">
      <c r="J890"/>
      <c r="K890"/>
      <c r="L890"/>
      <c r="M890"/>
      <c r="N890"/>
    </row>
    <row r="891" spans="10:14" x14ac:dyDescent="0.25">
      <c r="J891"/>
      <c r="K891"/>
      <c r="L891"/>
      <c r="M891"/>
      <c r="N891"/>
    </row>
    <row r="892" spans="10:14" x14ac:dyDescent="0.25">
      <c r="J892"/>
      <c r="K892"/>
      <c r="L892"/>
      <c r="M892"/>
      <c r="N892"/>
    </row>
    <row r="893" spans="10:14" x14ac:dyDescent="0.25">
      <c r="J893"/>
      <c r="K893"/>
      <c r="L893"/>
      <c r="M893"/>
      <c r="N893"/>
    </row>
    <row r="894" spans="10:14" x14ac:dyDescent="0.25">
      <c r="J894"/>
      <c r="K894"/>
      <c r="L894"/>
      <c r="M894"/>
      <c r="N894"/>
    </row>
    <row r="895" spans="10:14" x14ac:dyDescent="0.25">
      <c r="J895"/>
      <c r="K895"/>
      <c r="L895"/>
      <c r="M895"/>
      <c r="N895"/>
    </row>
    <row r="896" spans="10:14" x14ac:dyDescent="0.25">
      <c r="J896"/>
      <c r="K896"/>
      <c r="L896"/>
      <c r="M896"/>
      <c r="N896"/>
    </row>
    <row r="897" spans="10:14" x14ac:dyDescent="0.25">
      <c r="J897"/>
      <c r="K897"/>
      <c r="L897"/>
      <c r="M897"/>
      <c r="N897"/>
    </row>
    <row r="898" spans="10:14" x14ac:dyDescent="0.25">
      <c r="J898"/>
      <c r="K898"/>
      <c r="L898"/>
      <c r="M898"/>
      <c r="N898"/>
    </row>
    <row r="899" spans="10:14" x14ac:dyDescent="0.25">
      <c r="J899"/>
      <c r="K899"/>
      <c r="L899"/>
      <c r="M899"/>
      <c r="N899"/>
    </row>
    <row r="900" spans="10:14" x14ac:dyDescent="0.25">
      <c r="J900"/>
      <c r="K900"/>
      <c r="L900"/>
      <c r="M900"/>
      <c r="N900"/>
    </row>
    <row r="901" spans="10:14" x14ac:dyDescent="0.25">
      <c r="J901"/>
      <c r="K901"/>
      <c r="L901"/>
      <c r="M901"/>
      <c r="N901"/>
    </row>
    <row r="902" spans="10:14" x14ac:dyDescent="0.25">
      <c r="J902"/>
      <c r="K902"/>
      <c r="L902"/>
      <c r="M902"/>
      <c r="N902"/>
    </row>
    <row r="903" spans="10:14" x14ac:dyDescent="0.25">
      <c r="J903"/>
      <c r="K903"/>
      <c r="L903"/>
      <c r="M903"/>
      <c r="N903"/>
    </row>
    <row r="904" spans="10:14" x14ac:dyDescent="0.25">
      <c r="J904"/>
      <c r="K904"/>
      <c r="L904"/>
      <c r="M904"/>
      <c r="N904"/>
    </row>
    <row r="905" spans="10:14" x14ac:dyDescent="0.25">
      <c r="J905"/>
      <c r="K905"/>
      <c r="L905"/>
      <c r="M905"/>
      <c r="N905"/>
    </row>
    <row r="906" spans="10:14" x14ac:dyDescent="0.25">
      <c r="J906"/>
      <c r="K906"/>
      <c r="L906"/>
      <c r="M906"/>
      <c r="N906"/>
    </row>
    <row r="907" spans="10:14" x14ac:dyDescent="0.25">
      <c r="J907"/>
      <c r="K907"/>
      <c r="L907"/>
      <c r="M907"/>
      <c r="N907"/>
    </row>
    <row r="908" spans="10:14" x14ac:dyDescent="0.25">
      <c r="J908"/>
      <c r="K908"/>
      <c r="L908"/>
      <c r="M908"/>
      <c r="N908"/>
    </row>
    <row r="909" spans="10:14" x14ac:dyDescent="0.25">
      <c r="J909"/>
      <c r="K909"/>
      <c r="L909"/>
      <c r="M909"/>
      <c r="N909"/>
    </row>
    <row r="910" spans="10:14" x14ac:dyDescent="0.25">
      <c r="J910"/>
      <c r="K910"/>
      <c r="L910"/>
      <c r="M910"/>
      <c r="N910"/>
    </row>
    <row r="911" spans="10:14" x14ac:dyDescent="0.25">
      <c r="J911"/>
      <c r="K911"/>
      <c r="L911"/>
      <c r="M911"/>
      <c r="N911"/>
    </row>
    <row r="912" spans="10:14" x14ac:dyDescent="0.25">
      <c r="J912"/>
      <c r="K912"/>
      <c r="L912"/>
      <c r="M912"/>
      <c r="N912"/>
    </row>
    <row r="913" spans="10:14" x14ac:dyDescent="0.25">
      <c r="J913"/>
      <c r="K913"/>
      <c r="L913"/>
      <c r="M913"/>
      <c r="N913"/>
    </row>
    <row r="914" spans="10:14" x14ac:dyDescent="0.25">
      <c r="J914"/>
      <c r="K914"/>
      <c r="L914"/>
      <c r="M914"/>
      <c r="N914"/>
    </row>
    <row r="915" spans="10:14" x14ac:dyDescent="0.25">
      <c r="J915"/>
      <c r="K915"/>
      <c r="L915"/>
      <c r="M915"/>
      <c r="N915"/>
    </row>
    <row r="916" spans="10:14" x14ac:dyDescent="0.25">
      <c r="J916"/>
      <c r="K916"/>
      <c r="L916"/>
      <c r="M916"/>
      <c r="N916"/>
    </row>
    <row r="917" spans="10:14" x14ac:dyDescent="0.25">
      <c r="J917"/>
      <c r="K917"/>
      <c r="L917"/>
      <c r="M917"/>
      <c r="N917"/>
    </row>
    <row r="918" spans="10:14" x14ac:dyDescent="0.25">
      <c r="J918"/>
      <c r="K918"/>
      <c r="L918"/>
      <c r="M918"/>
      <c r="N918"/>
    </row>
    <row r="919" spans="10:14" x14ac:dyDescent="0.25">
      <c r="J919"/>
      <c r="K919"/>
      <c r="L919"/>
      <c r="M919"/>
      <c r="N919"/>
    </row>
    <row r="920" spans="10:14" x14ac:dyDescent="0.25">
      <c r="J920"/>
      <c r="K920"/>
      <c r="L920"/>
      <c r="M920"/>
      <c r="N920"/>
    </row>
    <row r="921" spans="10:14" x14ac:dyDescent="0.25">
      <c r="J921"/>
      <c r="K921"/>
      <c r="L921"/>
      <c r="M921"/>
      <c r="N921"/>
    </row>
    <row r="922" spans="10:14" x14ac:dyDescent="0.25">
      <c r="J922"/>
      <c r="K922"/>
      <c r="L922"/>
      <c r="M922"/>
      <c r="N922"/>
    </row>
    <row r="923" spans="10:14" x14ac:dyDescent="0.25">
      <c r="J923"/>
      <c r="K923"/>
      <c r="L923"/>
      <c r="M923"/>
      <c r="N923"/>
    </row>
    <row r="924" spans="10:14" x14ac:dyDescent="0.25">
      <c r="J924"/>
      <c r="K924"/>
      <c r="L924"/>
      <c r="M924"/>
      <c r="N924"/>
    </row>
    <row r="925" spans="10:14" x14ac:dyDescent="0.25">
      <c r="J925"/>
      <c r="K925"/>
      <c r="L925"/>
      <c r="M925"/>
      <c r="N925"/>
    </row>
    <row r="926" spans="10:14" x14ac:dyDescent="0.25">
      <c r="J926"/>
      <c r="K926"/>
      <c r="L926"/>
      <c r="M926"/>
      <c r="N926"/>
    </row>
    <row r="927" spans="10:14" x14ac:dyDescent="0.25">
      <c r="J927"/>
      <c r="K927"/>
      <c r="L927"/>
      <c r="M927"/>
      <c r="N927"/>
    </row>
    <row r="928" spans="10:14" x14ac:dyDescent="0.25">
      <c r="J928"/>
      <c r="K928"/>
      <c r="L928"/>
      <c r="M928"/>
      <c r="N928"/>
    </row>
    <row r="929" spans="10:14" x14ac:dyDescent="0.25">
      <c r="J929"/>
      <c r="K929"/>
      <c r="L929"/>
      <c r="M929"/>
      <c r="N929"/>
    </row>
    <row r="930" spans="10:14" x14ac:dyDescent="0.25">
      <c r="J930"/>
      <c r="K930"/>
      <c r="L930"/>
      <c r="M930"/>
      <c r="N930"/>
    </row>
    <row r="931" spans="10:14" x14ac:dyDescent="0.25">
      <c r="J931"/>
      <c r="K931"/>
      <c r="L931"/>
      <c r="M931"/>
      <c r="N931"/>
    </row>
    <row r="932" spans="10:14" x14ac:dyDescent="0.25">
      <c r="J932"/>
      <c r="K932"/>
      <c r="L932"/>
      <c r="M932"/>
      <c r="N932"/>
    </row>
    <row r="933" spans="10:14" x14ac:dyDescent="0.25">
      <c r="J933"/>
      <c r="K933"/>
      <c r="L933"/>
      <c r="M933"/>
      <c r="N933"/>
    </row>
    <row r="934" spans="10:14" x14ac:dyDescent="0.25">
      <c r="J934"/>
      <c r="K934"/>
      <c r="L934"/>
      <c r="M934"/>
      <c r="N934"/>
    </row>
    <row r="935" spans="10:14" x14ac:dyDescent="0.25">
      <c r="J935"/>
      <c r="K935"/>
      <c r="L935"/>
      <c r="M935"/>
      <c r="N935"/>
    </row>
    <row r="936" spans="10:14" x14ac:dyDescent="0.25">
      <c r="J936"/>
      <c r="K936"/>
      <c r="L936"/>
      <c r="M936"/>
      <c r="N936"/>
    </row>
    <row r="937" spans="10:14" x14ac:dyDescent="0.25">
      <c r="J937"/>
      <c r="K937"/>
      <c r="L937"/>
      <c r="M937"/>
      <c r="N937"/>
    </row>
    <row r="938" spans="10:14" x14ac:dyDescent="0.25">
      <c r="J938"/>
      <c r="K938"/>
      <c r="L938"/>
      <c r="M938"/>
      <c r="N938"/>
    </row>
    <row r="939" spans="10:14" x14ac:dyDescent="0.25">
      <c r="J939"/>
      <c r="K939"/>
      <c r="L939"/>
      <c r="M939"/>
      <c r="N939"/>
    </row>
    <row r="940" spans="10:14" x14ac:dyDescent="0.25">
      <c r="J940"/>
      <c r="K940"/>
      <c r="L940"/>
      <c r="M940"/>
      <c r="N940"/>
    </row>
    <row r="941" spans="10:14" x14ac:dyDescent="0.25">
      <c r="J941"/>
      <c r="K941"/>
      <c r="L941"/>
      <c r="M941"/>
      <c r="N941"/>
    </row>
    <row r="942" spans="10:14" x14ac:dyDescent="0.25">
      <c r="J942"/>
      <c r="K942"/>
      <c r="L942"/>
      <c r="M942"/>
      <c r="N942"/>
    </row>
    <row r="943" spans="10:14" x14ac:dyDescent="0.25">
      <c r="J943"/>
      <c r="K943"/>
      <c r="L943"/>
      <c r="M943"/>
      <c r="N943"/>
    </row>
    <row r="944" spans="10:14" x14ac:dyDescent="0.25">
      <c r="J944"/>
      <c r="K944"/>
      <c r="L944"/>
      <c r="M944"/>
      <c r="N944"/>
    </row>
    <row r="945" spans="10:14" x14ac:dyDescent="0.25">
      <c r="J945"/>
      <c r="K945"/>
      <c r="L945"/>
      <c r="M945"/>
      <c r="N945"/>
    </row>
    <row r="946" spans="10:14" x14ac:dyDescent="0.25">
      <c r="J946"/>
      <c r="K946"/>
      <c r="L946"/>
      <c r="M946"/>
      <c r="N946"/>
    </row>
    <row r="947" spans="10:14" x14ac:dyDescent="0.25">
      <c r="J947"/>
      <c r="K947"/>
      <c r="L947"/>
      <c r="M947"/>
      <c r="N947"/>
    </row>
    <row r="948" spans="10:14" x14ac:dyDescent="0.25">
      <c r="J948"/>
      <c r="K948"/>
      <c r="L948"/>
      <c r="M948"/>
      <c r="N948"/>
    </row>
    <row r="949" spans="10:14" x14ac:dyDescent="0.25">
      <c r="J949"/>
      <c r="K949"/>
      <c r="L949"/>
      <c r="M949"/>
      <c r="N949"/>
    </row>
    <row r="950" spans="10:14" x14ac:dyDescent="0.25">
      <c r="J950"/>
      <c r="K950"/>
      <c r="L950"/>
      <c r="M950"/>
      <c r="N950"/>
    </row>
    <row r="951" spans="10:14" x14ac:dyDescent="0.25">
      <c r="J951"/>
      <c r="K951"/>
      <c r="L951"/>
      <c r="M951"/>
      <c r="N951"/>
    </row>
    <row r="952" spans="10:14" x14ac:dyDescent="0.25">
      <c r="J952"/>
      <c r="K952"/>
      <c r="L952"/>
      <c r="M952"/>
      <c r="N952"/>
    </row>
    <row r="953" spans="10:14" x14ac:dyDescent="0.25">
      <c r="J953"/>
      <c r="K953"/>
      <c r="L953"/>
      <c r="M953"/>
      <c r="N953"/>
    </row>
    <row r="954" spans="10:14" x14ac:dyDescent="0.25">
      <c r="J954"/>
      <c r="K954"/>
      <c r="L954"/>
      <c r="M954"/>
      <c r="N954"/>
    </row>
    <row r="955" spans="10:14" x14ac:dyDescent="0.25">
      <c r="J955"/>
      <c r="K955"/>
      <c r="L955"/>
      <c r="M955"/>
      <c r="N955"/>
    </row>
    <row r="956" spans="10:14" x14ac:dyDescent="0.25">
      <c r="J956"/>
      <c r="K956"/>
      <c r="L956"/>
      <c r="M956"/>
      <c r="N956"/>
    </row>
    <row r="957" spans="10:14" x14ac:dyDescent="0.25">
      <c r="J957"/>
      <c r="K957"/>
      <c r="L957"/>
      <c r="M957"/>
      <c r="N957"/>
    </row>
    <row r="958" spans="10:14" x14ac:dyDescent="0.25">
      <c r="J958"/>
      <c r="K958"/>
      <c r="L958"/>
      <c r="M958"/>
      <c r="N958"/>
    </row>
    <row r="959" spans="10:14" x14ac:dyDescent="0.25">
      <c r="J959"/>
      <c r="K959"/>
      <c r="L959"/>
      <c r="M959"/>
      <c r="N959"/>
    </row>
    <row r="960" spans="10:14" x14ac:dyDescent="0.25">
      <c r="J960"/>
      <c r="K960"/>
      <c r="L960"/>
      <c r="M960"/>
      <c r="N960"/>
    </row>
    <row r="961" spans="10:14" x14ac:dyDescent="0.25">
      <c r="J961"/>
      <c r="K961"/>
      <c r="L961"/>
      <c r="M961"/>
      <c r="N961"/>
    </row>
    <row r="962" spans="10:14" x14ac:dyDescent="0.25">
      <c r="J962"/>
      <c r="K962"/>
      <c r="L962"/>
      <c r="M962"/>
      <c r="N962"/>
    </row>
    <row r="963" spans="10:14" x14ac:dyDescent="0.25">
      <c r="J963"/>
      <c r="K963"/>
      <c r="L963"/>
      <c r="M963"/>
      <c r="N963"/>
    </row>
    <row r="964" spans="10:14" x14ac:dyDescent="0.25">
      <c r="J964"/>
      <c r="K964"/>
      <c r="L964"/>
      <c r="M964"/>
      <c r="N964"/>
    </row>
    <row r="965" spans="10:14" x14ac:dyDescent="0.25">
      <c r="J965"/>
      <c r="K965"/>
      <c r="L965"/>
      <c r="M965"/>
      <c r="N965"/>
    </row>
    <row r="966" spans="10:14" x14ac:dyDescent="0.25">
      <c r="J966"/>
      <c r="K966"/>
      <c r="L966"/>
      <c r="M966"/>
      <c r="N966"/>
    </row>
    <row r="967" spans="10:14" x14ac:dyDescent="0.25">
      <c r="J967"/>
      <c r="K967"/>
      <c r="L967"/>
      <c r="M967"/>
      <c r="N967"/>
    </row>
    <row r="968" spans="10:14" x14ac:dyDescent="0.25">
      <c r="J968"/>
      <c r="K968"/>
      <c r="L968"/>
      <c r="M968"/>
      <c r="N968"/>
    </row>
    <row r="969" spans="10:14" x14ac:dyDescent="0.25">
      <c r="J969"/>
      <c r="K969"/>
      <c r="L969"/>
      <c r="M969"/>
      <c r="N969"/>
    </row>
    <row r="970" spans="10:14" x14ac:dyDescent="0.25">
      <c r="J970"/>
      <c r="K970"/>
      <c r="L970"/>
      <c r="M970"/>
      <c r="N970"/>
    </row>
    <row r="971" spans="10:14" x14ac:dyDescent="0.25">
      <c r="J971"/>
      <c r="K971"/>
      <c r="L971"/>
      <c r="M971"/>
      <c r="N971"/>
    </row>
    <row r="972" spans="10:14" x14ac:dyDescent="0.25">
      <c r="J972"/>
      <c r="K972"/>
      <c r="L972"/>
      <c r="M972"/>
      <c r="N972"/>
    </row>
    <row r="973" spans="10:14" x14ac:dyDescent="0.25">
      <c r="J973"/>
      <c r="K973"/>
      <c r="L973"/>
      <c r="M973"/>
      <c r="N973"/>
    </row>
    <row r="974" spans="10:14" x14ac:dyDescent="0.25">
      <c r="J974"/>
      <c r="K974"/>
      <c r="L974"/>
      <c r="M974"/>
      <c r="N974"/>
    </row>
    <row r="975" spans="10:14" x14ac:dyDescent="0.25">
      <c r="J975"/>
      <c r="K975"/>
      <c r="L975"/>
      <c r="M975"/>
      <c r="N975"/>
    </row>
    <row r="976" spans="10:14" x14ac:dyDescent="0.25">
      <c r="J976"/>
      <c r="K976"/>
      <c r="L976"/>
      <c r="M976"/>
      <c r="N976"/>
    </row>
    <row r="977" spans="10:14" x14ac:dyDescent="0.25">
      <c r="J977"/>
      <c r="K977"/>
      <c r="L977"/>
      <c r="M977"/>
      <c r="N977"/>
    </row>
    <row r="978" spans="10:14" x14ac:dyDescent="0.25">
      <c r="J978"/>
      <c r="K978"/>
      <c r="L978"/>
      <c r="M978"/>
      <c r="N978"/>
    </row>
    <row r="979" spans="10:14" x14ac:dyDescent="0.25">
      <c r="J979"/>
      <c r="K979"/>
      <c r="L979"/>
      <c r="M979"/>
      <c r="N979"/>
    </row>
    <row r="980" spans="10:14" x14ac:dyDescent="0.25">
      <c r="J980"/>
      <c r="K980"/>
      <c r="L980"/>
      <c r="M980"/>
      <c r="N980"/>
    </row>
    <row r="981" spans="10:14" x14ac:dyDescent="0.25">
      <c r="J981"/>
      <c r="K981"/>
      <c r="L981"/>
      <c r="M981"/>
      <c r="N981"/>
    </row>
    <row r="982" spans="10:14" x14ac:dyDescent="0.25">
      <c r="J982"/>
      <c r="K982"/>
      <c r="L982"/>
      <c r="M982"/>
      <c r="N982"/>
    </row>
    <row r="983" spans="10:14" x14ac:dyDescent="0.25">
      <c r="J983"/>
      <c r="K983"/>
      <c r="L983"/>
      <c r="M983"/>
      <c r="N983"/>
    </row>
    <row r="984" spans="10:14" x14ac:dyDescent="0.25">
      <c r="J984"/>
      <c r="K984"/>
      <c r="L984"/>
      <c r="M984"/>
      <c r="N984"/>
    </row>
    <row r="985" spans="10:14" x14ac:dyDescent="0.25">
      <c r="J985"/>
      <c r="K985"/>
      <c r="L985"/>
      <c r="M985"/>
      <c r="N985"/>
    </row>
    <row r="986" spans="10:14" x14ac:dyDescent="0.25">
      <c r="J986"/>
      <c r="K986"/>
      <c r="L986"/>
      <c r="M986"/>
      <c r="N986"/>
    </row>
    <row r="987" spans="10:14" x14ac:dyDescent="0.25">
      <c r="J987"/>
      <c r="K987"/>
      <c r="L987"/>
      <c r="M987"/>
      <c r="N987"/>
    </row>
    <row r="988" spans="10:14" x14ac:dyDescent="0.25">
      <c r="J988"/>
      <c r="K988"/>
      <c r="L988"/>
      <c r="M988"/>
      <c r="N988"/>
    </row>
    <row r="989" spans="10:14" x14ac:dyDescent="0.25">
      <c r="J989"/>
      <c r="K989"/>
      <c r="L989"/>
      <c r="M989"/>
      <c r="N989"/>
    </row>
    <row r="990" spans="10:14" x14ac:dyDescent="0.25">
      <c r="J990"/>
      <c r="K990"/>
      <c r="L990"/>
      <c r="M990"/>
      <c r="N990"/>
    </row>
    <row r="991" spans="10:14" x14ac:dyDescent="0.25">
      <c r="J991"/>
      <c r="K991"/>
      <c r="L991"/>
      <c r="M991"/>
      <c r="N991"/>
    </row>
    <row r="992" spans="10:14" x14ac:dyDescent="0.25">
      <c r="J992"/>
      <c r="K992"/>
      <c r="L992"/>
      <c r="M992"/>
      <c r="N992"/>
    </row>
    <row r="993" spans="10:14" x14ac:dyDescent="0.25">
      <c r="J993"/>
      <c r="K993"/>
      <c r="L993"/>
      <c r="M993"/>
      <c r="N993"/>
    </row>
    <row r="994" spans="10:14" x14ac:dyDescent="0.25">
      <c r="J994"/>
      <c r="K994"/>
      <c r="L994"/>
      <c r="M994"/>
      <c r="N994"/>
    </row>
    <row r="995" spans="10:14" x14ac:dyDescent="0.25">
      <c r="J995"/>
      <c r="K995"/>
      <c r="L995"/>
      <c r="M995"/>
      <c r="N995"/>
    </row>
    <row r="996" spans="10:14" x14ac:dyDescent="0.25">
      <c r="J996"/>
      <c r="K996"/>
      <c r="L996"/>
      <c r="M996"/>
      <c r="N996"/>
    </row>
    <row r="997" spans="10:14" x14ac:dyDescent="0.25">
      <c r="J997"/>
      <c r="K997"/>
      <c r="L997"/>
      <c r="M997"/>
      <c r="N997"/>
    </row>
    <row r="998" spans="10:14" x14ac:dyDescent="0.25">
      <c r="J998"/>
      <c r="K998"/>
      <c r="L998"/>
      <c r="M998"/>
      <c r="N998"/>
    </row>
    <row r="999" spans="10:14" x14ac:dyDescent="0.25">
      <c r="J999"/>
      <c r="K999"/>
      <c r="L999"/>
      <c r="M999"/>
      <c r="N999"/>
    </row>
    <row r="1000" spans="10:14" x14ac:dyDescent="0.25">
      <c r="J1000"/>
      <c r="K1000"/>
      <c r="L1000"/>
      <c r="M1000"/>
      <c r="N1000"/>
    </row>
    <row r="1001" spans="10:14" x14ac:dyDescent="0.25">
      <c r="J1001"/>
      <c r="K1001"/>
      <c r="L1001"/>
      <c r="M1001"/>
      <c r="N1001"/>
    </row>
    <row r="1002" spans="10:14" x14ac:dyDescent="0.25">
      <c r="J1002"/>
      <c r="K1002"/>
      <c r="L1002"/>
      <c r="M1002"/>
      <c r="N1002"/>
    </row>
    <row r="1003" spans="10:14" x14ac:dyDescent="0.25">
      <c r="J1003"/>
      <c r="K1003"/>
      <c r="L1003"/>
      <c r="M1003"/>
      <c r="N1003"/>
    </row>
    <row r="1004" spans="10:14" x14ac:dyDescent="0.25">
      <c r="J1004"/>
      <c r="K1004"/>
      <c r="L1004"/>
      <c r="M1004"/>
      <c r="N1004"/>
    </row>
    <row r="1005" spans="10:14" x14ac:dyDescent="0.25">
      <c r="J1005"/>
      <c r="K1005"/>
      <c r="L1005"/>
      <c r="M1005"/>
      <c r="N1005"/>
    </row>
    <row r="1006" spans="10:14" x14ac:dyDescent="0.25">
      <c r="J1006"/>
      <c r="K1006"/>
      <c r="L1006"/>
      <c r="M1006"/>
      <c r="N1006"/>
    </row>
    <row r="1007" spans="10:14" x14ac:dyDescent="0.25">
      <c r="J1007"/>
      <c r="K1007"/>
      <c r="L1007"/>
      <c r="M1007"/>
      <c r="N1007"/>
    </row>
    <row r="1008" spans="10:14" x14ac:dyDescent="0.25">
      <c r="J1008"/>
      <c r="K1008"/>
      <c r="L1008"/>
      <c r="M1008"/>
      <c r="N1008"/>
    </row>
    <row r="1009" spans="10:14" x14ac:dyDescent="0.25">
      <c r="J1009"/>
      <c r="K1009"/>
      <c r="L1009"/>
      <c r="M1009"/>
      <c r="N1009"/>
    </row>
    <row r="1010" spans="10:14" x14ac:dyDescent="0.25">
      <c r="J1010"/>
      <c r="K1010"/>
      <c r="L1010"/>
      <c r="M1010"/>
      <c r="N1010"/>
    </row>
    <row r="1011" spans="10:14" x14ac:dyDescent="0.25">
      <c r="J1011"/>
      <c r="K1011"/>
      <c r="L1011"/>
      <c r="M1011"/>
      <c r="N1011"/>
    </row>
    <row r="1012" spans="10:14" x14ac:dyDescent="0.25">
      <c r="J1012"/>
      <c r="K1012"/>
      <c r="L1012"/>
      <c r="M1012"/>
      <c r="N1012"/>
    </row>
    <row r="1013" spans="10:14" x14ac:dyDescent="0.25">
      <c r="J1013"/>
      <c r="K1013"/>
      <c r="L1013"/>
      <c r="M1013"/>
      <c r="N1013"/>
    </row>
    <row r="1014" spans="10:14" x14ac:dyDescent="0.25">
      <c r="J1014"/>
      <c r="K1014"/>
      <c r="L1014"/>
      <c r="M1014"/>
      <c r="N1014"/>
    </row>
    <row r="1015" spans="10:14" x14ac:dyDescent="0.25">
      <c r="J1015"/>
      <c r="K1015"/>
      <c r="L1015"/>
      <c r="M1015"/>
      <c r="N1015"/>
    </row>
    <row r="1016" spans="10:14" x14ac:dyDescent="0.25">
      <c r="J1016"/>
      <c r="K1016"/>
      <c r="L1016"/>
      <c r="M1016"/>
      <c r="N1016"/>
    </row>
    <row r="1017" spans="10:14" x14ac:dyDescent="0.25">
      <c r="J1017"/>
      <c r="K1017"/>
      <c r="L1017"/>
      <c r="M1017"/>
      <c r="N1017"/>
    </row>
    <row r="1018" spans="10:14" x14ac:dyDescent="0.25">
      <c r="J1018"/>
      <c r="K1018"/>
      <c r="L1018"/>
      <c r="M1018"/>
      <c r="N1018"/>
    </row>
    <row r="1019" spans="10:14" x14ac:dyDescent="0.25">
      <c r="J1019"/>
      <c r="K1019"/>
      <c r="L1019"/>
      <c r="M1019"/>
      <c r="N1019"/>
    </row>
    <row r="1020" spans="10:14" x14ac:dyDescent="0.25">
      <c r="J1020"/>
      <c r="K1020"/>
      <c r="L1020"/>
      <c r="M1020"/>
      <c r="N1020"/>
    </row>
    <row r="1021" spans="10:14" x14ac:dyDescent="0.25">
      <c r="J1021"/>
      <c r="K1021"/>
      <c r="L1021"/>
      <c r="M1021"/>
      <c r="N1021"/>
    </row>
    <row r="1022" spans="10:14" x14ac:dyDescent="0.25">
      <c r="J1022"/>
      <c r="K1022"/>
      <c r="L1022"/>
      <c r="M1022"/>
      <c r="N1022"/>
    </row>
    <row r="1023" spans="10:14" x14ac:dyDescent="0.25">
      <c r="J1023"/>
      <c r="K1023"/>
      <c r="L1023"/>
      <c r="M1023"/>
      <c r="N1023"/>
    </row>
    <row r="1024" spans="10:14" x14ac:dyDescent="0.25">
      <c r="J1024"/>
      <c r="K1024"/>
      <c r="L1024"/>
      <c r="M1024"/>
      <c r="N1024"/>
    </row>
    <row r="1025" spans="10:14" x14ac:dyDescent="0.25">
      <c r="J1025"/>
      <c r="K1025"/>
      <c r="L1025"/>
      <c r="M1025"/>
      <c r="N1025"/>
    </row>
    <row r="1026" spans="10:14" x14ac:dyDescent="0.25">
      <c r="J1026"/>
      <c r="K1026"/>
      <c r="L1026"/>
      <c r="M1026"/>
      <c r="N1026"/>
    </row>
    <row r="1027" spans="10:14" x14ac:dyDescent="0.25">
      <c r="J1027"/>
      <c r="K1027"/>
      <c r="L1027"/>
      <c r="M1027"/>
      <c r="N1027"/>
    </row>
    <row r="1028" spans="10:14" x14ac:dyDescent="0.25">
      <c r="J1028"/>
      <c r="K1028"/>
      <c r="L1028"/>
      <c r="M1028"/>
      <c r="N1028"/>
    </row>
    <row r="1029" spans="10:14" x14ac:dyDescent="0.25">
      <c r="J1029"/>
      <c r="K1029"/>
      <c r="L1029"/>
      <c r="M1029"/>
      <c r="N1029"/>
    </row>
    <row r="1030" spans="10:14" x14ac:dyDescent="0.25">
      <c r="J1030"/>
      <c r="K1030"/>
      <c r="L1030"/>
      <c r="M1030"/>
      <c r="N1030"/>
    </row>
    <row r="1031" spans="10:14" x14ac:dyDescent="0.25">
      <c r="J1031"/>
      <c r="K1031"/>
      <c r="L1031"/>
      <c r="M1031"/>
      <c r="N1031"/>
    </row>
    <row r="1032" spans="10:14" x14ac:dyDescent="0.25">
      <c r="J1032"/>
      <c r="K1032"/>
      <c r="L1032"/>
      <c r="M1032"/>
      <c r="N1032"/>
    </row>
    <row r="1033" spans="10:14" x14ac:dyDescent="0.25">
      <c r="J1033"/>
      <c r="K1033"/>
      <c r="L1033"/>
      <c r="M1033"/>
      <c r="N1033"/>
    </row>
    <row r="1034" spans="10:14" x14ac:dyDescent="0.25">
      <c r="J1034"/>
      <c r="K1034"/>
      <c r="L1034"/>
      <c r="M1034"/>
      <c r="N1034"/>
    </row>
    <row r="1035" spans="10:14" x14ac:dyDescent="0.25">
      <c r="J1035"/>
      <c r="K1035"/>
      <c r="L1035"/>
      <c r="M1035"/>
      <c r="N1035"/>
    </row>
    <row r="1036" spans="10:14" x14ac:dyDescent="0.25">
      <c r="J1036"/>
      <c r="K1036"/>
      <c r="L1036"/>
      <c r="M1036"/>
      <c r="N1036"/>
    </row>
    <row r="1037" spans="10:14" x14ac:dyDescent="0.25">
      <c r="J1037"/>
      <c r="K1037"/>
      <c r="L1037"/>
      <c r="M1037"/>
      <c r="N1037"/>
    </row>
    <row r="1038" spans="10:14" x14ac:dyDescent="0.25">
      <c r="J1038"/>
      <c r="K1038"/>
      <c r="L1038"/>
      <c r="M1038"/>
      <c r="N1038"/>
    </row>
    <row r="1039" spans="10:14" x14ac:dyDescent="0.25">
      <c r="J1039"/>
      <c r="K1039"/>
      <c r="L1039"/>
      <c r="M1039"/>
      <c r="N1039"/>
    </row>
    <row r="1040" spans="10:14" x14ac:dyDescent="0.25">
      <c r="J1040"/>
      <c r="K1040"/>
      <c r="L1040"/>
      <c r="M1040"/>
      <c r="N1040"/>
    </row>
    <row r="1041" spans="10:14" x14ac:dyDescent="0.25">
      <c r="J1041"/>
      <c r="K1041"/>
      <c r="L1041"/>
      <c r="M1041"/>
      <c r="N1041"/>
    </row>
    <row r="1042" spans="10:14" x14ac:dyDescent="0.25">
      <c r="J1042"/>
      <c r="K1042"/>
      <c r="L1042"/>
      <c r="M1042"/>
      <c r="N1042"/>
    </row>
    <row r="1043" spans="10:14" x14ac:dyDescent="0.25">
      <c r="J1043"/>
      <c r="K1043"/>
      <c r="L1043"/>
      <c r="M1043"/>
      <c r="N1043"/>
    </row>
    <row r="1044" spans="10:14" x14ac:dyDescent="0.25">
      <c r="J1044"/>
      <c r="K1044"/>
      <c r="L1044"/>
      <c r="M1044"/>
      <c r="N1044"/>
    </row>
    <row r="1045" spans="10:14" x14ac:dyDescent="0.25">
      <c r="J1045"/>
      <c r="K1045"/>
      <c r="L1045"/>
      <c r="M1045"/>
      <c r="N1045"/>
    </row>
    <row r="1046" spans="10:14" x14ac:dyDescent="0.25">
      <c r="J1046"/>
      <c r="K1046"/>
      <c r="L1046"/>
      <c r="M1046"/>
      <c r="N1046"/>
    </row>
    <row r="1047" spans="10:14" x14ac:dyDescent="0.25">
      <c r="J1047"/>
      <c r="K1047"/>
      <c r="L1047"/>
      <c r="M1047"/>
      <c r="N1047"/>
    </row>
    <row r="1048" spans="10:14" x14ac:dyDescent="0.25">
      <c r="J1048"/>
      <c r="K1048"/>
      <c r="L1048"/>
      <c r="M1048"/>
      <c r="N1048"/>
    </row>
    <row r="1049" spans="10:14" x14ac:dyDescent="0.25">
      <c r="J1049"/>
      <c r="K1049"/>
      <c r="L1049"/>
      <c r="M1049"/>
      <c r="N1049"/>
    </row>
    <row r="1050" spans="10:14" x14ac:dyDescent="0.25">
      <c r="J1050"/>
      <c r="K1050"/>
      <c r="L1050"/>
      <c r="M1050"/>
      <c r="N1050"/>
    </row>
    <row r="1051" spans="10:14" x14ac:dyDescent="0.25">
      <c r="J1051"/>
      <c r="K1051"/>
      <c r="L1051"/>
      <c r="M1051"/>
      <c r="N1051"/>
    </row>
    <row r="1052" spans="10:14" x14ac:dyDescent="0.25">
      <c r="J1052"/>
      <c r="K1052"/>
      <c r="L1052"/>
      <c r="M1052"/>
      <c r="N1052"/>
    </row>
    <row r="1053" spans="10:14" x14ac:dyDescent="0.25">
      <c r="J1053"/>
      <c r="K1053"/>
      <c r="L1053"/>
      <c r="M1053"/>
      <c r="N1053"/>
    </row>
    <row r="1054" spans="10:14" x14ac:dyDescent="0.25">
      <c r="J1054"/>
      <c r="K1054"/>
      <c r="L1054"/>
      <c r="M1054"/>
      <c r="N1054"/>
    </row>
    <row r="1055" spans="10:14" x14ac:dyDescent="0.25">
      <c r="J1055"/>
      <c r="K1055"/>
      <c r="L1055"/>
      <c r="M1055"/>
      <c r="N1055"/>
    </row>
    <row r="1056" spans="10:14" x14ac:dyDescent="0.25">
      <c r="J1056"/>
      <c r="K1056"/>
      <c r="L1056"/>
      <c r="M1056"/>
      <c r="N1056"/>
    </row>
    <row r="1057" spans="10:14" x14ac:dyDescent="0.25">
      <c r="J1057"/>
      <c r="K1057"/>
      <c r="L1057"/>
      <c r="M1057"/>
      <c r="N1057"/>
    </row>
    <row r="1058" spans="10:14" x14ac:dyDescent="0.25">
      <c r="J1058"/>
      <c r="K1058"/>
      <c r="L1058"/>
      <c r="M1058"/>
      <c r="N1058"/>
    </row>
    <row r="1059" spans="10:14" x14ac:dyDescent="0.25">
      <c r="J1059"/>
      <c r="K1059"/>
      <c r="L1059"/>
      <c r="M1059"/>
      <c r="N1059"/>
    </row>
    <row r="1060" spans="10:14" x14ac:dyDescent="0.25">
      <c r="J1060"/>
      <c r="K1060"/>
      <c r="L1060"/>
      <c r="M1060"/>
      <c r="N1060"/>
    </row>
    <row r="1061" spans="10:14" x14ac:dyDescent="0.25">
      <c r="J1061"/>
      <c r="K1061"/>
      <c r="L1061"/>
      <c r="M1061"/>
      <c r="N1061"/>
    </row>
    <row r="1062" spans="10:14" x14ac:dyDescent="0.25">
      <c r="J1062"/>
      <c r="K1062"/>
      <c r="L1062"/>
      <c r="M1062"/>
      <c r="N1062"/>
    </row>
    <row r="1063" spans="10:14" x14ac:dyDescent="0.25">
      <c r="J1063"/>
      <c r="K1063"/>
      <c r="L1063"/>
      <c r="M1063"/>
      <c r="N1063"/>
    </row>
    <row r="1064" spans="10:14" x14ac:dyDescent="0.25">
      <c r="J1064"/>
      <c r="K1064"/>
      <c r="L1064"/>
      <c r="M1064"/>
      <c r="N1064"/>
    </row>
    <row r="1065" spans="10:14" x14ac:dyDescent="0.25">
      <c r="J1065"/>
      <c r="K1065"/>
      <c r="L1065"/>
      <c r="M1065"/>
      <c r="N1065"/>
    </row>
    <row r="1066" spans="10:14" x14ac:dyDescent="0.25">
      <c r="J1066"/>
      <c r="K1066"/>
      <c r="L1066"/>
      <c r="M1066"/>
      <c r="N1066"/>
    </row>
    <row r="1067" spans="10:14" x14ac:dyDescent="0.25">
      <c r="J1067"/>
      <c r="K1067"/>
      <c r="L1067"/>
      <c r="M1067"/>
      <c r="N1067"/>
    </row>
    <row r="1068" spans="10:14" x14ac:dyDescent="0.25">
      <c r="J1068"/>
      <c r="K1068"/>
      <c r="L1068"/>
      <c r="M1068"/>
      <c r="N1068"/>
    </row>
    <row r="1069" spans="10:14" x14ac:dyDescent="0.25">
      <c r="J1069"/>
      <c r="K1069"/>
      <c r="L1069"/>
      <c r="M1069"/>
      <c r="N1069"/>
    </row>
    <row r="1070" spans="10:14" x14ac:dyDescent="0.25">
      <c r="J1070"/>
      <c r="K1070"/>
      <c r="L1070"/>
      <c r="M1070"/>
      <c r="N1070"/>
    </row>
    <row r="1071" spans="10:14" x14ac:dyDescent="0.25">
      <c r="J1071"/>
      <c r="K1071"/>
      <c r="L1071"/>
      <c r="M1071"/>
      <c r="N1071"/>
    </row>
    <row r="1072" spans="10:14" x14ac:dyDescent="0.25">
      <c r="J1072"/>
      <c r="K1072"/>
      <c r="L1072"/>
      <c r="M1072"/>
      <c r="N1072"/>
    </row>
    <row r="1073" spans="10:14" x14ac:dyDescent="0.25">
      <c r="J1073"/>
      <c r="K1073"/>
      <c r="L1073"/>
      <c r="M1073"/>
      <c r="N1073"/>
    </row>
    <row r="1074" spans="10:14" x14ac:dyDescent="0.25">
      <c r="J1074"/>
      <c r="K1074"/>
      <c r="L1074"/>
      <c r="M1074"/>
      <c r="N1074"/>
    </row>
    <row r="1075" spans="10:14" x14ac:dyDescent="0.25">
      <c r="J1075"/>
      <c r="K1075"/>
      <c r="L1075"/>
      <c r="M1075"/>
      <c r="N1075"/>
    </row>
    <row r="1076" spans="10:14" x14ac:dyDescent="0.25">
      <c r="J1076"/>
      <c r="K1076"/>
      <c r="L1076"/>
      <c r="M1076"/>
      <c r="N1076"/>
    </row>
    <row r="1077" spans="10:14" x14ac:dyDescent="0.25">
      <c r="J1077"/>
      <c r="K1077"/>
      <c r="L1077"/>
      <c r="M1077"/>
      <c r="N1077"/>
    </row>
    <row r="1078" spans="10:14" x14ac:dyDescent="0.25">
      <c r="J1078"/>
      <c r="K1078"/>
      <c r="L1078"/>
      <c r="M1078"/>
      <c r="N1078"/>
    </row>
    <row r="1079" spans="10:14" x14ac:dyDescent="0.25">
      <c r="J1079"/>
      <c r="K1079"/>
      <c r="L1079"/>
      <c r="M1079"/>
      <c r="N1079"/>
    </row>
    <row r="1080" spans="10:14" x14ac:dyDescent="0.25">
      <c r="J1080"/>
      <c r="K1080"/>
      <c r="L1080"/>
      <c r="M1080"/>
      <c r="N1080"/>
    </row>
    <row r="1081" spans="10:14" x14ac:dyDescent="0.25">
      <c r="J1081"/>
      <c r="K1081"/>
      <c r="L1081"/>
      <c r="M1081"/>
      <c r="N1081"/>
    </row>
    <row r="1082" spans="10:14" x14ac:dyDescent="0.25">
      <c r="J1082"/>
      <c r="K1082"/>
      <c r="L1082"/>
      <c r="M1082"/>
      <c r="N1082"/>
    </row>
    <row r="1083" spans="10:14" x14ac:dyDescent="0.25">
      <c r="J1083"/>
      <c r="K1083"/>
      <c r="L1083"/>
      <c r="M1083"/>
      <c r="N1083"/>
    </row>
    <row r="1084" spans="10:14" x14ac:dyDescent="0.25">
      <c r="J1084"/>
      <c r="K1084"/>
      <c r="L1084"/>
      <c r="M1084"/>
      <c r="N1084"/>
    </row>
    <row r="1085" spans="10:14" x14ac:dyDescent="0.25">
      <c r="J1085"/>
      <c r="K1085"/>
      <c r="L1085"/>
      <c r="M1085"/>
      <c r="N1085"/>
    </row>
    <row r="1086" spans="10:14" x14ac:dyDescent="0.25">
      <c r="J1086"/>
      <c r="K1086"/>
      <c r="L1086"/>
      <c r="M1086"/>
      <c r="N1086"/>
    </row>
    <row r="1087" spans="10:14" x14ac:dyDescent="0.25">
      <c r="J1087"/>
      <c r="K1087"/>
      <c r="L1087"/>
      <c r="M1087"/>
      <c r="N1087"/>
    </row>
    <row r="1088" spans="10:14" x14ac:dyDescent="0.25">
      <c r="J1088"/>
      <c r="K1088"/>
      <c r="L1088"/>
      <c r="M1088"/>
      <c r="N1088"/>
    </row>
    <row r="1089" spans="10:14" x14ac:dyDescent="0.25">
      <c r="J1089"/>
      <c r="K1089"/>
      <c r="L1089"/>
      <c r="M1089"/>
      <c r="N1089"/>
    </row>
    <row r="1090" spans="10:14" x14ac:dyDescent="0.25">
      <c r="J1090"/>
      <c r="K1090"/>
      <c r="L1090"/>
      <c r="M1090"/>
      <c r="N1090"/>
    </row>
    <row r="1091" spans="10:14" x14ac:dyDescent="0.25">
      <c r="J1091"/>
      <c r="K1091"/>
      <c r="L1091"/>
      <c r="M1091"/>
      <c r="N1091"/>
    </row>
    <row r="1092" spans="10:14" x14ac:dyDescent="0.25">
      <c r="J1092"/>
      <c r="K1092"/>
      <c r="L1092"/>
      <c r="M1092"/>
      <c r="N1092"/>
    </row>
    <row r="1093" spans="10:14" x14ac:dyDescent="0.25">
      <c r="J1093"/>
      <c r="K1093"/>
      <c r="L1093"/>
      <c r="M1093"/>
      <c r="N1093"/>
    </row>
    <row r="1094" spans="10:14" x14ac:dyDescent="0.25">
      <c r="J1094"/>
      <c r="K1094"/>
      <c r="L1094"/>
      <c r="M1094"/>
      <c r="N1094"/>
    </row>
    <row r="1095" spans="10:14" x14ac:dyDescent="0.25">
      <c r="J1095"/>
      <c r="K1095"/>
      <c r="L1095"/>
      <c r="M1095"/>
      <c r="N1095"/>
    </row>
    <row r="1096" spans="10:14" x14ac:dyDescent="0.25">
      <c r="J1096"/>
      <c r="K1096"/>
      <c r="L1096"/>
      <c r="M1096"/>
      <c r="N1096"/>
    </row>
    <row r="1097" spans="10:14" x14ac:dyDescent="0.25">
      <c r="J1097"/>
      <c r="K1097"/>
      <c r="L1097"/>
      <c r="M1097"/>
      <c r="N1097"/>
    </row>
    <row r="1098" spans="10:14" x14ac:dyDescent="0.25">
      <c r="J1098"/>
      <c r="K1098"/>
      <c r="L1098"/>
      <c r="M1098"/>
      <c r="N1098"/>
    </row>
    <row r="1099" spans="10:14" x14ac:dyDescent="0.25">
      <c r="J1099"/>
      <c r="K1099"/>
      <c r="L1099"/>
      <c r="M1099"/>
      <c r="N1099"/>
    </row>
    <row r="1100" spans="10:14" x14ac:dyDescent="0.25">
      <c r="J1100"/>
      <c r="K1100"/>
      <c r="L1100"/>
      <c r="M1100"/>
      <c r="N1100"/>
    </row>
    <row r="1101" spans="10:14" x14ac:dyDescent="0.25">
      <c r="J1101"/>
      <c r="K1101"/>
      <c r="L1101"/>
      <c r="M1101"/>
      <c r="N1101"/>
    </row>
    <row r="1102" spans="10:14" x14ac:dyDescent="0.25">
      <c r="J1102"/>
      <c r="K1102"/>
      <c r="L1102"/>
      <c r="M1102"/>
      <c r="N1102"/>
    </row>
    <row r="1103" spans="10:14" x14ac:dyDescent="0.25">
      <c r="J1103"/>
      <c r="K1103"/>
      <c r="L1103"/>
      <c r="M1103"/>
      <c r="N1103"/>
    </row>
    <row r="1104" spans="10:14" x14ac:dyDescent="0.25">
      <c r="J1104"/>
      <c r="K1104"/>
      <c r="L1104"/>
      <c r="M1104"/>
      <c r="N1104"/>
    </row>
    <row r="1105" spans="10:14" x14ac:dyDescent="0.25">
      <c r="J1105"/>
      <c r="K1105"/>
      <c r="L1105"/>
      <c r="M1105"/>
      <c r="N1105"/>
    </row>
    <row r="1106" spans="10:14" x14ac:dyDescent="0.25">
      <c r="J1106"/>
      <c r="K1106"/>
      <c r="L1106"/>
      <c r="M1106"/>
      <c r="N1106"/>
    </row>
    <row r="1107" spans="10:14" x14ac:dyDescent="0.25">
      <c r="J1107"/>
      <c r="K1107"/>
      <c r="L1107"/>
      <c r="M1107"/>
      <c r="N1107"/>
    </row>
    <row r="1108" spans="10:14" x14ac:dyDescent="0.25">
      <c r="J1108"/>
      <c r="K1108"/>
      <c r="L1108"/>
      <c r="M1108"/>
      <c r="N1108"/>
    </row>
    <row r="1109" spans="10:14" x14ac:dyDescent="0.25">
      <c r="J1109"/>
      <c r="K1109"/>
      <c r="L1109"/>
      <c r="M1109"/>
      <c r="N1109"/>
    </row>
    <row r="1110" spans="10:14" x14ac:dyDescent="0.25">
      <c r="J1110"/>
      <c r="K1110"/>
      <c r="L1110"/>
      <c r="M1110"/>
      <c r="N1110"/>
    </row>
    <row r="1111" spans="10:14" x14ac:dyDescent="0.25">
      <c r="J1111"/>
      <c r="K1111"/>
      <c r="L1111"/>
      <c r="M1111"/>
      <c r="N1111"/>
    </row>
    <row r="1112" spans="10:14" x14ac:dyDescent="0.25">
      <c r="J1112"/>
      <c r="K1112"/>
      <c r="L1112"/>
      <c r="M1112"/>
      <c r="N1112"/>
    </row>
    <row r="1113" spans="10:14" x14ac:dyDescent="0.25">
      <c r="J1113"/>
      <c r="K1113"/>
      <c r="L1113"/>
      <c r="M1113"/>
      <c r="N1113"/>
    </row>
    <row r="1114" spans="10:14" x14ac:dyDescent="0.25">
      <c r="J1114"/>
      <c r="K1114"/>
      <c r="L1114"/>
      <c r="M1114"/>
      <c r="N1114"/>
    </row>
    <row r="1115" spans="10:14" x14ac:dyDescent="0.25">
      <c r="J1115"/>
      <c r="K1115"/>
      <c r="L1115"/>
      <c r="M1115"/>
      <c r="N1115"/>
    </row>
    <row r="1116" spans="10:14" x14ac:dyDescent="0.25">
      <c r="J1116"/>
      <c r="K1116"/>
      <c r="L1116"/>
      <c r="M1116"/>
      <c r="N1116"/>
    </row>
    <row r="1117" spans="10:14" x14ac:dyDescent="0.25">
      <c r="J1117"/>
      <c r="K1117"/>
      <c r="L1117"/>
      <c r="M1117"/>
      <c r="N1117"/>
    </row>
    <row r="1118" spans="10:14" x14ac:dyDescent="0.25">
      <c r="J1118"/>
      <c r="K1118"/>
      <c r="L1118"/>
      <c r="M1118"/>
      <c r="N1118"/>
    </row>
    <row r="1119" spans="10:14" x14ac:dyDescent="0.25">
      <c r="J1119"/>
      <c r="K1119"/>
      <c r="L1119"/>
      <c r="M1119"/>
      <c r="N1119"/>
    </row>
    <row r="1120" spans="10:14" x14ac:dyDescent="0.25">
      <c r="J1120"/>
      <c r="K1120"/>
      <c r="L1120"/>
      <c r="M1120"/>
      <c r="N1120"/>
    </row>
    <row r="1121" spans="10:14" x14ac:dyDescent="0.25">
      <c r="J1121"/>
      <c r="K1121"/>
      <c r="L1121"/>
      <c r="M1121"/>
      <c r="N1121"/>
    </row>
    <row r="1122" spans="10:14" x14ac:dyDescent="0.25">
      <c r="J1122"/>
      <c r="K1122"/>
      <c r="L1122"/>
      <c r="M1122"/>
      <c r="N1122"/>
    </row>
    <row r="1123" spans="10:14" x14ac:dyDescent="0.25">
      <c r="J1123"/>
      <c r="K1123"/>
      <c r="L1123"/>
      <c r="M1123"/>
      <c r="N1123"/>
    </row>
    <row r="1124" spans="10:14" x14ac:dyDescent="0.25">
      <c r="J1124"/>
      <c r="K1124"/>
      <c r="L1124"/>
      <c r="M1124"/>
      <c r="N1124"/>
    </row>
    <row r="1125" spans="10:14" x14ac:dyDescent="0.25">
      <c r="J1125"/>
      <c r="K1125"/>
      <c r="L1125"/>
      <c r="M1125"/>
      <c r="N1125"/>
    </row>
    <row r="1126" spans="10:14" x14ac:dyDescent="0.25">
      <c r="J1126"/>
      <c r="K1126"/>
      <c r="L1126"/>
      <c r="M1126"/>
      <c r="N1126"/>
    </row>
    <row r="1127" spans="10:14" x14ac:dyDescent="0.25">
      <c r="J1127"/>
      <c r="K1127"/>
      <c r="L1127"/>
      <c r="M1127"/>
      <c r="N1127"/>
    </row>
    <row r="1128" spans="10:14" x14ac:dyDescent="0.25">
      <c r="J1128"/>
      <c r="K1128"/>
      <c r="L1128"/>
      <c r="M1128"/>
      <c r="N1128"/>
    </row>
    <row r="1129" spans="10:14" x14ac:dyDescent="0.25">
      <c r="J1129"/>
      <c r="K1129"/>
      <c r="L1129"/>
      <c r="M1129"/>
      <c r="N1129"/>
    </row>
    <row r="1130" spans="10:14" x14ac:dyDescent="0.25">
      <c r="J1130"/>
      <c r="K1130"/>
      <c r="L1130"/>
      <c r="M1130"/>
      <c r="N1130"/>
    </row>
    <row r="1131" spans="10:14" x14ac:dyDescent="0.25">
      <c r="J1131"/>
      <c r="K1131"/>
      <c r="L1131"/>
      <c r="M1131"/>
      <c r="N1131"/>
    </row>
    <row r="1132" spans="10:14" x14ac:dyDescent="0.25">
      <c r="J1132"/>
      <c r="K1132"/>
      <c r="L1132"/>
      <c r="M1132"/>
      <c r="N1132"/>
    </row>
    <row r="1133" spans="10:14" x14ac:dyDescent="0.25">
      <c r="J1133"/>
      <c r="K1133"/>
      <c r="L1133"/>
      <c r="M1133"/>
      <c r="N1133"/>
    </row>
    <row r="1134" spans="10:14" x14ac:dyDescent="0.25">
      <c r="J1134"/>
      <c r="K1134"/>
      <c r="L1134"/>
      <c r="M1134"/>
      <c r="N1134"/>
    </row>
    <row r="1135" spans="10:14" x14ac:dyDescent="0.25">
      <c r="J1135"/>
      <c r="K1135"/>
      <c r="L1135"/>
      <c r="M1135"/>
      <c r="N1135"/>
    </row>
    <row r="1136" spans="10:14" x14ac:dyDescent="0.25">
      <c r="J1136"/>
      <c r="K1136"/>
      <c r="L1136"/>
      <c r="M1136"/>
      <c r="N1136"/>
    </row>
    <row r="1137" spans="10:14" x14ac:dyDescent="0.25">
      <c r="J1137"/>
      <c r="K1137"/>
      <c r="L1137"/>
      <c r="M1137"/>
      <c r="N1137"/>
    </row>
    <row r="1138" spans="10:14" x14ac:dyDescent="0.25">
      <c r="J1138"/>
      <c r="K1138"/>
      <c r="L1138"/>
      <c r="M1138"/>
      <c r="N1138"/>
    </row>
    <row r="1139" spans="10:14" x14ac:dyDescent="0.25">
      <c r="J1139"/>
      <c r="K1139"/>
      <c r="L1139"/>
      <c r="M1139"/>
      <c r="N1139"/>
    </row>
    <row r="1140" spans="10:14" x14ac:dyDescent="0.25">
      <c r="J1140"/>
      <c r="K1140"/>
      <c r="L1140"/>
      <c r="M1140"/>
      <c r="N1140"/>
    </row>
    <row r="1141" spans="10:14" x14ac:dyDescent="0.25">
      <c r="J1141"/>
      <c r="K1141"/>
      <c r="L1141"/>
      <c r="M1141"/>
      <c r="N1141"/>
    </row>
    <row r="1142" spans="10:14" x14ac:dyDescent="0.25">
      <c r="J1142"/>
      <c r="K1142"/>
      <c r="L1142"/>
      <c r="M1142"/>
      <c r="N1142"/>
    </row>
    <row r="1143" spans="10:14" x14ac:dyDescent="0.25">
      <c r="J1143"/>
      <c r="K1143"/>
      <c r="L1143"/>
      <c r="M1143"/>
      <c r="N1143"/>
    </row>
    <row r="1144" spans="10:14" x14ac:dyDescent="0.25">
      <c r="J1144"/>
      <c r="K1144"/>
      <c r="L1144"/>
      <c r="M1144"/>
      <c r="N1144"/>
    </row>
    <row r="1145" spans="10:14" x14ac:dyDescent="0.25">
      <c r="J1145"/>
      <c r="K1145"/>
      <c r="L1145"/>
      <c r="M1145"/>
      <c r="N1145"/>
    </row>
    <row r="1146" spans="10:14" x14ac:dyDescent="0.25">
      <c r="J1146"/>
      <c r="K1146"/>
      <c r="L1146"/>
      <c r="M1146"/>
      <c r="N1146"/>
    </row>
    <row r="1147" spans="10:14" x14ac:dyDescent="0.25">
      <c r="J1147"/>
      <c r="K1147"/>
      <c r="L1147"/>
      <c r="M1147"/>
      <c r="N1147"/>
    </row>
    <row r="1148" spans="10:14" x14ac:dyDescent="0.25">
      <c r="J1148"/>
      <c r="K1148"/>
      <c r="L1148"/>
      <c r="M1148"/>
      <c r="N1148"/>
    </row>
    <row r="1149" spans="10:14" x14ac:dyDescent="0.25">
      <c r="J1149"/>
      <c r="K1149"/>
      <c r="L1149"/>
      <c r="M1149"/>
      <c r="N1149"/>
    </row>
    <row r="1150" spans="10:14" x14ac:dyDescent="0.25">
      <c r="J1150"/>
      <c r="K1150"/>
      <c r="L1150"/>
      <c r="M1150"/>
      <c r="N1150"/>
    </row>
    <row r="1151" spans="10:14" x14ac:dyDescent="0.25">
      <c r="J1151"/>
      <c r="K1151"/>
      <c r="L1151"/>
      <c r="M1151"/>
      <c r="N1151"/>
    </row>
    <row r="1152" spans="10:14" x14ac:dyDescent="0.25">
      <c r="J1152"/>
      <c r="K1152"/>
      <c r="L1152"/>
      <c r="M1152"/>
      <c r="N1152"/>
    </row>
    <row r="1153" spans="10:14" x14ac:dyDescent="0.25">
      <c r="J1153"/>
      <c r="K1153"/>
      <c r="L1153"/>
      <c r="M1153"/>
      <c r="N1153"/>
    </row>
    <row r="1154" spans="10:14" x14ac:dyDescent="0.25">
      <c r="J1154"/>
      <c r="K1154"/>
      <c r="L1154"/>
      <c r="M1154"/>
      <c r="N1154"/>
    </row>
    <row r="1155" spans="10:14" x14ac:dyDescent="0.25">
      <c r="J1155"/>
      <c r="K1155"/>
      <c r="L1155"/>
      <c r="M1155"/>
      <c r="N1155"/>
    </row>
    <row r="1156" spans="10:14" x14ac:dyDescent="0.25">
      <c r="J1156"/>
      <c r="K1156"/>
      <c r="L1156"/>
      <c r="M1156"/>
      <c r="N1156"/>
    </row>
    <row r="1157" spans="10:14" x14ac:dyDescent="0.25">
      <c r="J1157"/>
      <c r="K1157"/>
      <c r="L1157"/>
      <c r="M1157"/>
      <c r="N1157"/>
    </row>
    <row r="1158" spans="10:14" x14ac:dyDescent="0.25">
      <c r="J1158"/>
      <c r="K1158"/>
      <c r="L1158"/>
      <c r="M1158"/>
      <c r="N1158"/>
    </row>
    <row r="1159" spans="10:14" x14ac:dyDescent="0.25">
      <c r="J1159"/>
      <c r="K1159"/>
      <c r="L1159"/>
      <c r="M1159"/>
      <c r="N1159"/>
    </row>
    <row r="1160" spans="10:14" x14ac:dyDescent="0.25">
      <c r="J1160"/>
      <c r="K1160"/>
      <c r="L1160"/>
      <c r="M1160"/>
      <c r="N1160"/>
    </row>
    <row r="1161" spans="10:14" x14ac:dyDescent="0.25">
      <c r="J1161"/>
      <c r="K1161"/>
      <c r="L1161"/>
      <c r="M1161"/>
      <c r="N1161"/>
    </row>
    <row r="1162" spans="10:14" x14ac:dyDescent="0.25">
      <c r="J1162"/>
      <c r="K1162"/>
      <c r="L1162"/>
      <c r="M1162"/>
      <c r="N1162"/>
    </row>
    <row r="1163" spans="10:14" x14ac:dyDescent="0.25">
      <c r="J1163"/>
      <c r="K1163"/>
      <c r="L1163"/>
      <c r="M1163"/>
      <c r="N1163"/>
    </row>
    <row r="1164" spans="10:14" x14ac:dyDescent="0.25">
      <c r="J1164"/>
      <c r="K1164"/>
      <c r="L1164"/>
      <c r="M1164"/>
      <c r="N1164"/>
    </row>
    <row r="1165" spans="10:14" x14ac:dyDescent="0.25">
      <c r="J1165"/>
      <c r="K1165"/>
      <c r="L1165"/>
      <c r="M1165"/>
      <c r="N1165"/>
    </row>
    <row r="1166" spans="10:14" x14ac:dyDescent="0.25">
      <c r="J1166"/>
      <c r="K1166"/>
      <c r="L1166"/>
      <c r="M1166"/>
      <c r="N1166"/>
    </row>
    <row r="1167" spans="10:14" x14ac:dyDescent="0.25">
      <c r="J1167"/>
      <c r="K1167"/>
      <c r="L1167"/>
      <c r="M1167"/>
      <c r="N1167"/>
    </row>
    <row r="1168" spans="10:14" x14ac:dyDescent="0.25">
      <c r="J1168"/>
      <c r="K1168"/>
      <c r="L1168"/>
      <c r="M1168"/>
      <c r="N1168"/>
    </row>
    <row r="1169" spans="10:14" x14ac:dyDescent="0.25">
      <c r="J1169"/>
      <c r="K1169"/>
      <c r="L1169"/>
      <c r="M1169"/>
      <c r="N1169"/>
    </row>
    <row r="1170" spans="10:14" x14ac:dyDescent="0.25">
      <c r="J1170"/>
      <c r="K1170"/>
      <c r="L1170"/>
      <c r="M1170"/>
      <c r="N1170"/>
    </row>
    <row r="1171" spans="10:14" x14ac:dyDescent="0.25">
      <c r="J1171"/>
      <c r="K1171"/>
      <c r="L1171"/>
      <c r="M1171"/>
      <c r="N1171"/>
    </row>
    <row r="1172" spans="10:14" x14ac:dyDescent="0.25">
      <c r="J1172"/>
      <c r="K1172"/>
      <c r="L1172"/>
      <c r="M1172"/>
      <c r="N1172"/>
    </row>
    <row r="1173" spans="10:14" x14ac:dyDescent="0.25">
      <c r="J1173"/>
      <c r="K1173"/>
      <c r="L1173"/>
      <c r="M1173"/>
      <c r="N1173"/>
    </row>
    <row r="1174" spans="10:14" x14ac:dyDescent="0.25">
      <c r="J1174"/>
      <c r="K1174"/>
      <c r="L1174"/>
      <c r="M1174"/>
      <c r="N1174"/>
    </row>
    <row r="1175" spans="10:14" x14ac:dyDescent="0.25">
      <c r="J1175"/>
      <c r="K1175"/>
      <c r="L1175"/>
      <c r="M1175"/>
      <c r="N1175"/>
    </row>
    <row r="1176" spans="10:14" x14ac:dyDescent="0.25">
      <c r="J1176"/>
      <c r="K1176"/>
      <c r="L1176"/>
      <c r="M1176"/>
      <c r="N1176"/>
    </row>
    <row r="1177" spans="10:14" x14ac:dyDescent="0.25">
      <c r="J1177"/>
      <c r="K1177"/>
      <c r="L1177"/>
      <c r="M1177"/>
      <c r="N1177"/>
    </row>
    <row r="1178" spans="10:14" x14ac:dyDescent="0.25">
      <c r="J1178"/>
      <c r="K1178"/>
      <c r="L1178"/>
      <c r="M1178"/>
      <c r="N1178"/>
    </row>
    <row r="1179" spans="10:14" x14ac:dyDescent="0.25">
      <c r="J1179"/>
      <c r="K1179"/>
      <c r="L1179"/>
      <c r="M1179"/>
      <c r="N1179"/>
    </row>
    <row r="1180" spans="10:14" x14ac:dyDescent="0.25">
      <c r="J1180"/>
      <c r="K1180"/>
      <c r="L1180"/>
      <c r="M1180"/>
      <c r="N1180"/>
    </row>
    <row r="1181" spans="10:14" x14ac:dyDescent="0.25">
      <c r="J1181"/>
      <c r="K1181"/>
      <c r="L1181"/>
      <c r="M1181"/>
      <c r="N1181"/>
    </row>
    <row r="1182" spans="10:14" x14ac:dyDescent="0.25">
      <c r="J1182"/>
      <c r="K1182"/>
      <c r="L1182"/>
      <c r="M1182"/>
      <c r="N1182"/>
    </row>
    <row r="1183" spans="10:14" x14ac:dyDescent="0.25">
      <c r="J1183"/>
      <c r="K1183"/>
      <c r="L1183"/>
      <c r="M1183"/>
      <c r="N1183"/>
    </row>
    <row r="1184" spans="10:14" x14ac:dyDescent="0.25">
      <c r="J1184"/>
      <c r="K1184"/>
      <c r="L1184"/>
      <c r="M1184"/>
      <c r="N1184"/>
    </row>
    <row r="1185" spans="10:14" x14ac:dyDescent="0.25">
      <c r="J1185"/>
      <c r="K1185"/>
      <c r="L1185"/>
      <c r="M1185"/>
      <c r="N1185"/>
    </row>
    <row r="1186" spans="10:14" x14ac:dyDescent="0.25">
      <c r="J1186"/>
      <c r="K1186"/>
      <c r="L1186"/>
      <c r="M1186"/>
      <c r="N1186"/>
    </row>
    <row r="1187" spans="10:14" x14ac:dyDescent="0.25">
      <c r="J1187"/>
      <c r="K1187"/>
      <c r="L1187"/>
      <c r="M1187"/>
      <c r="N1187"/>
    </row>
    <row r="1188" spans="10:14" x14ac:dyDescent="0.25">
      <c r="J1188"/>
      <c r="K1188"/>
      <c r="L1188"/>
      <c r="M1188"/>
      <c r="N1188"/>
    </row>
    <row r="1189" spans="10:14" x14ac:dyDescent="0.25">
      <c r="J1189"/>
      <c r="K1189"/>
      <c r="L1189"/>
      <c r="M1189"/>
      <c r="N1189"/>
    </row>
    <row r="1190" spans="10:14" x14ac:dyDescent="0.25">
      <c r="J1190"/>
      <c r="K1190"/>
      <c r="L1190"/>
      <c r="M1190"/>
      <c r="N1190"/>
    </row>
    <row r="1191" spans="10:14" x14ac:dyDescent="0.25">
      <c r="J1191"/>
      <c r="K1191"/>
      <c r="L1191"/>
      <c r="M1191"/>
      <c r="N1191"/>
    </row>
    <row r="1192" spans="10:14" x14ac:dyDescent="0.25">
      <c r="J1192"/>
      <c r="K1192"/>
      <c r="L1192"/>
      <c r="M1192"/>
      <c r="N1192"/>
    </row>
    <row r="1193" spans="10:14" x14ac:dyDescent="0.25">
      <c r="J1193"/>
      <c r="K1193"/>
      <c r="L1193"/>
      <c r="M1193"/>
      <c r="N1193"/>
    </row>
    <row r="1194" spans="10:14" x14ac:dyDescent="0.25">
      <c r="J1194"/>
      <c r="K1194"/>
      <c r="L1194"/>
      <c r="M1194"/>
      <c r="N1194"/>
    </row>
    <row r="1195" spans="10:14" x14ac:dyDescent="0.25">
      <c r="J1195"/>
      <c r="K1195"/>
      <c r="L1195"/>
      <c r="M1195"/>
      <c r="N1195"/>
    </row>
    <row r="1196" spans="10:14" x14ac:dyDescent="0.25">
      <c r="J1196"/>
      <c r="K1196"/>
      <c r="L1196"/>
      <c r="M1196"/>
      <c r="N1196"/>
    </row>
    <row r="1197" spans="10:14" x14ac:dyDescent="0.25">
      <c r="J1197"/>
      <c r="K1197"/>
      <c r="L1197"/>
      <c r="M1197"/>
      <c r="N1197"/>
    </row>
    <row r="1198" spans="10:14" x14ac:dyDescent="0.25">
      <c r="J1198"/>
      <c r="K1198"/>
      <c r="L1198"/>
      <c r="M1198"/>
      <c r="N1198"/>
    </row>
    <row r="1199" spans="10:14" x14ac:dyDescent="0.25">
      <c r="J1199"/>
      <c r="K1199"/>
      <c r="L1199"/>
      <c r="M1199"/>
      <c r="N1199"/>
    </row>
    <row r="1200" spans="10:14" x14ac:dyDescent="0.25">
      <c r="J1200"/>
      <c r="K1200"/>
      <c r="L1200"/>
      <c r="M1200"/>
      <c r="N1200"/>
    </row>
    <row r="1201" spans="10:14" x14ac:dyDescent="0.25">
      <c r="J1201"/>
      <c r="K1201"/>
      <c r="L1201"/>
      <c r="M1201"/>
      <c r="N1201"/>
    </row>
    <row r="1202" spans="10:14" x14ac:dyDescent="0.25">
      <c r="J1202"/>
      <c r="K1202"/>
      <c r="L1202"/>
      <c r="M1202"/>
      <c r="N1202"/>
    </row>
    <row r="1203" spans="10:14" x14ac:dyDescent="0.25">
      <c r="J1203"/>
      <c r="K1203"/>
      <c r="L1203"/>
      <c r="M1203"/>
      <c r="N1203"/>
    </row>
    <row r="1204" spans="10:14" x14ac:dyDescent="0.25">
      <c r="J1204"/>
      <c r="K1204"/>
      <c r="L1204"/>
      <c r="M1204"/>
      <c r="N1204"/>
    </row>
    <row r="1205" spans="10:14" x14ac:dyDescent="0.25">
      <c r="J1205"/>
      <c r="K1205"/>
      <c r="L1205"/>
      <c r="M1205"/>
      <c r="N1205"/>
    </row>
    <row r="1206" spans="10:14" x14ac:dyDescent="0.25">
      <c r="J1206"/>
      <c r="K1206"/>
      <c r="L1206"/>
      <c r="M1206"/>
      <c r="N1206"/>
    </row>
    <row r="1207" spans="10:14" x14ac:dyDescent="0.25">
      <c r="J1207"/>
      <c r="K1207"/>
      <c r="L1207"/>
      <c r="M1207"/>
      <c r="N1207"/>
    </row>
    <row r="1208" spans="10:14" x14ac:dyDescent="0.25">
      <c r="J1208"/>
      <c r="K1208"/>
      <c r="L1208"/>
      <c r="M1208"/>
      <c r="N1208"/>
    </row>
    <row r="1209" spans="10:14" x14ac:dyDescent="0.25">
      <c r="J1209"/>
      <c r="K1209"/>
      <c r="L1209"/>
      <c r="M1209"/>
      <c r="N1209"/>
    </row>
    <row r="1210" spans="10:14" x14ac:dyDescent="0.25">
      <c r="J1210"/>
      <c r="K1210"/>
      <c r="L1210"/>
      <c r="M1210"/>
      <c r="N1210"/>
    </row>
    <row r="1211" spans="10:14" x14ac:dyDescent="0.25">
      <c r="J1211"/>
      <c r="K1211"/>
      <c r="L1211"/>
      <c r="M1211"/>
      <c r="N1211"/>
    </row>
    <row r="1212" spans="10:14" x14ac:dyDescent="0.25">
      <c r="J1212"/>
      <c r="K1212"/>
      <c r="L1212"/>
      <c r="M1212"/>
      <c r="N1212"/>
    </row>
    <row r="1213" spans="10:14" x14ac:dyDescent="0.25">
      <c r="J1213"/>
      <c r="K1213"/>
      <c r="L1213"/>
      <c r="M1213"/>
      <c r="N1213"/>
    </row>
    <row r="1214" spans="10:14" x14ac:dyDescent="0.25">
      <c r="J1214"/>
      <c r="K1214"/>
      <c r="L1214"/>
      <c r="M1214"/>
      <c r="N1214"/>
    </row>
    <row r="1215" spans="10:14" x14ac:dyDescent="0.25">
      <c r="J1215"/>
      <c r="K1215"/>
      <c r="L1215"/>
      <c r="M1215"/>
      <c r="N1215"/>
    </row>
    <row r="1216" spans="10:14" x14ac:dyDescent="0.25">
      <c r="J1216"/>
      <c r="K1216"/>
      <c r="L1216"/>
      <c r="M1216"/>
      <c r="N1216"/>
    </row>
    <row r="1217" spans="10:14" x14ac:dyDescent="0.25">
      <c r="J1217"/>
      <c r="K1217"/>
      <c r="L1217"/>
      <c r="M1217"/>
      <c r="N1217"/>
    </row>
    <row r="1218" spans="10:14" x14ac:dyDescent="0.25">
      <c r="J1218"/>
      <c r="K1218"/>
      <c r="L1218"/>
      <c r="M1218"/>
      <c r="N1218"/>
    </row>
    <row r="1219" spans="10:14" x14ac:dyDescent="0.25">
      <c r="J1219"/>
      <c r="K1219"/>
      <c r="L1219"/>
      <c r="M1219"/>
      <c r="N1219"/>
    </row>
    <row r="1220" spans="10:14" x14ac:dyDescent="0.25">
      <c r="J1220"/>
      <c r="K1220"/>
      <c r="L1220"/>
      <c r="M1220"/>
      <c r="N1220"/>
    </row>
    <row r="1221" spans="10:14" x14ac:dyDescent="0.25">
      <c r="J1221"/>
      <c r="K1221"/>
      <c r="L1221"/>
      <c r="M1221"/>
      <c r="N1221"/>
    </row>
    <row r="1222" spans="10:14" x14ac:dyDescent="0.25">
      <c r="J1222"/>
      <c r="K1222"/>
      <c r="L1222"/>
      <c r="M1222"/>
      <c r="N1222"/>
    </row>
    <row r="1223" spans="10:14" x14ac:dyDescent="0.25">
      <c r="J1223"/>
      <c r="K1223"/>
      <c r="L1223"/>
      <c r="M1223"/>
      <c r="N1223"/>
    </row>
    <row r="1224" spans="10:14" x14ac:dyDescent="0.25">
      <c r="J1224"/>
      <c r="K1224"/>
      <c r="L1224"/>
      <c r="M1224"/>
      <c r="N1224"/>
    </row>
    <row r="1225" spans="10:14" x14ac:dyDescent="0.25">
      <c r="J1225"/>
      <c r="K1225"/>
      <c r="L1225"/>
      <c r="M1225"/>
      <c r="N1225"/>
    </row>
    <row r="1226" spans="10:14" x14ac:dyDescent="0.25">
      <c r="J1226"/>
      <c r="K1226"/>
      <c r="L1226"/>
      <c r="M1226"/>
      <c r="N1226"/>
    </row>
    <row r="1227" spans="10:14" x14ac:dyDescent="0.25">
      <c r="J1227"/>
      <c r="K1227"/>
      <c r="L1227"/>
      <c r="M1227"/>
      <c r="N1227"/>
    </row>
    <row r="1228" spans="10:14" x14ac:dyDescent="0.25">
      <c r="J1228"/>
      <c r="K1228"/>
      <c r="L1228"/>
      <c r="M1228"/>
      <c r="N1228"/>
    </row>
    <row r="1229" spans="10:14" x14ac:dyDescent="0.25">
      <c r="J1229"/>
      <c r="K1229"/>
      <c r="L1229"/>
      <c r="M1229"/>
      <c r="N1229"/>
    </row>
    <row r="1230" spans="10:14" x14ac:dyDescent="0.25">
      <c r="J1230"/>
      <c r="K1230"/>
      <c r="L1230"/>
      <c r="M1230"/>
      <c r="N1230"/>
    </row>
    <row r="1231" spans="10:14" x14ac:dyDescent="0.25">
      <c r="J1231"/>
      <c r="K1231"/>
      <c r="L1231"/>
      <c r="M1231"/>
      <c r="N1231"/>
    </row>
    <row r="1232" spans="10:14" x14ac:dyDescent="0.25">
      <c r="J1232"/>
      <c r="K1232"/>
      <c r="L1232"/>
      <c r="M1232"/>
      <c r="N1232"/>
    </row>
    <row r="1233" spans="10:14" x14ac:dyDescent="0.25">
      <c r="J1233"/>
      <c r="K1233"/>
      <c r="L1233"/>
      <c r="M1233"/>
      <c r="N1233"/>
    </row>
    <row r="1234" spans="10:14" x14ac:dyDescent="0.25">
      <c r="J1234"/>
      <c r="K1234"/>
      <c r="L1234"/>
      <c r="M1234"/>
      <c r="N1234"/>
    </row>
    <row r="1235" spans="10:14" x14ac:dyDescent="0.25">
      <c r="J1235"/>
      <c r="K1235"/>
      <c r="L1235"/>
      <c r="M1235"/>
      <c r="N1235"/>
    </row>
    <row r="1236" spans="10:14" x14ac:dyDescent="0.25">
      <c r="J1236"/>
      <c r="K1236"/>
      <c r="L1236"/>
      <c r="M1236"/>
      <c r="N1236"/>
    </row>
    <row r="1237" spans="10:14" x14ac:dyDescent="0.25">
      <c r="J1237"/>
      <c r="K1237"/>
      <c r="L1237"/>
      <c r="M1237"/>
      <c r="N1237"/>
    </row>
    <row r="1238" spans="10:14" x14ac:dyDescent="0.25">
      <c r="J1238"/>
      <c r="K1238"/>
      <c r="L1238"/>
      <c r="M1238"/>
      <c r="N1238"/>
    </row>
    <row r="1239" spans="10:14" x14ac:dyDescent="0.25">
      <c r="J1239"/>
      <c r="K1239"/>
      <c r="L1239"/>
      <c r="M1239"/>
      <c r="N1239"/>
    </row>
    <row r="1240" spans="10:14" x14ac:dyDescent="0.25">
      <c r="J1240"/>
      <c r="K1240"/>
      <c r="L1240"/>
      <c r="M1240"/>
      <c r="N1240"/>
    </row>
    <row r="1241" spans="10:14" x14ac:dyDescent="0.25">
      <c r="J1241"/>
      <c r="K1241"/>
      <c r="L1241"/>
      <c r="M1241"/>
      <c r="N1241"/>
    </row>
    <row r="1242" spans="10:14" x14ac:dyDescent="0.25">
      <c r="J1242"/>
      <c r="K1242"/>
      <c r="L1242"/>
      <c r="M1242"/>
      <c r="N1242"/>
    </row>
    <row r="1243" spans="10:14" x14ac:dyDescent="0.25">
      <c r="J1243"/>
      <c r="K1243"/>
      <c r="L1243"/>
      <c r="M1243"/>
      <c r="N1243"/>
    </row>
    <row r="1244" spans="10:14" x14ac:dyDescent="0.25">
      <c r="J1244"/>
      <c r="K1244"/>
      <c r="L1244"/>
      <c r="M1244"/>
      <c r="N1244"/>
    </row>
    <row r="1245" spans="10:14" x14ac:dyDescent="0.25">
      <c r="J1245"/>
      <c r="K1245"/>
      <c r="L1245"/>
      <c r="M1245"/>
      <c r="N1245"/>
    </row>
    <row r="1246" spans="10:14" x14ac:dyDescent="0.25">
      <c r="J1246"/>
      <c r="K1246"/>
      <c r="L1246"/>
      <c r="M1246"/>
      <c r="N1246"/>
    </row>
    <row r="1247" spans="10:14" x14ac:dyDescent="0.25">
      <c r="J1247"/>
      <c r="K1247"/>
      <c r="L1247"/>
      <c r="M1247"/>
      <c r="N1247"/>
    </row>
    <row r="1248" spans="10:14" x14ac:dyDescent="0.25">
      <c r="J1248"/>
      <c r="K1248"/>
      <c r="L1248"/>
      <c r="M1248"/>
      <c r="N1248"/>
    </row>
    <row r="1249" spans="10:14" x14ac:dyDescent="0.25">
      <c r="J1249"/>
      <c r="K1249"/>
      <c r="L1249"/>
      <c r="M1249"/>
      <c r="N1249"/>
    </row>
    <row r="1250" spans="10:14" x14ac:dyDescent="0.25">
      <c r="J1250"/>
      <c r="K1250"/>
      <c r="L1250"/>
      <c r="M1250"/>
      <c r="N1250"/>
    </row>
    <row r="1251" spans="10:14" x14ac:dyDescent="0.25">
      <c r="J1251"/>
      <c r="K1251"/>
      <c r="L1251"/>
      <c r="M1251"/>
      <c r="N1251"/>
    </row>
    <row r="1252" spans="10:14" x14ac:dyDescent="0.25">
      <c r="J1252"/>
      <c r="K1252"/>
      <c r="L1252"/>
      <c r="M1252"/>
      <c r="N1252"/>
    </row>
    <row r="1253" spans="10:14" x14ac:dyDescent="0.25">
      <c r="J1253"/>
      <c r="K1253"/>
      <c r="L1253"/>
      <c r="M1253"/>
      <c r="N1253"/>
    </row>
    <row r="1254" spans="10:14" x14ac:dyDescent="0.25">
      <c r="J1254"/>
      <c r="K1254"/>
      <c r="L1254"/>
      <c r="M1254"/>
      <c r="N1254"/>
    </row>
    <row r="1255" spans="10:14" x14ac:dyDescent="0.25">
      <c r="J1255"/>
      <c r="K1255"/>
      <c r="L1255"/>
      <c r="M1255"/>
      <c r="N1255"/>
    </row>
    <row r="1256" spans="10:14" x14ac:dyDescent="0.25">
      <c r="J1256"/>
      <c r="K1256"/>
      <c r="L1256"/>
      <c r="M1256"/>
      <c r="N1256"/>
    </row>
    <row r="1257" spans="10:14" x14ac:dyDescent="0.25">
      <c r="J1257"/>
      <c r="K1257"/>
      <c r="L1257"/>
      <c r="M1257"/>
      <c r="N1257"/>
    </row>
    <row r="1258" spans="10:14" x14ac:dyDescent="0.25">
      <c r="J1258"/>
      <c r="K1258"/>
      <c r="L1258"/>
      <c r="M1258"/>
      <c r="N1258"/>
    </row>
    <row r="1259" spans="10:14" x14ac:dyDescent="0.25">
      <c r="J1259"/>
      <c r="K1259"/>
      <c r="L1259"/>
      <c r="M1259"/>
      <c r="N1259"/>
    </row>
    <row r="1260" spans="10:14" x14ac:dyDescent="0.25">
      <c r="J1260"/>
      <c r="K1260"/>
      <c r="L1260"/>
      <c r="M1260"/>
      <c r="N1260"/>
    </row>
    <row r="1261" spans="10:14" x14ac:dyDescent="0.25">
      <c r="J1261"/>
      <c r="K1261"/>
      <c r="L1261"/>
      <c r="M1261"/>
      <c r="N1261"/>
    </row>
    <row r="1262" spans="10:14" x14ac:dyDescent="0.25">
      <c r="J1262"/>
      <c r="K1262"/>
      <c r="L1262"/>
      <c r="M1262"/>
      <c r="N1262"/>
    </row>
    <row r="1263" spans="10:14" x14ac:dyDescent="0.25">
      <c r="J1263"/>
      <c r="K1263"/>
      <c r="L1263"/>
      <c r="M1263"/>
      <c r="N1263"/>
    </row>
    <row r="1264" spans="10:14" x14ac:dyDescent="0.25">
      <c r="J1264"/>
      <c r="K1264"/>
      <c r="L1264"/>
      <c r="M1264"/>
      <c r="N1264"/>
    </row>
    <row r="1265" spans="10:14" x14ac:dyDescent="0.25">
      <c r="J1265"/>
      <c r="K1265"/>
      <c r="L1265"/>
      <c r="M1265"/>
      <c r="N1265"/>
    </row>
    <row r="1266" spans="10:14" x14ac:dyDescent="0.25">
      <c r="J1266"/>
      <c r="K1266"/>
      <c r="L1266"/>
      <c r="M1266"/>
      <c r="N1266"/>
    </row>
    <row r="1267" spans="10:14" x14ac:dyDescent="0.25">
      <c r="J1267"/>
      <c r="K1267"/>
      <c r="L1267"/>
      <c r="M1267"/>
      <c r="N1267"/>
    </row>
    <row r="1268" spans="10:14" x14ac:dyDescent="0.25">
      <c r="J1268"/>
      <c r="K1268"/>
      <c r="L1268"/>
      <c r="M1268"/>
      <c r="N1268"/>
    </row>
    <row r="1269" spans="10:14" x14ac:dyDescent="0.25">
      <c r="J1269"/>
      <c r="K1269"/>
      <c r="L1269"/>
      <c r="M1269"/>
      <c r="N1269"/>
    </row>
    <row r="1270" spans="10:14" x14ac:dyDescent="0.25">
      <c r="J1270"/>
      <c r="K1270"/>
      <c r="L1270"/>
      <c r="M1270"/>
      <c r="N1270"/>
    </row>
    <row r="1271" spans="10:14" x14ac:dyDescent="0.25">
      <c r="J1271"/>
      <c r="K1271"/>
      <c r="L1271"/>
      <c r="M1271"/>
      <c r="N1271"/>
    </row>
    <row r="1272" spans="10:14" x14ac:dyDescent="0.25">
      <c r="J1272"/>
      <c r="K1272"/>
      <c r="L1272"/>
      <c r="M1272"/>
      <c r="N1272"/>
    </row>
    <row r="1273" spans="10:14" x14ac:dyDescent="0.25">
      <c r="J1273"/>
      <c r="K1273"/>
      <c r="L1273"/>
      <c r="M1273"/>
      <c r="N1273"/>
    </row>
    <row r="1274" spans="10:14" x14ac:dyDescent="0.25">
      <c r="J1274"/>
      <c r="K1274"/>
      <c r="L1274"/>
      <c r="M1274"/>
      <c r="N1274"/>
    </row>
    <row r="1275" spans="10:14" x14ac:dyDescent="0.25">
      <c r="J1275"/>
      <c r="K1275"/>
      <c r="L1275"/>
      <c r="M1275"/>
      <c r="N1275"/>
    </row>
    <row r="1276" spans="10:14" x14ac:dyDescent="0.25">
      <c r="J1276"/>
      <c r="K1276"/>
      <c r="L1276"/>
      <c r="M1276"/>
      <c r="N1276"/>
    </row>
    <row r="1277" spans="10:14" x14ac:dyDescent="0.25">
      <c r="J1277"/>
      <c r="K1277"/>
      <c r="L1277"/>
      <c r="M1277"/>
      <c r="N1277"/>
    </row>
    <row r="1278" spans="10:14" x14ac:dyDescent="0.25">
      <c r="J1278"/>
      <c r="K1278"/>
      <c r="L1278"/>
      <c r="M1278"/>
      <c r="N1278"/>
    </row>
    <row r="1279" spans="10:14" x14ac:dyDescent="0.25">
      <c r="J1279"/>
      <c r="K1279"/>
      <c r="L1279"/>
      <c r="M1279"/>
      <c r="N1279"/>
    </row>
    <row r="1280" spans="10:14" x14ac:dyDescent="0.25">
      <c r="J1280"/>
      <c r="K1280"/>
      <c r="L1280"/>
      <c r="M1280"/>
      <c r="N1280"/>
    </row>
    <row r="1281" spans="10:14" x14ac:dyDescent="0.25">
      <c r="J1281"/>
      <c r="K1281"/>
      <c r="L1281"/>
      <c r="M1281"/>
      <c r="N1281"/>
    </row>
    <row r="1282" spans="10:14" x14ac:dyDescent="0.25">
      <c r="J1282"/>
      <c r="K1282"/>
      <c r="L1282"/>
      <c r="M1282"/>
      <c r="N1282"/>
    </row>
    <row r="1283" spans="10:14" x14ac:dyDescent="0.25">
      <c r="J1283"/>
      <c r="K1283"/>
      <c r="L1283"/>
      <c r="M1283"/>
      <c r="N1283"/>
    </row>
    <row r="1284" spans="10:14" x14ac:dyDescent="0.25">
      <c r="J1284"/>
      <c r="K1284"/>
      <c r="L1284"/>
      <c r="M1284"/>
      <c r="N1284"/>
    </row>
    <row r="1285" spans="10:14" x14ac:dyDescent="0.25">
      <c r="J1285"/>
      <c r="K1285"/>
      <c r="L1285"/>
      <c r="M1285"/>
      <c r="N1285"/>
    </row>
    <row r="1286" spans="10:14" x14ac:dyDescent="0.25">
      <c r="J1286"/>
      <c r="K1286"/>
      <c r="L1286"/>
      <c r="M1286"/>
      <c r="N1286"/>
    </row>
    <row r="1287" spans="10:14" x14ac:dyDescent="0.25">
      <c r="J1287"/>
      <c r="K1287"/>
      <c r="L1287"/>
      <c r="M1287"/>
      <c r="N1287"/>
    </row>
    <row r="1288" spans="10:14" x14ac:dyDescent="0.25">
      <c r="J1288"/>
      <c r="K1288"/>
      <c r="L1288"/>
      <c r="M1288"/>
      <c r="N1288"/>
    </row>
    <row r="1289" spans="10:14" x14ac:dyDescent="0.25">
      <c r="J1289"/>
      <c r="K1289"/>
      <c r="L1289"/>
      <c r="M1289"/>
      <c r="N1289"/>
    </row>
    <row r="1290" spans="10:14" x14ac:dyDescent="0.25">
      <c r="J1290"/>
      <c r="K1290"/>
      <c r="L1290"/>
      <c r="M1290"/>
      <c r="N1290"/>
    </row>
    <row r="1291" spans="10:14" x14ac:dyDescent="0.25">
      <c r="J1291"/>
      <c r="K1291"/>
      <c r="L1291"/>
      <c r="M1291"/>
      <c r="N1291"/>
    </row>
    <row r="1292" spans="10:14" x14ac:dyDescent="0.25">
      <c r="J1292"/>
      <c r="K1292"/>
      <c r="L1292"/>
      <c r="M1292"/>
      <c r="N1292"/>
    </row>
    <row r="1293" spans="10:14" x14ac:dyDescent="0.25">
      <c r="J1293"/>
      <c r="K1293"/>
      <c r="L1293"/>
      <c r="M1293"/>
      <c r="N1293"/>
    </row>
    <row r="1294" spans="10:14" x14ac:dyDescent="0.25">
      <c r="J1294"/>
      <c r="K1294"/>
      <c r="L1294"/>
      <c r="M1294"/>
      <c r="N1294"/>
    </row>
    <row r="1295" spans="10:14" x14ac:dyDescent="0.25">
      <c r="J1295"/>
      <c r="K1295"/>
      <c r="L1295"/>
      <c r="M1295"/>
      <c r="N1295"/>
    </row>
    <row r="1296" spans="10:14" x14ac:dyDescent="0.25">
      <c r="J1296"/>
      <c r="K1296"/>
      <c r="L1296"/>
      <c r="M1296"/>
      <c r="N1296"/>
    </row>
    <row r="1297" spans="10:14" x14ac:dyDescent="0.25">
      <c r="J1297"/>
      <c r="K1297"/>
      <c r="L1297"/>
      <c r="M1297"/>
      <c r="N1297"/>
    </row>
    <row r="1298" spans="10:14" x14ac:dyDescent="0.25">
      <c r="J1298"/>
      <c r="K1298"/>
      <c r="L1298"/>
      <c r="M1298"/>
      <c r="N1298"/>
    </row>
    <row r="1299" spans="10:14" x14ac:dyDescent="0.25">
      <c r="J1299"/>
      <c r="K1299"/>
      <c r="L1299"/>
      <c r="M1299"/>
      <c r="N1299"/>
    </row>
    <row r="1300" spans="10:14" x14ac:dyDescent="0.25">
      <c r="J1300"/>
      <c r="K1300"/>
      <c r="L1300"/>
      <c r="M1300"/>
      <c r="N1300"/>
    </row>
    <row r="1301" spans="10:14" x14ac:dyDescent="0.25">
      <c r="J1301"/>
      <c r="K1301"/>
      <c r="L1301"/>
      <c r="M1301"/>
      <c r="N1301"/>
    </row>
    <row r="1302" spans="10:14" x14ac:dyDescent="0.25">
      <c r="J1302"/>
      <c r="K1302"/>
      <c r="L1302"/>
      <c r="M1302"/>
      <c r="N1302"/>
    </row>
    <row r="1303" spans="10:14" x14ac:dyDescent="0.25">
      <c r="J1303"/>
      <c r="K1303"/>
      <c r="L1303"/>
      <c r="M1303"/>
      <c r="N1303"/>
    </row>
    <row r="1304" spans="10:14" x14ac:dyDescent="0.25">
      <c r="J1304"/>
      <c r="K1304"/>
      <c r="L1304"/>
      <c r="M1304"/>
      <c r="N1304"/>
    </row>
    <row r="1305" spans="10:14" x14ac:dyDescent="0.25">
      <c r="J1305"/>
      <c r="K1305"/>
      <c r="L1305"/>
      <c r="M1305"/>
      <c r="N1305"/>
    </row>
    <row r="1306" spans="10:14" x14ac:dyDescent="0.25">
      <c r="J1306"/>
      <c r="K1306"/>
      <c r="L1306"/>
      <c r="M1306"/>
      <c r="N1306"/>
    </row>
    <row r="1307" spans="10:14" x14ac:dyDescent="0.25">
      <c r="J1307"/>
      <c r="K1307"/>
      <c r="L1307"/>
      <c r="M1307"/>
      <c r="N1307"/>
    </row>
    <row r="1308" spans="10:14" x14ac:dyDescent="0.25">
      <c r="J1308"/>
      <c r="K1308"/>
      <c r="L1308"/>
      <c r="M1308"/>
      <c r="N1308"/>
    </row>
    <row r="1309" spans="10:14" x14ac:dyDescent="0.25">
      <c r="J1309"/>
      <c r="K1309"/>
      <c r="L1309"/>
      <c r="M1309"/>
      <c r="N1309"/>
    </row>
    <row r="1310" spans="10:14" x14ac:dyDescent="0.25">
      <c r="J1310"/>
      <c r="K1310"/>
      <c r="L1310"/>
      <c r="M1310"/>
      <c r="N1310"/>
    </row>
    <row r="1311" spans="10:14" x14ac:dyDescent="0.25">
      <c r="J1311"/>
      <c r="K1311"/>
      <c r="L1311"/>
      <c r="M1311"/>
      <c r="N1311"/>
    </row>
    <row r="1312" spans="10:14" x14ac:dyDescent="0.25">
      <c r="J1312"/>
      <c r="K1312"/>
      <c r="L1312"/>
      <c r="M1312"/>
      <c r="N1312"/>
    </row>
    <row r="1313" spans="10:14" x14ac:dyDescent="0.25">
      <c r="J1313"/>
      <c r="K1313"/>
      <c r="L1313"/>
      <c r="M1313"/>
      <c r="N1313"/>
    </row>
    <row r="1314" spans="10:14" x14ac:dyDescent="0.25">
      <c r="J1314"/>
      <c r="K1314"/>
      <c r="L1314"/>
      <c r="M1314"/>
      <c r="N1314"/>
    </row>
    <row r="1315" spans="10:14" x14ac:dyDescent="0.25">
      <c r="J1315"/>
      <c r="K1315"/>
      <c r="L1315"/>
      <c r="M1315"/>
      <c r="N1315"/>
    </row>
    <row r="1316" spans="10:14" x14ac:dyDescent="0.25">
      <c r="J1316"/>
      <c r="K1316"/>
      <c r="L1316"/>
      <c r="M1316"/>
      <c r="N1316"/>
    </row>
    <row r="1317" spans="10:14" x14ac:dyDescent="0.25">
      <c r="J1317"/>
      <c r="K1317"/>
      <c r="L1317"/>
      <c r="M1317"/>
      <c r="N1317"/>
    </row>
    <row r="1318" spans="10:14" x14ac:dyDescent="0.25">
      <c r="J1318"/>
      <c r="K1318"/>
      <c r="L1318"/>
      <c r="M1318"/>
      <c r="N1318"/>
    </row>
    <row r="1319" spans="10:14" x14ac:dyDescent="0.25">
      <c r="J1319"/>
      <c r="K1319"/>
      <c r="L1319"/>
      <c r="M1319"/>
      <c r="N1319"/>
    </row>
    <row r="1320" spans="10:14" x14ac:dyDescent="0.25">
      <c r="J1320"/>
      <c r="K1320"/>
      <c r="L1320"/>
      <c r="M1320"/>
      <c r="N1320"/>
    </row>
    <row r="1321" spans="10:14" x14ac:dyDescent="0.25">
      <c r="J1321"/>
      <c r="K1321"/>
      <c r="L1321"/>
      <c r="M1321"/>
      <c r="N1321"/>
    </row>
    <row r="1322" spans="10:14" x14ac:dyDescent="0.25">
      <c r="J1322"/>
      <c r="K1322"/>
      <c r="L1322"/>
      <c r="M1322"/>
      <c r="N1322"/>
    </row>
    <row r="1323" spans="10:14" x14ac:dyDescent="0.25">
      <c r="J1323"/>
      <c r="K1323"/>
      <c r="L1323"/>
      <c r="M1323"/>
      <c r="N1323"/>
    </row>
    <row r="1324" spans="10:14" x14ac:dyDescent="0.25">
      <c r="J1324"/>
      <c r="K1324"/>
      <c r="L1324"/>
      <c r="M1324"/>
      <c r="N1324"/>
    </row>
    <row r="1325" spans="10:14" x14ac:dyDescent="0.25">
      <c r="J1325"/>
      <c r="K1325"/>
      <c r="L1325"/>
      <c r="M1325"/>
      <c r="N1325"/>
    </row>
    <row r="1326" spans="10:14" x14ac:dyDescent="0.25">
      <c r="J1326"/>
      <c r="K1326"/>
      <c r="L1326"/>
      <c r="M1326"/>
      <c r="N1326"/>
    </row>
    <row r="1327" spans="10:14" x14ac:dyDescent="0.25">
      <c r="J1327"/>
      <c r="K1327"/>
      <c r="L1327"/>
      <c r="M1327"/>
      <c r="N1327"/>
    </row>
    <row r="1328" spans="10:14" x14ac:dyDescent="0.25">
      <c r="J1328"/>
      <c r="K1328"/>
      <c r="L1328"/>
      <c r="M1328"/>
      <c r="N1328"/>
    </row>
    <row r="1329" spans="10:14" x14ac:dyDescent="0.25">
      <c r="J1329"/>
      <c r="K1329"/>
      <c r="L1329"/>
      <c r="M1329"/>
      <c r="N1329"/>
    </row>
    <row r="1330" spans="10:14" x14ac:dyDescent="0.25">
      <c r="J1330"/>
      <c r="K1330"/>
      <c r="L1330"/>
      <c r="M1330"/>
      <c r="N1330"/>
    </row>
    <row r="1331" spans="10:14" x14ac:dyDescent="0.25">
      <c r="J1331"/>
      <c r="K1331"/>
      <c r="L1331"/>
      <c r="M1331"/>
      <c r="N1331"/>
    </row>
    <row r="1332" spans="10:14" x14ac:dyDescent="0.25">
      <c r="J1332"/>
      <c r="K1332"/>
      <c r="L1332"/>
      <c r="M1332"/>
      <c r="N1332"/>
    </row>
    <row r="1333" spans="10:14" x14ac:dyDescent="0.25">
      <c r="J1333"/>
      <c r="K1333"/>
      <c r="L1333"/>
      <c r="M1333"/>
      <c r="N1333"/>
    </row>
    <row r="1334" spans="10:14" x14ac:dyDescent="0.25">
      <c r="J1334"/>
      <c r="K1334"/>
      <c r="L1334"/>
      <c r="M1334"/>
      <c r="N1334"/>
    </row>
    <row r="1335" spans="10:14" x14ac:dyDescent="0.25">
      <c r="J1335"/>
      <c r="K1335"/>
      <c r="L1335"/>
      <c r="M1335"/>
      <c r="N1335"/>
    </row>
    <row r="1336" spans="10:14" x14ac:dyDescent="0.25">
      <c r="J1336"/>
      <c r="K1336"/>
      <c r="L1336"/>
      <c r="M1336"/>
      <c r="N1336"/>
    </row>
    <row r="1337" spans="10:14" x14ac:dyDescent="0.25">
      <c r="J1337"/>
      <c r="K1337"/>
      <c r="L1337"/>
      <c r="M1337"/>
      <c r="N1337"/>
    </row>
    <row r="1338" spans="10:14" x14ac:dyDescent="0.25">
      <c r="J1338"/>
      <c r="K1338"/>
      <c r="L1338"/>
      <c r="M1338"/>
      <c r="N1338"/>
    </row>
    <row r="1339" spans="10:14" x14ac:dyDescent="0.25">
      <c r="J1339"/>
      <c r="K1339"/>
      <c r="L1339"/>
      <c r="M1339"/>
      <c r="N1339"/>
    </row>
    <row r="1340" spans="10:14" x14ac:dyDescent="0.25">
      <c r="J1340"/>
      <c r="K1340"/>
      <c r="L1340"/>
      <c r="M1340"/>
      <c r="N1340"/>
    </row>
    <row r="1341" spans="10:14" x14ac:dyDescent="0.25">
      <c r="J1341"/>
      <c r="K1341"/>
      <c r="L1341"/>
      <c r="M1341"/>
      <c r="N1341"/>
    </row>
    <row r="1342" spans="10:14" x14ac:dyDescent="0.25">
      <c r="J1342"/>
      <c r="K1342"/>
      <c r="L1342"/>
      <c r="M1342"/>
      <c r="N1342"/>
    </row>
    <row r="1343" spans="10:14" x14ac:dyDescent="0.25">
      <c r="J1343"/>
      <c r="K1343"/>
      <c r="L1343"/>
      <c r="M1343"/>
      <c r="N1343"/>
    </row>
    <row r="1344" spans="10:14" x14ac:dyDescent="0.25">
      <c r="J1344"/>
      <c r="K1344"/>
      <c r="L1344"/>
      <c r="M1344"/>
      <c r="N1344"/>
    </row>
    <row r="1345" spans="10:14" x14ac:dyDescent="0.25">
      <c r="J1345"/>
      <c r="K1345"/>
      <c r="L1345"/>
      <c r="M1345"/>
      <c r="N1345"/>
    </row>
    <row r="1346" spans="10:14" x14ac:dyDescent="0.25">
      <c r="J1346"/>
      <c r="K1346"/>
      <c r="L1346"/>
      <c r="M1346"/>
      <c r="N1346"/>
    </row>
    <row r="1347" spans="10:14" x14ac:dyDescent="0.25">
      <c r="J1347"/>
      <c r="K1347"/>
      <c r="L1347"/>
      <c r="M1347"/>
      <c r="N1347"/>
    </row>
    <row r="1348" spans="10:14" x14ac:dyDescent="0.25">
      <c r="J1348"/>
      <c r="K1348"/>
      <c r="L1348"/>
      <c r="M1348"/>
      <c r="N1348"/>
    </row>
    <row r="1349" spans="10:14" x14ac:dyDescent="0.25">
      <c r="J1349"/>
      <c r="K1349"/>
      <c r="L1349"/>
      <c r="M1349"/>
      <c r="N1349"/>
    </row>
    <row r="1350" spans="10:14" x14ac:dyDescent="0.25">
      <c r="J1350"/>
      <c r="K1350"/>
      <c r="L1350"/>
      <c r="M1350"/>
      <c r="N1350"/>
    </row>
    <row r="1351" spans="10:14" x14ac:dyDescent="0.25">
      <c r="J1351"/>
      <c r="K1351"/>
      <c r="L1351"/>
      <c r="M1351"/>
      <c r="N1351"/>
    </row>
    <row r="1352" spans="10:14" x14ac:dyDescent="0.25">
      <c r="J1352"/>
      <c r="K1352"/>
      <c r="L1352"/>
      <c r="M1352"/>
      <c r="N1352"/>
    </row>
    <row r="1353" spans="10:14" x14ac:dyDescent="0.25">
      <c r="J1353"/>
      <c r="K1353"/>
      <c r="L1353"/>
      <c r="M1353"/>
      <c r="N1353"/>
    </row>
  </sheetData>
  <mergeCells count="1">
    <mergeCell ref="A6:B6"/>
  </mergeCells>
  <conditionalFormatting sqref="I1354:I1048576 I1 F1:F1048576">
    <cfRule type="cellIs" dxfId="1" priority="7" operator="equal">
      <formula>"Oui"</formula>
    </cfRule>
    <cfRule type="cellIs" dxfId="0" priority="8" operator="equal">
      <formula>"Envoyé"</formula>
    </cfRule>
  </conditionalFormatting>
  <dataValidations count="1">
    <dataValidation type="list" allowBlank="1" showInputMessage="1" showErrorMessage="1" sqref="I2:I5 F8:F201 F2:F7">
      <formula1>"Oui,Non,Envoyé"</formula1>
    </dataValidation>
  </dataValidations>
  <hyperlinks>
    <hyperlink ref="B7" r:id="rId1" display="Martin.Durand14@sphinx.fr"/>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Creation_Fiches_services">
                <anchor moveWithCells="1" sizeWithCells="1">
                  <from>
                    <xdr:col>7</xdr:col>
                    <xdr:colOff>257175</xdr:colOff>
                    <xdr:row>14</xdr:row>
                    <xdr:rowOff>114300</xdr:rowOff>
                  </from>
                  <to>
                    <xdr:col>7</xdr:col>
                    <xdr:colOff>2209800</xdr:colOff>
                    <xdr:row>16</xdr:row>
                    <xdr:rowOff>76200</xdr:rowOff>
                  </to>
                </anchor>
              </controlPr>
            </control>
          </mc:Choice>
        </mc:AlternateContent>
        <mc:AlternateContent xmlns:mc="http://schemas.openxmlformats.org/markup-compatibility/2006">
          <mc:Choice Requires="x14">
            <control shapeId="4099" r:id="rId6" name="Button 3">
              <controlPr defaultSize="0" print="0" autoFill="0" autoPict="0" macro="[0]!rempli_manager">
                <anchor moveWithCells="1" sizeWithCells="1">
                  <from>
                    <xdr:col>7</xdr:col>
                    <xdr:colOff>257175</xdr:colOff>
                    <xdr:row>11</xdr:row>
                    <xdr:rowOff>142875</xdr:rowOff>
                  </from>
                  <to>
                    <xdr:col>7</xdr:col>
                    <xdr:colOff>2209800</xdr:colOff>
                    <xdr:row>13</xdr:row>
                    <xdr:rowOff>104775</xdr:rowOff>
                  </to>
                </anchor>
              </controlPr>
            </control>
          </mc:Choice>
        </mc:AlternateContent>
        <mc:AlternateContent xmlns:mc="http://schemas.openxmlformats.org/markup-compatibility/2006">
          <mc:Choice Requires="x14">
            <control shapeId="4100" r:id="rId7" name="Button 4">
              <controlPr defaultSize="0" print="0" autoFill="0" autoPict="0" macro="[0]!Creation_Fiches">
                <anchor moveWithCells="1" sizeWithCells="1">
                  <from>
                    <xdr:col>7</xdr:col>
                    <xdr:colOff>257175</xdr:colOff>
                    <xdr:row>3</xdr:row>
                    <xdr:rowOff>95250</xdr:rowOff>
                  </from>
                  <to>
                    <xdr:col>7</xdr:col>
                    <xdr:colOff>2209800</xdr:colOff>
                    <xdr:row>5</xdr:row>
                    <xdr:rowOff>57150</xdr:rowOff>
                  </to>
                </anchor>
              </controlPr>
            </control>
          </mc:Choice>
        </mc:AlternateContent>
        <mc:AlternateContent xmlns:mc="http://schemas.openxmlformats.org/markup-compatibility/2006">
          <mc:Choice Requires="x14">
            <control shapeId="4101" r:id="rId8" name="Button 5">
              <controlPr defaultSize="0" print="0" autoFill="0" autoPict="0" macro="[0]!remplir_individu">
                <anchor moveWithCells="1" sizeWithCells="1">
                  <from>
                    <xdr:col>7</xdr:col>
                    <xdr:colOff>257175</xdr:colOff>
                    <xdr:row>0</xdr:row>
                    <xdr:rowOff>123825</xdr:rowOff>
                  </from>
                  <to>
                    <xdr:col>7</xdr:col>
                    <xdr:colOff>2209800</xdr:colOff>
                    <xdr:row>2</xdr:row>
                    <xdr:rowOff>85725</xdr:rowOff>
                  </to>
                </anchor>
              </controlPr>
            </control>
          </mc:Choice>
        </mc:AlternateContent>
        <mc:AlternateContent xmlns:mc="http://schemas.openxmlformats.org/markup-compatibility/2006">
          <mc:Choice Requires="x14">
            <control shapeId="4104" r:id="rId9" name="Button 8">
              <controlPr defaultSize="0" print="0" autoFill="0" autoPict="0" macro="[0]!Envoi_Mail_individuel">
                <anchor moveWithCells="1" sizeWithCells="1">
                  <from>
                    <xdr:col>7</xdr:col>
                    <xdr:colOff>257175</xdr:colOff>
                    <xdr:row>6</xdr:row>
                    <xdr:rowOff>95250</xdr:rowOff>
                  </from>
                  <to>
                    <xdr:col>7</xdr:col>
                    <xdr:colOff>2209800</xdr:colOff>
                    <xdr:row>8</xdr:row>
                    <xdr:rowOff>57150</xdr:rowOff>
                  </to>
                </anchor>
              </controlPr>
            </control>
          </mc:Choice>
        </mc:AlternateContent>
        <mc:AlternateContent xmlns:mc="http://schemas.openxmlformats.org/markup-compatibility/2006">
          <mc:Choice Requires="x14">
            <control shapeId="4106" r:id="rId10" name="Button 10">
              <controlPr defaultSize="0" print="0" autoFill="0" autoPict="0" macro="[0]!Envoi_Mail_manager">
                <anchor moveWithCells="1" sizeWithCells="1">
                  <from>
                    <xdr:col>7</xdr:col>
                    <xdr:colOff>257175</xdr:colOff>
                    <xdr:row>17</xdr:row>
                    <xdr:rowOff>76200</xdr:rowOff>
                  </from>
                  <to>
                    <xdr:col>7</xdr:col>
                    <xdr:colOff>2209800</xdr:colOff>
                    <xdr:row>19</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J403"/>
  <sheetViews>
    <sheetView workbookViewId="0">
      <selection activeCell="H21" sqref="H21"/>
    </sheetView>
  </sheetViews>
  <sheetFormatPr baseColWidth="10" defaultRowHeight="15.75" x14ac:dyDescent="0.25"/>
  <cols>
    <col min="16" max="16" width="24.875" customWidth="1"/>
  </cols>
  <sheetData>
    <row r="1" spans="1:62" x14ac:dyDescent="0.25">
      <c r="A1" s="59" t="s">
        <v>31</v>
      </c>
      <c r="B1" s="59" t="s">
        <v>120</v>
      </c>
      <c r="C1" s="59" t="s">
        <v>118</v>
      </c>
      <c r="D1" s="59" t="s">
        <v>119</v>
      </c>
      <c r="E1" s="59" t="s">
        <v>121</v>
      </c>
      <c r="F1" s="59" t="s">
        <v>32</v>
      </c>
      <c r="G1" s="59" t="s">
        <v>33</v>
      </c>
      <c r="H1" s="59" t="s">
        <v>34</v>
      </c>
      <c r="I1" s="59" t="s">
        <v>35</v>
      </c>
      <c r="J1" s="59" t="s">
        <v>36</v>
      </c>
      <c r="K1" s="59" t="s">
        <v>37</v>
      </c>
      <c r="L1" s="59" t="s">
        <v>38</v>
      </c>
      <c r="M1" s="59" t="s">
        <v>39</v>
      </c>
      <c r="N1" s="59" t="s">
        <v>40</v>
      </c>
      <c r="O1" s="59" t="s">
        <v>41</v>
      </c>
      <c r="P1" s="59" t="s">
        <v>140</v>
      </c>
      <c r="Q1" s="59" t="s">
        <v>46</v>
      </c>
      <c r="R1" s="59" t="s">
        <v>47</v>
      </c>
      <c r="S1" s="59" t="s">
        <v>48</v>
      </c>
      <c r="T1" s="59" t="s">
        <v>49</v>
      </c>
      <c r="U1" s="59" t="s">
        <v>50</v>
      </c>
      <c r="V1" s="59" t="s">
        <v>42</v>
      </c>
      <c r="W1" s="59" t="s">
        <v>44</v>
      </c>
      <c r="X1" s="59" t="s">
        <v>51</v>
      </c>
      <c r="Y1" s="59" t="s">
        <v>52</v>
      </c>
      <c r="Z1" s="59" t="s">
        <v>53</v>
      </c>
      <c r="AA1" s="59" t="s">
        <v>43</v>
      </c>
      <c r="AB1" s="59" t="s">
        <v>54</v>
      </c>
      <c r="AC1" s="59" t="s">
        <v>55</v>
      </c>
      <c r="AD1" s="59" t="s">
        <v>56</v>
      </c>
      <c r="AE1" s="59" t="s">
        <v>57</v>
      </c>
      <c r="AF1" s="59" t="s">
        <v>58</v>
      </c>
      <c r="AG1" s="59" t="s">
        <v>59</v>
      </c>
      <c r="AH1" s="59" t="s">
        <v>60</v>
      </c>
      <c r="AI1" s="59" t="s">
        <v>61</v>
      </c>
      <c r="AJ1" s="59" t="s">
        <v>62</v>
      </c>
      <c r="AK1" s="59" t="s">
        <v>63</v>
      </c>
      <c r="AL1" s="59" t="s">
        <v>45</v>
      </c>
      <c r="AM1" s="59" t="s">
        <v>64</v>
      </c>
      <c r="AN1" s="59" t="s">
        <v>65</v>
      </c>
      <c r="AO1" s="59" t="s">
        <v>66</v>
      </c>
      <c r="AP1" s="59" t="s">
        <v>67</v>
      </c>
      <c r="AQ1" s="59" t="s">
        <v>68</v>
      </c>
      <c r="AR1" s="59" t="s">
        <v>69</v>
      </c>
      <c r="AS1" s="59" t="s">
        <v>70</v>
      </c>
      <c r="AT1" s="59" t="s">
        <v>71</v>
      </c>
      <c r="AU1" s="59" t="s">
        <v>72</v>
      </c>
      <c r="AV1" s="59" t="s">
        <v>73</v>
      </c>
      <c r="AW1" s="59" t="s">
        <v>74</v>
      </c>
      <c r="AX1" s="59" t="s">
        <v>75</v>
      </c>
      <c r="AY1" s="59" t="s">
        <v>76</v>
      </c>
      <c r="AZ1" s="59" t="s">
        <v>77</v>
      </c>
      <c r="BA1" s="59" t="s">
        <v>78</v>
      </c>
      <c r="BB1" s="59" t="s">
        <v>79</v>
      </c>
      <c r="BC1" s="59" t="s">
        <v>80</v>
      </c>
      <c r="BD1" s="59" t="s">
        <v>81</v>
      </c>
      <c r="BE1" s="59" t="s">
        <v>82</v>
      </c>
      <c r="BF1" s="59" t="s">
        <v>83</v>
      </c>
      <c r="BG1" s="59" t="s">
        <v>84</v>
      </c>
      <c r="BH1" s="59" t="s">
        <v>85</v>
      </c>
      <c r="BI1" s="59" t="s">
        <v>86</v>
      </c>
      <c r="BJ1" s="59" t="s">
        <v>87</v>
      </c>
    </row>
    <row r="2" spans="1:62" x14ac:dyDescent="0.25">
      <c r="A2">
        <v>1</v>
      </c>
      <c r="B2" t="s">
        <v>163</v>
      </c>
      <c r="C2" t="s">
        <v>164</v>
      </c>
      <c r="D2" t="s">
        <v>165</v>
      </c>
      <c r="E2" t="s">
        <v>254</v>
      </c>
      <c r="F2" t="s">
        <v>166</v>
      </c>
      <c r="G2" t="s">
        <v>163</v>
      </c>
      <c r="H2" t="s">
        <v>167</v>
      </c>
      <c r="I2" t="s">
        <v>163</v>
      </c>
      <c r="P2" t="s">
        <v>168</v>
      </c>
      <c r="Q2">
        <v>1</v>
      </c>
      <c r="R2">
        <v>4</v>
      </c>
      <c r="S2">
        <v>4</v>
      </c>
      <c r="T2">
        <v>7</v>
      </c>
      <c r="U2">
        <v>5</v>
      </c>
      <c r="V2">
        <v>2</v>
      </c>
      <c r="W2">
        <v>4</v>
      </c>
      <c r="X2">
        <v>6</v>
      </c>
      <c r="Y2">
        <v>6</v>
      </c>
      <c r="Z2">
        <v>4</v>
      </c>
      <c r="AA2">
        <v>6</v>
      </c>
      <c r="AB2">
        <v>7</v>
      </c>
      <c r="AC2">
        <v>3</v>
      </c>
      <c r="AD2">
        <v>4</v>
      </c>
      <c r="AE2">
        <v>7</v>
      </c>
      <c r="AF2">
        <v>1</v>
      </c>
      <c r="AG2">
        <v>2</v>
      </c>
      <c r="AH2">
        <v>3</v>
      </c>
      <c r="AI2">
        <v>2</v>
      </c>
      <c r="AJ2">
        <v>6</v>
      </c>
      <c r="AK2">
        <v>7</v>
      </c>
      <c r="AL2">
        <v>6</v>
      </c>
      <c r="AM2" t="s">
        <v>169</v>
      </c>
      <c r="AN2" t="s">
        <v>170</v>
      </c>
      <c r="AO2" t="s">
        <v>171</v>
      </c>
      <c r="AP2" t="s">
        <v>172</v>
      </c>
      <c r="AQ2" t="s">
        <v>173</v>
      </c>
      <c r="AR2" t="s">
        <v>174</v>
      </c>
      <c r="AS2" t="s">
        <v>175</v>
      </c>
      <c r="AT2">
        <v>3</v>
      </c>
      <c r="AU2">
        <v>1</v>
      </c>
      <c r="AV2">
        <v>24</v>
      </c>
      <c r="AW2">
        <v>15</v>
      </c>
      <c r="AX2">
        <v>5</v>
      </c>
      <c r="AY2">
        <v>3</v>
      </c>
      <c r="AZ2" t="s">
        <v>176</v>
      </c>
      <c r="BE2" t="s">
        <v>177</v>
      </c>
      <c r="BG2">
        <v>1</v>
      </c>
      <c r="BH2">
        <v>1</v>
      </c>
      <c r="BI2" t="s">
        <v>178</v>
      </c>
      <c r="BJ2" t="s">
        <v>179</v>
      </c>
    </row>
    <row r="3" spans="1:62" x14ac:dyDescent="0.25">
      <c r="A3">
        <v>2</v>
      </c>
      <c r="B3" t="s">
        <v>180</v>
      </c>
      <c r="C3" t="s">
        <v>181</v>
      </c>
      <c r="D3" t="s">
        <v>182</v>
      </c>
      <c r="E3" t="s">
        <v>254</v>
      </c>
      <c r="F3" t="s">
        <v>166</v>
      </c>
      <c r="G3" t="s">
        <v>163</v>
      </c>
      <c r="H3" t="s">
        <v>167</v>
      </c>
      <c r="I3" t="s">
        <v>163</v>
      </c>
      <c r="P3" t="s">
        <v>183</v>
      </c>
      <c r="Q3">
        <v>3</v>
      </c>
      <c r="R3">
        <v>2</v>
      </c>
      <c r="S3">
        <v>5</v>
      </c>
      <c r="T3">
        <v>2</v>
      </c>
      <c r="U3">
        <v>1</v>
      </c>
      <c r="V3">
        <v>1</v>
      </c>
      <c r="W3">
        <v>4</v>
      </c>
      <c r="X3">
        <v>7</v>
      </c>
      <c r="Y3">
        <v>1</v>
      </c>
      <c r="Z3">
        <v>1</v>
      </c>
      <c r="AA3">
        <v>6</v>
      </c>
      <c r="AB3">
        <v>2</v>
      </c>
      <c r="AC3">
        <v>1</v>
      </c>
      <c r="AD3">
        <v>1</v>
      </c>
      <c r="AE3">
        <v>4</v>
      </c>
      <c r="AF3">
        <v>4</v>
      </c>
      <c r="AG3">
        <v>5</v>
      </c>
      <c r="AH3">
        <v>4</v>
      </c>
      <c r="AI3">
        <v>7</v>
      </c>
      <c r="AJ3">
        <v>7</v>
      </c>
      <c r="AK3">
        <v>1</v>
      </c>
      <c r="AL3">
        <v>3</v>
      </c>
      <c r="AM3" t="s">
        <v>184</v>
      </c>
      <c r="AN3" t="s">
        <v>185</v>
      </c>
      <c r="AO3" t="s">
        <v>186</v>
      </c>
      <c r="AP3" t="s">
        <v>187</v>
      </c>
      <c r="AQ3" t="s">
        <v>188</v>
      </c>
      <c r="AR3" t="s">
        <v>189</v>
      </c>
      <c r="AS3" t="s">
        <v>190</v>
      </c>
      <c r="AT3">
        <v>2</v>
      </c>
      <c r="AU3">
        <v>2</v>
      </c>
      <c r="AV3">
        <v>4</v>
      </c>
      <c r="AW3">
        <v>46</v>
      </c>
      <c r="AX3">
        <v>2</v>
      </c>
      <c r="AY3">
        <v>5</v>
      </c>
      <c r="AZ3" t="s">
        <v>191</v>
      </c>
      <c r="BE3" t="s">
        <v>177</v>
      </c>
      <c r="BG3">
        <v>1</v>
      </c>
      <c r="BH3">
        <v>1</v>
      </c>
      <c r="BI3" t="s">
        <v>192</v>
      </c>
      <c r="BJ3" t="s">
        <v>193</v>
      </c>
    </row>
    <row r="4" spans="1:62" x14ac:dyDescent="0.25">
      <c r="A4">
        <v>3</v>
      </c>
      <c r="B4" t="s">
        <v>194</v>
      </c>
      <c r="C4" t="s">
        <v>195</v>
      </c>
      <c r="D4" t="s">
        <v>196</v>
      </c>
      <c r="E4" t="s">
        <v>254</v>
      </c>
      <c r="F4" t="s">
        <v>166</v>
      </c>
      <c r="G4" t="s">
        <v>163</v>
      </c>
      <c r="H4" t="s">
        <v>197</v>
      </c>
      <c r="I4" t="s">
        <v>194</v>
      </c>
      <c r="P4" t="s">
        <v>198</v>
      </c>
      <c r="Q4">
        <v>6</v>
      </c>
      <c r="R4">
        <v>6</v>
      </c>
      <c r="S4">
        <v>1</v>
      </c>
      <c r="T4">
        <v>6</v>
      </c>
      <c r="U4">
        <v>6</v>
      </c>
      <c r="V4">
        <v>4</v>
      </c>
      <c r="W4">
        <v>5</v>
      </c>
      <c r="X4">
        <v>4</v>
      </c>
      <c r="Y4">
        <v>5</v>
      </c>
      <c r="Z4">
        <v>1</v>
      </c>
      <c r="AA4">
        <v>6</v>
      </c>
      <c r="AB4">
        <v>6</v>
      </c>
      <c r="AC4">
        <v>6</v>
      </c>
      <c r="AD4">
        <v>1</v>
      </c>
      <c r="AE4">
        <v>7</v>
      </c>
      <c r="AF4">
        <v>2</v>
      </c>
      <c r="AG4">
        <v>1</v>
      </c>
      <c r="AH4">
        <v>4</v>
      </c>
      <c r="AI4">
        <v>3</v>
      </c>
      <c r="AJ4">
        <v>5</v>
      </c>
      <c r="AK4">
        <v>3</v>
      </c>
      <c r="AL4">
        <v>1</v>
      </c>
      <c r="AM4" t="s">
        <v>199</v>
      </c>
      <c r="AN4" t="s">
        <v>200</v>
      </c>
      <c r="AO4" t="s">
        <v>201</v>
      </c>
      <c r="AP4" t="s">
        <v>202</v>
      </c>
      <c r="AQ4" t="s">
        <v>203</v>
      </c>
      <c r="AR4" t="s">
        <v>204</v>
      </c>
      <c r="AS4" t="s">
        <v>205</v>
      </c>
      <c r="AT4">
        <v>2</v>
      </c>
      <c r="AU4">
        <v>2</v>
      </c>
      <c r="AV4">
        <v>49</v>
      </c>
      <c r="AW4">
        <v>13</v>
      </c>
      <c r="AX4">
        <v>3</v>
      </c>
      <c r="AY4">
        <v>4</v>
      </c>
      <c r="AZ4" t="s">
        <v>206</v>
      </c>
      <c r="BE4" t="s">
        <v>177</v>
      </c>
      <c r="BG4">
        <v>3</v>
      </c>
      <c r="BH4">
        <v>2</v>
      </c>
      <c r="BI4" t="s">
        <v>207</v>
      </c>
      <c r="BJ4" t="s">
        <v>208</v>
      </c>
    </row>
    <row r="5" spans="1:62" x14ac:dyDescent="0.25">
      <c r="A5">
        <v>4</v>
      </c>
      <c r="B5" t="s">
        <v>209</v>
      </c>
      <c r="C5" t="s">
        <v>210</v>
      </c>
      <c r="D5" t="s">
        <v>211</v>
      </c>
      <c r="E5" t="s">
        <v>254</v>
      </c>
      <c r="F5" t="s">
        <v>166</v>
      </c>
      <c r="G5" t="s">
        <v>163</v>
      </c>
      <c r="H5" t="s">
        <v>197</v>
      </c>
      <c r="I5" t="s">
        <v>194</v>
      </c>
      <c r="P5" t="s">
        <v>212</v>
      </c>
      <c r="Q5">
        <v>4</v>
      </c>
      <c r="R5">
        <v>4</v>
      </c>
      <c r="S5">
        <v>5</v>
      </c>
      <c r="T5">
        <v>1</v>
      </c>
      <c r="U5">
        <v>2</v>
      </c>
      <c r="V5">
        <v>6</v>
      </c>
      <c r="W5">
        <v>6</v>
      </c>
      <c r="X5">
        <v>6</v>
      </c>
      <c r="Y5">
        <v>7</v>
      </c>
      <c r="Z5">
        <v>6</v>
      </c>
      <c r="AA5">
        <v>1</v>
      </c>
      <c r="AB5">
        <v>4</v>
      </c>
      <c r="AC5">
        <v>1</v>
      </c>
      <c r="AD5">
        <v>3</v>
      </c>
      <c r="AE5">
        <v>7</v>
      </c>
      <c r="AF5">
        <v>7</v>
      </c>
      <c r="AG5">
        <v>2</v>
      </c>
      <c r="AH5">
        <v>1</v>
      </c>
      <c r="AI5">
        <v>3</v>
      </c>
      <c r="AJ5">
        <v>1</v>
      </c>
      <c r="AK5">
        <v>2</v>
      </c>
      <c r="AL5">
        <v>7</v>
      </c>
      <c r="AM5" t="s">
        <v>213</v>
      </c>
      <c r="AN5" t="s">
        <v>214</v>
      </c>
      <c r="AO5" t="s">
        <v>215</v>
      </c>
      <c r="AP5" t="s">
        <v>216</v>
      </c>
      <c r="AQ5" t="s">
        <v>217</v>
      </c>
      <c r="AR5" t="s">
        <v>218</v>
      </c>
      <c r="AS5" t="s">
        <v>219</v>
      </c>
      <c r="AT5">
        <v>3</v>
      </c>
      <c r="AU5">
        <v>1</v>
      </c>
      <c r="AV5">
        <v>49</v>
      </c>
      <c r="AW5">
        <v>45</v>
      </c>
      <c r="AX5">
        <v>4</v>
      </c>
      <c r="AY5">
        <v>5</v>
      </c>
      <c r="AZ5" t="s">
        <v>220</v>
      </c>
      <c r="BE5" t="s">
        <v>177</v>
      </c>
      <c r="BG5">
        <v>2</v>
      </c>
      <c r="BH5">
        <v>2</v>
      </c>
      <c r="BI5" t="s">
        <v>221</v>
      </c>
      <c r="BJ5" t="s">
        <v>222</v>
      </c>
    </row>
    <row r="6" spans="1:62" x14ac:dyDescent="0.25">
      <c r="A6">
        <v>5</v>
      </c>
      <c r="B6" t="s">
        <v>223</v>
      </c>
      <c r="C6" t="s">
        <v>224</v>
      </c>
      <c r="D6" t="s">
        <v>225</v>
      </c>
      <c r="E6" t="s">
        <v>254</v>
      </c>
      <c r="F6" t="s">
        <v>226</v>
      </c>
      <c r="G6" t="s">
        <v>223</v>
      </c>
      <c r="P6" t="s">
        <v>227</v>
      </c>
      <c r="Q6">
        <v>4</v>
      </c>
      <c r="R6">
        <v>1</v>
      </c>
      <c r="S6">
        <v>6</v>
      </c>
      <c r="T6">
        <v>7</v>
      </c>
      <c r="U6">
        <v>5</v>
      </c>
      <c r="V6">
        <v>5</v>
      </c>
      <c r="W6">
        <v>7</v>
      </c>
      <c r="X6">
        <v>6</v>
      </c>
      <c r="Y6">
        <v>3</v>
      </c>
      <c r="Z6">
        <v>1</v>
      </c>
      <c r="AA6">
        <v>3</v>
      </c>
      <c r="AB6">
        <v>1</v>
      </c>
      <c r="AC6">
        <v>2</v>
      </c>
      <c r="AD6">
        <v>1</v>
      </c>
      <c r="AE6">
        <v>5</v>
      </c>
      <c r="AF6">
        <v>3</v>
      </c>
      <c r="AG6">
        <v>5</v>
      </c>
      <c r="AH6">
        <v>4</v>
      </c>
      <c r="AI6">
        <v>6</v>
      </c>
      <c r="AJ6">
        <v>5</v>
      </c>
      <c r="AK6">
        <v>4</v>
      </c>
      <c r="AL6">
        <v>5</v>
      </c>
      <c r="AM6" t="s">
        <v>228</v>
      </c>
      <c r="AN6" t="s">
        <v>229</v>
      </c>
      <c r="AO6" t="s">
        <v>230</v>
      </c>
      <c r="AP6" t="s">
        <v>231</v>
      </c>
      <c r="AQ6" t="s">
        <v>232</v>
      </c>
      <c r="AR6" t="s">
        <v>233</v>
      </c>
      <c r="AS6" t="s">
        <v>234</v>
      </c>
      <c r="AT6">
        <v>3</v>
      </c>
      <c r="AU6">
        <v>1</v>
      </c>
      <c r="AV6">
        <v>21</v>
      </c>
      <c r="AW6">
        <v>28</v>
      </c>
      <c r="AX6">
        <v>1</v>
      </c>
      <c r="AY6">
        <v>5</v>
      </c>
      <c r="AZ6" t="s">
        <v>235</v>
      </c>
      <c r="BE6" t="s">
        <v>177</v>
      </c>
      <c r="BG6">
        <v>1</v>
      </c>
      <c r="BH6">
        <v>2</v>
      </c>
      <c r="BI6" t="s">
        <v>236</v>
      </c>
      <c r="BJ6" t="s">
        <v>237</v>
      </c>
    </row>
    <row r="7" spans="1:62" x14ac:dyDescent="0.25">
      <c r="A7">
        <v>6</v>
      </c>
      <c r="B7" t="s">
        <v>238</v>
      </c>
      <c r="C7" t="s">
        <v>239</v>
      </c>
      <c r="D7" t="s">
        <v>240</v>
      </c>
      <c r="E7" t="s">
        <v>254</v>
      </c>
      <c r="F7" t="s">
        <v>226</v>
      </c>
      <c r="G7" t="s">
        <v>223</v>
      </c>
      <c r="P7" t="s">
        <v>241</v>
      </c>
      <c r="Q7">
        <v>4</v>
      </c>
      <c r="R7">
        <v>6</v>
      </c>
      <c r="S7">
        <v>1</v>
      </c>
      <c r="T7">
        <v>1</v>
      </c>
      <c r="U7">
        <v>7</v>
      </c>
      <c r="V7">
        <v>6</v>
      </c>
      <c r="W7">
        <v>6</v>
      </c>
      <c r="X7">
        <v>7</v>
      </c>
      <c r="Y7">
        <v>5</v>
      </c>
      <c r="Z7">
        <v>2</v>
      </c>
      <c r="AA7">
        <v>1</v>
      </c>
      <c r="AB7">
        <v>5</v>
      </c>
      <c r="AC7">
        <v>1</v>
      </c>
      <c r="AD7">
        <v>6</v>
      </c>
      <c r="AE7">
        <v>4</v>
      </c>
      <c r="AF7">
        <v>1</v>
      </c>
      <c r="AG7">
        <v>5</v>
      </c>
      <c r="AH7">
        <v>2</v>
      </c>
      <c r="AI7">
        <v>6</v>
      </c>
      <c r="AJ7">
        <v>2</v>
      </c>
      <c r="AK7">
        <v>6</v>
      </c>
      <c r="AL7">
        <v>6</v>
      </c>
      <c r="AM7" t="s">
        <v>242</v>
      </c>
      <c r="AN7" t="s">
        <v>243</v>
      </c>
      <c r="AO7" t="s">
        <v>244</v>
      </c>
      <c r="AP7" t="s">
        <v>245</v>
      </c>
      <c r="AQ7" t="s">
        <v>246</v>
      </c>
      <c r="AR7" t="s">
        <v>247</v>
      </c>
      <c r="AS7" t="s">
        <v>248</v>
      </c>
      <c r="AT7">
        <v>3</v>
      </c>
      <c r="AU7">
        <v>1</v>
      </c>
      <c r="AV7">
        <v>30</v>
      </c>
      <c r="AW7">
        <v>14</v>
      </c>
      <c r="AX7">
        <v>2</v>
      </c>
      <c r="AY7">
        <v>6</v>
      </c>
      <c r="AZ7" t="s">
        <v>249</v>
      </c>
      <c r="BE7" t="s">
        <v>177</v>
      </c>
      <c r="BG7">
        <v>1</v>
      </c>
      <c r="BH7">
        <v>1</v>
      </c>
      <c r="BI7" t="s">
        <v>250</v>
      </c>
      <c r="BJ7" t="s">
        <v>251</v>
      </c>
    </row>
    <row r="8" spans="1:62" x14ac:dyDescent="0.25">
      <c r="A8" s="59"/>
      <c r="B8" s="59"/>
      <c r="C8" s="59"/>
      <c r="D8" s="59"/>
      <c r="E8" s="61"/>
      <c r="F8" s="59"/>
      <c r="G8" s="59"/>
      <c r="H8" s="59"/>
      <c r="I8" s="59"/>
      <c r="J8" s="59"/>
      <c r="K8" s="59"/>
      <c r="L8" s="59"/>
      <c r="M8" s="5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row>
    <row r="9" spans="1:62" x14ac:dyDescent="0.25">
      <c r="A9" s="59"/>
      <c r="B9" s="59"/>
      <c r="C9" s="59"/>
      <c r="D9" s="59"/>
      <c r="E9" s="61"/>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row>
    <row r="10" spans="1:62" x14ac:dyDescent="0.25">
      <c r="A10" s="59"/>
      <c r="B10" s="59"/>
      <c r="C10" s="59"/>
      <c r="D10" s="59"/>
      <c r="E10" s="61"/>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row>
    <row r="11" spans="1:62" x14ac:dyDescent="0.25">
      <c r="A11" s="59"/>
      <c r="B11" s="59"/>
      <c r="C11" s="59"/>
      <c r="D11" s="59"/>
      <c r="E11" s="61"/>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row>
    <row r="12" spans="1:62" x14ac:dyDescent="0.25">
      <c r="A12" s="59"/>
      <c r="B12" s="59"/>
      <c r="C12" s="59"/>
      <c r="D12" s="59"/>
      <c r="E12" s="61"/>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row>
    <row r="13" spans="1:62" x14ac:dyDescent="0.25">
      <c r="A13" s="59"/>
      <c r="B13" s="59"/>
      <c r="C13" s="59"/>
      <c r="D13" s="59"/>
      <c r="E13" s="61"/>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row>
    <row r="14" spans="1:62" x14ac:dyDescent="0.25">
      <c r="A14" s="59"/>
      <c r="B14" s="59"/>
      <c r="C14" s="59"/>
      <c r="D14" s="59"/>
      <c r="E14" s="61"/>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row>
    <row r="15" spans="1:62" x14ac:dyDescent="0.25">
      <c r="A15" s="59"/>
      <c r="B15" s="59"/>
      <c r="C15" s="59"/>
      <c r="D15" s="59"/>
      <c r="E15" s="61"/>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row>
    <row r="16" spans="1:62" x14ac:dyDescent="0.25">
      <c r="A16" s="59"/>
      <c r="B16" s="59"/>
      <c r="C16" s="59"/>
      <c r="D16" s="59"/>
      <c r="E16" s="61"/>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row>
    <row r="17" spans="1:62" x14ac:dyDescent="0.25">
      <c r="A17" s="59"/>
      <c r="B17" s="59"/>
      <c r="C17" s="59"/>
      <c r="D17" s="59"/>
      <c r="E17" s="61"/>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row>
    <row r="18" spans="1:62" x14ac:dyDescent="0.25">
      <c r="A18" s="59"/>
      <c r="B18" s="59"/>
      <c r="C18" s="59"/>
      <c r="D18" s="59"/>
      <c r="E18" s="61"/>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row>
    <row r="19" spans="1:62" x14ac:dyDescent="0.25">
      <c r="A19" s="59"/>
      <c r="B19" s="59"/>
      <c r="C19" s="59"/>
      <c r="D19" s="59"/>
      <c r="E19" s="61"/>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row>
    <row r="20" spans="1:62" x14ac:dyDescent="0.25">
      <c r="A20" s="59"/>
      <c r="B20" s="59"/>
      <c r="C20" s="59"/>
      <c r="D20" s="59"/>
      <c r="E20" s="61"/>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row>
    <row r="21" spans="1:62" x14ac:dyDescent="0.25">
      <c r="A21" s="59"/>
      <c r="B21" s="59"/>
      <c r="C21" s="59"/>
      <c r="D21" s="59"/>
      <c r="E21" s="61"/>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row>
    <row r="22" spans="1:62" x14ac:dyDescent="0.25">
      <c r="A22" s="59"/>
      <c r="B22" s="59"/>
      <c r="C22" s="59"/>
      <c r="D22" s="59"/>
      <c r="E22" s="61"/>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row>
    <row r="23" spans="1:62" x14ac:dyDescent="0.25">
      <c r="A23" s="59"/>
      <c r="B23" s="59"/>
      <c r="C23" s="59"/>
      <c r="D23" s="59"/>
      <c r="E23" s="61"/>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row>
    <row r="24" spans="1:62" x14ac:dyDescent="0.25">
      <c r="A24" s="59"/>
      <c r="B24" s="59"/>
      <c r="C24" s="59"/>
      <c r="D24" s="59"/>
      <c r="E24" s="61"/>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x14ac:dyDescent="0.25">
      <c r="A25" s="59"/>
      <c r="B25" s="59"/>
      <c r="C25" s="59"/>
      <c r="D25" s="59"/>
      <c r="E25" s="61"/>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row>
    <row r="26" spans="1:62" x14ac:dyDescent="0.25">
      <c r="A26" s="59"/>
      <c r="B26" s="59"/>
      <c r="C26" s="59"/>
      <c r="D26" s="59"/>
      <c r="E26" s="61"/>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x14ac:dyDescent="0.25">
      <c r="A27" s="59"/>
      <c r="B27" s="59"/>
      <c r="C27" s="59"/>
      <c r="D27" s="59"/>
      <c r="E27" s="61"/>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row>
    <row r="28" spans="1:62" x14ac:dyDescent="0.25">
      <c r="A28" s="59"/>
      <c r="B28" s="59"/>
      <c r="C28" s="59"/>
      <c r="D28" s="59"/>
      <c r="E28" s="61"/>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x14ac:dyDescent="0.25">
      <c r="A29" s="59"/>
      <c r="B29" s="59"/>
      <c r="C29" s="59"/>
      <c r="D29" s="59"/>
      <c r="E29" s="61"/>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x14ac:dyDescent="0.25">
      <c r="A30" s="59"/>
      <c r="B30" s="59"/>
      <c r="C30" s="59"/>
      <c r="D30" s="59"/>
      <c r="E30" s="61"/>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x14ac:dyDescent="0.25">
      <c r="A31" s="59"/>
      <c r="B31" s="59"/>
      <c r="C31" s="59"/>
      <c r="D31" s="59"/>
      <c r="E31" s="61"/>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x14ac:dyDescent="0.25">
      <c r="A32" s="59"/>
      <c r="B32" s="59"/>
      <c r="C32" s="59"/>
      <c r="D32" s="59"/>
      <c r="E32" s="61"/>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x14ac:dyDescent="0.25">
      <c r="A33" s="59"/>
      <c r="B33" s="59"/>
      <c r="C33" s="59"/>
      <c r="D33" s="59"/>
      <c r="E33" s="61"/>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x14ac:dyDescent="0.25">
      <c r="A34" s="59"/>
      <c r="B34" s="59"/>
      <c r="C34" s="59"/>
      <c r="D34" s="59"/>
      <c r="E34" s="61"/>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row>
    <row r="35" spans="1:62" x14ac:dyDescent="0.25">
      <c r="A35" s="59"/>
      <c r="B35" s="59"/>
      <c r="C35" s="59"/>
      <c r="D35" s="59"/>
      <c r="E35" s="61"/>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x14ac:dyDescent="0.25">
      <c r="A36" s="59"/>
      <c r="B36" s="59"/>
      <c r="C36" s="59"/>
      <c r="D36" s="59"/>
      <c r="E36" s="61"/>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x14ac:dyDescent="0.25">
      <c r="A37" s="59"/>
      <c r="B37" s="59"/>
      <c r="C37" s="59"/>
      <c r="D37" s="59"/>
      <c r="E37" s="61"/>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x14ac:dyDescent="0.25">
      <c r="A38" s="59"/>
      <c r="B38" s="59"/>
      <c r="C38" s="59"/>
      <c r="D38" s="59"/>
      <c r="E38" s="61"/>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x14ac:dyDescent="0.25">
      <c r="A39" s="59"/>
      <c r="B39" s="59"/>
      <c r="C39" s="59"/>
      <c r="D39" s="59"/>
      <c r="E39" s="61"/>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x14ac:dyDescent="0.25">
      <c r="A40" s="59"/>
      <c r="B40" s="59"/>
      <c r="C40" s="59"/>
      <c r="D40" s="59"/>
      <c r="E40" s="61"/>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x14ac:dyDescent="0.25">
      <c r="A41" s="59"/>
      <c r="B41" s="59"/>
      <c r="C41" s="59"/>
      <c r="D41" s="59"/>
      <c r="E41" s="61"/>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x14ac:dyDescent="0.25">
      <c r="A42" s="59"/>
      <c r="B42" s="59"/>
      <c r="C42" s="59"/>
      <c r="D42" s="59"/>
      <c r="E42" s="61"/>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x14ac:dyDescent="0.25">
      <c r="A43" s="59"/>
      <c r="B43" s="59"/>
      <c r="C43" s="59"/>
      <c r="D43" s="59"/>
      <c r="E43" s="61"/>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x14ac:dyDescent="0.25">
      <c r="A44" s="59"/>
      <c r="B44" s="59"/>
      <c r="C44" s="59"/>
      <c r="D44" s="59"/>
      <c r="E44" s="61"/>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x14ac:dyDescent="0.25">
      <c r="A45" s="59"/>
      <c r="B45" s="59"/>
      <c r="C45" s="59"/>
      <c r="D45" s="59"/>
      <c r="E45" s="61"/>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x14ac:dyDescent="0.25">
      <c r="A46" s="59"/>
      <c r="B46" s="59"/>
      <c r="C46" s="59"/>
      <c r="D46" s="59"/>
      <c r="E46" s="61"/>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x14ac:dyDescent="0.25">
      <c r="A47" s="59"/>
      <c r="B47" s="59"/>
      <c r="C47" s="59"/>
      <c r="D47" s="59"/>
      <c r="E47" s="61"/>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x14ac:dyDescent="0.25">
      <c r="A48" s="59"/>
      <c r="B48" s="59"/>
      <c r="C48" s="59"/>
      <c r="D48" s="59"/>
      <c r="E48" s="61"/>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x14ac:dyDescent="0.25">
      <c r="A49" s="59"/>
      <c r="B49" s="59"/>
      <c r="C49" s="59"/>
      <c r="D49" s="59"/>
      <c r="E49" s="61"/>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x14ac:dyDescent="0.25">
      <c r="A50" s="59"/>
      <c r="B50" s="59"/>
      <c r="C50" s="59"/>
      <c r="D50" s="59"/>
      <c r="E50" s="61"/>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x14ac:dyDescent="0.25">
      <c r="A51" s="59"/>
      <c r="B51" s="59"/>
      <c r="C51" s="59"/>
      <c r="D51" s="59"/>
      <c r="E51" s="61"/>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x14ac:dyDescent="0.25">
      <c r="A52" s="59"/>
      <c r="B52" s="59"/>
      <c r="C52" s="59"/>
      <c r="D52" s="59"/>
      <c r="E52" s="61"/>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x14ac:dyDescent="0.25">
      <c r="A53" s="59"/>
      <c r="B53" s="59"/>
      <c r="C53" s="59"/>
      <c r="D53" s="59"/>
      <c r="E53" s="61"/>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x14ac:dyDescent="0.25">
      <c r="A54" s="59"/>
      <c r="B54" s="59"/>
      <c r="C54" s="59"/>
      <c r="D54" s="59"/>
      <c r="E54" s="61"/>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x14ac:dyDescent="0.25">
      <c r="A55" s="59"/>
      <c r="B55" s="59"/>
      <c r="C55" s="59"/>
      <c r="D55" s="59"/>
      <c r="E55" s="61"/>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x14ac:dyDescent="0.25">
      <c r="A56" s="59"/>
      <c r="B56" s="59"/>
      <c r="C56" s="59"/>
      <c r="D56" s="59"/>
      <c r="E56" s="61"/>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x14ac:dyDescent="0.25">
      <c r="A57" s="59"/>
      <c r="B57" s="59"/>
      <c r="C57" s="59"/>
      <c r="D57" s="59"/>
      <c r="E57" s="61"/>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x14ac:dyDescent="0.25">
      <c r="A58" s="59"/>
      <c r="B58" s="59"/>
      <c r="C58" s="59"/>
      <c r="D58" s="59"/>
      <c r="E58" s="61"/>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x14ac:dyDescent="0.25">
      <c r="A59" s="59"/>
      <c r="B59" s="59"/>
      <c r="C59" s="59"/>
      <c r="D59" s="59"/>
      <c r="E59" s="61"/>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row>
    <row r="60" spans="1:62" x14ac:dyDescent="0.25">
      <c r="A60" s="59"/>
      <c r="B60" s="59"/>
      <c r="C60" s="59"/>
      <c r="D60" s="59"/>
      <c r="E60" s="61"/>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row>
    <row r="61" spans="1:62" x14ac:dyDescent="0.25">
      <c r="A61" s="59"/>
      <c r="B61" s="59"/>
      <c r="C61" s="59"/>
      <c r="D61" s="59"/>
      <c r="E61" s="61"/>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row>
    <row r="62" spans="1:62" x14ac:dyDescent="0.25">
      <c r="A62" s="59"/>
      <c r="B62" s="59"/>
      <c r="C62" s="59"/>
      <c r="D62" s="59"/>
      <c r="E62" s="61"/>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row>
    <row r="63" spans="1:62" x14ac:dyDescent="0.25">
      <c r="A63" s="59"/>
      <c r="B63" s="59"/>
      <c r="C63" s="59"/>
      <c r="D63" s="59"/>
      <c r="E63" s="61"/>
      <c r="F63" s="59"/>
      <c r="G63" s="59"/>
      <c r="H63" s="59"/>
      <c r="I63" s="59"/>
      <c r="J63" s="59"/>
      <c r="K63" s="59"/>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row>
    <row r="64" spans="1:62" x14ac:dyDescent="0.25">
      <c r="A64" s="59"/>
      <c r="B64" s="59"/>
      <c r="C64" s="59"/>
      <c r="D64" s="59"/>
      <c r="E64" s="61"/>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row>
    <row r="65" spans="1:62" x14ac:dyDescent="0.25">
      <c r="A65" s="59"/>
      <c r="B65" s="59"/>
      <c r="C65" s="59"/>
      <c r="D65" s="59"/>
      <c r="E65" s="61"/>
      <c r="F65" s="59"/>
      <c r="G65" s="59"/>
      <c r="H65" s="59"/>
      <c r="I65" s="59"/>
      <c r="J65" s="59"/>
      <c r="K65" s="59"/>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row>
    <row r="66" spans="1:62" x14ac:dyDescent="0.25">
      <c r="A66" s="59"/>
      <c r="B66" s="59"/>
      <c r="C66" s="59"/>
      <c r="D66" s="59"/>
      <c r="E66" s="61"/>
      <c r="F66" s="59"/>
      <c r="G66" s="59"/>
      <c r="H66" s="59"/>
      <c r="I66" s="59"/>
      <c r="J66" s="59"/>
      <c r="K66" s="59"/>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row>
    <row r="67" spans="1:62" x14ac:dyDescent="0.25">
      <c r="A67" s="59"/>
      <c r="B67" s="59"/>
      <c r="C67" s="59"/>
      <c r="D67" s="59"/>
      <c r="E67" s="61"/>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row>
    <row r="68" spans="1:62" x14ac:dyDescent="0.25">
      <c r="A68" s="59"/>
      <c r="B68" s="59"/>
      <c r="C68" s="59"/>
      <c r="D68" s="59"/>
      <c r="E68" s="61"/>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row>
    <row r="69" spans="1:62" x14ac:dyDescent="0.25">
      <c r="A69" s="59"/>
      <c r="B69" s="59"/>
      <c r="C69" s="59"/>
      <c r="D69" s="59"/>
      <c r="E69" s="61"/>
      <c r="F69" s="59"/>
      <c r="G69" s="59"/>
      <c r="H69" s="59"/>
      <c r="I69" s="59"/>
      <c r="J69" s="59"/>
      <c r="K69" s="59"/>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row>
    <row r="70" spans="1:62" x14ac:dyDescent="0.25">
      <c r="A70" s="59"/>
      <c r="B70" s="59"/>
      <c r="C70" s="59"/>
      <c r="D70" s="59"/>
      <c r="E70" s="61"/>
      <c r="F70" s="59"/>
      <c r="G70" s="59"/>
      <c r="H70" s="59"/>
      <c r="I70" s="59"/>
      <c r="J70" s="59"/>
      <c r="K70" s="59"/>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row>
    <row r="71" spans="1:62" x14ac:dyDescent="0.25">
      <c r="A71" s="59"/>
      <c r="B71" s="59"/>
      <c r="C71" s="59"/>
      <c r="D71" s="59"/>
      <c r="E71" s="61"/>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row>
    <row r="72" spans="1:62" x14ac:dyDescent="0.25">
      <c r="A72" s="59"/>
      <c r="B72" s="59"/>
      <c r="C72" s="59"/>
      <c r="D72" s="59"/>
      <c r="E72" s="61"/>
      <c r="F72" s="59"/>
      <c r="G72" s="59"/>
      <c r="H72" s="59"/>
      <c r="I72" s="59"/>
      <c r="J72" s="59"/>
      <c r="K72" s="59"/>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row>
    <row r="73" spans="1:62" x14ac:dyDescent="0.25">
      <c r="A73" s="59"/>
      <c r="B73" s="59"/>
      <c r="C73" s="59"/>
      <c r="D73" s="59"/>
      <c r="E73" s="61"/>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row>
    <row r="74" spans="1:62" x14ac:dyDescent="0.25">
      <c r="A74" s="59"/>
      <c r="B74" s="59"/>
      <c r="C74" s="59"/>
      <c r="D74" s="59"/>
      <c r="E74" s="61"/>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row>
    <row r="75" spans="1:62" x14ac:dyDescent="0.25">
      <c r="A75" s="59"/>
      <c r="B75" s="59"/>
      <c r="C75" s="59"/>
      <c r="D75" s="59"/>
      <c r="E75" s="61"/>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row>
    <row r="76" spans="1:62" x14ac:dyDescent="0.25">
      <c r="A76" s="59"/>
      <c r="B76" s="59"/>
      <c r="C76" s="59"/>
      <c r="D76" s="59"/>
      <c r="E76" s="61"/>
      <c r="F76" s="59"/>
      <c r="G76" s="59"/>
      <c r="H76" s="59"/>
      <c r="I76" s="59"/>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row>
    <row r="77" spans="1:62" x14ac:dyDescent="0.25">
      <c r="A77" s="59"/>
      <c r="B77" s="59"/>
      <c r="C77" s="59"/>
      <c r="D77" s="59"/>
      <c r="E77" s="61"/>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row>
    <row r="78" spans="1:62" x14ac:dyDescent="0.25">
      <c r="A78" s="59"/>
      <c r="B78" s="59"/>
      <c r="C78" s="59"/>
      <c r="D78" s="59"/>
      <c r="E78" s="61"/>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row>
    <row r="79" spans="1:62" x14ac:dyDescent="0.25">
      <c r="A79" s="59"/>
      <c r="B79" s="59"/>
      <c r="C79" s="59"/>
      <c r="D79" s="59"/>
      <c r="E79" s="61"/>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row>
    <row r="80" spans="1:62" x14ac:dyDescent="0.25">
      <c r="A80" s="59"/>
      <c r="B80" s="59"/>
      <c r="C80" s="59"/>
      <c r="D80" s="59"/>
      <c r="E80" s="61"/>
      <c r="F80" s="59"/>
      <c r="G80" s="59"/>
      <c r="H80" s="59"/>
      <c r="I80" s="59"/>
      <c r="J80" s="59"/>
      <c r="K80" s="59"/>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row>
    <row r="81" spans="1:62" x14ac:dyDescent="0.25">
      <c r="A81" s="59"/>
      <c r="B81" s="59"/>
      <c r="C81" s="59"/>
      <c r="D81" s="59"/>
      <c r="E81" s="61"/>
      <c r="F81" s="59"/>
      <c r="G81" s="59"/>
      <c r="H81" s="59"/>
      <c r="I81" s="59"/>
      <c r="J81" s="59"/>
      <c r="K81" s="59"/>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row>
    <row r="82" spans="1:62" x14ac:dyDescent="0.25">
      <c r="A82" s="59"/>
      <c r="B82" s="59"/>
      <c r="C82" s="59"/>
      <c r="D82" s="59"/>
      <c r="E82" s="61"/>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row>
    <row r="83" spans="1:62" x14ac:dyDescent="0.25">
      <c r="A83" s="59"/>
      <c r="B83" s="59"/>
      <c r="C83" s="59"/>
      <c r="D83" s="59"/>
      <c r="E83" s="61"/>
      <c r="F83" s="59"/>
      <c r="G83" s="59"/>
      <c r="H83" s="59"/>
      <c r="I83" s="59"/>
      <c r="J83" s="59"/>
      <c r="K83" s="59"/>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row>
    <row r="84" spans="1:62" x14ac:dyDescent="0.25">
      <c r="A84" s="59"/>
      <c r="B84" s="59"/>
      <c r="C84" s="59"/>
      <c r="D84" s="59"/>
      <c r="E84" s="61"/>
      <c r="F84" s="59"/>
      <c r="G84" s="59"/>
      <c r="H84" s="59"/>
      <c r="I84" s="59"/>
      <c r="J84" s="59"/>
      <c r="K84" s="59"/>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row>
    <row r="85" spans="1:62" x14ac:dyDescent="0.25">
      <c r="A85" s="59"/>
      <c r="B85" s="59"/>
      <c r="C85" s="59"/>
      <c r="D85" s="59"/>
      <c r="E85" s="61"/>
      <c r="F85" s="59"/>
      <c r="G85" s="59"/>
      <c r="H85" s="59"/>
      <c r="I85" s="59"/>
      <c r="J85" s="59"/>
      <c r="K85" s="59"/>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row>
    <row r="86" spans="1:62" x14ac:dyDescent="0.25">
      <c r="A86" s="59"/>
      <c r="B86" s="59"/>
      <c r="C86" s="59"/>
      <c r="D86" s="59"/>
      <c r="E86" s="61"/>
      <c r="F86" s="59"/>
      <c r="G86" s="59"/>
      <c r="H86" s="59"/>
      <c r="I86" s="59"/>
      <c r="J86" s="59"/>
      <c r="K86" s="59"/>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row>
    <row r="87" spans="1:62" x14ac:dyDescent="0.25">
      <c r="A87" s="59"/>
      <c r="B87" s="59"/>
      <c r="C87" s="59"/>
      <c r="D87" s="59"/>
      <c r="E87" s="61"/>
      <c r="F87" s="59"/>
      <c r="G87" s="59"/>
      <c r="H87" s="59"/>
      <c r="I87" s="59"/>
      <c r="J87" s="59"/>
      <c r="K87" s="59"/>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row>
    <row r="88" spans="1:62" x14ac:dyDescent="0.25">
      <c r="A88" s="59"/>
      <c r="B88" s="59"/>
      <c r="C88" s="59"/>
      <c r="D88" s="59"/>
      <c r="E88" s="61"/>
      <c r="F88" s="59"/>
      <c r="G88" s="59"/>
      <c r="H88" s="59"/>
      <c r="I88" s="59"/>
      <c r="J88" s="59"/>
      <c r="K88" s="59"/>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row>
    <row r="89" spans="1:62" x14ac:dyDescent="0.25">
      <c r="A89" s="59"/>
      <c r="B89" s="59"/>
      <c r="C89" s="59"/>
      <c r="D89" s="59"/>
      <c r="E89" s="61"/>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row>
    <row r="90" spans="1:62" x14ac:dyDescent="0.25">
      <c r="A90" s="59"/>
      <c r="B90" s="59"/>
      <c r="C90" s="59"/>
      <c r="D90" s="59"/>
      <c r="E90" s="61"/>
      <c r="F90" s="59"/>
      <c r="G90" s="59"/>
      <c r="H90" s="59"/>
      <c r="I90" s="59"/>
      <c r="J90" s="59"/>
      <c r="K90" s="59"/>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row>
    <row r="91" spans="1:62" x14ac:dyDescent="0.25">
      <c r="A91" s="59"/>
      <c r="B91" s="59"/>
      <c r="C91" s="59"/>
      <c r="D91" s="59"/>
      <c r="E91" s="61"/>
      <c r="F91" s="59"/>
      <c r="G91" s="59"/>
      <c r="H91" s="59"/>
      <c r="I91" s="59"/>
      <c r="J91" s="59"/>
      <c r="K91" s="59"/>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c r="BI91" s="59"/>
      <c r="BJ91" s="59"/>
    </row>
    <row r="92" spans="1:62" x14ac:dyDescent="0.25">
      <c r="A92" s="59"/>
      <c r="B92" s="59"/>
      <c r="C92" s="59"/>
      <c r="D92" s="59"/>
      <c r="E92" s="61"/>
      <c r="F92" s="59"/>
      <c r="G92" s="59"/>
      <c r="H92" s="59"/>
      <c r="I92" s="59"/>
      <c r="J92" s="59"/>
      <c r="K92" s="59"/>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59"/>
      <c r="BB92" s="59"/>
      <c r="BC92" s="59"/>
      <c r="BD92" s="59"/>
      <c r="BE92" s="59"/>
      <c r="BF92" s="59"/>
      <c r="BG92" s="59"/>
      <c r="BH92" s="59"/>
      <c r="BI92" s="59"/>
      <c r="BJ92" s="59"/>
    </row>
    <row r="93" spans="1:62" x14ac:dyDescent="0.25">
      <c r="A93" s="59"/>
      <c r="B93" s="59"/>
      <c r="C93" s="59"/>
      <c r="D93" s="59"/>
      <c r="E93" s="61"/>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59"/>
      <c r="BB93" s="59"/>
      <c r="BC93" s="59"/>
      <c r="BD93" s="59"/>
      <c r="BE93" s="59"/>
      <c r="BF93" s="59"/>
      <c r="BG93" s="59"/>
      <c r="BH93" s="59"/>
      <c r="BI93" s="59"/>
      <c r="BJ93" s="59"/>
    </row>
    <row r="94" spans="1:62" x14ac:dyDescent="0.25">
      <c r="A94" s="59"/>
      <c r="B94" s="59"/>
      <c r="C94" s="59"/>
      <c r="D94" s="59"/>
      <c r="E94" s="61"/>
      <c r="F94" s="59"/>
      <c r="G94" s="59"/>
      <c r="H94" s="59"/>
      <c r="I94" s="59"/>
      <c r="J94" s="59"/>
      <c r="K94" s="59"/>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c r="BA94" s="59"/>
      <c r="BB94" s="59"/>
      <c r="BC94" s="59"/>
      <c r="BD94" s="59"/>
      <c r="BE94" s="59"/>
      <c r="BF94" s="59"/>
      <c r="BG94" s="59"/>
      <c r="BH94" s="59"/>
      <c r="BI94" s="59"/>
      <c r="BJ94" s="59"/>
    </row>
    <row r="95" spans="1:62" x14ac:dyDescent="0.25">
      <c r="A95" s="59"/>
      <c r="B95" s="59"/>
      <c r="C95" s="59"/>
      <c r="D95" s="59"/>
      <c r="E95" s="61"/>
      <c r="F95" s="59"/>
      <c r="G95" s="59"/>
      <c r="H95" s="59"/>
      <c r="I95" s="59"/>
      <c r="J95" s="59"/>
      <c r="K95" s="59"/>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c r="BI95" s="59"/>
      <c r="BJ95" s="59"/>
    </row>
    <row r="96" spans="1:62" x14ac:dyDescent="0.25">
      <c r="A96" s="59"/>
      <c r="B96" s="59"/>
      <c r="C96" s="59"/>
      <c r="D96" s="59"/>
      <c r="E96" s="61"/>
      <c r="F96" s="59"/>
      <c r="G96" s="59"/>
      <c r="H96" s="59"/>
      <c r="I96" s="59"/>
      <c r="J96" s="59"/>
      <c r="K96" s="59"/>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c r="BI96" s="59"/>
      <c r="BJ96" s="59"/>
    </row>
    <row r="97" spans="1:62" x14ac:dyDescent="0.25">
      <c r="A97" s="59"/>
      <c r="B97" s="59"/>
      <c r="C97" s="59"/>
      <c r="D97" s="59"/>
      <c r="E97" s="61"/>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c r="BI97" s="59"/>
      <c r="BJ97" s="59"/>
    </row>
    <row r="98" spans="1:62" x14ac:dyDescent="0.25">
      <c r="A98" s="59"/>
      <c r="B98" s="59"/>
      <c r="C98" s="59"/>
      <c r="D98" s="59"/>
      <c r="E98" s="61"/>
      <c r="F98" s="59"/>
      <c r="G98" s="59"/>
      <c r="H98" s="59"/>
      <c r="I98" s="59"/>
      <c r="J98" s="59"/>
      <c r="K98" s="59"/>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c r="BI98" s="59"/>
      <c r="BJ98" s="59"/>
    </row>
    <row r="99" spans="1:62" x14ac:dyDescent="0.25">
      <c r="A99" s="59"/>
      <c r="B99" s="59"/>
      <c r="C99" s="59"/>
      <c r="D99" s="59"/>
      <c r="E99" s="61"/>
      <c r="F99" s="59"/>
      <c r="G99" s="59"/>
      <c r="H99" s="59"/>
      <c r="I99" s="59"/>
      <c r="J99" s="59"/>
      <c r="K99" s="59"/>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c r="BI99" s="59"/>
      <c r="BJ99" s="59"/>
    </row>
    <row r="100" spans="1:62" x14ac:dyDescent="0.25">
      <c r="A100" s="59"/>
      <c r="B100" s="59"/>
      <c r="C100" s="59"/>
      <c r="D100" s="59"/>
      <c r="E100" s="61"/>
      <c r="F100" s="59"/>
      <c r="G100" s="59"/>
      <c r="H100" s="59"/>
      <c r="I100" s="59"/>
      <c r="J100" s="59"/>
      <c r="K100" s="59"/>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c r="BI100" s="59"/>
      <c r="BJ100" s="59"/>
    </row>
    <row r="101" spans="1:62" x14ac:dyDescent="0.25">
      <c r="A101" s="59"/>
      <c r="B101" s="59"/>
      <c r="C101" s="59"/>
      <c r="D101" s="59"/>
      <c r="E101" s="61"/>
      <c r="F101" s="59"/>
      <c r="G101" s="59"/>
      <c r="H101" s="59"/>
      <c r="I101" s="59"/>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c r="BI101" s="59"/>
      <c r="BJ101" s="59"/>
    </row>
    <row r="102" spans="1:62" x14ac:dyDescent="0.25">
      <c r="A102" s="59"/>
      <c r="B102" s="59"/>
      <c r="C102" s="59"/>
      <c r="D102" s="59"/>
      <c r="E102" s="61"/>
      <c r="F102" s="59"/>
      <c r="G102" s="59"/>
      <c r="H102" s="59"/>
      <c r="I102" s="59"/>
      <c r="J102" s="59"/>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c r="BI102" s="59"/>
      <c r="BJ102" s="59"/>
    </row>
    <row r="103" spans="1:62" x14ac:dyDescent="0.25">
      <c r="A103" s="59"/>
      <c r="B103" s="59"/>
      <c r="C103" s="59"/>
      <c r="D103" s="59"/>
      <c r="E103" s="61"/>
      <c r="F103" s="59"/>
      <c r="G103" s="59"/>
      <c r="H103" s="59"/>
      <c r="I103" s="59"/>
      <c r="J103" s="59"/>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c r="BI103" s="59"/>
      <c r="BJ103" s="59"/>
    </row>
    <row r="104" spans="1:62" x14ac:dyDescent="0.25">
      <c r="A104" s="59"/>
      <c r="B104" s="59"/>
      <c r="C104" s="59"/>
      <c r="D104" s="59"/>
      <c r="E104" s="61"/>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c r="BI104" s="59"/>
      <c r="BJ104" s="59"/>
    </row>
    <row r="105" spans="1:62" x14ac:dyDescent="0.25">
      <c r="A105" s="59"/>
      <c r="B105" s="59"/>
      <c r="C105" s="59"/>
      <c r="D105" s="59"/>
      <c r="E105" s="61"/>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c r="BI105" s="59"/>
      <c r="BJ105" s="59"/>
    </row>
    <row r="106" spans="1:62" x14ac:dyDescent="0.25">
      <c r="A106" s="59"/>
      <c r="B106" s="59"/>
      <c r="C106" s="59"/>
      <c r="D106" s="59"/>
      <c r="E106" s="61"/>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c r="BI106" s="59"/>
      <c r="BJ106" s="59"/>
    </row>
    <row r="107" spans="1:62" x14ac:dyDescent="0.25">
      <c r="A107" s="59"/>
      <c r="B107" s="59"/>
      <c r="C107" s="59"/>
      <c r="D107" s="59"/>
      <c r="E107" s="61"/>
      <c r="F107" s="59"/>
      <c r="G107" s="59"/>
      <c r="H107" s="59"/>
      <c r="I107" s="59"/>
      <c r="J107" s="59"/>
      <c r="K107" s="59"/>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c r="BI107" s="59"/>
      <c r="BJ107" s="59"/>
    </row>
    <row r="108" spans="1:62" x14ac:dyDescent="0.25">
      <c r="A108" s="59"/>
      <c r="B108" s="59"/>
      <c r="C108" s="59"/>
      <c r="D108" s="59"/>
      <c r="E108" s="61"/>
      <c r="F108" s="59"/>
      <c r="G108" s="59"/>
      <c r="H108" s="59"/>
      <c r="I108" s="59"/>
      <c r="J108" s="59"/>
      <c r="K108" s="59"/>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c r="BA108" s="59"/>
      <c r="BB108" s="59"/>
      <c r="BC108" s="59"/>
      <c r="BD108" s="59"/>
      <c r="BE108" s="59"/>
      <c r="BF108" s="59"/>
      <c r="BG108" s="59"/>
      <c r="BH108" s="59"/>
      <c r="BI108" s="59"/>
      <c r="BJ108" s="59"/>
    </row>
    <row r="109" spans="1:62" x14ac:dyDescent="0.25">
      <c r="A109" s="59"/>
      <c r="B109" s="59"/>
      <c r="C109" s="59"/>
      <c r="D109" s="59"/>
      <c r="E109" s="61"/>
      <c r="F109" s="59"/>
      <c r="G109" s="59"/>
      <c r="H109" s="59"/>
      <c r="I109" s="59"/>
      <c r="J109" s="59"/>
      <c r="K109" s="59"/>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59"/>
      <c r="BB109" s="59"/>
      <c r="BC109" s="59"/>
      <c r="BD109" s="59"/>
      <c r="BE109" s="59"/>
      <c r="BF109" s="59"/>
      <c r="BG109" s="59"/>
      <c r="BH109" s="59"/>
      <c r="BI109" s="59"/>
      <c r="BJ109" s="59"/>
    </row>
    <row r="110" spans="1:62" x14ac:dyDescent="0.25">
      <c r="A110" s="59"/>
      <c r="B110" s="59"/>
      <c r="C110" s="59"/>
      <c r="D110" s="59"/>
      <c r="E110" s="61"/>
      <c r="F110" s="59"/>
      <c r="G110" s="59"/>
      <c r="H110" s="59"/>
      <c r="I110" s="59"/>
      <c r="J110" s="59"/>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c r="BI110" s="59"/>
      <c r="BJ110" s="59"/>
    </row>
    <row r="111" spans="1:62" x14ac:dyDescent="0.25">
      <c r="A111" s="59"/>
      <c r="B111" s="59"/>
      <c r="C111" s="59"/>
      <c r="D111" s="59"/>
      <c r="E111" s="61"/>
      <c r="F111" s="59"/>
      <c r="G111" s="59"/>
      <c r="H111" s="59"/>
      <c r="I111" s="59"/>
      <c r="J111" s="59"/>
      <c r="K111" s="59"/>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c r="BI111" s="59"/>
      <c r="BJ111" s="59"/>
    </row>
    <row r="112" spans="1:62" x14ac:dyDescent="0.25">
      <c r="A112" s="59"/>
      <c r="B112" s="59"/>
      <c r="C112" s="59"/>
      <c r="D112" s="59"/>
      <c r="E112" s="61"/>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row>
    <row r="113" spans="1:62" x14ac:dyDescent="0.25">
      <c r="A113" s="59"/>
      <c r="B113" s="59"/>
      <c r="C113" s="59"/>
      <c r="D113" s="59"/>
      <c r="E113" s="61"/>
      <c r="F113" s="59"/>
      <c r="G113" s="59"/>
      <c r="H113" s="59"/>
      <c r="I113" s="59"/>
      <c r="J113" s="59"/>
      <c r="K113" s="59"/>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c r="BI113" s="59"/>
      <c r="BJ113" s="59"/>
    </row>
    <row r="114" spans="1:62" x14ac:dyDescent="0.25">
      <c r="A114" s="59"/>
      <c r="B114" s="59"/>
      <c r="C114" s="59"/>
      <c r="D114" s="59"/>
      <c r="E114" s="61"/>
      <c r="F114" s="59"/>
      <c r="G114" s="59"/>
      <c r="H114" s="59"/>
      <c r="I114" s="59"/>
      <c r="J114" s="59"/>
      <c r="K114" s="59"/>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c r="BI114" s="59"/>
      <c r="BJ114" s="59"/>
    </row>
    <row r="115" spans="1:62" x14ac:dyDescent="0.25">
      <c r="A115" s="59"/>
      <c r="B115" s="59"/>
      <c r="C115" s="59"/>
      <c r="D115" s="59"/>
      <c r="E115" s="61"/>
      <c r="F115" s="59"/>
      <c r="G115" s="59"/>
      <c r="H115" s="59"/>
      <c r="I115" s="59"/>
      <c r="J115" s="59"/>
      <c r="K115" s="59"/>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c r="BI115" s="59"/>
      <c r="BJ115" s="59"/>
    </row>
    <row r="116" spans="1:62" x14ac:dyDescent="0.25">
      <c r="A116" s="59"/>
      <c r="B116" s="59"/>
      <c r="C116" s="59"/>
      <c r="D116" s="59"/>
      <c r="E116" s="61"/>
      <c r="F116" s="59"/>
      <c r="G116" s="59"/>
      <c r="H116" s="59"/>
      <c r="I116" s="59"/>
      <c r="J116" s="59"/>
      <c r="K116" s="59"/>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c r="BI116" s="59"/>
      <c r="BJ116" s="59"/>
    </row>
    <row r="117" spans="1:62" x14ac:dyDescent="0.25">
      <c r="A117" s="59"/>
      <c r="B117" s="59"/>
      <c r="C117" s="59"/>
      <c r="D117" s="59"/>
      <c r="E117" s="61"/>
      <c r="F117" s="59"/>
      <c r="G117" s="59"/>
      <c r="H117" s="59"/>
      <c r="I117" s="59"/>
      <c r="J117" s="59"/>
      <c r="K117" s="59"/>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c r="BI117" s="59"/>
      <c r="BJ117" s="59"/>
    </row>
    <row r="118" spans="1:62" x14ac:dyDescent="0.25">
      <c r="A118" s="59"/>
      <c r="B118" s="59"/>
      <c r="C118" s="59"/>
      <c r="D118" s="59"/>
      <c r="E118" s="61"/>
      <c r="F118" s="59"/>
      <c r="G118" s="59"/>
      <c r="H118" s="59"/>
      <c r="I118" s="59"/>
      <c r="J118" s="59"/>
      <c r="K118" s="59"/>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c r="BI118" s="59"/>
      <c r="BJ118" s="59"/>
    </row>
    <row r="119" spans="1:62" x14ac:dyDescent="0.25">
      <c r="A119" s="59"/>
      <c r="B119" s="59"/>
      <c r="C119" s="59"/>
      <c r="D119" s="59"/>
      <c r="E119" s="61"/>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c r="BI119" s="59"/>
      <c r="BJ119" s="59"/>
    </row>
    <row r="120" spans="1:62" x14ac:dyDescent="0.25">
      <c r="A120" s="59"/>
      <c r="B120" s="59"/>
      <c r="C120" s="59"/>
      <c r="D120" s="59"/>
      <c r="E120" s="61"/>
      <c r="F120" s="59"/>
      <c r="G120" s="59"/>
      <c r="H120" s="59"/>
      <c r="I120" s="59"/>
      <c r="J120" s="59"/>
      <c r="K120" s="59"/>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c r="BI120" s="59"/>
      <c r="BJ120" s="59"/>
    </row>
    <row r="121" spans="1:62" x14ac:dyDescent="0.25">
      <c r="A121" s="59"/>
      <c r="B121" s="59"/>
      <c r="C121" s="59"/>
      <c r="D121" s="59"/>
      <c r="E121" s="61"/>
      <c r="F121" s="59"/>
      <c r="G121" s="59"/>
      <c r="H121" s="59"/>
      <c r="I121" s="59"/>
      <c r="J121" s="59"/>
      <c r="K121" s="59"/>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59"/>
      <c r="BB121" s="59"/>
      <c r="BC121" s="59"/>
      <c r="BD121" s="59"/>
      <c r="BE121" s="59"/>
      <c r="BF121" s="59"/>
      <c r="BG121" s="59"/>
      <c r="BH121" s="59"/>
      <c r="BI121" s="59"/>
      <c r="BJ121" s="59"/>
    </row>
    <row r="122" spans="1:62" x14ac:dyDescent="0.25">
      <c r="A122" s="59"/>
      <c r="B122" s="59"/>
      <c r="C122" s="59"/>
      <c r="D122" s="59"/>
      <c r="E122" s="61"/>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c r="BA122" s="59"/>
      <c r="BB122" s="59"/>
      <c r="BC122" s="59"/>
      <c r="BD122" s="59"/>
      <c r="BE122" s="59"/>
      <c r="BF122" s="59"/>
      <c r="BG122" s="59"/>
      <c r="BH122" s="59"/>
      <c r="BI122" s="59"/>
      <c r="BJ122" s="59"/>
    </row>
    <row r="123" spans="1:62" x14ac:dyDescent="0.25">
      <c r="A123" s="59"/>
      <c r="B123" s="59"/>
      <c r="C123" s="59"/>
      <c r="D123" s="59"/>
      <c r="E123" s="61"/>
      <c r="F123" s="59"/>
      <c r="G123" s="59"/>
      <c r="H123" s="59"/>
      <c r="I123" s="59"/>
      <c r="J123" s="59"/>
      <c r="K123" s="59"/>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59"/>
      <c r="BB123" s="59"/>
      <c r="BC123" s="59"/>
      <c r="BD123" s="59"/>
      <c r="BE123" s="59"/>
      <c r="BF123" s="59"/>
      <c r="BG123" s="59"/>
      <c r="BH123" s="59"/>
      <c r="BI123" s="59"/>
      <c r="BJ123" s="59"/>
    </row>
    <row r="124" spans="1:62" x14ac:dyDescent="0.25">
      <c r="A124" s="59"/>
      <c r="B124" s="59"/>
      <c r="C124" s="59"/>
      <c r="D124" s="59"/>
      <c r="E124" s="61"/>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59"/>
      <c r="BB124" s="59"/>
      <c r="BC124" s="59"/>
      <c r="BD124" s="59"/>
      <c r="BE124" s="59"/>
      <c r="BF124" s="59"/>
      <c r="BG124" s="59"/>
      <c r="BH124" s="59"/>
      <c r="BI124" s="59"/>
      <c r="BJ124" s="59"/>
    </row>
    <row r="125" spans="1:62" x14ac:dyDescent="0.25">
      <c r="A125" s="59"/>
      <c r="B125" s="59"/>
      <c r="C125" s="59"/>
      <c r="D125" s="59"/>
      <c r="E125" s="61"/>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c r="BI125" s="59"/>
      <c r="BJ125" s="59"/>
    </row>
    <row r="126" spans="1:62" x14ac:dyDescent="0.25">
      <c r="A126" s="59"/>
      <c r="B126" s="59"/>
      <c r="C126" s="59"/>
      <c r="D126" s="59"/>
      <c r="E126" s="61"/>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59"/>
      <c r="BB126" s="59"/>
      <c r="BC126" s="59"/>
      <c r="BD126" s="59"/>
      <c r="BE126" s="59"/>
      <c r="BF126" s="59"/>
      <c r="BG126" s="59"/>
      <c r="BH126" s="59"/>
      <c r="BI126" s="59"/>
      <c r="BJ126" s="59"/>
    </row>
    <row r="127" spans="1:62" x14ac:dyDescent="0.25">
      <c r="A127" s="59"/>
      <c r="B127" s="59"/>
      <c r="C127" s="59"/>
      <c r="D127" s="59"/>
      <c r="E127" s="61"/>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59"/>
      <c r="BB127" s="59"/>
      <c r="BC127" s="59"/>
      <c r="BD127" s="59"/>
      <c r="BE127" s="59"/>
      <c r="BF127" s="59"/>
      <c r="BG127" s="59"/>
      <c r="BH127" s="59"/>
      <c r="BI127" s="59"/>
      <c r="BJ127" s="59"/>
    </row>
    <row r="128" spans="1:62" x14ac:dyDescent="0.25">
      <c r="A128" s="59"/>
      <c r="B128" s="59"/>
      <c r="C128" s="59"/>
      <c r="D128" s="59"/>
      <c r="E128" s="61"/>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59"/>
      <c r="BB128" s="59"/>
      <c r="BC128" s="59"/>
      <c r="BD128" s="59"/>
      <c r="BE128" s="59"/>
      <c r="BF128" s="59"/>
      <c r="BG128" s="59"/>
      <c r="BH128" s="59"/>
      <c r="BI128" s="59"/>
      <c r="BJ128" s="59"/>
    </row>
    <row r="129" spans="1:62" x14ac:dyDescent="0.25">
      <c r="A129" s="59"/>
      <c r="B129" s="59"/>
      <c r="C129" s="59"/>
      <c r="D129" s="59"/>
      <c r="E129" s="61"/>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c r="BA129" s="59"/>
      <c r="BB129" s="59"/>
      <c r="BC129" s="59"/>
      <c r="BD129" s="59"/>
      <c r="BE129" s="59"/>
      <c r="BF129" s="59"/>
      <c r="BG129" s="59"/>
      <c r="BH129" s="59"/>
      <c r="BI129" s="59"/>
      <c r="BJ129" s="59"/>
    </row>
    <row r="130" spans="1:62" x14ac:dyDescent="0.25">
      <c r="A130" s="59"/>
      <c r="B130" s="59"/>
      <c r="C130" s="59"/>
      <c r="D130" s="59"/>
      <c r="E130" s="61"/>
      <c r="F130" s="59"/>
      <c r="G130" s="59"/>
      <c r="H130" s="59"/>
      <c r="I130" s="59"/>
      <c r="J130" s="59"/>
      <c r="K130" s="59"/>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59"/>
      <c r="BB130" s="59"/>
      <c r="BC130" s="59"/>
      <c r="BD130" s="59"/>
      <c r="BE130" s="59"/>
      <c r="BF130" s="59"/>
      <c r="BG130" s="59"/>
      <c r="BH130" s="59"/>
      <c r="BI130" s="59"/>
      <c r="BJ130" s="59"/>
    </row>
    <row r="131" spans="1:62" x14ac:dyDescent="0.25">
      <c r="A131" s="59"/>
      <c r="B131" s="59"/>
      <c r="C131" s="59"/>
      <c r="D131" s="59"/>
      <c r="E131" s="61"/>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59"/>
      <c r="BB131" s="59"/>
      <c r="BC131" s="59"/>
      <c r="BD131" s="59"/>
      <c r="BE131" s="59"/>
      <c r="BF131" s="59"/>
      <c r="BG131" s="59"/>
      <c r="BH131" s="59"/>
      <c r="BI131" s="59"/>
      <c r="BJ131" s="59"/>
    </row>
    <row r="132" spans="1:62" x14ac:dyDescent="0.25">
      <c r="A132" s="59"/>
      <c r="B132" s="59"/>
      <c r="C132" s="59"/>
      <c r="D132" s="59"/>
      <c r="E132" s="61"/>
      <c r="F132" s="59"/>
      <c r="G132" s="59"/>
      <c r="H132" s="59"/>
      <c r="I132" s="59"/>
      <c r="J132" s="59"/>
      <c r="K132" s="59"/>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59"/>
      <c r="BB132" s="59"/>
      <c r="BC132" s="59"/>
      <c r="BD132" s="59"/>
      <c r="BE132" s="59"/>
      <c r="BF132" s="59"/>
      <c r="BG132" s="59"/>
      <c r="BH132" s="59"/>
      <c r="BI132" s="59"/>
      <c r="BJ132" s="59"/>
    </row>
    <row r="133" spans="1:62" x14ac:dyDescent="0.25">
      <c r="A133" s="59"/>
      <c r="B133" s="59"/>
      <c r="C133" s="59"/>
      <c r="D133" s="59"/>
      <c r="E133" s="61"/>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59"/>
      <c r="BB133" s="59"/>
      <c r="BC133" s="59"/>
      <c r="BD133" s="59"/>
      <c r="BE133" s="59"/>
      <c r="BF133" s="59"/>
      <c r="BG133" s="59"/>
      <c r="BH133" s="59"/>
      <c r="BI133" s="59"/>
      <c r="BJ133" s="59"/>
    </row>
    <row r="134" spans="1:62" x14ac:dyDescent="0.25">
      <c r="A134" s="59"/>
      <c r="B134" s="59"/>
      <c r="C134" s="59"/>
      <c r="D134" s="59"/>
      <c r="E134" s="61"/>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59"/>
      <c r="BB134" s="59"/>
      <c r="BC134" s="59"/>
      <c r="BD134" s="59"/>
      <c r="BE134" s="59"/>
      <c r="BF134" s="59"/>
      <c r="BG134" s="59"/>
      <c r="BH134" s="59"/>
      <c r="BI134" s="59"/>
      <c r="BJ134" s="59"/>
    </row>
    <row r="135" spans="1:62" x14ac:dyDescent="0.25">
      <c r="A135" s="59"/>
      <c r="B135" s="59"/>
      <c r="C135" s="59"/>
      <c r="D135" s="59"/>
      <c r="E135" s="61"/>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59"/>
      <c r="BB135" s="59"/>
      <c r="BC135" s="59"/>
      <c r="BD135" s="59"/>
      <c r="BE135" s="59"/>
      <c r="BF135" s="59"/>
      <c r="BG135" s="59"/>
      <c r="BH135" s="59"/>
      <c r="BI135" s="59"/>
      <c r="BJ135" s="59"/>
    </row>
    <row r="136" spans="1:62" x14ac:dyDescent="0.25">
      <c r="A136" s="59"/>
      <c r="B136" s="59"/>
      <c r="C136" s="59"/>
      <c r="D136" s="59"/>
      <c r="E136" s="61"/>
      <c r="F136" s="59"/>
      <c r="G136" s="59"/>
      <c r="H136" s="59"/>
      <c r="I136" s="59"/>
      <c r="J136" s="59"/>
      <c r="K136" s="59"/>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c r="BI136" s="59"/>
      <c r="BJ136" s="59"/>
    </row>
    <row r="137" spans="1:62" x14ac:dyDescent="0.25">
      <c r="A137" s="59"/>
      <c r="B137" s="59"/>
      <c r="C137" s="59"/>
      <c r="D137" s="59"/>
      <c r="E137" s="61"/>
      <c r="F137" s="59"/>
      <c r="G137" s="59"/>
      <c r="H137" s="59"/>
      <c r="I137" s="59"/>
      <c r="J137" s="59"/>
      <c r="K137" s="59"/>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c r="BI137" s="59"/>
      <c r="BJ137" s="59"/>
    </row>
    <row r="138" spans="1:62" x14ac:dyDescent="0.25">
      <c r="A138" s="59"/>
      <c r="B138" s="59"/>
      <c r="C138" s="59"/>
      <c r="D138" s="59"/>
      <c r="E138" s="61"/>
      <c r="F138" s="59"/>
      <c r="G138" s="59"/>
      <c r="H138" s="59"/>
      <c r="I138" s="59"/>
      <c r="J138" s="59"/>
      <c r="K138" s="59"/>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c r="BI138" s="59"/>
      <c r="BJ138" s="59"/>
    </row>
    <row r="139" spans="1:62" x14ac:dyDescent="0.25">
      <c r="A139" s="59"/>
      <c r="B139" s="59"/>
      <c r="C139" s="59"/>
      <c r="D139" s="59"/>
      <c r="E139" s="61"/>
      <c r="F139" s="59"/>
      <c r="G139" s="59"/>
      <c r="H139" s="59"/>
      <c r="I139" s="59"/>
      <c r="J139" s="59"/>
      <c r="K139" s="59"/>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c r="BI139" s="59"/>
      <c r="BJ139" s="59"/>
    </row>
    <row r="140" spans="1:62" x14ac:dyDescent="0.25">
      <c r="A140" s="59"/>
      <c r="B140" s="59"/>
      <c r="C140" s="59"/>
      <c r="D140" s="59"/>
      <c r="E140" s="61"/>
      <c r="F140" s="59"/>
      <c r="G140" s="59"/>
      <c r="H140" s="59"/>
      <c r="I140" s="59"/>
      <c r="J140" s="59"/>
      <c r="K140" s="59"/>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c r="BI140" s="59"/>
      <c r="BJ140" s="59"/>
    </row>
    <row r="141" spans="1:62" x14ac:dyDescent="0.25">
      <c r="A141" s="59"/>
      <c r="B141" s="59"/>
      <c r="C141" s="59"/>
      <c r="D141" s="59"/>
      <c r="E141" s="61"/>
      <c r="F141" s="59"/>
      <c r="G141" s="59"/>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row>
    <row r="142" spans="1:62" x14ac:dyDescent="0.25">
      <c r="A142" s="59"/>
      <c r="B142" s="59"/>
      <c r="C142" s="59"/>
      <c r="D142" s="59"/>
      <c r="E142" s="61"/>
      <c r="F142" s="59"/>
      <c r="G142" s="59"/>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row>
    <row r="143" spans="1:62" x14ac:dyDescent="0.25">
      <c r="A143" s="59"/>
      <c r="B143" s="59"/>
      <c r="C143" s="59"/>
      <c r="D143" s="59"/>
      <c r="E143" s="61"/>
      <c r="F143" s="59"/>
      <c r="G143" s="59"/>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row>
    <row r="144" spans="1:62" x14ac:dyDescent="0.25">
      <c r="A144" s="59"/>
      <c r="B144" s="59"/>
      <c r="C144" s="59"/>
      <c r="D144" s="59"/>
      <c r="E144" s="61"/>
      <c r="F144" s="59"/>
      <c r="G144" s="59"/>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row>
    <row r="145" spans="1:62" x14ac:dyDescent="0.25">
      <c r="A145" s="59"/>
      <c r="B145" s="59"/>
      <c r="C145" s="59"/>
      <c r="D145" s="59"/>
      <c r="E145" s="61"/>
      <c r="F145" s="59"/>
      <c r="G145" s="59"/>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row>
    <row r="146" spans="1:62" x14ac:dyDescent="0.25">
      <c r="A146" s="59"/>
      <c r="B146" s="59"/>
      <c r="C146" s="59"/>
      <c r="D146" s="59"/>
      <c r="E146" s="61"/>
      <c r="F146" s="59"/>
      <c r="G146" s="59"/>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row>
    <row r="147" spans="1:62" x14ac:dyDescent="0.25">
      <c r="A147" s="59"/>
      <c r="B147" s="59"/>
      <c r="C147" s="59"/>
      <c r="D147" s="59"/>
      <c r="E147" s="61"/>
      <c r="F147" s="59"/>
      <c r="G147" s="59"/>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row>
    <row r="148" spans="1:62" x14ac:dyDescent="0.25">
      <c r="A148" s="59"/>
      <c r="B148" s="59"/>
      <c r="C148" s="59"/>
      <c r="D148" s="59"/>
      <c r="E148" s="61"/>
      <c r="F148" s="59"/>
      <c r="G148" s="59"/>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row>
    <row r="149" spans="1:62" x14ac:dyDescent="0.25">
      <c r="A149" s="59"/>
      <c r="B149" s="59"/>
      <c r="C149" s="59"/>
      <c r="D149" s="59"/>
      <c r="E149" s="61"/>
      <c r="F149" s="59"/>
      <c r="G149" s="59"/>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row>
    <row r="150" spans="1:62" x14ac:dyDescent="0.25">
      <c r="A150" s="59"/>
      <c r="B150" s="59"/>
      <c r="C150" s="59"/>
      <c r="D150" s="59"/>
      <c r="E150" s="61"/>
      <c r="F150" s="59"/>
      <c r="G150" s="59"/>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row>
    <row r="151" spans="1:62" x14ac:dyDescent="0.25">
      <c r="A151" s="59"/>
      <c r="B151" s="59"/>
      <c r="C151" s="59"/>
      <c r="D151" s="59"/>
      <c r="E151" s="61"/>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row>
    <row r="152" spans="1:62" x14ac:dyDescent="0.25">
      <c r="A152" s="59"/>
      <c r="B152" s="59"/>
      <c r="C152" s="59"/>
      <c r="D152" s="59"/>
      <c r="E152" s="61"/>
      <c r="F152" s="59"/>
      <c r="G152" s="59"/>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row>
    <row r="153" spans="1:62" x14ac:dyDescent="0.25">
      <c r="A153" s="59"/>
      <c r="B153" s="59"/>
      <c r="C153" s="59"/>
      <c r="D153" s="59"/>
      <c r="E153" s="61"/>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row>
    <row r="154" spans="1:62" x14ac:dyDescent="0.25">
      <c r="A154" s="59"/>
      <c r="B154" s="59"/>
      <c r="C154" s="59"/>
      <c r="D154" s="59"/>
      <c r="E154" s="61"/>
      <c r="F154" s="59"/>
      <c r="G154" s="59"/>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row>
    <row r="155" spans="1:62" x14ac:dyDescent="0.25">
      <c r="A155" s="59"/>
      <c r="B155" s="59"/>
      <c r="C155" s="59"/>
      <c r="D155" s="59"/>
      <c r="E155" s="61"/>
      <c r="F155" s="59"/>
      <c r="G155" s="59"/>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row>
    <row r="156" spans="1:62" x14ac:dyDescent="0.25">
      <c r="A156" s="59"/>
      <c r="B156" s="59"/>
      <c r="C156" s="59"/>
      <c r="D156" s="59"/>
      <c r="E156" s="61"/>
      <c r="F156" s="59"/>
      <c r="G156" s="59"/>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row>
    <row r="157" spans="1:62" x14ac:dyDescent="0.25">
      <c r="A157" s="59"/>
      <c r="B157" s="59"/>
      <c r="C157" s="59"/>
      <c r="D157" s="59"/>
      <c r="E157" s="61"/>
      <c r="F157" s="59"/>
      <c r="G157" s="59"/>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row>
    <row r="158" spans="1:62" x14ac:dyDescent="0.25">
      <c r="A158" s="59"/>
      <c r="B158" s="59"/>
      <c r="C158" s="59"/>
      <c r="D158" s="59"/>
      <c r="E158" s="61"/>
      <c r="F158" s="59"/>
      <c r="G158" s="59"/>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row>
    <row r="159" spans="1:62" x14ac:dyDescent="0.25">
      <c r="A159" s="59"/>
      <c r="B159" s="59"/>
      <c r="C159" s="59"/>
      <c r="D159" s="59"/>
      <c r="E159" s="61"/>
      <c r="F159" s="59"/>
      <c r="G159" s="59"/>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row>
    <row r="160" spans="1:62" x14ac:dyDescent="0.25">
      <c r="A160" s="59"/>
      <c r="B160" s="59"/>
      <c r="C160" s="59"/>
      <c r="D160" s="59"/>
      <c r="E160" s="61"/>
      <c r="F160" s="59"/>
      <c r="G160" s="59"/>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row>
    <row r="161" spans="1:62" x14ac:dyDescent="0.25">
      <c r="A161" s="59"/>
      <c r="B161" s="59"/>
      <c r="C161" s="59"/>
      <c r="D161" s="59"/>
      <c r="E161" s="61"/>
      <c r="F161" s="59"/>
      <c r="G161" s="59"/>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row>
    <row r="162" spans="1:62" x14ac:dyDescent="0.25">
      <c r="A162" s="59"/>
      <c r="B162" s="59"/>
      <c r="C162" s="59"/>
      <c r="D162" s="59"/>
      <c r="E162" s="61"/>
      <c r="F162" s="59"/>
      <c r="G162" s="59"/>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row>
    <row r="163" spans="1:62" x14ac:dyDescent="0.25">
      <c r="A163" s="59"/>
      <c r="B163" s="59"/>
      <c r="C163" s="59"/>
      <c r="D163" s="59"/>
      <c r="E163" s="61"/>
      <c r="F163" s="59"/>
      <c r="G163" s="59"/>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row>
    <row r="164" spans="1:62" x14ac:dyDescent="0.25">
      <c r="A164" s="59"/>
      <c r="B164" s="59"/>
      <c r="C164" s="59"/>
      <c r="D164" s="59"/>
      <c r="E164" s="61"/>
      <c r="F164" s="59"/>
      <c r="G164" s="59"/>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row>
    <row r="165" spans="1:62" x14ac:dyDescent="0.25">
      <c r="A165" s="59"/>
      <c r="B165" s="59"/>
      <c r="C165" s="59"/>
      <c r="D165" s="59"/>
      <c r="E165" s="61"/>
      <c r="F165" s="59"/>
      <c r="G165" s="59"/>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row>
    <row r="166" spans="1:62" x14ac:dyDescent="0.25">
      <c r="A166" s="59"/>
      <c r="B166" s="59"/>
      <c r="C166" s="59"/>
      <c r="D166" s="59"/>
      <c r="E166" s="61"/>
      <c r="F166" s="59"/>
      <c r="G166" s="59"/>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row>
    <row r="167" spans="1:62" x14ac:dyDescent="0.25">
      <c r="A167" s="59"/>
      <c r="B167" s="59"/>
      <c r="C167" s="59"/>
      <c r="D167" s="59"/>
      <c r="E167" s="61"/>
      <c r="F167" s="59"/>
      <c r="G167" s="59"/>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row>
    <row r="168" spans="1:62" x14ac:dyDescent="0.25">
      <c r="A168" s="59"/>
      <c r="B168" s="59"/>
      <c r="C168" s="59"/>
      <c r="D168" s="59"/>
      <c r="E168" s="61"/>
      <c r="F168" s="59"/>
      <c r="G168" s="59"/>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row>
    <row r="169" spans="1:62" x14ac:dyDescent="0.25">
      <c r="A169" s="59"/>
      <c r="B169" s="59"/>
      <c r="C169" s="59"/>
      <c r="D169" s="59"/>
      <c r="E169" s="61"/>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row>
    <row r="170" spans="1:62" x14ac:dyDescent="0.25">
      <c r="A170" s="59"/>
      <c r="B170" s="59"/>
      <c r="C170" s="59"/>
      <c r="D170" s="59"/>
      <c r="E170" s="61"/>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row>
    <row r="171" spans="1:62" x14ac:dyDescent="0.25">
      <c r="A171" s="59"/>
      <c r="B171" s="59"/>
      <c r="C171" s="59"/>
      <c r="D171" s="59"/>
      <c r="E171" s="61"/>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row>
    <row r="172" spans="1:62" x14ac:dyDescent="0.25">
      <c r="A172" s="59"/>
      <c r="B172" s="59"/>
      <c r="C172" s="59"/>
      <c r="D172" s="59"/>
      <c r="E172" s="61"/>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row>
    <row r="173" spans="1:62" x14ac:dyDescent="0.25">
      <c r="A173" s="59"/>
      <c r="B173" s="59"/>
      <c r="C173" s="59"/>
      <c r="D173" s="59"/>
      <c r="E173" s="61"/>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row>
    <row r="174" spans="1:62" x14ac:dyDescent="0.25">
      <c r="A174" s="59"/>
      <c r="B174" s="59"/>
      <c r="C174" s="59"/>
      <c r="D174" s="59"/>
      <c r="E174" s="61"/>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row>
    <row r="175" spans="1:62" x14ac:dyDescent="0.25">
      <c r="A175" s="59"/>
      <c r="B175" s="59"/>
      <c r="C175" s="59"/>
      <c r="D175" s="59"/>
      <c r="E175" s="61"/>
      <c r="F175" s="59"/>
      <c r="G175" s="59"/>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row>
    <row r="176" spans="1:62" x14ac:dyDescent="0.25">
      <c r="A176" s="59"/>
      <c r="B176" s="59"/>
      <c r="C176" s="59"/>
      <c r="D176" s="59"/>
      <c r="E176" s="61"/>
      <c r="F176" s="59"/>
      <c r="G176" s="59"/>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row>
    <row r="177" spans="1:62" x14ac:dyDescent="0.25">
      <c r="A177" s="59"/>
      <c r="B177" s="59"/>
      <c r="C177" s="59"/>
      <c r="D177" s="59"/>
      <c r="E177" s="61"/>
      <c r="F177" s="59"/>
      <c r="G177" s="59"/>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row>
    <row r="178" spans="1:62" x14ac:dyDescent="0.25">
      <c r="A178" s="59"/>
      <c r="B178" s="59"/>
      <c r="C178" s="59"/>
      <c r="D178" s="59"/>
      <c r="E178" s="61"/>
      <c r="F178" s="59"/>
      <c r="G178" s="59"/>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row>
    <row r="179" spans="1:62" x14ac:dyDescent="0.25">
      <c r="A179" s="59"/>
      <c r="B179" s="59"/>
      <c r="C179" s="59"/>
      <c r="D179" s="59"/>
      <c r="E179" s="61"/>
      <c r="F179" s="59"/>
      <c r="G179" s="59"/>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row>
    <row r="180" spans="1:62" x14ac:dyDescent="0.25">
      <c r="A180" s="59"/>
      <c r="B180" s="59"/>
      <c r="C180" s="59"/>
      <c r="D180" s="59"/>
      <c r="E180" s="61"/>
      <c r="F180" s="59"/>
      <c r="G180" s="59"/>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c r="BI180" s="59"/>
      <c r="BJ180" s="59"/>
    </row>
    <row r="181" spans="1:62" x14ac:dyDescent="0.25">
      <c r="A181" s="59"/>
      <c r="B181" s="59"/>
      <c r="C181" s="59"/>
      <c r="D181" s="59"/>
      <c r="E181" s="61"/>
      <c r="F181" s="59"/>
      <c r="G181" s="59"/>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c r="BI181" s="59"/>
      <c r="BJ181" s="59"/>
    </row>
    <row r="182" spans="1:62" x14ac:dyDescent="0.25">
      <c r="A182" s="59"/>
      <c r="B182" s="59"/>
      <c r="C182" s="59"/>
      <c r="D182" s="59"/>
      <c r="E182" s="61"/>
      <c r="F182" s="59"/>
      <c r="G182" s="59"/>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row>
    <row r="183" spans="1:62" x14ac:dyDescent="0.25">
      <c r="A183" s="59"/>
      <c r="B183" s="59"/>
      <c r="C183" s="59"/>
      <c r="D183" s="59"/>
      <c r="E183" s="61"/>
      <c r="F183" s="59"/>
      <c r="G183" s="59"/>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row>
    <row r="184" spans="1:62" x14ac:dyDescent="0.25">
      <c r="A184" s="59"/>
      <c r="B184" s="59"/>
      <c r="C184" s="59"/>
      <c r="D184" s="59"/>
      <c r="E184" s="61"/>
      <c r="F184" s="59"/>
      <c r="G184" s="59"/>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row>
    <row r="185" spans="1:62" x14ac:dyDescent="0.25">
      <c r="A185" s="59"/>
      <c r="B185" s="59"/>
      <c r="C185" s="59"/>
      <c r="D185" s="59"/>
      <c r="E185" s="61"/>
      <c r="F185" s="59"/>
      <c r="G185" s="59"/>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c r="BI185" s="59"/>
      <c r="BJ185" s="59"/>
    </row>
    <row r="186" spans="1:62" x14ac:dyDescent="0.25">
      <c r="A186" s="59"/>
      <c r="B186" s="59"/>
      <c r="C186" s="59"/>
      <c r="D186" s="59"/>
      <c r="E186" s="61"/>
      <c r="F186" s="59"/>
      <c r="G186" s="59"/>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row>
    <row r="187" spans="1:62" x14ac:dyDescent="0.25">
      <c r="A187" s="59"/>
      <c r="B187" s="59"/>
      <c r="C187" s="59"/>
      <c r="D187" s="59"/>
      <c r="E187" s="61"/>
      <c r="F187" s="59"/>
      <c r="G187" s="59"/>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c r="BI187" s="59"/>
      <c r="BJ187" s="59"/>
    </row>
    <row r="188" spans="1:62" x14ac:dyDescent="0.25">
      <c r="A188" s="59"/>
      <c r="B188" s="59"/>
      <c r="C188" s="59"/>
      <c r="D188" s="59"/>
      <c r="E188" s="61"/>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c r="BI188" s="59"/>
      <c r="BJ188" s="59"/>
    </row>
    <row r="189" spans="1:62" x14ac:dyDescent="0.25">
      <c r="A189" s="59"/>
      <c r="B189" s="59"/>
      <c r="C189" s="59"/>
      <c r="D189" s="59"/>
      <c r="E189" s="61"/>
      <c r="F189" s="59"/>
      <c r="G189" s="59"/>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row>
    <row r="190" spans="1:62" x14ac:dyDescent="0.25">
      <c r="A190" s="59"/>
      <c r="B190" s="59"/>
      <c r="C190" s="59"/>
      <c r="D190" s="59"/>
      <c r="E190" s="61"/>
      <c r="F190" s="59"/>
      <c r="G190" s="59"/>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c r="BI190" s="59"/>
      <c r="BJ190" s="59"/>
    </row>
    <row r="191" spans="1:62" x14ac:dyDescent="0.25">
      <c r="A191" s="59"/>
      <c r="B191" s="59"/>
      <c r="C191" s="59"/>
      <c r="D191" s="59"/>
      <c r="E191" s="61"/>
      <c r="F191" s="59"/>
      <c r="G191" s="59"/>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c r="BI191" s="59"/>
      <c r="BJ191" s="59"/>
    </row>
    <row r="192" spans="1:62" x14ac:dyDescent="0.25">
      <c r="A192" s="59"/>
      <c r="B192" s="59"/>
      <c r="C192" s="59"/>
      <c r="D192" s="59"/>
      <c r="E192" s="61"/>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row>
    <row r="193" spans="1:62" x14ac:dyDescent="0.25">
      <c r="A193" s="59"/>
      <c r="B193" s="59"/>
      <c r="C193" s="59"/>
      <c r="D193" s="59"/>
      <c r="E193" s="61"/>
      <c r="F193" s="59"/>
      <c r="G193" s="59"/>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row>
    <row r="194" spans="1:62" x14ac:dyDescent="0.25">
      <c r="A194" s="59"/>
      <c r="B194" s="59"/>
      <c r="C194" s="59"/>
      <c r="D194" s="59"/>
      <c r="E194" s="61"/>
      <c r="F194" s="59"/>
      <c r="G194" s="59"/>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c r="BI194" s="59"/>
      <c r="BJ194" s="59"/>
    </row>
    <row r="195" spans="1:62" x14ac:dyDescent="0.25">
      <c r="A195" s="59"/>
      <c r="B195" s="59"/>
      <c r="C195" s="59"/>
      <c r="D195" s="59"/>
      <c r="E195" s="61"/>
      <c r="F195" s="59"/>
      <c r="G195" s="59"/>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c r="BI195" s="59"/>
      <c r="BJ195" s="59"/>
    </row>
    <row r="196" spans="1:62" x14ac:dyDescent="0.25">
      <c r="A196" s="59"/>
      <c r="B196" s="59"/>
      <c r="C196" s="59"/>
      <c r="D196" s="59"/>
      <c r="E196" s="61"/>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c r="BI196" s="59"/>
      <c r="BJ196" s="59"/>
    </row>
    <row r="197" spans="1:62" x14ac:dyDescent="0.25">
      <c r="A197" s="59"/>
      <c r="B197" s="59"/>
      <c r="C197" s="59"/>
      <c r="D197" s="59"/>
      <c r="E197" s="61"/>
      <c r="F197" s="59"/>
      <c r="G197" s="59"/>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c r="BI197" s="59"/>
      <c r="BJ197" s="59"/>
    </row>
    <row r="198" spans="1:62" x14ac:dyDescent="0.25">
      <c r="A198" s="59"/>
      <c r="B198" s="59"/>
      <c r="C198" s="59"/>
      <c r="D198" s="59"/>
      <c r="E198" s="61"/>
      <c r="F198" s="59"/>
      <c r="G198" s="59"/>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c r="BI198" s="59"/>
      <c r="BJ198" s="59"/>
    </row>
    <row r="199" spans="1:62" x14ac:dyDescent="0.25">
      <c r="A199" s="59"/>
      <c r="B199" s="59"/>
      <c r="C199" s="59"/>
      <c r="D199" s="59"/>
      <c r="E199" s="61"/>
      <c r="F199" s="59"/>
      <c r="G199" s="59"/>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c r="BI199" s="59"/>
      <c r="BJ199" s="59"/>
    </row>
    <row r="200" spans="1:62" x14ac:dyDescent="0.25">
      <c r="A200" s="59"/>
      <c r="B200" s="59"/>
      <c r="C200" s="59"/>
      <c r="D200" s="59"/>
      <c r="E200" s="61"/>
      <c r="F200" s="59"/>
      <c r="G200" s="59"/>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c r="BI200" s="59"/>
      <c r="BJ200" s="59"/>
    </row>
    <row r="201" spans="1:62" x14ac:dyDescent="0.25">
      <c r="BA201" s="59"/>
      <c r="BB201" s="59"/>
      <c r="BC201" s="59"/>
      <c r="BD201" s="59"/>
      <c r="BE201" s="59"/>
      <c r="BF201" s="59"/>
      <c r="BG201" s="59"/>
      <c r="BH201" s="59"/>
      <c r="BI201" s="59"/>
      <c r="BJ201" s="59"/>
    </row>
    <row r="203" spans="1:62" x14ac:dyDescent="0.25">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c r="BI203" s="59"/>
      <c r="BJ203" s="59"/>
    </row>
    <row r="204" spans="1:62" x14ac:dyDescent="0.25">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row>
    <row r="205" spans="1:62" x14ac:dyDescent="0.25">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c r="BI205" s="59"/>
      <c r="BJ205" s="59"/>
    </row>
    <row r="206" spans="1:62" x14ac:dyDescent="0.25">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row>
    <row r="207" spans="1:62" x14ac:dyDescent="0.25">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c r="BI207" s="59"/>
      <c r="BJ207" s="59"/>
    </row>
    <row r="208" spans="1:62" x14ac:dyDescent="0.25">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c r="BI208" s="59"/>
      <c r="BJ208" s="59"/>
    </row>
    <row r="209" spans="1:62" x14ac:dyDescent="0.25">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c r="BI209" s="59"/>
      <c r="BJ209" s="59"/>
    </row>
    <row r="210" spans="1:62" x14ac:dyDescent="0.25">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c r="BI210" s="59"/>
      <c r="BJ210" s="59"/>
    </row>
    <row r="211" spans="1:62" x14ac:dyDescent="0.25">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row>
    <row r="212" spans="1:62" x14ac:dyDescent="0.25">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c r="BI212" s="59"/>
      <c r="BJ212" s="59"/>
    </row>
    <row r="213" spans="1:62" x14ac:dyDescent="0.25">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c r="BI213" s="59"/>
      <c r="BJ213" s="59"/>
    </row>
    <row r="214" spans="1:62" x14ac:dyDescent="0.25">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c r="BI214" s="59"/>
      <c r="BJ214" s="59"/>
    </row>
    <row r="215" spans="1:62" x14ac:dyDescent="0.25">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row>
    <row r="216" spans="1:62" x14ac:dyDescent="0.25">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row>
    <row r="217" spans="1:62" x14ac:dyDescent="0.25">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c r="BI217" s="59"/>
      <c r="BJ217" s="59"/>
    </row>
    <row r="218" spans="1:62" x14ac:dyDescent="0.25">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c r="BI218" s="59"/>
      <c r="BJ218" s="59"/>
    </row>
    <row r="219" spans="1:62" x14ac:dyDescent="0.25">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row>
    <row r="220" spans="1:62" x14ac:dyDescent="0.25">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c r="BI220" s="59"/>
      <c r="BJ220" s="59"/>
    </row>
    <row r="221" spans="1:62" x14ac:dyDescent="0.25">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row>
    <row r="222" spans="1:62" x14ac:dyDescent="0.25">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c r="BI222" s="59"/>
      <c r="BJ222" s="59"/>
    </row>
    <row r="223" spans="1:62" x14ac:dyDescent="0.25">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row>
    <row r="224" spans="1:62" x14ac:dyDescent="0.25">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c r="BI224" s="59"/>
      <c r="BJ224" s="59"/>
    </row>
    <row r="225" spans="1:62" x14ac:dyDescent="0.25">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row>
    <row r="226" spans="1:62" x14ac:dyDescent="0.25">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row>
    <row r="227" spans="1:62" x14ac:dyDescent="0.25">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c r="BI227" s="59"/>
      <c r="BJ227" s="59"/>
    </row>
    <row r="228" spans="1:62" x14ac:dyDescent="0.25">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c r="BI228" s="59"/>
      <c r="BJ228" s="59"/>
    </row>
    <row r="229" spans="1:62" x14ac:dyDescent="0.25">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c r="BI229" s="59"/>
      <c r="BJ229" s="59"/>
    </row>
    <row r="230" spans="1:62" x14ac:dyDescent="0.25">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c r="BI230" s="59"/>
      <c r="BJ230" s="59"/>
    </row>
    <row r="231" spans="1:62" x14ac:dyDescent="0.25">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row>
    <row r="232" spans="1:62" x14ac:dyDescent="0.25">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c r="BI232" s="59"/>
      <c r="BJ232" s="59"/>
    </row>
    <row r="233" spans="1:62" x14ac:dyDescent="0.25">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c r="BI233" s="59"/>
      <c r="BJ233" s="59"/>
    </row>
    <row r="234" spans="1:62" x14ac:dyDescent="0.25">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c r="BI234" s="59"/>
      <c r="BJ234" s="59"/>
    </row>
    <row r="235" spans="1:62" x14ac:dyDescent="0.25">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row>
    <row r="236" spans="1:62" x14ac:dyDescent="0.25">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c r="BI236" s="59"/>
      <c r="BJ236" s="59"/>
    </row>
    <row r="237" spans="1:62" x14ac:dyDescent="0.25">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row>
    <row r="238" spans="1:62" x14ac:dyDescent="0.25">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c r="BI238" s="59"/>
      <c r="BJ238" s="59"/>
    </row>
    <row r="239" spans="1:62" x14ac:dyDescent="0.25">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c r="BI239" s="59"/>
      <c r="BJ239" s="59"/>
    </row>
    <row r="240" spans="1:62" x14ac:dyDescent="0.25">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c r="BI240" s="59"/>
      <c r="BJ240" s="59"/>
    </row>
    <row r="241" spans="1:62" x14ac:dyDescent="0.25">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c r="BI241" s="59"/>
      <c r="BJ241" s="59"/>
    </row>
    <row r="242" spans="1:62" x14ac:dyDescent="0.25">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c r="BI242" s="59"/>
      <c r="BJ242" s="59"/>
    </row>
    <row r="243" spans="1:62" x14ac:dyDescent="0.25">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c r="BI243" s="59"/>
      <c r="BJ243" s="59"/>
    </row>
    <row r="244" spans="1:62" x14ac:dyDescent="0.25">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row>
    <row r="245" spans="1:62" x14ac:dyDescent="0.25">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c r="BI245" s="59"/>
      <c r="BJ245" s="59"/>
    </row>
    <row r="246" spans="1:62" x14ac:dyDescent="0.25">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row>
    <row r="247" spans="1:62" x14ac:dyDescent="0.25">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row>
    <row r="248" spans="1:62" x14ac:dyDescent="0.25">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c r="BI248" s="59"/>
      <c r="BJ248" s="59"/>
    </row>
    <row r="249" spans="1:62" x14ac:dyDescent="0.25">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c r="BI249" s="59"/>
      <c r="BJ249" s="59"/>
    </row>
    <row r="250" spans="1:62" x14ac:dyDescent="0.25">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c r="BI250" s="59"/>
      <c r="BJ250" s="59"/>
    </row>
    <row r="251" spans="1:62" x14ac:dyDescent="0.25">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c r="BI251" s="59"/>
      <c r="BJ251" s="59"/>
    </row>
    <row r="252" spans="1:62" x14ac:dyDescent="0.25">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row>
    <row r="253" spans="1:62" x14ac:dyDescent="0.25">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row>
    <row r="254" spans="1:62" x14ac:dyDescent="0.25">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c r="BI254" s="59"/>
      <c r="BJ254" s="59"/>
    </row>
    <row r="255" spans="1:62" x14ac:dyDescent="0.25">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row>
    <row r="256" spans="1:62" x14ac:dyDescent="0.25">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c r="BI256" s="59"/>
      <c r="BJ256" s="59"/>
    </row>
    <row r="257" spans="1:62" x14ac:dyDescent="0.25">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c r="BI257" s="59"/>
      <c r="BJ257" s="59"/>
    </row>
    <row r="258" spans="1:62" x14ac:dyDescent="0.25">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row>
    <row r="259" spans="1:62" x14ac:dyDescent="0.25">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c r="BI259" s="59"/>
      <c r="BJ259" s="59"/>
    </row>
    <row r="260" spans="1:62" x14ac:dyDescent="0.25">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c r="BI260" s="59"/>
      <c r="BJ260" s="59"/>
    </row>
    <row r="261" spans="1:62" x14ac:dyDescent="0.25">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row>
    <row r="262" spans="1:62" x14ac:dyDescent="0.25">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c r="BI262" s="59"/>
      <c r="BJ262" s="59"/>
    </row>
    <row r="263" spans="1:62" x14ac:dyDescent="0.25">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row>
    <row r="264" spans="1:62" x14ac:dyDescent="0.25">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c r="BI264" s="59"/>
      <c r="BJ264" s="59"/>
    </row>
    <row r="265" spans="1:62" x14ac:dyDescent="0.25">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row>
    <row r="266" spans="1:62" x14ac:dyDescent="0.25">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row>
    <row r="267" spans="1:62" x14ac:dyDescent="0.25">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row>
    <row r="268" spans="1:62" x14ac:dyDescent="0.25">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row>
    <row r="269" spans="1:62" x14ac:dyDescent="0.25">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c r="BI269" s="59"/>
      <c r="BJ269" s="59"/>
    </row>
    <row r="270" spans="1:62" x14ac:dyDescent="0.25">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c r="BI270" s="59"/>
      <c r="BJ270" s="59"/>
    </row>
    <row r="271" spans="1:62" x14ac:dyDescent="0.25">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c r="BI271" s="59"/>
      <c r="BJ271" s="59"/>
    </row>
    <row r="272" spans="1:62" x14ac:dyDescent="0.25">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c r="BI272" s="59"/>
      <c r="BJ272" s="59"/>
    </row>
    <row r="273" spans="1:62" x14ac:dyDescent="0.25">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c r="BI273" s="59"/>
      <c r="BJ273" s="59"/>
    </row>
    <row r="274" spans="1:62" x14ac:dyDescent="0.25">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c r="BI274" s="59"/>
      <c r="BJ274" s="59"/>
    </row>
    <row r="275" spans="1:62" x14ac:dyDescent="0.25">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c r="BI275" s="59"/>
      <c r="BJ275" s="59"/>
    </row>
    <row r="276" spans="1:62" x14ac:dyDescent="0.25">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c r="BI276" s="59"/>
      <c r="BJ276" s="59"/>
    </row>
    <row r="277" spans="1:62" x14ac:dyDescent="0.25">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c r="BI277" s="59"/>
      <c r="BJ277" s="59"/>
    </row>
    <row r="278" spans="1:62" x14ac:dyDescent="0.25">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c r="BI278" s="59"/>
      <c r="BJ278" s="59"/>
    </row>
    <row r="279" spans="1:62" x14ac:dyDescent="0.25">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c r="BI279" s="59"/>
      <c r="BJ279" s="59"/>
    </row>
    <row r="280" spans="1:62" x14ac:dyDescent="0.25">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row>
    <row r="281" spans="1:62" x14ac:dyDescent="0.25">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59"/>
      <c r="BB281" s="59"/>
      <c r="BC281" s="59"/>
      <c r="BD281" s="59"/>
      <c r="BE281" s="59"/>
      <c r="BF281" s="59"/>
      <c r="BG281" s="59"/>
      <c r="BH281" s="59"/>
      <c r="BI281" s="59"/>
      <c r="BJ281" s="59"/>
    </row>
    <row r="282" spans="1:62" x14ac:dyDescent="0.25">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c r="AM282" s="59"/>
      <c r="AN282" s="59"/>
      <c r="AO282" s="59"/>
      <c r="AP282" s="59"/>
      <c r="AQ282" s="59"/>
      <c r="AR282" s="59"/>
      <c r="AS282" s="59"/>
      <c r="AT282" s="59"/>
      <c r="AU282" s="59"/>
      <c r="AV282" s="59"/>
      <c r="AW282" s="59"/>
      <c r="AX282" s="59"/>
      <c r="AY282" s="59"/>
      <c r="AZ282" s="59"/>
      <c r="BA282" s="59"/>
      <c r="BB282" s="59"/>
      <c r="BC282" s="59"/>
      <c r="BD282" s="59"/>
      <c r="BE282" s="59"/>
      <c r="BF282" s="59"/>
      <c r="BG282" s="59"/>
      <c r="BH282" s="59"/>
      <c r="BI282" s="59"/>
      <c r="BJ282" s="59"/>
    </row>
    <row r="283" spans="1:62" x14ac:dyDescent="0.25">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c r="AM283" s="59"/>
      <c r="AN283" s="59"/>
      <c r="AO283" s="59"/>
      <c r="AP283" s="59"/>
      <c r="AQ283" s="59"/>
      <c r="AR283" s="59"/>
      <c r="AS283" s="59"/>
      <c r="AT283" s="59"/>
      <c r="AU283" s="59"/>
      <c r="AV283" s="59"/>
      <c r="AW283" s="59"/>
      <c r="AX283" s="59"/>
      <c r="AY283" s="59"/>
      <c r="AZ283" s="59"/>
      <c r="BA283" s="59"/>
      <c r="BB283" s="59"/>
      <c r="BC283" s="59"/>
      <c r="BD283" s="59"/>
      <c r="BE283" s="59"/>
      <c r="BF283" s="59"/>
      <c r="BG283" s="59"/>
      <c r="BH283" s="59"/>
      <c r="BI283" s="59"/>
      <c r="BJ283" s="59"/>
    </row>
    <row r="284" spans="1:62" x14ac:dyDescent="0.25">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c r="AM284" s="59"/>
      <c r="AN284" s="59"/>
      <c r="AO284" s="59"/>
      <c r="AP284" s="59"/>
      <c r="AQ284" s="59"/>
      <c r="AR284" s="59"/>
      <c r="AS284" s="59"/>
      <c r="AT284" s="59"/>
      <c r="AU284" s="59"/>
      <c r="AV284" s="59"/>
      <c r="AW284" s="59"/>
      <c r="AX284" s="59"/>
      <c r="AY284" s="59"/>
      <c r="AZ284" s="59"/>
      <c r="BA284" s="59"/>
      <c r="BB284" s="59"/>
      <c r="BC284" s="59"/>
      <c r="BD284" s="59"/>
      <c r="BE284" s="59"/>
      <c r="BF284" s="59"/>
      <c r="BG284" s="59"/>
      <c r="BH284" s="59"/>
      <c r="BI284" s="59"/>
      <c r="BJ284" s="59"/>
    </row>
    <row r="285" spans="1:62" x14ac:dyDescent="0.25">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c r="AM285" s="59"/>
      <c r="AN285" s="59"/>
      <c r="AO285" s="59"/>
      <c r="AP285" s="59"/>
      <c r="AQ285" s="59"/>
      <c r="AR285" s="59"/>
      <c r="AS285" s="59"/>
      <c r="AT285" s="59"/>
      <c r="AU285" s="59"/>
      <c r="AV285" s="59"/>
      <c r="AW285" s="59"/>
      <c r="AX285" s="59"/>
      <c r="AY285" s="59"/>
      <c r="AZ285" s="59"/>
      <c r="BA285" s="59"/>
      <c r="BB285" s="59"/>
      <c r="BC285" s="59"/>
      <c r="BD285" s="59"/>
      <c r="BE285" s="59"/>
      <c r="BF285" s="59"/>
      <c r="BG285" s="59"/>
      <c r="BH285" s="59"/>
      <c r="BI285" s="59"/>
      <c r="BJ285" s="59"/>
    </row>
    <row r="286" spans="1:62" x14ac:dyDescent="0.25">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c r="AM286" s="59"/>
      <c r="AN286" s="59"/>
      <c r="AO286" s="59"/>
      <c r="AP286" s="59"/>
      <c r="AQ286" s="59"/>
      <c r="AR286" s="59"/>
      <c r="AS286" s="59"/>
      <c r="AT286" s="59"/>
      <c r="AU286" s="59"/>
      <c r="AV286" s="59"/>
      <c r="AW286" s="59"/>
      <c r="AX286" s="59"/>
      <c r="AY286" s="59"/>
      <c r="AZ286" s="59"/>
      <c r="BA286" s="59"/>
      <c r="BB286" s="59"/>
      <c r="BC286" s="59"/>
      <c r="BD286" s="59"/>
      <c r="BE286" s="59"/>
      <c r="BF286" s="59"/>
      <c r="BG286" s="59"/>
      <c r="BH286" s="59"/>
      <c r="BI286" s="59"/>
      <c r="BJ286" s="59"/>
    </row>
    <row r="287" spans="1:62" x14ac:dyDescent="0.25">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c r="AM287" s="59"/>
      <c r="AN287" s="59"/>
      <c r="AO287" s="59"/>
      <c r="AP287" s="59"/>
      <c r="AQ287" s="59"/>
      <c r="AR287" s="59"/>
      <c r="AS287" s="59"/>
      <c r="AT287" s="59"/>
      <c r="AU287" s="59"/>
      <c r="AV287" s="59"/>
      <c r="AW287" s="59"/>
      <c r="AX287" s="59"/>
      <c r="AY287" s="59"/>
      <c r="AZ287" s="59"/>
      <c r="BA287" s="59"/>
      <c r="BB287" s="59"/>
      <c r="BC287" s="59"/>
      <c r="BD287" s="59"/>
      <c r="BE287" s="59"/>
      <c r="BF287" s="59"/>
      <c r="BG287" s="59"/>
      <c r="BH287" s="59"/>
      <c r="BI287" s="59"/>
      <c r="BJ287" s="59"/>
    </row>
    <row r="288" spans="1:62" x14ac:dyDescent="0.25">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row>
    <row r="289" spans="1:62" x14ac:dyDescent="0.25">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c r="AM289" s="59"/>
      <c r="AN289" s="59"/>
      <c r="AO289" s="59"/>
      <c r="AP289" s="59"/>
      <c r="AQ289" s="59"/>
      <c r="AR289" s="59"/>
      <c r="AS289" s="59"/>
      <c r="AT289" s="59"/>
      <c r="AU289" s="59"/>
      <c r="AV289" s="59"/>
      <c r="AW289" s="59"/>
      <c r="AX289" s="59"/>
      <c r="AY289" s="59"/>
      <c r="AZ289" s="59"/>
      <c r="BA289" s="59"/>
      <c r="BB289" s="59"/>
      <c r="BC289" s="59"/>
      <c r="BD289" s="59"/>
      <c r="BE289" s="59"/>
      <c r="BF289" s="59"/>
      <c r="BG289" s="59"/>
      <c r="BH289" s="59"/>
      <c r="BI289" s="59"/>
      <c r="BJ289" s="59"/>
    </row>
    <row r="290" spans="1:62" x14ac:dyDescent="0.25">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c r="AM290" s="59"/>
      <c r="AN290" s="59"/>
      <c r="AO290" s="59"/>
      <c r="AP290" s="59"/>
      <c r="AQ290" s="59"/>
      <c r="AR290" s="59"/>
      <c r="AS290" s="59"/>
      <c r="AT290" s="59"/>
      <c r="AU290" s="59"/>
      <c r="AV290" s="59"/>
      <c r="AW290" s="59"/>
      <c r="AX290" s="59"/>
      <c r="AY290" s="59"/>
      <c r="AZ290" s="59"/>
      <c r="BA290" s="59"/>
      <c r="BB290" s="59"/>
      <c r="BC290" s="59"/>
      <c r="BD290" s="59"/>
      <c r="BE290" s="59"/>
      <c r="BF290" s="59"/>
      <c r="BG290" s="59"/>
      <c r="BH290" s="59"/>
      <c r="BI290" s="59"/>
      <c r="BJ290" s="59"/>
    </row>
    <row r="291" spans="1:62" x14ac:dyDescent="0.25">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c r="AM291" s="59"/>
      <c r="AN291" s="59"/>
      <c r="AO291" s="59"/>
      <c r="AP291" s="59"/>
      <c r="AQ291" s="59"/>
      <c r="AR291" s="59"/>
      <c r="AS291" s="59"/>
      <c r="AT291" s="59"/>
      <c r="AU291" s="59"/>
      <c r="AV291" s="59"/>
      <c r="AW291" s="59"/>
      <c r="AX291" s="59"/>
      <c r="AY291" s="59"/>
      <c r="AZ291" s="59"/>
      <c r="BA291" s="59"/>
      <c r="BB291" s="59"/>
      <c r="BC291" s="59"/>
      <c r="BD291" s="59"/>
      <c r="BE291" s="59"/>
      <c r="BF291" s="59"/>
      <c r="BG291" s="59"/>
      <c r="BH291" s="59"/>
      <c r="BI291" s="59"/>
      <c r="BJ291" s="59"/>
    </row>
    <row r="292" spans="1:62" x14ac:dyDescent="0.25">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c r="AM292" s="59"/>
      <c r="AN292" s="59"/>
      <c r="AO292" s="59"/>
      <c r="AP292" s="59"/>
      <c r="AQ292" s="59"/>
      <c r="AR292" s="59"/>
      <c r="AS292" s="59"/>
      <c r="AT292" s="59"/>
      <c r="AU292" s="59"/>
      <c r="AV292" s="59"/>
      <c r="AW292" s="59"/>
      <c r="AX292" s="59"/>
      <c r="AY292" s="59"/>
      <c r="AZ292" s="59"/>
      <c r="BA292" s="59"/>
      <c r="BB292" s="59"/>
      <c r="BC292" s="59"/>
      <c r="BD292" s="59"/>
      <c r="BE292" s="59"/>
      <c r="BF292" s="59"/>
      <c r="BG292" s="59"/>
      <c r="BH292" s="59"/>
      <c r="BI292" s="59"/>
      <c r="BJ292" s="59"/>
    </row>
    <row r="293" spans="1:62" x14ac:dyDescent="0.25">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c r="AM293" s="59"/>
      <c r="AN293" s="59"/>
      <c r="AO293" s="59"/>
      <c r="AP293" s="59"/>
      <c r="AQ293" s="59"/>
      <c r="AR293" s="59"/>
      <c r="AS293" s="59"/>
      <c r="AT293" s="59"/>
      <c r="AU293" s="59"/>
      <c r="AV293" s="59"/>
      <c r="AW293" s="59"/>
      <c r="AX293" s="59"/>
      <c r="AY293" s="59"/>
      <c r="AZ293" s="59"/>
      <c r="BA293" s="59"/>
      <c r="BB293" s="59"/>
      <c r="BC293" s="59"/>
      <c r="BD293" s="59"/>
      <c r="BE293" s="59"/>
      <c r="BF293" s="59"/>
      <c r="BG293" s="59"/>
      <c r="BH293" s="59"/>
      <c r="BI293" s="59"/>
      <c r="BJ293" s="59"/>
    </row>
    <row r="294" spans="1:62" x14ac:dyDescent="0.25">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c r="AM294" s="59"/>
      <c r="AN294" s="59"/>
      <c r="AO294" s="59"/>
      <c r="AP294" s="59"/>
      <c r="AQ294" s="59"/>
      <c r="AR294" s="59"/>
      <c r="AS294" s="59"/>
      <c r="AT294" s="59"/>
      <c r="AU294" s="59"/>
      <c r="AV294" s="59"/>
      <c r="AW294" s="59"/>
      <c r="AX294" s="59"/>
      <c r="AY294" s="59"/>
      <c r="AZ294" s="59"/>
      <c r="BA294" s="59"/>
      <c r="BB294" s="59"/>
      <c r="BC294" s="59"/>
      <c r="BD294" s="59"/>
      <c r="BE294" s="59"/>
      <c r="BF294" s="59"/>
      <c r="BG294" s="59"/>
      <c r="BH294" s="59"/>
      <c r="BI294" s="59"/>
      <c r="BJ294" s="59"/>
    </row>
    <row r="295" spans="1:62" x14ac:dyDescent="0.25">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c r="AM295" s="59"/>
      <c r="AN295" s="59"/>
      <c r="AO295" s="59"/>
      <c r="AP295" s="59"/>
      <c r="AQ295" s="59"/>
      <c r="AR295" s="59"/>
      <c r="AS295" s="59"/>
      <c r="AT295" s="59"/>
      <c r="AU295" s="59"/>
      <c r="AV295" s="59"/>
      <c r="AW295" s="59"/>
      <c r="AX295" s="59"/>
      <c r="AY295" s="59"/>
      <c r="AZ295" s="59"/>
      <c r="BA295" s="59"/>
      <c r="BB295" s="59"/>
      <c r="BC295" s="59"/>
      <c r="BD295" s="59"/>
      <c r="BE295" s="59"/>
      <c r="BF295" s="59"/>
      <c r="BG295" s="59"/>
      <c r="BH295" s="59"/>
      <c r="BI295" s="59"/>
      <c r="BJ295" s="59"/>
    </row>
    <row r="296" spans="1:62" x14ac:dyDescent="0.25">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c r="AM296" s="59"/>
      <c r="AN296" s="59"/>
      <c r="AO296" s="59"/>
      <c r="AP296" s="59"/>
      <c r="AQ296" s="59"/>
      <c r="AR296" s="59"/>
      <c r="AS296" s="59"/>
      <c r="AT296" s="59"/>
      <c r="AU296" s="59"/>
      <c r="AV296" s="59"/>
      <c r="AW296" s="59"/>
      <c r="AX296" s="59"/>
      <c r="AY296" s="59"/>
      <c r="AZ296" s="59"/>
      <c r="BA296" s="59"/>
      <c r="BB296" s="59"/>
      <c r="BC296" s="59"/>
      <c r="BD296" s="59"/>
      <c r="BE296" s="59"/>
      <c r="BF296" s="59"/>
      <c r="BG296" s="59"/>
      <c r="BH296" s="59"/>
      <c r="BI296" s="59"/>
      <c r="BJ296" s="59"/>
    </row>
    <row r="297" spans="1:62" x14ac:dyDescent="0.25">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c r="AM297" s="59"/>
      <c r="AN297" s="59"/>
      <c r="AO297" s="59"/>
      <c r="AP297" s="59"/>
      <c r="AQ297" s="59"/>
      <c r="AR297" s="59"/>
      <c r="AS297" s="59"/>
      <c r="AT297" s="59"/>
      <c r="AU297" s="59"/>
      <c r="AV297" s="59"/>
      <c r="AW297" s="59"/>
      <c r="AX297" s="59"/>
      <c r="AY297" s="59"/>
      <c r="AZ297" s="59"/>
      <c r="BA297" s="59"/>
      <c r="BB297" s="59"/>
      <c r="BC297" s="59"/>
      <c r="BD297" s="59"/>
      <c r="BE297" s="59"/>
      <c r="BF297" s="59"/>
      <c r="BG297" s="59"/>
      <c r="BH297" s="59"/>
      <c r="BI297" s="59"/>
      <c r="BJ297" s="59"/>
    </row>
    <row r="298" spans="1:62" x14ac:dyDescent="0.25">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c r="AM298" s="59"/>
      <c r="AN298" s="59"/>
      <c r="AO298" s="59"/>
      <c r="AP298" s="59"/>
      <c r="AQ298" s="59"/>
      <c r="AR298" s="59"/>
      <c r="AS298" s="59"/>
      <c r="AT298" s="59"/>
      <c r="AU298" s="59"/>
      <c r="AV298" s="59"/>
      <c r="AW298" s="59"/>
      <c r="AX298" s="59"/>
      <c r="AY298" s="59"/>
      <c r="AZ298" s="59"/>
      <c r="BA298" s="59"/>
      <c r="BB298" s="59"/>
      <c r="BC298" s="59"/>
      <c r="BD298" s="59"/>
      <c r="BE298" s="59"/>
      <c r="BF298" s="59"/>
      <c r="BG298" s="59"/>
      <c r="BH298" s="59"/>
      <c r="BI298" s="59"/>
      <c r="BJ298" s="59"/>
    </row>
    <row r="299" spans="1:62" x14ac:dyDescent="0.25">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c r="AM299" s="59"/>
      <c r="AN299" s="59"/>
      <c r="AO299" s="59"/>
      <c r="AP299" s="59"/>
      <c r="AQ299" s="59"/>
      <c r="AR299" s="59"/>
      <c r="AS299" s="59"/>
      <c r="AT299" s="59"/>
      <c r="AU299" s="59"/>
      <c r="AV299" s="59"/>
      <c r="AW299" s="59"/>
      <c r="AX299" s="59"/>
      <c r="AY299" s="59"/>
      <c r="AZ299" s="59"/>
      <c r="BA299" s="59"/>
      <c r="BB299" s="59"/>
      <c r="BC299" s="59"/>
      <c r="BD299" s="59"/>
      <c r="BE299" s="59"/>
      <c r="BF299" s="59"/>
      <c r="BG299" s="59"/>
      <c r="BH299" s="59"/>
      <c r="BI299" s="59"/>
      <c r="BJ299" s="59"/>
    </row>
    <row r="300" spans="1:62" x14ac:dyDescent="0.25">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c r="AM300" s="59"/>
      <c r="AN300" s="59"/>
      <c r="AO300" s="59"/>
      <c r="AP300" s="59"/>
      <c r="AQ300" s="59"/>
      <c r="AR300" s="59"/>
      <c r="AS300" s="59"/>
      <c r="AT300" s="59"/>
      <c r="AU300" s="59"/>
      <c r="AV300" s="59"/>
      <c r="AW300" s="59"/>
      <c r="AX300" s="59"/>
      <c r="AY300" s="59"/>
      <c r="AZ300" s="59"/>
      <c r="BA300" s="59"/>
      <c r="BB300" s="59"/>
      <c r="BC300" s="59"/>
      <c r="BD300" s="59"/>
      <c r="BE300" s="59"/>
      <c r="BF300" s="59"/>
      <c r="BG300" s="59"/>
      <c r="BH300" s="59"/>
      <c r="BI300" s="59"/>
      <c r="BJ300" s="59"/>
    </row>
    <row r="301" spans="1:62" x14ac:dyDescent="0.25">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c r="AM301" s="59"/>
      <c r="AN301" s="59"/>
      <c r="AO301" s="59"/>
      <c r="AP301" s="59"/>
      <c r="AQ301" s="59"/>
      <c r="AR301" s="59"/>
      <c r="AS301" s="59"/>
      <c r="AT301" s="59"/>
      <c r="AU301" s="59"/>
      <c r="AV301" s="59"/>
      <c r="AW301" s="59"/>
      <c r="AX301" s="59"/>
      <c r="AY301" s="59"/>
      <c r="AZ301" s="59"/>
      <c r="BA301" s="59"/>
      <c r="BB301" s="59"/>
      <c r="BC301" s="59"/>
      <c r="BD301" s="59"/>
      <c r="BE301" s="59"/>
      <c r="BF301" s="59"/>
      <c r="BG301" s="59"/>
      <c r="BH301" s="59"/>
      <c r="BI301" s="59"/>
      <c r="BJ301" s="59"/>
    </row>
    <row r="302" spans="1:62" x14ac:dyDescent="0.25">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c r="AM302" s="59"/>
      <c r="AN302" s="59"/>
      <c r="AO302" s="59"/>
      <c r="AP302" s="59"/>
      <c r="AQ302" s="59"/>
      <c r="AR302" s="59"/>
      <c r="AS302" s="59"/>
      <c r="AT302" s="59"/>
      <c r="AU302" s="59"/>
      <c r="AV302" s="59"/>
      <c r="AW302" s="59"/>
      <c r="AX302" s="59"/>
      <c r="AY302" s="59"/>
      <c r="AZ302" s="59"/>
      <c r="BA302" s="59"/>
      <c r="BB302" s="59"/>
      <c r="BC302" s="59"/>
      <c r="BD302" s="59"/>
      <c r="BE302" s="59"/>
      <c r="BF302" s="59"/>
      <c r="BG302" s="59"/>
      <c r="BH302" s="59"/>
      <c r="BI302" s="59"/>
      <c r="BJ302" s="59"/>
    </row>
    <row r="303" spans="1:62" x14ac:dyDescent="0.25">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c r="AM303" s="59"/>
      <c r="AN303" s="59"/>
      <c r="AO303" s="59"/>
      <c r="AP303" s="59"/>
      <c r="AQ303" s="59"/>
      <c r="AR303" s="59"/>
      <c r="AS303" s="59"/>
      <c r="AT303" s="59"/>
      <c r="AU303" s="59"/>
      <c r="AV303" s="59"/>
      <c r="AW303" s="59"/>
      <c r="AX303" s="59"/>
      <c r="AY303" s="59"/>
      <c r="AZ303" s="59"/>
      <c r="BA303" s="59"/>
      <c r="BB303" s="59"/>
      <c r="BC303" s="59"/>
      <c r="BD303" s="59"/>
      <c r="BE303" s="59"/>
      <c r="BF303" s="59"/>
      <c r="BG303" s="59"/>
      <c r="BH303" s="59"/>
      <c r="BI303" s="59"/>
      <c r="BJ303" s="59"/>
    </row>
    <row r="304" spans="1:62" x14ac:dyDescent="0.25">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c r="AM304" s="59"/>
      <c r="AN304" s="59"/>
      <c r="AO304" s="59"/>
      <c r="AP304" s="59"/>
      <c r="AQ304" s="59"/>
      <c r="AR304" s="59"/>
      <c r="AS304" s="59"/>
      <c r="AT304" s="59"/>
      <c r="AU304" s="59"/>
      <c r="AV304" s="59"/>
      <c r="AW304" s="59"/>
      <c r="AX304" s="59"/>
      <c r="AY304" s="59"/>
      <c r="AZ304" s="59"/>
      <c r="BA304" s="59"/>
      <c r="BB304" s="59"/>
      <c r="BC304" s="59"/>
      <c r="BD304" s="59"/>
      <c r="BE304" s="59"/>
      <c r="BF304" s="59"/>
      <c r="BG304" s="59"/>
      <c r="BH304" s="59"/>
      <c r="BI304" s="59"/>
      <c r="BJ304" s="59"/>
    </row>
    <row r="305" spans="1:62" x14ac:dyDescent="0.25">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c r="AM305" s="59"/>
      <c r="AN305" s="59"/>
      <c r="AO305" s="59"/>
      <c r="AP305" s="59"/>
      <c r="AQ305" s="59"/>
      <c r="AR305" s="59"/>
      <c r="AS305" s="59"/>
      <c r="AT305" s="59"/>
      <c r="AU305" s="59"/>
      <c r="AV305" s="59"/>
      <c r="AW305" s="59"/>
      <c r="AX305" s="59"/>
      <c r="AY305" s="59"/>
      <c r="AZ305" s="59"/>
      <c r="BA305" s="59"/>
      <c r="BB305" s="59"/>
      <c r="BC305" s="59"/>
      <c r="BD305" s="59"/>
      <c r="BE305" s="59"/>
      <c r="BF305" s="59"/>
      <c r="BG305" s="59"/>
      <c r="BH305" s="59"/>
      <c r="BI305" s="59"/>
      <c r="BJ305" s="59"/>
    </row>
    <row r="306" spans="1:62" x14ac:dyDescent="0.25">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c r="AM306" s="59"/>
      <c r="AN306" s="59"/>
      <c r="AO306" s="59"/>
      <c r="AP306" s="59"/>
      <c r="AQ306" s="59"/>
      <c r="AR306" s="59"/>
      <c r="AS306" s="59"/>
      <c r="AT306" s="59"/>
      <c r="AU306" s="59"/>
      <c r="AV306" s="59"/>
      <c r="AW306" s="59"/>
      <c r="AX306" s="59"/>
      <c r="AY306" s="59"/>
      <c r="AZ306" s="59"/>
      <c r="BA306" s="59"/>
      <c r="BB306" s="59"/>
      <c r="BC306" s="59"/>
      <c r="BD306" s="59"/>
      <c r="BE306" s="59"/>
      <c r="BF306" s="59"/>
      <c r="BG306" s="59"/>
      <c r="BH306" s="59"/>
      <c r="BI306" s="59"/>
      <c r="BJ306" s="59"/>
    </row>
    <row r="307" spans="1:62" x14ac:dyDescent="0.25">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c r="AM307" s="59"/>
      <c r="AN307" s="59"/>
      <c r="AO307" s="59"/>
      <c r="AP307" s="59"/>
      <c r="AQ307" s="59"/>
      <c r="AR307" s="59"/>
      <c r="AS307" s="59"/>
      <c r="AT307" s="59"/>
      <c r="AU307" s="59"/>
      <c r="AV307" s="59"/>
      <c r="AW307" s="59"/>
      <c r="AX307" s="59"/>
      <c r="AY307" s="59"/>
      <c r="AZ307" s="59"/>
      <c r="BA307" s="59"/>
      <c r="BB307" s="59"/>
      <c r="BC307" s="59"/>
      <c r="BD307" s="59"/>
      <c r="BE307" s="59"/>
      <c r="BF307" s="59"/>
      <c r="BG307" s="59"/>
      <c r="BH307" s="59"/>
      <c r="BI307" s="59"/>
      <c r="BJ307" s="59"/>
    </row>
    <row r="308" spans="1:62" x14ac:dyDescent="0.25">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c r="AM308" s="59"/>
      <c r="AN308" s="59"/>
      <c r="AO308" s="59"/>
      <c r="AP308" s="59"/>
      <c r="AQ308" s="59"/>
      <c r="AR308" s="59"/>
      <c r="AS308" s="59"/>
      <c r="AT308" s="59"/>
      <c r="AU308" s="59"/>
      <c r="AV308" s="59"/>
      <c r="AW308" s="59"/>
      <c r="AX308" s="59"/>
      <c r="AY308" s="59"/>
      <c r="AZ308" s="59"/>
      <c r="BA308" s="59"/>
      <c r="BB308" s="59"/>
      <c r="BC308" s="59"/>
      <c r="BD308" s="59"/>
      <c r="BE308" s="59"/>
      <c r="BF308" s="59"/>
      <c r="BG308" s="59"/>
      <c r="BH308" s="59"/>
      <c r="BI308" s="59"/>
      <c r="BJ308" s="59"/>
    </row>
    <row r="309" spans="1:62" x14ac:dyDescent="0.25">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row>
    <row r="310" spans="1:62" x14ac:dyDescent="0.25">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c r="AM310" s="59"/>
      <c r="AN310" s="59"/>
      <c r="AO310" s="59"/>
      <c r="AP310" s="59"/>
      <c r="AQ310" s="59"/>
      <c r="AR310" s="59"/>
      <c r="AS310" s="59"/>
      <c r="AT310" s="59"/>
      <c r="AU310" s="59"/>
      <c r="AV310" s="59"/>
      <c r="AW310" s="59"/>
      <c r="AX310" s="59"/>
      <c r="AY310" s="59"/>
      <c r="AZ310" s="59"/>
      <c r="BA310" s="59"/>
      <c r="BB310" s="59"/>
      <c r="BC310" s="59"/>
      <c r="BD310" s="59"/>
      <c r="BE310" s="59"/>
      <c r="BF310" s="59"/>
      <c r="BG310" s="59"/>
      <c r="BH310" s="59"/>
      <c r="BI310" s="59"/>
      <c r="BJ310" s="59"/>
    </row>
    <row r="311" spans="1:62" x14ac:dyDescent="0.25">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c r="AM311" s="59"/>
      <c r="AN311" s="59"/>
      <c r="AO311" s="59"/>
      <c r="AP311" s="59"/>
      <c r="AQ311" s="59"/>
      <c r="AR311" s="59"/>
      <c r="AS311" s="59"/>
      <c r="AT311" s="59"/>
      <c r="AU311" s="59"/>
      <c r="AV311" s="59"/>
      <c r="AW311" s="59"/>
      <c r="AX311" s="59"/>
      <c r="AY311" s="59"/>
      <c r="AZ311" s="59"/>
      <c r="BA311" s="59"/>
      <c r="BB311" s="59"/>
      <c r="BC311" s="59"/>
      <c r="BD311" s="59"/>
      <c r="BE311" s="59"/>
      <c r="BF311" s="59"/>
      <c r="BG311" s="59"/>
      <c r="BH311" s="59"/>
      <c r="BI311" s="59"/>
      <c r="BJ311" s="59"/>
    </row>
    <row r="312" spans="1:62" x14ac:dyDescent="0.25">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c r="AM312" s="59"/>
      <c r="AN312" s="59"/>
      <c r="AO312" s="59"/>
      <c r="AP312" s="59"/>
      <c r="AQ312" s="59"/>
      <c r="AR312" s="59"/>
      <c r="AS312" s="59"/>
      <c r="AT312" s="59"/>
      <c r="AU312" s="59"/>
      <c r="AV312" s="59"/>
      <c r="AW312" s="59"/>
      <c r="AX312" s="59"/>
      <c r="AY312" s="59"/>
      <c r="AZ312" s="59"/>
      <c r="BA312" s="59"/>
      <c r="BB312" s="59"/>
      <c r="BC312" s="59"/>
      <c r="BD312" s="59"/>
      <c r="BE312" s="59"/>
      <c r="BF312" s="59"/>
      <c r="BG312" s="59"/>
      <c r="BH312" s="59"/>
      <c r="BI312" s="59"/>
      <c r="BJ312" s="59"/>
    </row>
    <row r="313" spans="1:62" x14ac:dyDescent="0.25">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c r="AM313" s="59"/>
      <c r="AN313" s="59"/>
      <c r="AO313" s="59"/>
      <c r="AP313" s="59"/>
      <c r="AQ313" s="59"/>
      <c r="AR313" s="59"/>
      <c r="AS313" s="59"/>
      <c r="AT313" s="59"/>
      <c r="AU313" s="59"/>
      <c r="AV313" s="59"/>
      <c r="AW313" s="59"/>
      <c r="AX313" s="59"/>
      <c r="AY313" s="59"/>
      <c r="AZ313" s="59"/>
      <c r="BA313" s="59"/>
      <c r="BB313" s="59"/>
      <c r="BC313" s="59"/>
      <c r="BD313" s="59"/>
      <c r="BE313" s="59"/>
      <c r="BF313" s="59"/>
      <c r="BG313" s="59"/>
      <c r="BH313" s="59"/>
      <c r="BI313" s="59"/>
      <c r="BJ313" s="59"/>
    </row>
    <row r="314" spans="1:62" x14ac:dyDescent="0.25">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c r="AM314" s="59"/>
      <c r="AN314" s="59"/>
      <c r="AO314" s="59"/>
      <c r="AP314" s="59"/>
      <c r="AQ314" s="59"/>
      <c r="AR314" s="59"/>
      <c r="AS314" s="59"/>
      <c r="AT314" s="59"/>
      <c r="AU314" s="59"/>
      <c r="AV314" s="59"/>
      <c r="AW314" s="59"/>
      <c r="AX314" s="59"/>
      <c r="AY314" s="59"/>
      <c r="AZ314" s="59"/>
      <c r="BA314" s="59"/>
      <c r="BB314" s="59"/>
      <c r="BC314" s="59"/>
      <c r="BD314" s="59"/>
      <c r="BE314" s="59"/>
      <c r="BF314" s="59"/>
      <c r="BG314" s="59"/>
      <c r="BH314" s="59"/>
      <c r="BI314" s="59"/>
      <c r="BJ314" s="59"/>
    </row>
    <row r="315" spans="1:62" x14ac:dyDescent="0.25">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c r="AM315" s="59"/>
      <c r="AN315" s="59"/>
      <c r="AO315" s="59"/>
      <c r="AP315" s="59"/>
      <c r="AQ315" s="59"/>
      <c r="AR315" s="59"/>
      <c r="AS315" s="59"/>
      <c r="AT315" s="59"/>
      <c r="AU315" s="59"/>
      <c r="AV315" s="59"/>
      <c r="AW315" s="59"/>
      <c r="AX315" s="59"/>
      <c r="AY315" s="59"/>
      <c r="AZ315" s="59"/>
      <c r="BA315" s="59"/>
      <c r="BB315" s="59"/>
      <c r="BC315" s="59"/>
      <c r="BD315" s="59"/>
      <c r="BE315" s="59"/>
      <c r="BF315" s="59"/>
      <c r="BG315" s="59"/>
      <c r="BH315" s="59"/>
      <c r="BI315" s="59"/>
      <c r="BJ315" s="59"/>
    </row>
    <row r="316" spans="1:62" x14ac:dyDescent="0.25">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c r="AM316" s="59"/>
      <c r="AN316" s="59"/>
      <c r="AO316" s="59"/>
      <c r="AP316" s="59"/>
      <c r="AQ316" s="59"/>
      <c r="AR316" s="59"/>
      <c r="AS316" s="59"/>
      <c r="AT316" s="59"/>
      <c r="AU316" s="59"/>
      <c r="AV316" s="59"/>
      <c r="AW316" s="59"/>
      <c r="AX316" s="59"/>
      <c r="AY316" s="59"/>
      <c r="AZ316" s="59"/>
      <c r="BA316" s="59"/>
      <c r="BB316" s="59"/>
      <c r="BC316" s="59"/>
      <c r="BD316" s="59"/>
      <c r="BE316" s="59"/>
      <c r="BF316" s="59"/>
      <c r="BG316" s="59"/>
      <c r="BH316" s="59"/>
      <c r="BI316" s="59"/>
      <c r="BJ316" s="59"/>
    </row>
    <row r="317" spans="1:62" x14ac:dyDescent="0.25">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row>
    <row r="318" spans="1:62" x14ac:dyDescent="0.25">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row>
    <row r="319" spans="1:62" x14ac:dyDescent="0.25">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row>
    <row r="320" spans="1:62" x14ac:dyDescent="0.25">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row>
    <row r="321" spans="1:62" x14ac:dyDescent="0.25">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row>
    <row r="322" spans="1:62" x14ac:dyDescent="0.25">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row>
    <row r="323" spans="1:62" x14ac:dyDescent="0.25">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row>
    <row r="324" spans="1:62" x14ac:dyDescent="0.25">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row>
    <row r="325" spans="1:62" x14ac:dyDescent="0.25">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row>
    <row r="326" spans="1:62" x14ac:dyDescent="0.25">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row>
    <row r="327" spans="1:62" x14ac:dyDescent="0.25">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row>
    <row r="328" spans="1:62" x14ac:dyDescent="0.25">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row>
    <row r="329" spans="1:62" x14ac:dyDescent="0.25">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row>
    <row r="330" spans="1:62" x14ac:dyDescent="0.25">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row>
    <row r="331" spans="1:62" x14ac:dyDescent="0.25">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row>
    <row r="332" spans="1:62" x14ac:dyDescent="0.25">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row>
    <row r="333" spans="1:62" x14ac:dyDescent="0.25">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row>
    <row r="334" spans="1:62" x14ac:dyDescent="0.25">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row>
    <row r="335" spans="1:62" x14ac:dyDescent="0.25">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row>
    <row r="336" spans="1:62" x14ac:dyDescent="0.25">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row>
    <row r="337" spans="1:62" x14ac:dyDescent="0.25">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row>
    <row r="338" spans="1:62" x14ac:dyDescent="0.25">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row>
    <row r="339" spans="1:62" x14ac:dyDescent="0.25">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row>
    <row r="340" spans="1:62" x14ac:dyDescent="0.25">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row>
    <row r="341" spans="1:62" x14ac:dyDescent="0.25">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row>
    <row r="342" spans="1:62" x14ac:dyDescent="0.25">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row>
    <row r="343" spans="1:62" x14ac:dyDescent="0.25">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row>
    <row r="344" spans="1:62" x14ac:dyDescent="0.25">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row>
    <row r="345" spans="1:62" x14ac:dyDescent="0.25">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row>
    <row r="346" spans="1:62" x14ac:dyDescent="0.25">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row>
    <row r="347" spans="1:62" x14ac:dyDescent="0.25">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c r="AM347" s="59"/>
      <c r="AN347" s="59"/>
      <c r="AO347" s="59"/>
      <c r="AP347" s="59"/>
      <c r="AQ347" s="59"/>
      <c r="AR347" s="59"/>
      <c r="AS347" s="59"/>
      <c r="AT347" s="59"/>
      <c r="AU347" s="59"/>
      <c r="AV347" s="59"/>
      <c r="AW347" s="59"/>
      <c r="AX347" s="59"/>
      <c r="AY347" s="59"/>
      <c r="AZ347" s="59"/>
      <c r="BA347" s="59"/>
      <c r="BB347" s="59"/>
      <c r="BC347" s="59"/>
      <c r="BD347" s="59"/>
      <c r="BE347" s="59"/>
      <c r="BF347" s="59"/>
      <c r="BG347" s="59"/>
      <c r="BH347" s="59"/>
      <c r="BI347" s="59"/>
      <c r="BJ347" s="59"/>
    </row>
    <row r="348" spans="1:62" x14ac:dyDescent="0.25">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c r="AM348" s="59"/>
      <c r="AN348" s="59"/>
      <c r="AO348" s="59"/>
      <c r="AP348" s="59"/>
      <c r="AQ348" s="59"/>
      <c r="AR348" s="59"/>
      <c r="AS348" s="59"/>
      <c r="AT348" s="59"/>
      <c r="AU348" s="59"/>
      <c r="AV348" s="59"/>
      <c r="AW348" s="59"/>
      <c r="AX348" s="59"/>
      <c r="AY348" s="59"/>
      <c r="AZ348" s="59"/>
      <c r="BA348" s="59"/>
      <c r="BB348" s="59"/>
      <c r="BC348" s="59"/>
      <c r="BD348" s="59"/>
      <c r="BE348" s="59"/>
      <c r="BF348" s="59"/>
      <c r="BG348" s="59"/>
      <c r="BH348" s="59"/>
      <c r="BI348" s="59"/>
      <c r="BJ348" s="59"/>
    </row>
    <row r="349" spans="1:62" x14ac:dyDescent="0.25">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c r="AM349" s="59"/>
      <c r="AN349" s="59"/>
      <c r="AO349" s="59"/>
      <c r="AP349" s="59"/>
      <c r="AQ349" s="59"/>
      <c r="AR349" s="59"/>
      <c r="AS349" s="59"/>
      <c r="AT349" s="59"/>
      <c r="AU349" s="59"/>
      <c r="AV349" s="59"/>
      <c r="AW349" s="59"/>
      <c r="AX349" s="59"/>
      <c r="AY349" s="59"/>
      <c r="AZ349" s="59"/>
      <c r="BA349" s="59"/>
      <c r="BB349" s="59"/>
      <c r="BC349" s="59"/>
      <c r="BD349" s="59"/>
      <c r="BE349" s="59"/>
      <c r="BF349" s="59"/>
      <c r="BG349" s="59"/>
      <c r="BH349" s="59"/>
      <c r="BI349" s="59"/>
      <c r="BJ349" s="59"/>
    </row>
    <row r="350" spans="1:62" x14ac:dyDescent="0.25">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c r="AM350" s="59"/>
      <c r="AN350" s="59"/>
      <c r="AO350" s="59"/>
      <c r="AP350" s="59"/>
      <c r="AQ350" s="59"/>
      <c r="AR350" s="59"/>
      <c r="AS350" s="59"/>
      <c r="AT350" s="59"/>
      <c r="AU350" s="59"/>
      <c r="AV350" s="59"/>
      <c r="AW350" s="59"/>
      <c r="AX350" s="59"/>
      <c r="AY350" s="59"/>
      <c r="AZ350" s="59"/>
      <c r="BA350" s="59"/>
      <c r="BB350" s="59"/>
      <c r="BC350" s="59"/>
      <c r="BD350" s="59"/>
      <c r="BE350" s="59"/>
      <c r="BF350" s="59"/>
      <c r="BG350" s="59"/>
      <c r="BH350" s="59"/>
      <c r="BI350" s="59"/>
      <c r="BJ350" s="59"/>
    </row>
    <row r="351" spans="1:62" x14ac:dyDescent="0.25">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row>
    <row r="352" spans="1:62" x14ac:dyDescent="0.25">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c r="AA352" s="59"/>
      <c r="AB352" s="59"/>
      <c r="AC352" s="59"/>
      <c r="AD352" s="59"/>
      <c r="AE352" s="59"/>
      <c r="AF352" s="59"/>
      <c r="AG352" s="59"/>
      <c r="AH352" s="59"/>
      <c r="AI352" s="59"/>
      <c r="AJ352" s="59"/>
      <c r="AK352" s="59"/>
      <c r="AL352" s="59"/>
      <c r="AM352" s="59"/>
      <c r="AN352" s="59"/>
      <c r="AO352" s="59"/>
      <c r="AP352" s="59"/>
      <c r="AQ352" s="59"/>
      <c r="AR352" s="59"/>
      <c r="AS352" s="59"/>
      <c r="AT352" s="59"/>
      <c r="AU352" s="59"/>
      <c r="AV352" s="59"/>
      <c r="AW352" s="59"/>
      <c r="AX352" s="59"/>
      <c r="AY352" s="59"/>
      <c r="AZ352" s="59"/>
      <c r="BA352" s="59"/>
      <c r="BB352" s="59"/>
      <c r="BC352" s="59"/>
      <c r="BD352" s="59"/>
      <c r="BE352" s="59"/>
      <c r="BF352" s="59"/>
      <c r="BG352" s="59"/>
      <c r="BH352" s="59"/>
      <c r="BI352" s="59"/>
      <c r="BJ352" s="59"/>
    </row>
    <row r="353" spans="1:62" x14ac:dyDescent="0.25">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c r="AA353" s="59"/>
      <c r="AB353" s="59"/>
      <c r="AC353" s="59"/>
      <c r="AD353" s="59"/>
      <c r="AE353" s="59"/>
      <c r="AF353" s="59"/>
      <c r="AG353" s="59"/>
      <c r="AH353" s="59"/>
      <c r="AI353" s="59"/>
      <c r="AJ353" s="59"/>
      <c r="AK353" s="59"/>
      <c r="AL353" s="59"/>
      <c r="AM353" s="59"/>
      <c r="AN353" s="59"/>
      <c r="AO353" s="59"/>
      <c r="AP353" s="59"/>
      <c r="AQ353" s="59"/>
      <c r="AR353" s="59"/>
      <c r="AS353" s="59"/>
      <c r="AT353" s="59"/>
      <c r="AU353" s="59"/>
      <c r="AV353" s="59"/>
      <c r="AW353" s="59"/>
      <c r="AX353" s="59"/>
      <c r="AY353" s="59"/>
      <c r="AZ353" s="59"/>
      <c r="BA353" s="59"/>
      <c r="BB353" s="59"/>
      <c r="BC353" s="59"/>
      <c r="BD353" s="59"/>
      <c r="BE353" s="59"/>
      <c r="BF353" s="59"/>
      <c r="BG353" s="59"/>
      <c r="BH353" s="59"/>
      <c r="BI353" s="59"/>
      <c r="BJ353" s="59"/>
    </row>
    <row r="354" spans="1:62" x14ac:dyDescent="0.25">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c r="AA354" s="59"/>
      <c r="AB354" s="59"/>
      <c r="AC354" s="59"/>
      <c r="AD354" s="59"/>
      <c r="AE354" s="59"/>
      <c r="AF354" s="59"/>
      <c r="AG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row>
    <row r="355" spans="1:62" x14ac:dyDescent="0.25">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c r="AA355" s="59"/>
      <c r="AB355" s="59"/>
      <c r="AC355" s="59"/>
      <c r="AD355" s="59"/>
      <c r="AE355" s="59"/>
      <c r="AF355" s="59"/>
      <c r="AG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row>
    <row r="356" spans="1:62" x14ac:dyDescent="0.25">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c r="AA356" s="59"/>
      <c r="AB356" s="59"/>
      <c r="AC356" s="59"/>
      <c r="AD356" s="59"/>
      <c r="AE356" s="59"/>
      <c r="AF356" s="59"/>
      <c r="AG356" s="59"/>
      <c r="AH356" s="59"/>
      <c r="AI356" s="59"/>
      <c r="AJ356" s="59"/>
      <c r="AK356" s="59"/>
      <c r="AL356" s="59"/>
      <c r="AM356" s="59"/>
      <c r="AN356" s="59"/>
      <c r="AO356" s="59"/>
      <c r="AP356" s="59"/>
      <c r="AQ356" s="59"/>
      <c r="AR356" s="59"/>
      <c r="AS356" s="59"/>
      <c r="AT356" s="59"/>
      <c r="AU356" s="59"/>
      <c r="AV356" s="59"/>
      <c r="AW356" s="59"/>
      <c r="AX356" s="59"/>
      <c r="AY356" s="59"/>
      <c r="AZ356" s="59"/>
      <c r="BA356" s="59"/>
      <c r="BB356" s="59"/>
      <c r="BC356" s="59"/>
      <c r="BD356" s="59"/>
      <c r="BE356" s="59"/>
      <c r="BF356" s="59"/>
      <c r="BG356" s="59"/>
      <c r="BH356" s="59"/>
      <c r="BI356" s="59"/>
      <c r="BJ356" s="59"/>
    </row>
    <row r="357" spans="1:62" x14ac:dyDescent="0.25">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c r="AA357" s="59"/>
      <c r="AB357" s="59"/>
      <c r="AC357" s="59"/>
      <c r="AD357" s="59"/>
      <c r="AE357" s="59"/>
      <c r="AF357" s="59"/>
      <c r="AG357" s="59"/>
      <c r="AH357" s="59"/>
      <c r="AI357" s="59"/>
      <c r="AJ357" s="59"/>
      <c r="AK357" s="59"/>
      <c r="AL357" s="59"/>
      <c r="AM357" s="59"/>
      <c r="AN357" s="59"/>
      <c r="AO357" s="59"/>
      <c r="AP357" s="59"/>
      <c r="AQ357" s="59"/>
      <c r="AR357" s="59"/>
      <c r="AS357" s="59"/>
      <c r="AT357" s="59"/>
      <c r="AU357" s="59"/>
      <c r="AV357" s="59"/>
      <c r="AW357" s="59"/>
      <c r="AX357" s="59"/>
      <c r="AY357" s="59"/>
      <c r="AZ357" s="59"/>
      <c r="BA357" s="59"/>
      <c r="BB357" s="59"/>
      <c r="BC357" s="59"/>
      <c r="BD357" s="59"/>
      <c r="BE357" s="59"/>
      <c r="BF357" s="59"/>
      <c r="BG357" s="59"/>
      <c r="BH357" s="59"/>
      <c r="BI357" s="59"/>
      <c r="BJ357" s="59"/>
    </row>
    <row r="358" spans="1:62" x14ac:dyDescent="0.25">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c r="AA358" s="59"/>
      <c r="AB358" s="59"/>
      <c r="AC358" s="59"/>
      <c r="AD358" s="59"/>
      <c r="AE358" s="59"/>
      <c r="AF358" s="59"/>
      <c r="AG358" s="59"/>
      <c r="AH358" s="59"/>
      <c r="AI358" s="59"/>
      <c r="AJ358" s="59"/>
      <c r="AK358" s="59"/>
      <c r="AL358" s="59"/>
      <c r="AM358" s="59"/>
      <c r="AN358" s="59"/>
      <c r="AO358" s="59"/>
      <c r="AP358" s="59"/>
      <c r="AQ358" s="59"/>
      <c r="AR358" s="59"/>
      <c r="AS358" s="59"/>
      <c r="AT358" s="59"/>
      <c r="AU358" s="59"/>
      <c r="AV358" s="59"/>
      <c r="AW358" s="59"/>
      <c r="AX358" s="59"/>
      <c r="AY358" s="59"/>
      <c r="AZ358" s="59"/>
      <c r="BA358" s="59"/>
      <c r="BB358" s="59"/>
      <c r="BC358" s="59"/>
      <c r="BD358" s="59"/>
      <c r="BE358" s="59"/>
      <c r="BF358" s="59"/>
      <c r="BG358" s="59"/>
      <c r="BH358" s="59"/>
      <c r="BI358" s="59"/>
      <c r="BJ358" s="59"/>
    </row>
    <row r="359" spans="1:62" x14ac:dyDescent="0.25">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c r="AA359" s="59"/>
      <c r="AB359" s="59"/>
      <c r="AC359" s="59"/>
      <c r="AD359" s="59"/>
      <c r="AE359" s="59"/>
      <c r="AF359" s="59"/>
      <c r="AG359" s="59"/>
      <c r="AH359" s="59"/>
      <c r="AI359" s="59"/>
      <c r="AJ359" s="59"/>
      <c r="AK359" s="59"/>
      <c r="AL359" s="59"/>
      <c r="AM359" s="59"/>
      <c r="AN359" s="59"/>
      <c r="AO359" s="59"/>
      <c r="AP359" s="59"/>
      <c r="AQ359" s="59"/>
      <c r="AR359" s="59"/>
      <c r="AS359" s="59"/>
      <c r="AT359" s="59"/>
      <c r="AU359" s="59"/>
      <c r="AV359" s="59"/>
      <c r="AW359" s="59"/>
      <c r="AX359" s="59"/>
      <c r="AY359" s="59"/>
      <c r="AZ359" s="59"/>
      <c r="BA359" s="59"/>
      <c r="BB359" s="59"/>
      <c r="BC359" s="59"/>
      <c r="BD359" s="59"/>
      <c r="BE359" s="59"/>
      <c r="BF359" s="59"/>
      <c r="BG359" s="59"/>
      <c r="BH359" s="59"/>
      <c r="BI359" s="59"/>
      <c r="BJ359" s="59"/>
    </row>
    <row r="360" spans="1:62" x14ac:dyDescent="0.25">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c r="AA360" s="59"/>
      <c r="AB360" s="59"/>
      <c r="AC360" s="59"/>
      <c r="AD360" s="59"/>
      <c r="AE360" s="59"/>
      <c r="AF360" s="59"/>
      <c r="AG360" s="59"/>
      <c r="AH360" s="59"/>
      <c r="AI360" s="59"/>
      <c r="AJ360" s="59"/>
      <c r="AK360" s="59"/>
      <c r="AL360" s="59"/>
      <c r="AM360" s="59"/>
      <c r="AN360" s="59"/>
      <c r="AO360" s="59"/>
      <c r="AP360" s="59"/>
      <c r="AQ360" s="59"/>
      <c r="AR360" s="59"/>
      <c r="AS360" s="59"/>
      <c r="AT360" s="59"/>
      <c r="AU360" s="59"/>
      <c r="AV360" s="59"/>
      <c r="AW360" s="59"/>
      <c r="AX360" s="59"/>
      <c r="AY360" s="59"/>
      <c r="AZ360" s="59"/>
      <c r="BA360" s="59"/>
      <c r="BB360" s="59"/>
      <c r="BC360" s="59"/>
      <c r="BD360" s="59"/>
      <c r="BE360" s="59"/>
      <c r="BF360" s="59"/>
      <c r="BG360" s="59"/>
      <c r="BH360" s="59"/>
      <c r="BI360" s="59"/>
      <c r="BJ360" s="59"/>
    </row>
    <row r="361" spans="1:62" x14ac:dyDescent="0.25">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c r="AA361" s="59"/>
      <c r="AB361" s="59"/>
      <c r="AC361" s="59"/>
      <c r="AD361" s="59"/>
      <c r="AE361" s="59"/>
      <c r="AF361" s="59"/>
      <c r="AG361" s="59"/>
      <c r="AH361" s="59"/>
      <c r="AI361" s="59"/>
      <c r="AJ361" s="59"/>
      <c r="AK361" s="59"/>
      <c r="AL361" s="59"/>
      <c r="AM361" s="59"/>
      <c r="AN361" s="59"/>
      <c r="AO361" s="59"/>
      <c r="AP361" s="59"/>
      <c r="AQ361" s="59"/>
      <c r="AR361" s="59"/>
      <c r="AS361" s="59"/>
      <c r="AT361" s="59"/>
      <c r="AU361" s="59"/>
      <c r="AV361" s="59"/>
      <c r="AW361" s="59"/>
      <c r="AX361" s="59"/>
      <c r="AY361" s="59"/>
      <c r="AZ361" s="59"/>
      <c r="BA361" s="59"/>
      <c r="BB361" s="59"/>
      <c r="BC361" s="59"/>
      <c r="BD361" s="59"/>
      <c r="BE361" s="59"/>
      <c r="BF361" s="59"/>
      <c r="BG361" s="59"/>
      <c r="BH361" s="59"/>
      <c r="BI361" s="59"/>
      <c r="BJ361" s="59"/>
    </row>
    <row r="362" spans="1:62" x14ac:dyDescent="0.25">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c r="AA362" s="59"/>
      <c r="AB362" s="59"/>
      <c r="AC362" s="59"/>
      <c r="AD362" s="59"/>
      <c r="AE362" s="59"/>
      <c r="AF362" s="59"/>
      <c r="AG362" s="59"/>
      <c r="AH362" s="59"/>
      <c r="AI362" s="59"/>
      <c r="AJ362" s="59"/>
      <c r="AK362" s="59"/>
      <c r="AL362" s="59"/>
      <c r="AM362" s="59"/>
      <c r="AN362" s="59"/>
      <c r="AO362" s="59"/>
      <c r="AP362" s="59"/>
      <c r="AQ362" s="59"/>
      <c r="AR362" s="59"/>
      <c r="AS362" s="59"/>
      <c r="AT362" s="59"/>
      <c r="AU362" s="59"/>
      <c r="AV362" s="59"/>
      <c r="AW362" s="59"/>
      <c r="AX362" s="59"/>
      <c r="AY362" s="59"/>
      <c r="AZ362" s="59"/>
      <c r="BA362" s="59"/>
      <c r="BB362" s="59"/>
      <c r="BC362" s="59"/>
      <c r="BD362" s="59"/>
      <c r="BE362" s="59"/>
      <c r="BF362" s="59"/>
      <c r="BG362" s="59"/>
      <c r="BH362" s="59"/>
      <c r="BI362" s="59"/>
      <c r="BJ362" s="59"/>
    </row>
    <row r="363" spans="1:62" x14ac:dyDescent="0.25">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c r="AA363" s="59"/>
      <c r="AB363" s="59"/>
      <c r="AC363" s="59"/>
      <c r="AD363" s="59"/>
      <c r="AE363" s="59"/>
      <c r="AF363" s="59"/>
      <c r="AG363" s="59"/>
      <c r="AH363" s="59"/>
      <c r="AI363" s="59"/>
      <c r="AJ363" s="59"/>
      <c r="AK363" s="59"/>
      <c r="AL363" s="59"/>
      <c r="AM363" s="59"/>
      <c r="AN363" s="59"/>
      <c r="AO363" s="59"/>
      <c r="AP363" s="59"/>
      <c r="AQ363" s="59"/>
      <c r="AR363" s="59"/>
      <c r="AS363" s="59"/>
      <c r="AT363" s="59"/>
      <c r="AU363" s="59"/>
      <c r="AV363" s="59"/>
      <c r="AW363" s="59"/>
      <c r="AX363" s="59"/>
      <c r="AY363" s="59"/>
      <c r="AZ363" s="59"/>
      <c r="BA363" s="59"/>
      <c r="BB363" s="59"/>
      <c r="BC363" s="59"/>
      <c r="BD363" s="59"/>
      <c r="BE363" s="59"/>
      <c r="BF363" s="59"/>
      <c r="BG363" s="59"/>
      <c r="BH363" s="59"/>
      <c r="BI363" s="59"/>
      <c r="BJ363" s="59"/>
    </row>
    <row r="364" spans="1:62" x14ac:dyDescent="0.25">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c r="AA364" s="59"/>
      <c r="AB364" s="59"/>
      <c r="AC364" s="59"/>
      <c r="AD364" s="59"/>
      <c r="AE364" s="59"/>
      <c r="AF364" s="59"/>
      <c r="AG364" s="59"/>
      <c r="AH364" s="59"/>
      <c r="AI364" s="59"/>
      <c r="AJ364" s="59"/>
      <c r="AK364" s="59"/>
      <c r="AL364" s="59"/>
      <c r="AM364" s="59"/>
      <c r="AN364" s="59"/>
      <c r="AO364" s="59"/>
      <c r="AP364" s="59"/>
      <c r="AQ364" s="59"/>
      <c r="AR364" s="59"/>
      <c r="AS364" s="59"/>
      <c r="AT364" s="59"/>
      <c r="AU364" s="59"/>
      <c r="AV364" s="59"/>
      <c r="AW364" s="59"/>
      <c r="AX364" s="59"/>
      <c r="AY364" s="59"/>
      <c r="AZ364" s="59"/>
      <c r="BA364" s="59"/>
      <c r="BB364" s="59"/>
      <c r="BC364" s="59"/>
      <c r="BD364" s="59"/>
      <c r="BE364" s="59"/>
      <c r="BF364" s="59"/>
      <c r="BG364" s="59"/>
      <c r="BH364" s="59"/>
      <c r="BI364" s="59"/>
      <c r="BJ364" s="59"/>
    </row>
    <row r="365" spans="1:62" x14ac:dyDescent="0.25">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c r="AA365" s="59"/>
      <c r="AB365" s="59"/>
      <c r="AC365" s="59"/>
      <c r="AD365" s="59"/>
      <c r="AE365" s="59"/>
      <c r="AF365" s="59"/>
      <c r="AG365" s="59"/>
      <c r="AH365" s="59"/>
      <c r="AI365" s="59"/>
      <c r="AJ365" s="59"/>
      <c r="AK365" s="59"/>
      <c r="AL365" s="59"/>
      <c r="AM365" s="59"/>
      <c r="AN365" s="59"/>
      <c r="AO365" s="59"/>
      <c r="AP365" s="59"/>
      <c r="AQ365" s="59"/>
      <c r="AR365" s="59"/>
      <c r="AS365" s="59"/>
      <c r="AT365" s="59"/>
      <c r="AU365" s="59"/>
      <c r="AV365" s="59"/>
      <c r="AW365" s="59"/>
      <c r="AX365" s="59"/>
      <c r="AY365" s="59"/>
      <c r="AZ365" s="59"/>
      <c r="BA365" s="59"/>
      <c r="BB365" s="59"/>
      <c r="BC365" s="59"/>
      <c r="BD365" s="59"/>
      <c r="BE365" s="59"/>
      <c r="BF365" s="59"/>
      <c r="BG365" s="59"/>
      <c r="BH365" s="59"/>
      <c r="BI365" s="59"/>
      <c r="BJ365" s="59"/>
    </row>
    <row r="366" spans="1:62" x14ac:dyDescent="0.25">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c r="AA366" s="59"/>
      <c r="AB366" s="59"/>
      <c r="AC366" s="59"/>
      <c r="AD366" s="59"/>
      <c r="AE366" s="59"/>
      <c r="AF366" s="59"/>
      <c r="AG366" s="59"/>
      <c r="AH366" s="59"/>
      <c r="AI366" s="59"/>
      <c r="AJ366" s="59"/>
      <c r="AK366" s="59"/>
      <c r="AL366" s="59"/>
      <c r="AM366" s="59"/>
      <c r="AN366" s="59"/>
      <c r="AO366" s="59"/>
      <c r="AP366" s="59"/>
      <c r="AQ366" s="59"/>
      <c r="AR366" s="59"/>
      <c r="AS366" s="59"/>
      <c r="AT366" s="59"/>
      <c r="AU366" s="59"/>
      <c r="AV366" s="59"/>
      <c r="AW366" s="59"/>
      <c r="AX366" s="59"/>
      <c r="AY366" s="59"/>
      <c r="AZ366" s="59"/>
      <c r="BA366" s="59"/>
      <c r="BB366" s="59"/>
      <c r="BC366" s="59"/>
      <c r="BD366" s="59"/>
      <c r="BE366" s="59"/>
      <c r="BF366" s="59"/>
      <c r="BG366" s="59"/>
      <c r="BH366" s="59"/>
      <c r="BI366" s="59"/>
      <c r="BJ366" s="59"/>
    </row>
    <row r="367" spans="1:62" x14ac:dyDescent="0.25">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c r="AA367" s="59"/>
      <c r="AB367" s="59"/>
      <c r="AC367" s="59"/>
      <c r="AD367" s="59"/>
      <c r="AE367" s="59"/>
      <c r="AF367" s="59"/>
      <c r="AG367" s="59"/>
      <c r="AH367" s="59"/>
      <c r="AI367" s="59"/>
      <c r="AJ367" s="59"/>
      <c r="AK367" s="59"/>
      <c r="AL367" s="59"/>
      <c r="AM367" s="59"/>
      <c r="AN367" s="59"/>
      <c r="AO367" s="59"/>
      <c r="AP367" s="59"/>
      <c r="AQ367" s="59"/>
      <c r="AR367" s="59"/>
      <c r="AS367" s="59"/>
      <c r="AT367" s="59"/>
      <c r="AU367" s="59"/>
      <c r="AV367" s="59"/>
      <c r="AW367" s="59"/>
      <c r="AX367" s="59"/>
      <c r="AY367" s="59"/>
      <c r="AZ367" s="59"/>
      <c r="BA367" s="59"/>
      <c r="BB367" s="59"/>
      <c r="BC367" s="59"/>
      <c r="BD367" s="59"/>
      <c r="BE367" s="59"/>
      <c r="BF367" s="59"/>
      <c r="BG367" s="59"/>
      <c r="BH367" s="59"/>
      <c r="BI367" s="59"/>
      <c r="BJ367" s="59"/>
    </row>
    <row r="368" spans="1:62" x14ac:dyDescent="0.25">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c r="AA368" s="59"/>
      <c r="AB368" s="59"/>
      <c r="AC368" s="59"/>
      <c r="AD368" s="59"/>
      <c r="AE368" s="59"/>
      <c r="AF368" s="59"/>
      <c r="AG368" s="59"/>
      <c r="AH368" s="59"/>
      <c r="AI368" s="59"/>
      <c r="AJ368" s="59"/>
      <c r="AK368" s="59"/>
      <c r="AL368" s="59"/>
      <c r="AM368" s="59"/>
      <c r="AN368" s="59"/>
      <c r="AO368" s="59"/>
      <c r="AP368" s="59"/>
      <c r="AQ368" s="59"/>
      <c r="AR368" s="59"/>
      <c r="AS368" s="59"/>
      <c r="AT368" s="59"/>
      <c r="AU368" s="59"/>
      <c r="AV368" s="59"/>
      <c r="AW368" s="59"/>
      <c r="AX368" s="59"/>
      <c r="AY368" s="59"/>
      <c r="AZ368" s="59"/>
      <c r="BA368" s="59"/>
      <c r="BB368" s="59"/>
      <c r="BC368" s="59"/>
      <c r="BD368" s="59"/>
      <c r="BE368" s="59"/>
      <c r="BF368" s="59"/>
      <c r="BG368" s="59"/>
      <c r="BH368" s="59"/>
      <c r="BI368" s="59"/>
      <c r="BJ368" s="59"/>
    </row>
    <row r="369" spans="1:62" x14ac:dyDescent="0.25">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c r="AA369" s="59"/>
      <c r="AB369" s="59"/>
      <c r="AC369" s="59"/>
      <c r="AD369" s="59"/>
      <c r="AE369" s="59"/>
      <c r="AF369" s="59"/>
      <c r="AG369" s="59"/>
      <c r="AH369" s="59"/>
      <c r="AI369" s="59"/>
      <c r="AJ369" s="59"/>
      <c r="AK369" s="59"/>
      <c r="AL369" s="59"/>
      <c r="AM369" s="59"/>
      <c r="AN369" s="59"/>
      <c r="AO369" s="59"/>
      <c r="AP369" s="59"/>
      <c r="AQ369" s="59"/>
      <c r="AR369" s="59"/>
      <c r="AS369" s="59"/>
      <c r="AT369" s="59"/>
      <c r="AU369" s="59"/>
      <c r="AV369" s="59"/>
      <c r="AW369" s="59"/>
      <c r="AX369" s="59"/>
      <c r="AY369" s="59"/>
      <c r="AZ369" s="59"/>
      <c r="BA369" s="59"/>
      <c r="BB369" s="59"/>
      <c r="BC369" s="59"/>
      <c r="BD369" s="59"/>
      <c r="BE369" s="59"/>
      <c r="BF369" s="59"/>
      <c r="BG369" s="59"/>
      <c r="BH369" s="59"/>
      <c r="BI369" s="59"/>
      <c r="BJ369" s="59"/>
    </row>
    <row r="370" spans="1:62" x14ac:dyDescent="0.25">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c r="AA370" s="59"/>
      <c r="AB370" s="59"/>
      <c r="AC370" s="59"/>
      <c r="AD370" s="59"/>
      <c r="AE370" s="59"/>
      <c r="AF370" s="59"/>
      <c r="AG370" s="59"/>
      <c r="AH370" s="59"/>
      <c r="AI370" s="59"/>
      <c r="AJ370" s="59"/>
      <c r="AK370" s="59"/>
      <c r="AL370" s="59"/>
      <c r="AM370" s="59"/>
      <c r="AN370" s="59"/>
      <c r="AO370" s="59"/>
      <c r="AP370" s="59"/>
      <c r="AQ370" s="59"/>
      <c r="AR370" s="59"/>
      <c r="AS370" s="59"/>
      <c r="AT370" s="59"/>
      <c r="AU370" s="59"/>
      <c r="AV370" s="59"/>
      <c r="AW370" s="59"/>
      <c r="AX370" s="59"/>
      <c r="AY370" s="59"/>
      <c r="AZ370" s="59"/>
      <c r="BA370" s="59"/>
      <c r="BB370" s="59"/>
      <c r="BC370" s="59"/>
      <c r="BD370" s="59"/>
      <c r="BE370" s="59"/>
      <c r="BF370" s="59"/>
      <c r="BG370" s="59"/>
      <c r="BH370" s="59"/>
      <c r="BI370" s="59"/>
      <c r="BJ370" s="59"/>
    </row>
    <row r="371" spans="1:62" x14ac:dyDescent="0.25">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c r="AA371" s="59"/>
      <c r="AB371" s="59"/>
      <c r="AC371" s="59"/>
      <c r="AD371" s="59"/>
      <c r="AE371" s="59"/>
      <c r="AF371" s="59"/>
      <c r="AG371" s="59"/>
      <c r="AH371" s="59"/>
      <c r="AI371" s="59"/>
      <c r="AJ371" s="59"/>
      <c r="AK371" s="59"/>
      <c r="AL371" s="59"/>
      <c r="AM371" s="59"/>
      <c r="AN371" s="59"/>
      <c r="AO371" s="59"/>
      <c r="AP371" s="59"/>
      <c r="AQ371" s="59"/>
      <c r="AR371" s="59"/>
      <c r="AS371" s="59"/>
      <c r="AT371" s="59"/>
      <c r="AU371" s="59"/>
      <c r="AV371" s="59"/>
      <c r="AW371" s="59"/>
      <c r="AX371" s="59"/>
      <c r="AY371" s="59"/>
      <c r="AZ371" s="59"/>
      <c r="BA371" s="59"/>
      <c r="BB371" s="59"/>
      <c r="BC371" s="59"/>
      <c r="BD371" s="59"/>
      <c r="BE371" s="59"/>
      <c r="BF371" s="59"/>
      <c r="BG371" s="59"/>
      <c r="BH371" s="59"/>
      <c r="BI371" s="59"/>
      <c r="BJ371" s="59"/>
    </row>
    <row r="372" spans="1:62" x14ac:dyDescent="0.25">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c r="AA372" s="59"/>
      <c r="AB372" s="59"/>
      <c r="AC372" s="59"/>
      <c r="AD372" s="59"/>
      <c r="AE372" s="59"/>
      <c r="AF372" s="59"/>
      <c r="AG372" s="59"/>
      <c r="AH372" s="59"/>
      <c r="AI372" s="59"/>
      <c r="AJ372" s="59"/>
      <c r="AK372" s="59"/>
      <c r="AL372" s="59"/>
      <c r="AM372" s="59"/>
      <c r="AN372" s="59"/>
      <c r="AO372" s="59"/>
      <c r="AP372" s="59"/>
      <c r="AQ372" s="59"/>
      <c r="AR372" s="59"/>
      <c r="AS372" s="59"/>
      <c r="AT372" s="59"/>
      <c r="AU372" s="59"/>
      <c r="AV372" s="59"/>
      <c r="AW372" s="59"/>
      <c r="AX372" s="59"/>
      <c r="AY372" s="59"/>
      <c r="AZ372" s="59"/>
      <c r="BA372" s="59"/>
      <c r="BB372" s="59"/>
      <c r="BC372" s="59"/>
      <c r="BD372" s="59"/>
      <c r="BE372" s="59"/>
      <c r="BF372" s="59"/>
      <c r="BG372" s="59"/>
      <c r="BH372" s="59"/>
      <c r="BI372" s="59"/>
      <c r="BJ372" s="59"/>
    </row>
    <row r="373" spans="1:62" x14ac:dyDescent="0.25">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c r="AA373" s="59"/>
      <c r="AB373" s="59"/>
      <c r="AC373" s="59"/>
      <c r="AD373" s="59"/>
      <c r="AE373" s="59"/>
      <c r="AF373" s="59"/>
      <c r="AG373" s="59"/>
      <c r="AH373" s="59"/>
      <c r="AI373" s="59"/>
      <c r="AJ373" s="59"/>
      <c r="AK373" s="59"/>
      <c r="AL373" s="59"/>
      <c r="AM373" s="59"/>
      <c r="AN373" s="59"/>
      <c r="AO373" s="59"/>
      <c r="AP373" s="59"/>
      <c r="AQ373" s="59"/>
      <c r="AR373" s="59"/>
      <c r="AS373" s="59"/>
      <c r="AT373" s="59"/>
      <c r="AU373" s="59"/>
      <c r="AV373" s="59"/>
      <c r="AW373" s="59"/>
      <c r="AX373" s="59"/>
      <c r="AY373" s="59"/>
      <c r="AZ373" s="59"/>
      <c r="BA373" s="59"/>
      <c r="BB373" s="59"/>
      <c r="BC373" s="59"/>
      <c r="BD373" s="59"/>
      <c r="BE373" s="59"/>
      <c r="BF373" s="59"/>
      <c r="BG373" s="59"/>
      <c r="BH373" s="59"/>
      <c r="BI373" s="59"/>
      <c r="BJ373" s="59"/>
    </row>
    <row r="374" spans="1:62" x14ac:dyDescent="0.25">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c r="AA374" s="59"/>
      <c r="AB374" s="59"/>
      <c r="AC374" s="59"/>
      <c r="AD374" s="59"/>
      <c r="AE374" s="59"/>
      <c r="AF374" s="59"/>
      <c r="AG374" s="59"/>
      <c r="AH374" s="59"/>
      <c r="AI374" s="59"/>
      <c r="AJ374" s="59"/>
      <c r="AK374" s="59"/>
      <c r="AL374" s="59"/>
      <c r="AM374" s="59"/>
      <c r="AN374" s="59"/>
      <c r="AO374" s="59"/>
      <c r="AP374" s="59"/>
      <c r="AQ374" s="59"/>
      <c r="AR374" s="59"/>
      <c r="AS374" s="59"/>
      <c r="AT374" s="59"/>
      <c r="AU374" s="59"/>
      <c r="AV374" s="59"/>
      <c r="AW374" s="59"/>
      <c r="AX374" s="59"/>
      <c r="AY374" s="59"/>
      <c r="AZ374" s="59"/>
      <c r="BA374" s="59"/>
      <c r="BB374" s="59"/>
      <c r="BC374" s="59"/>
      <c r="BD374" s="59"/>
      <c r="BE374" s="59"/>
      <c r="BF374" s="59"/>
      <c r="BG374" s="59"/>
      <c r="BH374" s="59"/>
      <c r="BI374" s="59"/>
      <c r="BJ374" s="59"/>
    </row>
    <row r="375" spans="1:62" x14ac:dyDescent="0.25">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c r="AA375" s="59"/>
      <c r="AB375" s="59"/>
      <c r="AC375" s="59"/>
      <c r="AD375" s="59"/>
      <c r="AE375" s="59"/>
      <c r="AF375" s="59"/>
      <c r="AG375" s="59"/>
      <c r="AH375" s="59"/>
      <c r="AI375" s="59"/>
      <c r="AJ375" s="59"/>
      <c r="AK375" s="59"/>
      <c r="AL375" s="59"/>
      <c r="AM375" s="59"/>
      <c r="AN375" s="59"/>
      <c r="AO375" s="59"/>
      <c r="AP375" s="59"/>
      <c r="AQ375" s="59"/>
      <c r="AR375" s="59"/>
      <c r="AS375" s="59"/>
      <c r="AT375" s="59"/>
      <c r="AU375" s="59"/>
      <c r="AV375" s="59"/>
      <c r="AW375" s="59"/>
      <c r="AX375" s="59"/>
      <c r="AY375" s="59"/>
      <c r="AZ375" s="59"/>
      <c r="BA375" s="59"/>
      <c r="BB375" s="59"/>
      <c r="BC375" s="59"/>
      <c r="BD375" s="59"/>
      <c r="BE375" s="59"/>
      <c r="BF375" s="59"/>
      <c r="BG375" s="59"/>
      <c r="BH375" s="59"/>
      <c r="BI375" s="59"/>
      <c r="BJ375" s="59"/>
    </row>
    <row r="376" spans="1:62" x14ac:dyDescent="0.25">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c r="AA376" s="59"/>
      <c r="AB376" s="59"/>
      <c r="AC376" s="59"/>
      <c r="AD376" s="59"/>
      <c r="AE376" s="59"/>
      <c r="AF376" s="59"/>
      <c r="AG376" s="59"/>
      <c r="AH376" s="59"/>
      <c r="AI376" s="59"/>
      <c r="AJ376" s="59"/>
      <c r="AK376" s="59"/>
      <c r="AL376" s="59"/>
      <c r="AM376" s="59"/>
      <c r="AN376" s="59"/>
      <c r="AO376" s="59"/>
      <c r="AP376" s="59"/>
      <c r="AQ376" s="59"/>
      <c r="AR376" s="59"/>
      <c r="AS376" s="59"/>
      <c r="AT376" s="59"/>
      <c r="AU376" s="59"/>
      <c r="AV376" s="59"/>
      <c r="AW376" s="59"/>
      <c r="AX376" s="59"/>
      <c r="AY376" s="59"/>
      <c r="AZ376" s="59"/>
      <c r="BA376" s="59"/>
      <c r="BB376" s="59"/>
      <c r="BC376" s="59"/>
      <c r="BD376" s="59"/>
      <c r="BE376" s="59"/>
      <c r="BF376" s="59"/>
      <c r="BG376" s="59"/>
      <c r="BH376" s="59"/>
      <c r="BI376" s="59"/>
      <c r="BJ376" s="59"/>
    </row>
    <row r="377" spans="1:62" x14ac:dyDescent="0.25">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c r="AA377" s="59"/>
      <c r="AB377" s="59"/>
      <c r="AC377" s="59"/>
      <c r="AD377" s="59"/>
      <c r="AE377" s="59"/>
      <c r="AF377" s="59"/>
      <c r="AG377" s="59"/>
      <c r="AH377" s="59"/>
      <c r="AI377" s="59"/>
      <c r="AJ377" s="59"/>
      <c r="AK377" s="59"/>
      <c r="AL377" s="59"/>
      <c r="AM377" s="59"/>
      <c r="AN377" s="59"/>
      <c r="AO377" s="59"/>
      <c r="AP377" s="59"/>
      <c r="AQ377" s="59"/>
      <c r="AR377" s="59"/>
      <c r="AS377" s="59"/>
      <c r="AT377" s="59"/>
      <c r="AU377" s="59"/>
      <c r="AV377" s="59"/>
      <c r="AW377" s="59"/>
      <c r="AX377" s="59"/>
      <c r="AY377" s="59"/>
      <c r="AZ377" s="59"/>
      <c r="BA377" s="59"/>
      <c r="BB377" s="59"/>
      <c r="BC377" s="59"/>
      <c r="BD377" s="59"/>
      <c r="BE377" s="59"/>
      <c r="BF377" s="59"/>
      <c r="BG377" s="59"/>
      <c r="BH377" s="59"/>
      <c r="BI377" s="59"/>
      <c r="BJ377" s="59"/>
    </row>
    <row r="378" spans="1:62" x14ac:dyDescent="0.25">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c r="AA378" s="59"/>
      <c r="AB378" s="59"/>
      <c r="AC378" s="59"/>
      <c r="AD378" s="59"/>
      <c r="AE378" s="59"/>
      <c r="AF378" s="59"/>
      <c r="AG378" s="59"/>
      <c r="AH378" s="59"/>
      <c r="AI378" s="59"/>
      <c r="AJ378" s="59"/>
      <c r="AK378" s="59"/>
      <c r="AL378" s="59"/>
      <c r="AM378" s="59"/>
      <c r="AN378" s="59"/>
      <c r="AO378" s="59"/>
      <c r="AP378" s="59"/>
      <c r="AQ378" s="59"/>
      <c r="AR378" s="59"/>
      <c r="AS378" s="59"/>
      <c r="AT378" s="59"/>
      <c r="AU378" s="59"/>
      <c r="AV378" s="59"/>
      <c r="AW378" s="59"/>
      <c r="AX378" s="59"/>
      <c r="AY378" s="59"/>
      <c r="AZ378" s="59"/>
      <c r="BA378" s="59"/>
      <c r="BB378" s="59"/>
      <c r="BC378" s="59"/>
      <c r="BD378" s="59"/>
      <c r="BE378" s="59"/>
      <c r="BF378" s="59"/>
      <c r="BG378" s="59"/>
      <c r="BH378" s="59"/>
      <c r="BI378" s="59"/>
      <c r="BJ378" s="59"/>
    </row>
    <row r="379" spans="1:62" x14ac:dyDescent="0.25">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c r="AA379" s="59"/>
      <c r="AB379" s="59"/>
      <c r="AC379" s="59"/>
      <c r="AD379" s="59"/>
      <c r="AE379" s="59"/>
      <c r="AF379" s="59"/>
      <c r="AG379" s="59"/>
      <c r="AH379" s="59"/>
      <c r="AI379" s="59"/>
      <c r="AJ379" s="59"/>
      <c r="AK379" s="59"/>
      <c r="AL379" s="59"/>
      <c r="AM379" s="59"/>
      <c r="AN379" s="59"/>
      <c r="AO379" s="59"/>
      <c r="AP379" s="59"/>
      <c r="AQ379" s="59"/>
      <c r="AR379" s="59"/>
      <c r="AS379" s="59"/>
      <c r="AT379" s="59"/>
      <c r="AU379" s="59"/>
      <c r="AV379" s="59"/>
      <c r="AW379" s="59"/>
      <c r="AX379" s="59"/>
      <c r="AY379" s="59"/>
      <c r="AZ379" s="59"/>
      <c r="BA379" s="59"/>
      <c r="BB379" s="59"/>
      <c r="BC379" s="59"/>
      <c r="BD379" s="59"/>
      <c r="BE379" s="59"/>
      <c r="BF379" s="59"/>
      <c r="BG379" s="59"/>
      <c r="BH379" s="59"/>
      <c r="BI379" s="59"/>
      <c r="BJ379" s="59"/>
    </row>
    <row r="380" spans="1:62" x14ac:dyDescent="0.25">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c r="AA380" s="59"/>
      <c r="AB380" s="59"/>
      <c r="AC380" s="59"/>
      <c r="AD380" s="59"/>
      <c r="AE380" s="59"/>
      <c r="AF380" s="59"/>
      <c r="AG380" s="59"/>
      <c r="AH380" s="59"/>
      <c r="AI380" s="59"/>
      <c r="AJ380" s="59"/>
      <c r="AK380" s="59"/>
      <c r="AL380" s="59"/>
      <c r="AM380" s="59"/>
      <c r="AN380" s="59"/>
      <c r="AO380" s="59"/>
      <c r="AP380" s="59"/>
      <c r="AQ380" s="59"/>
      <c r="AR380" s="59"/>
      <c r="AS380" s="59"/>
      <c r="AT380" s="59"/>
      <c r="AU380" s="59"/>
      <c r="AV380" s="59"/>
      <c r="AW380" s="59"/>
      <c r="AX380" s="59"/>
      <c r="AY380" s="59"/>
      <c r="AZ380" s="59"/>
      <c r="BA380" s="59"/>
      <c r="BB380" s="59"/>
      <c r="BC380" s="59"/>
      <c r="BD380" s="59"/>
      <c r="BE380" s="59"/>
      <c r="BF380" s="59"/>
      <c r="BG380" s="59"/>
      <c r="BH380" s="59"/>
      <c r="BI380" s="59"/>
      <c r="BJ380" s="59"/>
    </row>
    <row r="381" spans="1:62" x14ac:dyDescent="0.25">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c r="AA381" s="59"/>
      <c r="AB381" s="59"/>
      <c r="AC381" s="59"/>
      <c r="AD381" s="59"/>
      <c r="AE381" s="59"/>
      <c r="AF381" s="59"/>
      <c r="AG381" s="59"/>
      <c r="AH381" s="59"/>
      <c r="AI381" s="59"/>
      <c r="AJ381" s="59"/>
      <c r="AK381" s="59"/>
      <c r="AL381" s="59"/>
      <c r="AM381" s="59"/>
      <c r="AN381" s="59"/>
      <c r="AO381" s="59"/>
      <c r="AP381" s="59"/>
      <c r="AQ381" s="59"/>
      <c r="AR381" s="59"/>
      <c r="AS381" s="59"/>
      <c r="AT381" s="59"/>
      <c r="AU381" s="59"/>
      <c r="AV381" s="59"/>
      <c r="AW381" s="59"/>
      <c r="AX381" s="59"/>
      <c r="AY381" s="59"/>
      <c r="AZ381" s="59"/>
      <c r="BA381" s="59"/>
      <c r="BB381" s="59"/>
      <c r="BC381" s="59"/>
      <c r="BD381" s="59"/>
      <c r="BE381" s="59"/>
      <c r="BF381" s="59"/>
      <c r="BG381" s="59"/>
      <c r="BH381" s="59"/>
      <c r="BI381" s="59"/>
      <c r="BJ381" s="59"/>
    </row>
    <row r="382" spans="1:62" x14ac:dyDescent="0.25">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c r="AA382" s="59"/>
      <c r="AB382" s="59"/>
      <c r="AC382" s="59"/>
      <c r="AD382" s="59"/>
      <c r="AE382" s="59"/>
      <c r="AF382" s="59"/>
      <c r="AG382" s="59"/>
      <c r="AH382" s="59"/>
      <c r="AI382" s="59"/>
      <c r="AJ382" s="59"/>
      <c r="AK382" s="59"/>
      <c r="AL382" s="59"/>
      <c r="AM382" s="59"/>
      <c r="AN382" s="59"/>
      <c r="AO382" s="59"/>
      <c r="AP382" s="59"/>
      <c r="AQ382" s="59"/>
      <c r="AR382" s="59"/>
      <c r="AS382" s="59"/>
      <c r="AT382" s="59"/>
      <c r="AU382" s="59"/>
      <c r="AV382" s="59"/>
      <c r="AW382" s="59"/>
      <c r="AX382" s="59"/>
      <c r="AY382" s="59"/>
      <c r="AZ382" s="59"/>
      <c r="BA382" s="59"/>
      <c r="BB382" s="59"/>
      <c r="BC382" s="59"/>
      <c r="BD382" s="59"/>
      <c r="BE382" s="59"/>
      <c r="BF382" s="59"/>
      <c r="BG382" s="59"/>
      <c r="BH382" s="59"/>
      <c r="BI382" s="59"/>
      <c r="BJ382" s="59"/>
    </row>
    <row r="383" spans="1:62" x14ac:dyDescent="0.25">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c r="AA383" s="59"/>
      <c r="AB383" s="59"/>
      <c r="AC383" s="59"/>
      <c r="AD383" s="59"/>
      <c r="AE383" s="59"/>
      <c r="AF383" s="59"/>
      <c r="AG383" s="59"/>
      <c r="AH383" s="59"/>
      <c r="AI383" s="59"/>
      <c r="AJ383" s="59"/>
      <c r="AK383" s="59"/>
      <c r="AL383" s="59"/>
      <c r="AM383" s="59"/>
      <c r="AN383" s="59"/>
      <c r="AO383" s="59"/>
      <c r="AP383" s="59"/>
      <c r="AQ383" s="59"/>
      <c r="AR383" s="59"/>
      <c r="AS383" s="59"/>
      <c r="AT383" s="59"/>
      <c r="AU383" s="59"/>
      <c r="AV383" s="59"/>
      <c r="AW383" s="59"/>
      <c r="AX383" s="59"/>
      <c r="AY383" s="59"/>
      <c r="AZ383" s="59"/>
      <c r="BA383" s="59"/>
      <c r="BB383" s="59"/>
      <c r="BC383" s="59"/>
      <c r="BD383" s="59"/>
      <c r="BE383" s="59"/>
      <c r="BF383" s="59"/>
      <c r="BG383" s="59"/>
      <c r="BH383" s="59"/>
      <c r="BI383" s="59"/>
      <c r="BJ383" s="59"/>
    </row>
    <row r="384" spans="1:62" x14ac:dyDescent="0.25">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c r="AA384" s="59"/>
      <c r="AB384" s="59"/>
      <c r="AC384" s="59"/>
      <c r="AD384" s="59"/>
      <c r="AE384" s="59"/>
      <c r="AF384" s="59"/>
      <c r="AG384" s="59"/>
      <c r="AH384" s="59"/>
      <c r="AI384" s="59"/>
      <c r="AJ384" s="59"/>
      <c r="AK384" s="59"/>
      <c r="AL384" s="59"/>
      <c r="AM384" s="59"/>
      <c r="AN384" s="59"/>
      <c r="AO384" s="59"/>
      <c r="AP384" s="59"/>
      <c r="AQ384" s="59"/>
      <c r="AR384" s="59"/>
      <c r="AS384" s="59"/>
      <c r="AT384" s="59"/>
      <c r="AU384" s="59"/>
      <c r="AV384" s="59"/>
      <c r="AW384" s="59"/>
      <c r="AX384" s="59"/>
      <c r="AY384" s="59"/>
      <c r="AZ384" s="59"/>
      <c r="BA384" s="59"/>
      <c r="BB384" s="59"/>
      <c r="BC384" s="59"/>
      <c r="BD384" s="59"/>
      <c r="BE384" s="59"/>
      <c r="BF384" s="59"/>
      <c r="BG384" s="59"/>
      <c r="BH384" s="59"/>
      <c r="BI384" s="59"/>
      <c r="BJ384" s="59"/>
    </row>
    <row r="385" spans="1:62" x14ac:dyDescent="0.25">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c r="AA385" s="59"/>
      <c r="AB385" s="59"/>
      <c r="AC385" s="59"/>
      <c r="AD385" s="59"/>
      <c r="AE385" s="59"/>
      <c r="AF385" s="59"/>
      <c r="AG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row>
    <row r="386" spans="1:62" x14ac:dyDescent="0.25">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c r="AA386" s="59"/>
      <c r="AB386" s="59"/>
      <c r="AC386" s="59"/>
      <c r="AD386" s="59"/>
      <c r="AE386" s="59"/>
      <c r="AF386" s="59"/>
      <c r="AG386" s="59"/>
      <c r="AH386" s="59"/>
      <c r="AI386" s="59"/>
      <c r="AJ386" s="59"/>
      <c r="AK386" s="59"/>
      <c r="AL386" s="59"/>
      <c r="AM386" s="59"/>
      <c r="AN386" s="59"/>
      <c r="AO386" s="59"/>
      <c r="AP386" s="59"/>
      <c r="AQ386" s="59"/>
      <c r="AR386" s="59"/>
      <c r="AS386" s="59"/>
      <c r="AT386" s="59"/>
      <c r="AU386" s="59"/>
      <c r="AV386" s="59"/>
      <c r="AW386" s="59"/>
      <c r="AX386" s="59"/>
      <c r="AY386" s="59"/>
      <c r="AZ386" s="59"/>
      <c r="BA386" s="59"/>
      <c r="BB386" s="59"/>
      <c r="BC386" s="59"/>
      <c r="BD386" s="59"/>
      <c r="BE386" s="59"/>
      <c r="BF386" s="59"/>
      <c r="BG386" s="59"/>
      <c r="BH386" s="59"/>
      <c r="BI386" s="59"/>
      <c r="BJ386" s="59"/>
    </row>
    <row r="387" spans="1:62" x14ac:dyDescent="0.25">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c r="AA387" s="59"/>
      <c r="AB387" s="59"/>
      <c r="AC387" s="59"/>
      <c r="AD387" s="59"/>
      <c r="AE387" s="59"/>
      <c r="AF387" s="59"/>
      <c r="AG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row>
    <row r="388" spans="1:62" x14ac:dyDescent="0.25">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c r="AA388" s="59"/>
      <c r="AB388" s="59"/>
      <c r="AC388" s="59"/>
      <c r="AD388" s="59"/>
      <c r="AE388" s="59"/>
      <c r="AF388" s="59"/>
      <c r="AG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row>
    <row r="389" spans="1:62" x14ac:dyDescent="0.25">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c r="AA389" s="59"/>
      <c r="AB389" s="59"/>
      <c r="AC389" s="59"/>
      <c r="AD389" s="59"/>
      <c r="AE389" s="59"/>
      <c r="AF389" s="59"/>
      <c r="AG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row>
    <row r="390" spans="1:62" x14ac:dyDescent="0.25">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c r="AA390" s="59"/>
      <c r="AB390" s="59"/>
      <c r="AC390" s="59"/>
      <c r="AD390" s="59"/>
      <c r="AE390" s="59"/>
      <c r="AF390" s="59"/>
      <c r="AG390" s="59"/>
      <c r="AH390" s="59"/>
      <c r="AI390" s="59"/>
      <c r="AJ390" s="59"/>
      <c r="AK390" s="59"/>
      <c r="AL390" s="59"/>
      <c r="AM390" s="59"/>
      <c r="AN390" s="59"/>
      <c r="AO390" s="59"/>
      <c r="AP390" s="59"/>
      <c r="AQ390" s="59"/>
      <c r="AR390" s="59"/>
      <c r="AS390" s="59"/>
      <c r="AT390" s="59"/>
      <c r="AU390" s="59"/>
      <c r="AV390" s="59"/>
      <c r="AW390" s="59"/>
      <c r="AX390" s="59"/>
      <c r="AY390" s="59"/>
      <c r="AZ390" s="59"/>
      <c r="BA390" s="59"/>
      <c r="BB390" s="59"/>
      <c r="BC390" s="59"/>
      <c r="BD390" s="59"/>
      <c r="BE390" s="59"/>
      <c r="BF390" s="59"/>
      <c r="BG390" s="59"/>
      <c r="BH390" s="59"/>
      <c r="BI390" s="59"/>
      <c r="BJ390" s="59"/>
    </row>
    <row r="391" spans="1:62" x14ac:dyDescent="0.25">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c r="AA391" s="59"/>
      <c r="AB391" s="59"/>
      <c r="AC391" s="59"/>
      <c r="AD391" s="59"/>
      <c r="AE391" s="59"/>
      <c r="AF391" s="59"/>
      <c r="AG391" s="59"/>
      <c r="AH391" s="59"/>
      <c r="AI391" s="59"/>
      <c r="AJ391" s="59"/>
      <c r="AK391" s="59"/>
      <c r="AL391" s="59"/>
      <c r="AM391" s="59"/>
      <c r="AN391" s="59"/>
      <c r="AO391" s="59"/>
      <c r="AP391" s="59"/>
      <c r="AQ391" s="59"/>
      <c r="AR391" s="59"/>
      <c r="AS391" s="59"/>
      <c r="AT391" s="59"/>
      <c r="AU391" s="59"/>
      <c r="AV391" s="59"/>
      <c r="AW391" s="59"/>
      <c r="AX391" s="59"/>
      <c r="AY391" s="59"/>
      <c r="AZ391" s="59"/>
      <c r="BA391" s="59"/>
      <c r="BB391" s="59"/>
      <c r="BC391" s="59"/>
      <c r="BD391" s="59"/>
      <c r="BE391" s="59"/>
      <c r="BF391" s="59"/>
      <c r="BG391" s="59"/>
      <c r="BH391" s="59"/>
      <c r="BI391" s="59"/>
      <c r="BJ391" s="59"/>
    </row>
    <row r="392" spans="1:62" x14ac:dyDescent="0.25">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c r="AA392" s="59"/>
      <c r="AB392" s="59"/>
      <c r="AC392" s="59"/>
      <c r="AD392" s="59"/>
      <c r="AE392" s="59"/>
      <c r="AF392" s="59"/>
      <c r="AG392" s="59"/>
      <c r="AH392" s="59"/>
      <c r="AI392" s="59"/>
      <c r="AJ392" s="59"/>
      <c r="AK392" s="59"/>
      <c r="AL392" s="59"/>
      <c r="AM392" s="59"/>
      <c r="AN392" s="59"/>
      <c r="AO392" s="59"/>
      <c r="AP392" s="59"/>
      <c r="AQ392" s="59"/>
      <c r="AR392" s="59"/>
      <c r="AS392" s="59"/>
      <c r="AT392" s="59"/>
      <c r="AU392" s="59"/>
      <c r="AV392" s="59"/>
      <c r="AW392" s="59"/>
      <c r="AX392" s="59"/>
      <c r="AY392" s="59"/>
      <c r="AZ392" s="59"/>
      <c r="BA392" s="59"/>
      <c r="BB392" s="59"/>
      <c r="BC392" s="59"/>
      <c r="BD392" s="59"/>
      <c r="BE392" s="59"/>
      <c r="BF392" s="59"/>
      <c r="BG392" s="59"/>
      <c r="BH392" s="59"/>
      <c r="BI392" s="59"/>
      <c r="BJ392" s="59"/>
    </row>
    <row r="393" spans="1:62" x14ac:dyDescent="0.25">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c r="AA393" s="59"/>
      <c r="AB393" s="59"/>
      <c r="AC393" s="59"/>
      <c r="AD393" s="59"/>
      <c r="AE393" s="59"/>
      <c r="AF393" s="59"/>
      <c r="AG393" s="59"/>
      <c r="AH393" s="59"/>
      <c r="AI393" s="59"/>
      <c r="AJ393" s="59"/>
      <c r="AK393" s="59"/>
      <c r="AL393" s="59"/>
      <c r="AM393" s="59"/>
      <c r="AN393" s="59"/>
      <c r="AO393" s="59"/>
      <c r="AP393" s="59"/>
      <c r="AQ393" s="59"/>
      <c r="AR393" s="59"/>
      <c r="AS393" s="59"/>
      <c r="AT393" s="59"/>
      <c r="AU393" s="59"/>
      <c r="AV393" s="59"/>
      <c r="AW393" s="59"/>
      <c r="AX393" s="59"/>
      <c r="AY393" s="59"/>
      <c r="AZ393" s="59"/>
      <c r="BA393" s="59"/>
      <c r="BB393" s="59"/>
      <c r="BC393" s="59"/>
      <c r="BD393" s="59"/>
      <c r="BE393" s="59"/>
      <c r="BF393" s="59"/>
      <c r="BG393" s="59"/>
      <c r="BH393" s="59"/>
      <c r="BI393" s="59"/>
      <c r="BJ393" s="59"/>
    </row>
    <row r="394" spans="1:62" x14ac:dyDescent="0.25">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c r="AA394" s="59"/>
      <c r="AB394" s="59"/>
      <c r="AC394" s="59"/>
      <c r="AD394" s="59"/>
      <c r="AE394" s="59"/>
      <c r="AF394" s="59"/>
      <c r="AG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row>
    <row r="395" spans="1:62" x14ac:dyDescent="0.25">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c r="AA395" s="59"/>
      <c r="AB395" s="59"/>
      <c r="AC395" s="59"/>
      <c r="AD395" s="59"/>
      <c r="AE395" s="59"/>
      <c r="AF395" s="59"/>
      <c r="AG395" s="59"/>
      <c r="AH395" s="59"/>
      <c r="AI395" s="59"/>
      <c r="AJ395" s="59"/>
      <c r="AK395" s="59"/>
      <c r="AL395" s="59"/>
      <c r="AM395" s="59"/>
      <c r="AN395" s="59"/>
      <c r="AO395" s="59"/>
      <c r="AP395" s="59"/>
      <c r="AQ395" s="59"/>
      <c r="AR395" s="59"/>
      <c r="AS395" s="59"/>
      <c r="AT395" s="59"/>
      <c r="AU395" s="59"/>
      <c r="AV395" s="59"/>
      <c r="AW395" s="59"/>
      <c r="AX395" s="59"/>
      <c r="AY395" s="59"/>
      <c r="AZ395" s="59"/>
      <c r="BA395" s="59"/>
      <c r="BB395" s="59"/>
      <c r="BC395" s="59"/>
      <c r="BD395" s="59"/>
      <c r="BE395" s="59"/>
      <c r="BF395" s="59"/>
      <c r="BG395" s="59"/>
      <c r="BH395" s="59"/>
      <c r="BI395" s="59"/>
      <c r="BJ395" s="59"/>
    </row>
    <row r="396" spans="1:62" x14ac:dyDescent="0.25">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c r="AA396" s="59"/>
      <c r="AB396" s="59"/>
      <c r="AC396" s="59"/>
      <c r="AD396" s="59"/>
      <c r="AE396" s="59"/>
      <c r="AF396" s="59"/>
      <c r="AG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row>
    <row r="397" spans="1:62" x14ac:dyDescent="0.25">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c r="AA397" s="59"/>
      <c r="AB397" s="59"/>
      <c r="AC397" s="59"/>
      <c r="AD397" s="59"/>
      <c r="AE397" s="59"/>
      <c r="AF397" s="59"/>
      <c r="AG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row>
    <row r="398" spans="1:62" x14ac:dyDescent="0.25">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c r="AA398" s="59"/>
      <c r="AB398" s="59"/>
      <c r="AC398" s="59"/>
      <c r="AD398" s="59"/>
      <c r="AE398" s="59"/>
      <c r="AF398" s="59"/>
      <c r="AG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row>
    <row r="399" spans="1:62" x14ac:dyDescent="0.25">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c r="AA399" s="59"/>
      <c r="AB399" s="59"/>
      <c r="AC399" s="59"/>
      <c r="AD399" s="59"/>
      <c r="AE399" s="59"/>
      <c r="AF399" s="59"/>
      <c r="AG399" s="59"/>
      <c r="AH399" s="59"/>
      <c r="AI399" s="59"/>
      <c r="AJ399" s="59"/>
      <c r="AK399" s="59"/>
      <c r="AL399" s="59"/>
      <c r="AM399" s="59"/>
      <c r="AN399" s="59"/>
      <c r="AO399" s="59"/>
      <c r="AP399" s="59"/>
      <c r="AQ399" s="59"/>
      <c r="AR399" s="59"/>
      <c r="AS399" s="59"/>
      <c r="AT399" s="59"/>
      <c r="AU399" s="59"/>
      <c r="AV399" s="59"/>
      <c r="AW399" s="59"/>
      <c r="AX399" s="59"/>
      <c r="AY399" s="59"/>
      <c r="AZ399" s="59"/>
      <c r="BA399" s="59"/>
      <c r="BB399" s="59"/>
      <c r="BC399" s="59"/>
      <c r="BD399" s="59"/>
      <c r="BE399" s="59"/>
      <c r="BF399" s="59"/>
      <c r="BG399" s="59"/>
      <c r="BH399" s="59"/>
      <c r="BI399" s="59"/>
      <c r="BJ399" s="59"/>
    </row>
    <row r="400" spans="1:62" x14ac:dyDescent="0.25">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c r="AA400" s="59"/>
      <c r="AB400" s="59"/>
      <c r="AC400" s="59"/>
      <c r="AD400" s="59"/>
      <c r="AE400" s="59"/>
      <c r="AF400" s="59"/>
      <c r="AG400" s="59"/>
      <c r="AH400" s="59"/>
      <c r="AI400" s="59"/>
      <c r="AJ400" s="59"/>
      <c r="AK400" s="59"/>
      <c r="AL400" s="59"/>
      <c r="AM400" s="59"/>
      <c r="AN400" s="59"/>
      <c r="AO400" s="59"/>
      <c r="AP400" s="59"/>
      <c r="AQ400" s="59"/>
      <c r="AR400" s="59"/>
      <c r="AS400" s="59"/>
      <c r="AT400" s="59"/>
      <c r="AU400" s="59"/>
      <c r="AV400" s="59"/>
      <c r="AW400" s="59"/>
      <c r="AX400" s="59"/>
      <c r="AY400" s="59"/>
      <c r="AZ400" s="59"/>
      <c r="BA400" s="59"/>
      <c r="BB400" s="59"/>
      <c r="BC400" s="59"/>
      <c r="BD400" s="59"/>
      <c r="BE400" s="59"/>
      <c r="BF400" s="59"/>
      <c r="BG400" s="59"/>
      <c r="BH400" s="59"/>
      <c r="BI400" s="59"/>
      <c r="BJ400" s="59"/>
    </row>
    <row r="401" spans="1:62" x14ac:dyDescent="0.25">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c r="AA401" s="59"/>
      <c r="AB401" s="59"/>
      <c r="AC401" s="59"/>
      <c r="AD401" s="59"/>
      <c r="AE401" s="59"/>
      <c r="AF401" s="59"/>
      <c r="AG401" s="59"/>
      <c r="AH401" s="59"/>
      <c r="AI401" s="59"/>
      <c r="AJ401" s="59"/>
      <c r="AK401" s="59"/>
      <c r="AL401" s="59"/>
      <c r="AM401" s="59"/>
      <c r="AN401" s="59"/>
      <c r="AO401" s="59"/>
      <c r="AP401" s="59"/>
      <c r="AQ401" s="59"/>
      <c r="AR401" s="59"/>
      <c r="AS401" s="59"/>
      <c r="AT401" s="59"/>
      <c r="AU401" s="59"/>
      <c r="AV401" s="59"/>
      <c r="AW401" s="59"/>
      <c r="AX401" s="59"/>
      <c r="AY401" s="59"/>
      <c r="AZ401" s="59"/>
      <c r="BA401" s="59"/>
      <c r="BB401" s="59"/>
      <c r="BC401" s="59"/>
      <c r="BD401" s="59"/>
      <c r="BE401" s="59"/>
      <c r="BF401" s="59"/>
      <c r="BG401" s="59"/>
      <c r="BH401" s="59"/>
      <c r="BI401" s="59"/>
      <c r="BJ401" s="59"/>
    </row>
    <row r="402" spans="1:62" x14ac:dyDescent="0.25">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c r="AA402" s="59"/>
      <c r="AB402" s="59"/>
      <c r="AC402" s="59"/>
      <c r="AD402" s="59"/>
      <c r="AE402" s="59"/>
      <c r="AF402" s="59"/>
      <c r="AG402" s="59"/>
      <c r="AH402" s="59"/>
      <c r="AI402" s="59"/>
      <c r="AJ402" s="59"/>
      <c r="AK402" s="59"/>
      <c r="AL402" s="59"/>
      <c r="AM402" s="59"/>
      <c r="AN402" s="59"/>
      <c r="AO402" s="59"/>
      <c r="AP402" s="59"/>
      <c r="AQ402" s="59"/>
      <c r="AR402" s="59"/>
      <c r="AS402" s="59"/>
      <c r="AT402" s="59"/>
      <c r="AU402" s="59"/>
      <c r="AV402" s="59"/>
      <c r="AW402" s="59"/>
      <c r="AX402" s="59"/>
      <c r="AY402" s="59"/>
      <c r="AZ402" s="59"/>
      <c r="BA402" s="59"/>
      <c r="BB402" s="59"/>
      <c r="BC402" s="59"/>
      <c r="BD402" s="59"/>
      <c r="BE402" s="59"/>
      <c r="BF402" s="59"/>
      <c r="BG402" s="59"/>
      <c r="BH402" s="59"/>
      <c r="BI402" s="59"/>
      <c r="BJ402" s="59"/>
    </row>
    <row r="403" spans="1:62" x14ac:dyDescent="0.25">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c r="AA403" s="59"/>
      <c r="AB403" s="59"/>
      <c r="AC403" s="59"/>
      <c r="AD403" s="59"/>
      <c r="AE403" s="59"/>
      <c r="AF403" s="59"/>
      <c r="AG403" s="59"/>
      <c r="AH403" s="59"/>
      <c r="AI403" s="59"/>
      <c r="AJ403" s="59"/>
      <c r="AK403" s="59"/>
      <c r="AL403" s="59"/>
      <c r="AM403" s="59"/>
      <c r="AN403" s="59"/>
      <c r="AO403" s="59"/>
      <c r="AP403" s="59"/>
      <c r="AQ403" s="59"/>
      <c r="AR403" s="59"/>
      <c r="AS403" s="59"/>
      <c r="AT403" s="59"/>
      <c r="AU403" s="59"/>
      <c r="AV403" s="59"/>
      <c r="AW403" s="59"/>
      <c r="AX403" s="59"/>
      <c r="AY403" s="59"/>
      <c r="AZ403" s="59"/>
      <c r="BA403" s="59"/>
      <c r="BB403" s="59"/>
      <c r="BC403" s="59"/>
      <c r="BD403" s="59"/>
      <c r="BE403" s="59"/>
      <c r="BF403" s="59"/>
      <c r="BG403" s="59"/>
      <c r="BH403" s="59"/>
      <c r="BI403" s="59"/>
      <c r="BJ403" s="5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M7"/>
  <sheetViews>
    <sheetView zoomScale="55" zoomScaleNormal="55" workbookViewId="0">
      <selection activeCell="A8" sqref="A8:XFD1501"/>
    </sheetView>
  </sheetViews>
  <sheetFormatPr baseColWidth="10" defaultRowHeight="15.75" x14ac:dyDescent="0.25"/>
  <cols>
    <col min="2" max="5" width="11" style="36"/>
    <col min="6" max="6" width="11" style="27"/>
    <col min="7" max="7" width="17.25" style="36" customWidth="1"/>
    <col min="8" max="8" width="16.625" style="27" customWidth="1"/>
    <col min="9" max="9" width="11" style="36"/>
    <col min="10" max="10" width="11" style="27"/>
    <col min="11" max="11" width="11" style="36"/>
    <col min="12" max="12" width="11" style="27"/>
    <col min="13" max="13" width="11" style="36"/>
    <col min="14" max="14" width="11" style="27"/>
    <col min="15" max="15" width="11" style="36"/>
    <col min="16" max="16" width="15.75" customWidth="1"/>
    <col min="17" max="19" width="6.75" customWidth="1"/>
    <col min="20" max="28" width="7.25" bestFit="1" customWidth="1"/>
    <col min="29" max="49" width="8.25" bestFit="1" customWidth="1"/>
  </cols>
  <sheetData>
    <row r="1" spans="1:91" x14ac:dyDescent="0.25">
      <c r="A1" t="s">
        <v>31</v>
      </c>
      <c r="B1" s="36" t="s">
        <v>120</v>
      </c>
      <c r="C1" s="36" t="s">
        <v>118</v>
      </c>
      <c r="D1" s="36" t="s">
        <v>119</v>
      </c>
      <c r="E1" s="36" t="s">
        <v>121</v>
      </c>
      <c r="F1" s="27" t="s">
        <v>32</v>
      </c>
      <c r="G1" s="36" t="s">
        <v>33</v>
      </c>
      <c r="H1" s="27" t="s">
        <v>34</v>
      </c>
      <c r="I1" s="36" t="s">
        <v>35</v>
      </c>
      <c r="J1" s="27" t="s">
        <v>36</v>
      </c>
      <c r="K1" s="36" t="s">
        <v>37</v>
      </c>
      <c r="L1" s="27" t="s">
        <v>38</v>
      </c>
      <c r="M1" s="36" t="s">
        <v>39</v>
      </c>
      <c r="N1" s="27" t="s">
        <v>40</v>
      </c>
      <c r="O1" s="36" t="s">
        <v>41</v>
      </c>
      <c r="P1" t="s">
        <v>105</v>
      </c>
      <c r="Q1" t="s">
        <v>99</v>
      </c>
      <c r="R1" t="s">
        <v>109</v>
      </c>
      <c r="S1" t="s">
        <v>108</v>
      </c>
      <c r="T1" t="s">
        <v>90</v>
      </c>
      <c r="U1" t="s">
        <v>107</v>
      </c>
      <c r="V1" t="s">
        <v>106</v>
      </c>
      <c r="W1" t="s">
        <v>89</v>
      </c>
      <c r="X1" t="s">
        <v>88</v>
      </c>
      <c r="Y1" t="s">
        <v>104</v>
      </c>
      <c r="Z1" t="s">
        <v>103</v>
      </c>
      <c r="AA1" t="s">
        <v>117</v>
      </c>
      <c r="AB1" t="s">
        <v>116</v>
      </c>
      <c r="AC1" t="s">
        <v>115</v>
      </c>
      <c r="AD1" t="s">
        <v>114</v>
      </c>
      <c r="AE1" t="s">
        <v>102</v>
      </c>
      <c r="AF1" t="s">
        <v>113</v>
      </c>
      <c r="AG1" t="s">
        <v>101</v>
      </c>
      <c r="AH1" t="s">
        <v>100</v>
      </c>
      <c r="AI1" t="s">
        <v>98</v>
      </c>
      <c r="AJ1" t="s">
        <v>112</v>
      </c>
      <c r="AK1" t="s">
        <v>97</v>
      </c>
      <c r="AL1" t="s">
        <v>111</v>
      </c>
      <c r="AM1" t="s">
        <v>96</v>
      </c>
      <c r="AN1" t="s">
        <v>95</v>
      </c>
      <c r="AO1" t="s">
        <v>94</v>
      </c>
      <c r="AP1" t="s">
        <v>110</v>
      </c>
      <c r="AQ1" t="s">
        <v>93</v>
      </c>
      <c r="AR1" t="s">
        <v>92</v>
      </c>
      <c r="AS1" t="s">
        <v>91</v>
      </c>
      <c r="AT1" t="s">
        <v>46</v>
      </c>
      <c r="AU1" t="s">
        <v>47</v>
      </c>
      <c r="AV1" t="s">
        <v>48</v>
      </c>
      <c r="AW1" t="s">
        <v>49</v>
      </c>
      <c r="AX1" t="s">
        <v>50</v>
      </c>
      <c r="AY1" t="s">
        <v>42</v>
      </c>
      <c r="AZ1" t="s">
        <v>44</v>
      </c>
      <c r="BA1" t="s">
        <v>51</v>
      </c>
      <c r="BB1" t="s">
        <v>52</v>
      </c>
      <c r="BC1" t="s">
        <v>53</v>
      </c>
      <c r="BD1" t="s">
        <v>43</v>
      </c>
      <c r="BE1" t="s">
        <v>54</v>
      </c>
      <c r="BF1" t="s">
        <v>55</v>
      </c>
      <c r="BG1" t="s">
        <v>56</v>
      </c>
      <c r="BH1" t="s">
        <v>57</v>
      </c>
      <c r="BI1" t="s">
        <v>58</v>
      </c>
      <c r="BJ1" t="s">
        <v>59</v>
      </c>
      <c r="BK1" t="s">
        <v>60</v>
      </c>
      <c r="BL1" t="s">
        <v>61</v>
      </c>
      <c r="BM1" t="s">
        <v>62</v>
      </c>
      <c r="BN1" t="s">
        <v>63</v>
      </c>
      <c r="BO1" t="s">
        <v>45</v>
      </c>
      <c r="BP1" s="36" t="s">
        <v>64</v>
      </c>
      <c r="BQ1" s="36" t="s">
        <v>65</v>
      </c>
      <c r="BR1" s="36" t="s">
        <v>66</v>
      </c>
      <c r="BS1" s="36" t="s">
        <v>67</v>
      </c>
      <c r="BT1" s="36" t="s">
        <v>68</v>
      </c>
      <c r="BU1" s="36" t="s">
        <v>69</v>
      </c>
      <c r="BV1" s="36" t="s">
        <v>70</v>
      </c>
      <c r="BW1" t="s">
        <v>71</v>
      </c>
      <c r="BX1" t="s">
        <v>72</v>
      </c>
      <c r="BY1" t="s">
        <v>73</v>
      </c>
      <c r="BZ1" t="s">
        <v>74</v>
      </c>
      <c r="CA1" t="s">
        <v>75</v>
      </c>
      <c r="CB1" t="s">
        <v>76</v>
      </c>
      <c r="CC1" t="s">
        <v>77</v>
      </c>
      <c r="CD1" t="s">
        <v>78</v>
      </c>
      <c r="CE1" t="s">
        <v>79</v>
      </c>
      <c r="CF1" t="s">
        <v>80</v>
      </c>
      <c r="CG1" t="s">
        <v>81</v>
      </c>
      <c r="CH1" t="s">
        <v>82</v>
      </c>
      <c r="CI1" t="s">
        <v>83</v>
      </c>
      <c r="CJ1" t="s">
        <v>84</v>
      </c>
      <c r="CK1" t="s">
        <v>85</v>
      </c>
      <c r="CL1" t="s">
        <v>86</v>
      </c>
      <c r="CM1" t="s">
        <v>87</v>
      </c>
    </row>
    <row r="2" spans="1:91" x14ac:dyDescent="0.25">
      <c r="A2">
        <f>IF('Base Brute'!A2&lt;&gt;"",'Base Brute'!A2,"")</f>
        <v>1</v>
      </c>
      <c r="B2" s="36" t="str">
        <f>IF('Base Brute'!B2&lt;&gt;"",'Base Brute'!B2,"")</f>
        <v>Martin.Durand2@sphinx.fr</v>
      </c>
      <c r="C2" s="36" t="str">
        <f>IF('Base Brute'!C2&lt;&gt;"",'Base Brute'!C2,"")</f>
        <v>Durand2</v>
      </c>
      <c r="D2" s="36" t="str">
        <f>IF('Base Brute'!D2&lt;&gt;"",'Base Brute'!D2,"")</f>
        <v>Martin2</v>
      </c>
      <c r="E2" s="36" t="str">
        <f>IF('Base Brute'!E2&lt;&gt;"",'Base Brute'!E2,"")</f>
        <v>CC</v>
      </c>
      <c r="F2" s="27" t="str">
        <f>IF('Base Brute'!F2&lt;&gt;"",'Base Brute'!F2,"")</f>
        <v>Quanti</v>
      </c>
      <c r="G2" s="36" t="str">
        <f>IF('Base Brute'!G2&lt;&gt;"",'Base Brute'!G2,"")</f>
        <v>Martin.Durand2@sphinx.fr</v>
      </c>
      <c r="H2" s="27" t="str">
        <f>IF('Base Brute'!H2&lt;&gt;"",'Base Brute'!H2,"")</f>
        <v>Traitement</v>
      </c>
      <c r="I2" s="36" t="str">
        <f>IF('Base Brute'!I2&lt;&gt;"",'Base Brute'!I2,"")</f>
        <v>Martin.Durand2@sphinx.fr</v>
      </c>
      <c r="J2" s="27" t="str">
        <f>IF('Base Brute'!J2&lt;&gt;"",'Base Brute'!J2,"")</f>
        <v/>
      </c>
      <c r="K2" s="36" t="str">
        <f>IF('Base Brute'!K2&lt;&gt;"",'Base Brute'!K2,"")</f>
        <v/>
      </c>
      <c r="L2" s="27" t="str">
        <f>IF('Base Brute'!L2&lt;&gt;"",'Base Brute'!L2,"")</f>
        <v/>
      </c>
      <c r="M2" s="36" t="str">
        <f>IF('Base Brute'!M2&lt;&gt;"",'Base Brute'!M2,"")</f>
        <v/>
      </c>
      <c r="N2" s="27" t="str">
        <f>IF('Base Brute'!N2&lt;&gt;"",'Base Brute'!N2,"")</f>
        <v/>
      </c>
      <c r="O2" s="36" t="str">
        <f>IF('Base Brute'!O2&lt;&gt;"",'Base Brute'!O2,"")</f>
        <v/>
      </c>
      <c r="P2">
        <f>IF('Base Brute'!$P2&lt;&gt;"",IF(ISERROR(FIND(RIGHT(P$1,LEN(P$1)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Q2">
        <f>IF('Base Brute'!$P2&lt;&gt;"",IF(ISERROR(FIND(RIGHT(Q$1,LEN(Q$1)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R2">
        <f>IF('Base Brute'!$P2&lt;&gt;"",IF(ISERROR(FIND(RIGHT(R$1,LEN(R$1)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S2">
        <f>IF('Base Brute'!$P2&lt;&gt;"",IF(ISERROR(FIND(RIGHT(S$1,LEN(S$1)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T2">
        <f>IF('Base Brute'!$P2&lt;&gt;"",IF(ISERROR(FIND(RIGHT(T$1,LEN(T$1)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U2">
        <f>IF('Base Brute'!$P2&lt;&gt;"",IF(ISERROR(FIND(RIGHT(U$1,LEN(U$1)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V2">
        <f>IF('Base Brute'!$P2&lt;&gt;"",IF(ISERROR(FIND(RIGHT(V$1,LEN(V$1)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W2">
        <f>IF('Base Brute'!$P2&lt;&gt;"",IF(ISERROR(FIND(RIGHT(W$1,LEN(W$1)-3),SUBSTITUTE(SUBSTITUTE(SUBSTITUTE(SUBSTITUTE(SUBSTITUTE(SUBSTITUTE(SUBSTITUTE(SUBSTITUTE(SUBSTITUTE(SUBSTITUTE(SUBSTITUTE(SUBSTITUTE(SUBSTITUTE(SUBSTITUTE(SUBSTITUTE(SUBSTITUTE(SUBSTITUTE(SUBSTITUTE(SUBSTITUTE(SUBSTITUTE(SUBSTITUTE('Base Brute'!$P2,"10",""),"11",""),"12",""),"13",""),"14",""),"15",""),"16",""),"17",""),"18",""),"19",""),"20",""),"21",""),"22",""),"23",""),"24",""),"25",""),"26",""),"27",""),"28",""),"29",""),"30",""),1)),2,1),"")</f>
        <v>1</v>
      </c>
      <c r="X2">
        <f>IF('Base Brute'!$P2&lt;&gt;"",IF(ISERROR(FIND(RIGHT(X$1,LEN(X$1)-3),SUBSTITUTE(SUBSTITUTE(SUBSTITUTE(SUBSTITUTE(SUBSTITUTE(SUBSTITUTE(SUBSTITUTE(SUBSTITUTE(SUBSTITUTE(SUBSTITUTE(SUBSTITUTE(SUBSTITUTE(SUBSTITUTE(SUBSTITUTE(SUBSTITUTE(SUBSTITUTE(SUBSTITUTE(SUBSTITUTE(SUBSTITUTE(SUBSTITUTE(SUBSTITUTE('Base Brute'!$P2,"10",""),"11",""),"12",""),"13",""),"14",""),"15",""),"16",""),"17",""),"18",""),"19",""),"20",""),"21",""),"22",""),"23",""),"24",""),"25",""),"26",""),"27",""),"28",""),"29",""),"30",""),1)),2,1),"")</f>
        <v>2</v>
      </c>
      <c r="Y2">
        <f>IF('Base Brute'!$P2&lt;&gt;"",IF(ISERROR(FIND(RIGHT(Y$1,LEN(Y$1)-3),'Base Brute'!$P2,1)),2,1),"")</f>
        <v>2</v>
      </c>
      <c r="Z2">
        <f>IF('Base Brute'!$P2&lt;&gt;"",IF(ISERROR(FIND(RIGHT(Z$1,LEN(Z$1)-3),'Base Brute'!$P2,1)),2,1),"")</f>
        <v>2</v>
      </c>
      <c r="AA2">
        <f>IF('Base Brute'!$P2&lt;&gt;"",IF(ISERROR(FIND(RIGHT(AA$1,LEN(AA$1)-3),'Base Brute'!$P2,1)),2,1),"")</f>
        <v>2</v>
      </c>
      <c r="AB2">
        <f>IF('Base Brute'!$P2&lt;&gt;"",IF(ISERROR(FIND(RIGHT(AB$1,LEN(AB$1)-3),'Base Brute'!$P2,1)),2,1),"")</f>
        <v>2</v>
      </c>
      <c r="AC2">
        <f>IF('Base Brute'!$P2&lt;&gt;"",IF(ISERROR(FIND(RIGHT(AC$1,LEN(AC$1)-3),'Base Brute'!$P2,1)),2,1),"")</f>
        <v>2</v>
      </c>
      <c r="AD2">
        <f>IF('Base Brute'!$P2&lt;&gt;"",IF(ISERROR(FIND(RIGHT(AD$1,LEN(AD$1)-3),'Base Brute'!$P2,1)),2,1),"")</f>
        <v>2</v>
      </c>
      <c r="AE2">
        <f>IF('Base Brute'!$P2&lt;&gt;"",IF(ISERROR(FIND(RIGHT(AE$1,LEN(AE$1)-3),'Base Brute'!$P2,1)),2,1),"")</f>
        <v>2</v>
      </c>
      <c r="AF2">
        <f>IF('Base Brute'!$P2&lt;&gt;"",IF(ISERROR(FIND(RIGHT(AF$1,LEN(AF$1)-3),'Base Brute'!$P2,1)),2,1),"")</f>
        <v>2</v>
      </c>
      <c r="AG2">
        <f>IF('Base Brute'!$P2&lt;&gt;"",IF(ISERROR(FIND(RIGHT(AG$1,LEN(AG$1)-3),'Base Brute'!$P2,1)),2,1),"")</f>
        <v>2</v>
      </c>
      <c r="AH2">
        <f>IF('Base Brute'!$P2&lt;&gt;"",IF(ISERROR(FIND(RIGHT(AH$1,LEN(AH$1)-3),'Base Brute'!$P2,1)),2,1),"")</f>
        <v>2</v>
      </c>
      <c r="AI2">
        <f>IF('Base Brute'!$P2&lt;&gt;"",IF(ISERROR(FIND(RIGHT(AI$1,LEN(AI$1)-3),'Base Brute'!$P2,1)),2,1),"")</f>
        <v>2</v>
      </c>
      <c r="AJ2">
        <f>IF('Base Brute'!$P2&lt;&gt;"",IF(ISERROR(FIND(RIGHT(AJ$1,LEN(AJ$1)-3),'Base Brute'!$P2,1)),2,1),"")</f>
        <v>2</v>
      </c>
      <c r="AK2">
        <f>IF('Base Brute'!$P2&lt;&gt;"",IF(ISERROR(FIND(RIGHT(AK$1,LEN(AK$1)-3),'Base Brute'!$P2,1)),2,1),"")</f>
        <v>2</v>
      </c>
      <c r="AL2">
        <f>IF('Base Brute'!$P2&lt;&gt;"",IF(ISERROR(FIND(RIGHT(AL$1,LEN(AL$1)-3),'Base Brute'!$P2,1)),2,1),"")</f>
        <v>2</v>
      </c>
      <c r="AM2">
        <f>IF('Base Brute'!$P2&lt;&gt;"",IF(ISERROR(FIND(RIGHT(AM$1,LEN(AM$1)-3),'Base Brute'!$P2,1)),2,1),"")</f>
        <v>2</v>
      </c>
      <c r="AN2">
        <f>IF('Base Brute'!$P2&lt;&gt;"",IF(ISERROR(FIND(RIGHT(AN$1,LEN(AN$1)-3),'Base Brute'!$P2,1)),2,1),"")</f>
        <v>2</v>
      </c>
      <c r="AO2">
        <f>IF('Base Brute'!$P2&lt;&gt;"",IF(ISERROR(FIND(RIGHT(AO$1,LEN(AO$1)-3),'Base Brute'!$P2,1)),2,1),"")</f>
        <v>2</v>
      </c>
      <c r="AP2">
        <f>IF('Base Brute'!$P2&lt;&gt;"",IF(ISERROR(FIND(RIGHT(AP$1,LEN(AP$1)-3),'Base Brute'!$P2,1)),2,1),"")</f>
        <v>2</v>
      </c>
      <c r="AQ2">
        <f>IF('Base Brute'!$P2&lt;&gt;"",IF(ISERROR(FIND(RIGHT(AQ$1,LEN(AQ$1)-3),'Base Brute'!$P2,1)),2,1),"")</f>
        <v>2</v>
      </c>
      <c r="AR2">
        <f>IF('Base Brute'!$P2&lt;&gt;"",IF(ISERROR(FIND(RIGHT(AR$1,LEN(AR$1)-3),'Base Brute'!$P2,1)),2,1),"")</f>
        <v>2</v>
      </c>
      <c r="AS2">
        <f>IF('Base Brute'!$P2&lt;&gt;"",IF(ISERROR(FIND(RIGHT(AS$1,LEN(AS$1)-3),'Base Brute'!$P2,1)),2,1),"")</f>
        <v>2</v>
      </c>
      <c r="AT2">
        <f>IF('Base Brute'!Q2&lt;&gt;"",'Base Brute'!Q2,"")</f>
        <v>1</v>
      </c>
      <c r="AU2">
        <f>IF('Base Brute'!R2&lt;&gt;"",'Base Brute'!R2,"")</f>
        <v>4</v>
      </c>
      <c r="AV2">
        <f>IF('Base Brute'!S2&lt;&gt;"",'Base Brute'!S2,"")</f>
        <v>4</v>
      </c>
      <c r="AW2">
        <f>IF('Base Brute'!T2&lt;&gt;"",'Base Brute'!T2,"")</f>
        <v>7</v>
      </c>
      <c r="AX2">
        <f>IF('Base Brute'!U2&lt;&gt;"",'Base Brute'!U2,"")</f>
        <v>5</v>
      </c>
      <c r="AY2">
        <f>IF('Base Brute'!V2&lt;&gt;"",'Base Brute'!V2,"")</f>
        <v>2</v>
      </c>
      <c r="AZ2">
        <f>IF('Base Brute'!W2&lt;&gt;"",'Base Brute'!W2,"")</f>
        <v>4</v>
      </c>
      <c r="BA2">
        <f>IF('Base Brute'!X2&lt;&gt;"",'Base Brute'!X2,"")</f>
        <v>6</v>
      </c>
      <c r="BB2">
        <f>IF('Base Brute'!Y2&lt;&gt;"",'Base Brute'!Y2,"")</f>
        <v>6</v>
      </c>
      <c r="BC2">
        <f>IF('Base Brute'!Z2&lt;&gt;"",'Base Brute'!Z2,"")</f>
        <v>4</v>
      </c>
      <c r="BD2">
        <f>IF('Base Brute'!AA2&lt;&gt;"",'Base Brute'!AA2,"")</f>
        <v>6</v>
      </c>
      <c r="BE2">
        <f>IF('Base Brute'!AB2&lt;&gt;"",'Base Brute'!AB2,"")</f>
        <v>7</v>
      </c>
      <c r="BF2">
        <f>IF('Base Brute'!AC2&lt;&gt;"",'Base Brute'!AC2,"")</f>
        <v>3</v>
      </c>
      <c r="BG2">
        <f>IF('Base Brute'!AD2&lt;&gt;"",'Base Brute'!AD2,"")</f>
        <v>4</v>
      </c>
      <c r="BH2">
        <f>IF('Base Brute'!AE2&lt;&gt;"",'Base Brute'!AE2,"")</f>
        <v>7</v>
      </c>
      <c r="BI2">
        <f>IF('Base Brute'!AF2&lt;&gt;"",'Base Brute'!AF2,"")</f>
        <v>1</v>
      </c>
      <c r="BJ2">
        <f>IF('Base Brute'!AG2&lt;&gt;"",'Base Brute'!AG2,"")</f>
        <v>2</v>
      </c>
      <c r="BK2">
        <f>IF('Base Brute'!AH2&lt;&gt;"",'Base Brute'!AH2,"")</f>
        <v>3</v>
      </c>
      <c r="BL2">
        <f>IF('Base Brute'!AI2&lt;&gt;"",'Base Brute'!AI2,"")</f>
        <v>2</v>
      </c>
      <c r="BM2">
        <f>IF('Base Brute'!AJ2&lt;&gt;"",'Base Brute'!AJ2,"")</f>
        <v>6</v>
      </c>
      <c r="BN2">
        <f>IF('Base Brute'!AK2&lt;&gt;"",'Base Brute'!AK2,"")</f>
        <v>7</v>
      </c>
      <c r="BO2">
        <f>IF('Base Brute'!AL2&lt;&gt;"",'Base Brute'!AL2,"")</f>
        <v>6</v>
      </c>
      <c r="BP2" t="str">
        <f>IF('Base Brute'!AM2&lt;&gt;"",'Base Brute'!AM2,"")</f>
        <v>Laoreet congue, tellus, porttitor. Porttitor nunc lectus. Urna dolor enim congue.</v>
      </c>
      <c r="BQ2" t="str">
        <f>IF('Base Brute'!AN2&lt;&gt;"",'Base Brute'!AN2,"")</f>
        <v>Ac congue fames.</v>
      </c>
      <c r="BR2" t="str">
        <f>IF('Base Brute'!AO2&lt;&gt;"",'Base Brute'!AO2,"")</f>
        <v>Magna commodo, magna magna, vivamus dolor quis. Donec pellentesque, egestas egestas. Elit imperdiet lorem turpis.</v>
      </c>
      <c r="BS2" t="str">
        <f>IF('Base Brute'!AP2&lt;&gt;"",'Base Brute'!AP2,"")</f>
        <v>Congue fusce ac enim, urna, pulvinar.</v>
      </c>
      <c r="BT2" t="str">
        <f>IF('Base Brute'!AQ2&lt;&gt;"",'Base Brute'!AQ2,"")</f>
        <v>Maecenas augue massa proin aenean, maecenas.</v>
      </c>
      <c r="BU2" t="str">
        <f>IF('Base Brute'!AR2&lt;&gt;"",'Base Brute'!AR2,"")</f>
        <v>Maecenas nunc quis viverra, senectus, ac orci.</v>
      </c>
      <c r="BV2" t="str">
        <f>IF('Base Brute'!AS2&lt;&gt;"",'Base Brute'!AS2,"")</f>
        <v>Posuere netus pulvinar nonummy.</v>
      </c>
      <c r="BW2">
        <f>IF('Base Brute'!AT2&lt;&gt;"",'Base Brute'!AT2,"")</f>
        <v>3</v>
      </c>
      <c r="BX2">
        <f>IF('Base Brute'!AU2&lt;&gt;"",'Base Brute'!AU2,"")</f>
        <v>1</v>
      </c>
      <c r="BY2">
        <f>IF('Base Brute'!AV2&lt;&gt;"",'Base Brute'!AV2,"")</f>
        <v>24</v>
      </c>
      <c r="BZ2">
        <f>IF('Base Brute'!AW2&lt;&gt;"",'Base Brute'!AW2,"")</f>
        <v>15</v>
      </c>
      <c r="CA2">
        <f>IF('Base Brute'!AX2&lt;&gt;"",'Base Brute'!AX2,"")</f>
        <v>5</v>
      </c>
      <c r="CB2">
        <f>IF('Base Brute'!AY2&lt;&gt;"",'Base Brute'!AY2,"")</f>
        <v>3</v>
      </c>
      <c r="CC2" t="str">
        <f>IF('Base Brute'!AZ2&lt;&gt;"",'Base Brute'!AZ2,"")</f>
        <v>A9MX-MTLD</v>
      </c>
      <c r="CD2" t="str">
        <f>IF('Base Brute'!BA2&lt;&gt;"",'Base Brute'!BA2,"")</f>
        <v/>
      </c>
      <c r="CE2" t="str">
        <f>IF('Base Brute'!BB2&lt;&gt;"",'Base Brute'!BB2,"")</f>
        <v/>
      </c>
      <c r="CF2" t="str">
        <f>IF('Base Brute'!BC2&lt;&gt;"",'Base Brute'!BC2,"")</f>
        <v/>
      </c>
      <c r="CG2" t="str">
        <f>IF('Base Brute'!BD2&lt;&gt;"",'Base Brute'!BD2,"")</f>
        <v/>
      </c>
      <c r="CH2" t="str">
        <f>IF('Base Brute'!BE2&lt;&gt;"",'Base Brute'!BE2,"")</f>
        <v>Direct</v>
      </c>
      <c r="CI2" t="str">
        <f>IF('Base Brute'!BF2&lt;&gt;"",'Base Brute'!BF2,"")</f>
        <v/>
      </c>
      <c r="CJ2">
        <f>IF('Base Brute'!BG2&lt;&gt;"",'Base Brute'!BG2,"")</f>
        <v>1</v>
      </c>
      <c r="CK2">
        <f>IF('Base Brute'!BH2&lt;&gt;"",'Base Brute'!BH2,"")</f>
        <v>1</v>
      </c>
      <c r="CL2" t="str">
        <f>IF('Base Brute'!BI2&lt;&gt;"",'Base Brute'!BI2,"")</f>
        <v>Maecenas habitant nonummy pellentesque amet, turpis, ac sed dolor donec. Egestas malesuada nec fusce, quis viverra urna sit, fames tellus nonummy. Consectetuer porttitor senectus.</v>
      </c>
      <c r="CM2" t="str">
        <f>IF('Base Brute'!BJ2&lt;&gt;"",'Base Brute'!BJ2,"")</f>
        <v>3;2;1</v>
      </c>
    </row>
    <row r="3" spans="1:91" x14ac:dyDescent="0.25">
      <c r="A3">
        <f>IF('Base Brute'!A3&lt;&gt;"",'Base Brute'!A3,"")</f>
        <v>2</v>
      </c>
      <c r="B3" s="36" t="str">
        <f>IF('Base Brute'!B3&lt;&gt;"",'Base Brute'!B3,"")</f>
        <v>Martin.Durand3@sphinx.fr</v>
      </c>
      <c r="C3" s="36" t="str">
        <f>IF('Base Brute'!C3&lt;&gt;"",'Base Brute'!C3,"")</f>
        <v>Durand3</v>
      </c>
      <c r="D3" s="36" t="str">
        <f>IF('Base Brute'!D3&lt;&gt;"",'Base Brute'!D3,"")</f>
        <v>Martin3</v>
      </c>
      <c r="E3" s="36" t="str">
        <f>IF('Base Brute'!E3&lt;&gt;"",'Base Brute'!E3,"")</f>
        <v>CC</v>
      </c>
      <c r="F3" s="27" t="str">
        <f>IF('Base Brute'!F3&lt;&gt;"",'Base Brute'!F3,"")</f>
        <v>Quanti</v>
      </c>
      <c r="G3" s="36" t="str">
        <f>IF('Base Brute'!G3&lt;&gt;"",'Base Brute'!G3,"")</f>
        <v>Martin.Durand2@sphinx.fr</v>
      </c>
      <c r="H3" s="27" t="str">
        <f>IF('Base Brute'!H3&lt;&gt;"",'Base Brute'!H3,"")</f>
        <v>Traitement</v>
      </c>
      <c r="I3" s="36" t="str">
        <f>IF('Base Brute'!I3&lt;&gt;"",'Base Brute'!I3,"")</f>
        <v>Martin.Durand2@sphinx.fr</v>
      </c>
      <c r="J3" s="27" t="str">
        <f>IF('Base Brute'!J3&lt;&gt;"",'Base Brute'!J3,"")</f>
        <v/>
      </c>
      <c r="K3" s="36" t="str">
        <f>IF('Base Brute'!K3&lt;&gt;"",'Base Brute'!K3,"")</f>
        <v/>
      </c>
      <c r="L3" s="27" t="str">
        <f>IF('Base Brute'!L3&lt;&gt;"",'Base Brute'!L3,"")</f>
        <v/>
      </c>
      <c r="M3" s="36" t="str">
        <f>IF('Base Brute'!M3&lt;&gt;"",'Base Brute'!M3,"")</f>
        <v/>
      </c>
      <c r="N3" s="27" t="str">
        <f>IF('Base Brute'!N3&lt;&gt;"",'Base Brute'!N3,"")</f>
        <v/>
      </c>
      <c r="O3" s="36" t="str">
        <f>IF('Base Brute'!O3&lt;&gt;"",'Base Brute'!O3,"")</f>
        <v/>
      </c>
      <c r="P3">
        <f>IF('Base Brute'!$P3&lt;&gt;"",IF(ISERROR(FIND(RIGHT(P$1,LEN(P$1)-3),SUBSTITUTE(SUBSTITUTE(SUBSTITUTE(SUBSTITUTE(SUBSTITUTE(SUBSTITUTE(SUBSTITUTE(SUBSTITUTE(SUBSTITUTE(SUBSTITUTE(SUBSTITUTE(SUBSTITUTE(SUBSTITUTE(SUBSTITUTE(SUBSTITUTE(SUBSTITUTE(SUBSTITUTE(SUBSTITUTE(SUBSTITUTE(SUBSTITUTE(SUBSTITUTE('Base Brute'!$P3,"10",""),"11",""),"12",""),"13",""),"14",""),"15",""),"16",""),"17",""),"18",""),"19",""),"20",""),"21",""),"22",""),"23",""),"24",""),"25",""),"26",""),"27",""),"28",""),"29",""),"30",""),1)),2,1),"")</f>
        <v>1</v>
      </c>
      <c r="Q3">
        <f>IF('Base Brute'!$P3&lt;&gt;"",IF(ISERROR(FIND(RIGHT(Q$1,LEN(Q$1)-3),SUBSTITUTE(SUBSTITUTE(SUBSTITUTE(SUBSTITUTE(SUBSTITUTE(SUBSTITUTE(SUBSTITUTE(SUBSTITUTE(SUBSTITUTE(SUBSTITUTE(SUBSTITUTE(SUBSTITUTE(SUBSTITUTE(SUBSTITUTE(SUBSTITUTE(SUBSTITUTE(SUBSTITUTE(SUBSTITUTE(SUBSTITUTE(SUBSTITUTE(SUBSTITUTE('Base Brute'!$P3,"10",""),"11",""),"12",""),"13",""),"14",""),"15",""),"16",""),"17",""),"18",""),"19",""),"20",""),"21",""),"22",""),"23",""),"24",""),"25",""),"26",""),"27",""),"28",""),"29",""),"30",""),1)),2,1),"")</f>
        <v>2</v>
      </c>
      <c r="R3">
        <f>IF('Base Brute'!$P3&lt;&gt;"",IF(ISERROR(FIND(RIGHT(R$1,LEN(R$1)-3),SUBSTITUTE(SUBSTITUTE(SUBSTITUTE(SUBSTITUTE(SUBSTITUTE(SUBSTITUTE(SUBSTITUTE(SUBSTITUTE(SUBSTITUTE(SUBSTITUTE(SUBSTITUTE(SUBSTITUTE(SUBSTITUTE(SUBSTITUTE(SUBSTITUTE(SUBSTITUTE(SUBSTITUTE(SUBSTITUTE(SUBSTITUTE(SUBSTITUTE(SUBSTITUTE('Base Brute'!$P3,"10",""),"11",""),"12",""),"13",""),"14",""),"15",""),"16",""),"17",""),"18",""),"19",""),"20",""),"21",""),"22",""),"23",""),"24",""),"25",""),"26",""),"27",""),"28",""),"29",""),"30",""),1)),2,1),"")</f>
        <v>2</v>
      </c>
      <c r="S3">
        <f>IF('Base Brute'!$P3&lt;&gt;"",IF(ISERROR(FIND(RIGHT(S$1,LEN(S$1)-3),SUBSTITUTE(SUBSTITUTE(SUBSTITUTE(SUBSTITUTE(SUBSTITUTE(SUBSTITUTE(SUBSTITUTE(SUBSTITUTE(SUBSTITUTE(SUBSTITUTE(SUBSTITUTE(SUBSTITUTE(SUBSTITUTE(SUBSTITUTE(SUBSTITUTE(SUBSTITUTE(SUBSTITUTE(SUBSTITUTE(SUBSTITUTE(SUBSTITUTE(SUBSTITUTE('Base Brute'!$P3,"10",""),"11",""),"12",""),"13",""),"14",""),"15",""),"16",""),"17",""),"18",""),"19",""),"20",""),"21",""),"22",""),"23",""),"24",""),"25",""),"26",""),"27",""),"28",""),"29",""),"30",""),1)),2,1),"")</f>
        <v>1</v>
      </c>
      <c r="T3">
        <f>IF('Base Brute'!$P3&lt;&gt;"",IF(ISERROR(FIND(RIGHT(T$1,LEN(T$1)-3),SUBSTITUTE(SUBSTITUTE(SUBSTITUTE(SUBSTITUTE(SUBSTITUTE(SUBSTITUTE(SUBSTITUTE(SUBSTITUTE(SUBSTITUTE(SUBSTITUTE(SUBSTITUTE(SUBSTITUTE(SUBSTITUTE(SUBSTITUTE(SUBSTITUTE(SUBSTITUTE(SUBSTITUTE(SUBSTITUTE(SUBSTITUTE(SUBSTITUTE(SUBSTITUTE('Base Brute'!$P3,"10",""),"11",""),"12",""),"13",""),"14",""),"15",""),"16",""),"17",""),"18",""),"19",""),"20",""),"21",""),"22",""),"23",""),"24",""),"25",""),"26",""),"27",""),"28",""),"29",""),"30",""),1)),2,1),"")</f>
        <v>1</v>
      </c>
      <c r="U3">
        <f>IF('Base Brute'!$P3&lt;&gt;"",IF(ISERROR(FIND(RIGHT(U$1,LEN(U$1)-3),SUBSTITUTE(SUBSTITUTE(SUBSTITUTE(SUBSTITUTE(SUBSTITUTE(SUBSTITUTE(SUBSTITUTE(SUBSTITUTE(SUBSTITUTE(SUBSTITUTE(SUBSTITUTE(SUBSTITUTE(SUBSTITUTE(SUBSTITUTE(SUBSTITUTE(SUBSTITUTE(SUBSTITUTE(SUBSTITUTE(SUBSTITUTE(SUBSTITUTE(SUBSTITUTE('Base Brute'!$P3,"10",""),"11",""),"12",""),"13",""),"14",""),"15",""),"16",""),"17",""),"18",""),"19",""),"20",""),"21",""),"22",""),"23",""),"24",""),"25",""),"26",""),"27",""),"28",""),"29",""),"30",""),1)),2,1),"")</f>
        <v>1</v>
      </c>
      <c r="V3">
        <f>IF('Base Brute'!$P3&lt;&gt;"",IF(ISERROR(FIND(RIGHT(V$1,LEN(V$1)-3),SUBSTITUTE(SUBSTITUTE(SUBSTITUTE(SUBSTITUTE(SUBSTITUTE(SUBSTITUTE(SUBSTITUTE(SUBSTITUTE(SUBSTITUTE(SUBSTITUTE(SUBSTITUTE(SUBSTITUTE(SUBSTITUTE(SUBSTITUTE(SUBSTITUTE(SUBSTITUTE(SUBSTITUTE(SUBSTITUTE(SUBSTITUTE(SUBSTITUTE(SUBSTITUTE('Base Brute'!$P3,"10",""),"11",""),"12",""),"13",""),"14",""),"15",""),"16",""),"17",""),"18",""),"19",""),"20",""),"21",""),"22",""),"23",""),"24",""),"25",""),"26",""),"27",""),"28",""),"29",""),"30",""),1)),2,1),"")</f>
        <v>2</v>
      </c>
      <c r="W3">
        <f>IF('Base Brute'!$P3&lt;&gt;"",IF(ISERROR(FIND(RIGHT(W$1,LEN(W$1)-3),SUBSTITUTE(SUBSTITUTE(SUBSTITUTE(SUBSTITUTE(SUBSTITUTE(SUBSTITUTE(SUBSTITUTE(SUBSTITUTE(SUBSTITUTE(SUBSTITUTE(SUBSTITUTE(SUBSTITUTE(SUBSTITUTE(SUBSTITUTE(SUBSTITUTE(SUBSTITUTE(SUBSTITUTE(SUBSTITUTE(SUBSTITUTE(SUBSTITUTE(SUBSTITUTE('Base Brute'!$P3,"10",""),"11",""),"12",""),"13",""),"14",""),"15",""),"16",""),"17",""),"18",""),"19",""),"20",""),"21",""),"22",""),"23",""),"24",""),"25",""),"26",""),"27",""),"28",""),"29",""),"30",""),1)),2,1),"")</f>
        <v>2</v>
      </c>
      <c r="X3">
        <f>IF('Base Brute'!$P3&lt;&gt;"",IF(ISERROR(FIND(RIGHT(X$1,LEN(X$1)-3),SUBSTITUTE(SUBSTITUTE(SUBSTITUTE(SUBSTITUTE(SUBSTITUTE(SUBSTITUTE(SUBSTITUTE(SUBSTITUTE(SUBSTITUTE(SUBSTITUTE(SUBSTITUTE(SUBSTITUTE(SUBSTITUTE(SUBSTITUTE(SUBSTITUTE(SUBSTITUTE(SUBSTITUTE(SUBSTITUTE(SUBSTITUTE(SUBSTITUTE(SUBSTITUTE('Base Brute'!$P3,"10",""),"11",""),"12",""),"13",""),"14",""),"15",""),"16",""),"17",""),"18",""),"19",""),"20",""),"21",""),"22",""),"23",""),"24",""),"25",""),"26",""),"27",""),"28",""),"29",""),"30",""),1)),2,1),"")</f>
        <v>2</v>
      </c>
      <c r="Y3">
        <f>IF('Base Brute'!$P3&lt;&gt;"",IF(ISERROR(FIND(RIGHT(Y$1,LEN(Y$1)-3),'Base Brute'!$P3,1)),2,1),"")</f>
        <v>2</v>
      </c>
      <c r="Z3">
        <f>IF('Base Brute'!$P3&lt;&gt;"",IF(ISERROR(FIND(RIGHT(Z$1,LEN(Z$1)-3),'Base Brute'!$P3,1)),2,1),"")</f>
        <v>2</v>
      </c>
      <c r="AA3">
        <f>IF('Base Brute'!$P3&lt;&gt;"",IF(ISERROR(FIND(RIGHT(AA$1,LEN(AA$1)-3),'Base Brute'!$P3,1)),2,1),"")</f>
        <v>2</v>
      </c>
      <c r="AB3">
        <f>IF('Base Brute'!$P3&lt;&gt;"",IF(ISERROR(FIND(RIGHT(AB$1,LEN(AB$1)-3),'Base Brute'!$P3,1)),2,1),"")</f>
        <v>2</v>
      </c>
      <c r="AC3">
        <f>IF('Base Brute'!$P3&lt;&gt;"",IF(ISERROR(FIND(RIGHT(AC$1,LEN(AC$1)-3),'Base Brute'!$P3,1)),2,1),"")</f>
        <v>2</v>
      </c>
      <c r="AD3">
        <f>IF('Base Brute'!$P3&lt;&gt;"",IF(ISERROR(FIND(RIGHT(AD$1,LEN(AD$1)-3),'Base Brute'!$P3,1)),2,1),"")</f>
        <v>2</v>
      </c>
      <c r="AE3">
        <f>IF('Base Brute'!$P3&lt;&gt;"",IF(ISERROR(FIND(RIGHT(AE$1,LEN(AE$1)-3),'Base Brute'!$P3,1)),2,1),"")</f>
        <v>1</v>
      </c>
      <c r="AF3">
        <f>IF('Base Brute'!$P3&lt;&gt;"",IF(ISERROR(FIND(RIGHT(AF$1,LEN(AF$1)-3),'Base Brute'!$P3,1)),2,1),"")</f>
        <v>2</v>
      </c>
      <c r="AG3">
        <f>IF('Base Brute'!$P3&lt;&gt;"",IF(ISERROR(FIND(RIGHT(AG$1,LEN(AG$1)-3),'Base Brute'!$P3,1)),2,1),"")</f>
        <v>2</v>
      </c>
      <c r="AH3">
        <f>IF('Base Brute'!$P3&lt;&gt;"",IF(ISERROR(FIND(RIGHT(AH$1,LEN(AH$1)-3),'Base Brute'!$P3,1)),2,1),"")</f>
        <v>1</v>
      </c>
      <c r="AI3">
        <f>IF('Base Brute'!$P3&lt;&gt;"",IF(ISERROR(FIND(RIGHT(AI$1,LEN(AI$1)-3),'Base Brute'!$P3,1)),2,1),"")</f>
        <v>1</v>
      </c>
      <c r="AJ3">
        <f>IF('Base Brute'!$P3&lt;&gt;"",IF(ISERROR(FIND(RIGHT(AJ$1,LEN(AJ$1)-3),'Base Brute'!$P3,1)),2,1),"")</f>
        <v>2</v>
      </c>
      <c r="AK3">
        <f>IF('Base Brute'!$P3&lt;&gt;"",IF(ISERROR(FIND(RIGHT(AK$1,LEN(AK$1)-3),'Base Brute'!$P3,1)),2,1),"")</f>
        <v>1</v>
      </c>
      <c r="AL3">
        <f>IF('Base Brute'!$P3&lt;&gt;"",IF(ISERROR(FIND(RIGHT(AL$1,LEN(AL$1)-3),'Base Brute'!$P3,1)),2,1),"")</f>
        <v>2</v>
      </c>
      <c r="AM3">
        <f>IF('Base Brute'!$P3&lt;&gt;"",IF(ISERROR(FIND(RIGHT(AM$1,LEN(AM$1)-3),'Base Brute'!$P3,1)),2,1),"")</f>
        <v>2</v>
      </c>
      <c r="AN3">
        <f>IF('Base Brute'!$P3&lt;&gt;"",IF(ISERROR(FIND(RIGHT(AN$1,LEN(AN$1)-3),'Base Brute'!$P3,1)),2,1),"")</f>
        <v>1</v>
      </c>
      <c r="AO3">
        <f>IF('Base Brute'!$P3&lt;&gt;"",IF(ISERROR(FIND(RIGHT(AO$1,LEN(AO$1)-3),'Base Brute'!$P3,1)),2,1),"")</f>
        <v>1</v>
      </c>
      <c r="AP3">
        <f>IF('Base Brute'!$P3&lt;&gt;"",IF(ISERROR(FIND(RIGHT(AP$1,LEN(AP$1)-3),'Base Brute'!$P3,1)),2,1),"")</f>
        <v>2</v>
      </c>
      <c r="AQ3">
        <f>IF('Base Brute'!$P3&lt;&gt;"",IF(ISERROR(FIND(RIGHT(AQ$1,LEN(AQ$1)-3),'Base Brute'!$P3,1)),2,1),"")</f>
        <v>2</v>
      </c>
      <c r="AR3">
        <f>IF('Base Brute'!$P3&lt;&gt;"",IF(ISERROR(FIND(RIGHT(AR$1,LEN(AR$1)-3),'Base Brute'!$P3,1)),2,1),"")</f>
        <v>1</v>
      </c>
      <c r="AS3">
        <f>IF('Base Brute'!$P3&lt;&gt;"",IF(ISERROR(FIND(RIGHT(AS$1,LEN(AS$1)-3),'Base Brute'!$P3,1)),2,1),"")</f>
        <v>2</v>
      </c>
      <c r="AT3">
        <f>IF('Base Brute'!Q3&lt;&gt;"",'Base Brute'!Q3,"")</f>
        <v>3</v>
      </c>
      <c r="AU3">
        <f>IF('Base Brute'!R3&lt;&gt;"",'Base Brute'!R3,"")</f>
        <v>2</v>
      </c>
      <c r="AV3">
        <f>IF('Base Brute'!S3&lt;&gt;"",'Base Brute'!S3,"")</f>
        <v>5</v>
      </c>
      <c r="AW3">
        <f>IF('Base Brute'!T3&lt;&gt;"",'Base Brute'!T3,"")</f>
        <v>2</v>
      </c>
      <c r="AX3">
        <f>IF('Base Brute'!U3&lt;&gt;"",'Base Brute'!U3,"")</f>
        <v>1</v>
      </c>
      <c r="AY3">
        <f>IF('Base Brute'!V3&lt;&gt;"",'Base Brute'!V3,"")</f>
        <v>1</v>
      </c>
      <c r="AZ3">
        <f>IF('Base Brute'!W3&lt;&gt;"",'Base Brute'!W3,"")</f>
        <v>4</v>
      </c>
      <c r="BA3">
        <f>IF('Base Brute'!X3&lt;&gt;"",'Base Brute'!X3,"")</f>
        <v>7</v>
      </c>
      <c r="BB3">
        <f>IF('Base Brute'!Y3&lt;&gt;"",'Base Brute'!Y3,"")</f>
        <v>1</v>
      </c>
      <c r="BC3">
        <f>IF('Base Brute'!Z3&lt;&gt;"",'Base Brute'!Z3,"")</f>
        <v>1</v>
      </c>
      <c r="BD3">
        <f>IF('Base Brute'!AA3&lt;&gt;"",'Base Brute'!AA3,"")</f>
        <v>6</v>
      </c>
      <c r="BE3">
        <f>IF('Base Brute'!AB3&lt;&gt;"",'Base Brute'!AB3,"")</f>
        <v>2</v>
      </c>
      <c r="BF3">
        <f>IF('Base Brute'!AC3&lt;&gt;"",'Base Brute'!AC3,"")</f>
        <v>1</v>
      </c>
      <c r="BG3">
        <f>IF('Base Brute'!AD3&lt;&gt;"",'Base Brute'!AD3,"")</f>
        <v>1</v>
      </c>
      <c r="BH3">
        <f>IF('Base Brute'!AE3&lt;&gt;"",'Base Brute'!AE3,"")</f>
        <v>4</v>
      </c>
      <c r="BI3">
        <f>IF('Base Brute'!AF3&lt;&gt;"",'Base Brute'!AF3,"")</f>
        <v>4</v>
      </c>
      <c r="BJ3">
        <f>IF('Base Brute'!AG3&lt;&gt;"",'Base Brute'!AG3,"")</f>
        <v>5</v>
      </c>
      <c r="BK3">
        <f>IF('Base Brute'!AH3&lt;&gt;"",'Base Brute'!AH3,"")</f>
        <v>4</v>
      </c>
      <c r="BL3">
        <f>IF('Base Brute'!AI3&lt;&gt;"",'Base Brute'!AI3,"")</f>
        <v>7</v>
      </c>
      <c r="BM3">
        <f>IF('Base Brute'!AJ3&lt;&gt;"",'Base Brute'!AJ3,"")</f>
        <v>7</v>
      </c>
      <c r="BN3">
        <f>IF('Base Brute'!AK3&lt;&gt;"",'Base Brute'!AK3,"")</f>
        <v>1</v>
      </c>
      <c r="BO3">
        <f>IF('Base Brute'!AL3&lt;&gt;"",'Base Brute'!AL3,"")</f>
        <v>3</v>
      </c>
      <c r="BP3" t="str">
        <f>IF('Base Brute'!AM3&lt;&gt;"",'Base Brute'!AM3,"")</f>
        <v>Amet tristique. Laoreet nunc libero porttitor malesuada, egestas lorem imperdiet pulvinar, quis viverra libero.</v>
      </c>
      <c r="BQ3" t="str">
        <f>IF('Base Brute'!AN3&lt;&gt;"",'Base Brute'!AN3,"")</f>
        <v>Congue pellentesque tellus, maecenas habitant morbi.</v>
      </c>
      <c r="BR3" t="str">
        <f>IF('Base Brute'!AO3&lt;&gt;"",'Base Brute'!AO3,"")</f>
        <v>Senectus viverra laoreet porttitor, nunc elit, pellentesque commodo.</v>
      </c>
      <c r="BS3" t="str">
        <f>IF('Base Brute'!AP3&lt;&gt;"",'Base Brute'!AP3,"")</f>
        <v>Habitant quis consectetuer elit.</v>
      </c>
      <c r="BT3" t="str">
        <f>IF('Base Brute'!AQ3&lt;&gt;"",'Base Brute'!AQ3,"")</f>
        <v>Eros purus aenean mauris tellus, lectus.</v>
      </c>
      <c r="BU3" t="str">
        <f>IF('Base Brute'!AR3&lt;&gt;"",'Base Brute'!AR3,"")</f>
        <v>Senectus nec senectus aenean massa, enim malesuada, laoreet lectus.</v>
      </c>
      <c r="BV3" t="str">
        <f>IF('Base Brute'!AS3&lt;&gt;"",'Base Brute'!AS3,"")</f>
        <v>Morbi nonummy, aenean congue, urna.</v>
      </c>
      <c r="BW3">
        <f>IF('Base Brute'!AT3&lt;&gt;"",'Base Brute'!AT3,"")</f>
        <v>2</v>
      </c>
      <c r="BX3">
        <f>IF('Base Brute'!AU3&lt;&gt;"",'Base Brute'!AU3,"")</f>
        <v>2</v>
      </c>
      <c r="BY3">
        <f>IF('Base Brute'!AV3&lt;&gt;"",'Base Brute'!AV3,"")</f>
        <v>4</v>
      </c>
      <c r="BZ3">
        <f>IF('Base Brute'!AW3&lt;&gt;"",'Base Brute'!AW3,"")</f>
        <v>46</v>
      </c>
      <c r="CA3">
        <f>IF('Base Brute'!AX3&lt;&gt;"",'Base Brute'!AX3,"")</f>
        <v>2</v>
      </c>
      <c r="CB3">
        <f>IF('Base Brute'!AY3&lt;&gt;"",'Base Brute'!AY3,"")</f>
        <v>5</v>
      </c>
      <c r="CC3" t="str">
        <f>IF('Base Brute'!AZ3&lt;&gt;"",'Base Brute'!AZ3,"")</f>
        <v>4TDX-MRTH</v>
      </c>
      <c r="CD3" t="str">
        <f>IF('Base Brute'!BA3&lt;&gt;"",'Base Brute'!BA3,"")</f>
        <v/>
      </c>
      <c r="CE3" t="str">
        <f>IF('Base Brute'!BB3&lt;&gt;"",'Base Brute'!BB3,"")</f>
        <v/>
      </c>
      <c r="CF3" t="str">
        <f>IF('Base Brute'!BC3&lt;&gt;"",'Base Brute'!BC3,"")</f>
        <v/>
      </c>
      <c r="CG3" t="str">
        <f>IF('Base Brute'!BD3&lt;&gt;"",'Base Brute'!BD3,"")</f>
        <v/>
      </c>
      <c r="CH3" t="str">
        <f>IF('Base Brute'!BE3&lt;&gt;"",'Base Brute'!BE3,"")</f>
        <v>Direct</v>
      </c>
      <c r="CI3" t="str">
        <f>IF('Base Brute'!BF3&lt;&gt;"",'Base Brute'!BF3,"")</f>
        <v/>
      </c>
      <c r="CJ3">
        <f>IF('Base Brute'!BG3&lt;&gt;"",'Base Brute'!BG3,"")</f>
        <v>1</v>
      </c>
      <c r="CK3">
        <f>IF('Base Brute'!BH3&lt;&gt;"",'Base Brute'!BH3,"")</f>
        <v>1</v>
      </c>
      <c r="CL3" t="str">
        <f>IF('Base Brute'!BI3&lt;&gt;"",'Base Brute'!BI3,"")</f>
        <v>Adipiscing ac tristique purus, purus quis donec imperdiet, dolor urna fusce mauris.</v>
      </c>
      <c r="CM3" t="str">
        <f>IF('Base Brute'!BJ3&lt;&gt;"",'Base Brute'!BJ3,"")</f>
        <v>1;3;2</v>
      </c>
    </row>
    <row r="4" spans="1:91" x14ac:dyDescent="0.25">
      <c r="A4">
        <f>IF('Base Brute'!A4&lt;&gt;"",'Base Brute'!A4,"")</f>
        <v>3</v>
      </c>
      <c r="B4" s="36" t="str">
        <f>IF('Base Brute'!B4&lt;&gt;"",'Base Brute'!B4,"")</f>
        <v>Martin.Durand4@sphinx.fr</v>
      </c>
      <c r="C4" s="36" t="str">
        <f>IF('Base Brute'!C4&lt;&gt;"",'Base Brute'!C4,"")</f>
        <v>Durand4</v>
      </c>
      <c r="D4" s="36" t="str">
        <f>IF('Base Brute'!D4&lt;&gt;"",'Base Brute'!D4,"")</f>
        <v>Martin4</v>
      </c>
      <c r="E4" s="36" t="str">
        <f>IF('Base Brute'!E4&lt;&gt;"",'Base Brute'!E4,"")</f>
        <v>CC</v>
      </c>
      <c r="F4" s="27" t="str">
        <f>IF('Base Brute'!F4&lt;&gt;"",'Base Brute'!F4,"")</f>
        <v>Quanti</v>
      </c>
      <c r="G4" s="36" t="str">
        <f>IF('Base Brute'!G4&lt;&gt;"",'Base Brute'!G4,"")</f>
        <v>Martin.Durand2@sphinx.fr</v>
      </c>
      <c r="H4" s="27" t="str">
        <f>IF('Base Brute'!H4&lt;&gt;"",'Base Brute'!H4,"")</f>
        <v>CE</v>
      </c>
      <c r="I4" s="36" t="str">
        <f>IF('Base Brute'!I4&lt;&gt;"",'Base Brute'!I4,"")</f>
        <v>Martin.Durand4@sphinx.fr</v>
      </c>
      <c r="J4" s="27" t="str">
        <f>IF('Base Brute'!J4&lt;&gt;"",'Base Brute'!J4,"")</f>
        <v/>
      </c>
      <c r="K4" s="36" t="str">
        <f>IF('Base Brute'!K4&lt;&gt;"",'Base Brute'!K4,"")</f>
        <v/>
      </c>
      <c r="L4" s="27" t="str">
        <f>IF('Base Brute'!L4&lt;&gt;"",'Base Brute'!L4,"")</f>
        <v/>
      </c>
      <c r="M4" s="36" t="str">
        <f>IF('Base Brute'!M4&lt;&gt;"",'Base Brute'!M4,"")</f>
        <v/>
      </c>
      <c r="N4" s="27" t="str">
        <f>IF('Base Brute'!N4&lt;&gt;"",'Base Brute'!N4,"")</f>
        <v/>
      </c>
      <c r="O4" s="36" t="str">
        <f>IF('Base Brute'!O4&lt;&gt;"",'Base Brute'!O4,"")</f>
        <v/>
      </c>
      <c r="P4">
        <f>IF('Base Brute'!$P4&lt;&gt;"",IF(ISERROR(FIND(RIGHT(P$1,LEN(P$1)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Q4">
        <f>IF('Base Brute'!$P4&lt;&gt;"",IF(ISERROR(FIND(RIGHT(Q$1,LEN(Q$1)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R4">
        <f>IF('Base Brute'!$P4&lt;&gt;"",IF(ISERROR(FIND(RIGHT(R$1,LEN(R$1)-3),SUBSTITUTE(SUBSTITUTE(SUBSTITUTE(SUBSTITUTE(SUBSTITUTE(SUBSTITUTE(SUBSTITUTE(SUBSTITUTE(SUBSTITUTE(SUBSTITUTE(SUBSTITUTE(SUBSTITUTE(SUBSTITUTE(SUBSTITUTE(SUBSTITUTE(SUBSTITUTE(SUBSTITUTE(SUBSTITUTE(SUBSTITUTE(SUBSTITUTE(SUBSTITUTE('Base Brute'!$P4,"10",""),"11",""),"12",""),"13",""),"14",""),"15",""),"16",""),"17",""),"18",""),"19",""),"20",""),"21",""),"22",""),"23",""),"24",""),"25",""),"26",""),"27",""),"28",""),"29",""),"30",""),1)),2,1),"")</f>
        <v>2</v>
      </c>
      <c r="S4">
        <f>IF('Base Brute'!$P4&lt;&gt;"",IF(ISERROR(FIND(RIGHT(S$1,LEN(S$1)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T4">
        <f>IF('Base Brute'!$P4&lt;&gt;"",IF(ISERROR(FIND(RIGHT(T$1,LEN(T$1)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U4">
        <f>IF('Base Brute'!$P4&lt;&gt;"",IF(ISERROR(FIND(RIGHT(U$1,LEN(U$1)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V4">
        <f>IF('Base Brute'!$P4&lt;&gt;"",IF(ISERROR(FIND(RIGHT(V$1,LEN(V$1)-3),SUBSTITUTE(SUBSTITUTE(SUBSTITUTE(SUBSTITUTE(SUBSTITUTE(SUBSTITUTE(SUBSTITUTE(SUBSTITUTE(SUBSTITUTE(SUBSTITUTE(SUBSTITUTE(SUBSTITUTE(SUBSTITUTE(SUBSTITUTE(SUBSTITUTE(SUBSTITUTE(SUBSTITUTE(SUBSTITUTE(SUBSTITUTE(SUBSTITUTE(SUBSTITUTE('Base Brute'!$P4,"10",""),"11",""),"12",""),"13",""),"14",""),"15",""),"16",""),"17",""),"18",""),"19",""),"20",""),"21",""),"22",""),"23",""),"24",""),"25",""),"26",""),"27",""),"28",""),"29",""),"30",""),1)),2,1),"")</f>
        <v>2</v>
      </c>
      <c r="W4">
        <f>IF('Base Brute'!$P4&lt;&gt;"",IF(ISERROR(FIND(RIGHT(W$1,LEN(W$1)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X4">
        <f>IF('Base Brute'!$P4&lt;&gt;"",IF(ISERROR(FIND(RIGHT(X$1,LEN(X$1)-3),SUBSTITUTE(SUBSTITUTE(SUBSTITUTE(SUBSTITUTE(SUBSTITUTE(SUBSTITUTE(SUBSTITUTE(SUBSTITUTE(SUBSTITUTE(SUBSTITUTE(SUBSTITUTE(SUBSTITUTE(SUBSTITUTE(SUBSTITUTE(SUBSTITUTE(SUBSTITUTE(SUBSTITUTE(SUBSTITUTE(SUBSTITUTE(SUBSTITUTE(SUBSTITUTE('Base Brute'!$P4,"10",""),"11",""),"12",""),"13",""),"14",""),"15",""),"16",""),"17",""),"18",""),"19",""),"20",""),"21",""),"22",""),"23",""),"24",""),"25",""),"26",""),"27",""),"28",""),"29",""),"30",""),1)),2,1),"")</f>
        <v>1</v>
      </c>
      <c r="Y4">
        <f>IF('Base Brute'!$P4&lt;&gt;"",IF(ISERROR(FIND(RIGHT(Y$1,LEN(Y$1)-3),'Base Brute'!$P4,1)),2,1),"")</f>
        <v>2</v>
      </c>
      <c r="Z4">
        <f>IF('Base Brute'!$P4&lt;&gt;"",IF(ISERROR(FIND(RIGHT(Z$1,LEN(Z$1)-3),'Base Brute'!$P4,1)),2,1),"")</f>
        <v>1</v>
      </c>
      <c r="AA4">
        <f>IF('Base Brute'!$P4&lt;&gt;"",IF(ISERROR(FIND(RIGHT(AA$1,LEN(AA$1)-3),'Base Brute'!$P4,1)),2,1),"")</f>
        <v>2</v>
      </c>
      <c r="AB4">
        <f>IF('Base Brute'!$P4&lt;&gt;"",IF(ISERROR(FIND(RIGHT(AB$1,LEN(AB$1)-3),'Base Brute'!$P4,1)),2,1),"")</f>
        <v>1</v>
      </c>
      <c r="AC4">
        <f>IF('Base Brute'!$P4&lt;&gt;"",IF(ISERROR(FIND(RIGHT(AC$1,LEN(AC$1)-3),'Base Brute'!$P4,1)),2,1),"")</f>
        <v>1</v>
      </c>
      <c r="AD4">
        <f>IF('Base Brute'!$P4&lt;&gt;"",IF(ISERROR(FIND(RIGHT(AD$1,LEN(AD$1)-3),'Base Brute'!$P4,1)),2,1),"")</f>
        <v>2</v>
      </c>
      <c r="AE4">
        <f>IF('Base Brute'!$P4&lt;&gt;"",IF(ISERROR(FIND(RIGHT(AE$1,LEN(AE$1)-3),'Base Brute'!$P4,1)),2,1),"")</f>
        <v>1</v>
      </c>
      <c r="AF4">
        <f>IF('Base Brute'!$P4&lt;&gt;"",IF(ISERROR(FIND(RIGHT(AF$1,LEN(AF$1)-3),'Base Brute'!$P4,1)),2,1),"")</f>
        <v>2</v>
      </c>
      <c r="AG4">
        <f>IF('Base Brute'!$P4&lt;&gt;"",IF(ISERROR(FIND(RIGHT(AG$1,LEN(AG$1)-3),'Base Brute'!$P4,1)),2,1),"")</f>
        <v>2</v>
      </c>
      <c r="AH4">
        <f>IF('Base Brute'!$P4&lt;&gt;"",IF(ISERROR(FIND(RIGHT(AH$1,LEN(AH$1)-3),'Base Brute'!$P4,1)),2,1),"")</f>
        <v>2</v>
      </c>
      <c r="AI4">
        <f>IF('Base Brute'!$P4&lt;&gt;"",IF(ISERROR(FIND(RIGHT(AI$1,LEN(AI$1)-3),'Base Brute'!$P4,1)),2,1),"")</f>
        <v>1</v>
      </c>
      <c r="AJ4">
        <f>IF('Base Brute'!$P4&lt;&gt;"",IF(ISERROR(FIND(RIGHT(AJ$1,LEN(AJ$1)-3),'Base Brute'!$P4,1)),2,1),"")</f>
        <v>1</v>
      </c>
      <c r="AK4">
        <f>IF('Base Brute'!$P4&lt;&gt;"",IF(ISERROR(FIND(RIGHT(AK$1,LEN(AK$1)-3),'Base Brute'!$P4,1)),2,1),"")</f>
        <v>1</v>
      </c>
      <c r="AL4">
        <f>IF('Base Brute'!$P4&lt;&gt;"",IF(ISERROR(FIND(RIGHT(AL$1,LEN(AL$1)-3),'Base Brute'!$P4,1)),2,1),"")</f>
        <v>1</v>
      </c>
      <c r="AM4">
        <f>IF('Base Brute'!$P4&lt;&gt;"",IF(ISERROR(FIND(RIGHT(AM$1,LEN(AM$1)-3),'Base Brute'!$P4,1)),2,1),"")</f>
        <v>1</v>
      </c>
      <c r="AN4">
        <f>IF('Base Brute'!$P4&lt;&gt;"",IF(ISERROR(FIND(RIGHT(AN$1,LEN(AN$1)-3),'Base Brute'!$P4,1)),2,1),"")</f>
        <v>1</v>
      </c>
      <c r="AO4">
        <f>IF('Base Brute'!$P4&lt;&gt;"",IF(ISERROR(FIND(RIGHT(AO$1,LEN(AO$1)-3),'Base Brute'!$P4,1)),2,1),"")</f>
        <v>2</v>
      </c>
      <c r="AP4">
        <f>IF('Base Brute'!$P4&lt;&gt;"",IF(ISERROR(FIND(RIGHT(AP$1,LEN(AP$1)-3),'Base Brute'!$P4,1)),2,1),"")</f>
        <v>2</v>
      </c>
      <c r="AQ4">
        <f>IF('Base Brute'!$P4&lt;&gt;"",IF(ISERROR(FIND(RIGHT(AQ$1,LEN(AQ$1)-3),'Base Brute'!$P4,1)),2,1),"")</f>
        <v>2</v>
      </c>
      <c r="AR4">
        <f>IF('Base Brute'!$P4&lt;&gt;"",IF(ISERROR(FIND(RIGHT(AR$1,LEN(AR$1)-3),'Base Brute'!$P4,1)),2,1),"")</f>
        <v>1</v>
      </c>
      <c r="AS4">
        <f>IF('Base Brute'!$P4&lt;&gt;"",IF(ISERROR(FIND(RIGHT(AS$1,LEN(AS$1)-3),'Base Brute'!$P4,1)),2,1),"")</f>
        <v>1</v>
      </c>
      <c r="AT4">
        <f>IF('Base Brute'!Q4&lt;&gt;"",'Base Brute'!Q4,"")</f>
        <v>6</v>
      </c>
      <c r="AU4">
        <f>IF('Base Brute'!R4&lt;&gt;"",'Base Brute'!R4,"")</f>
        <v>6</v>
      </c>
      <c r="AV4">
        <f>IF('Base Brute'!S4&lt;&gt;"",'Base Brute'!S4,"")</f>
        <v>1</v>
      </c>
      <c r="AW4">
        <f>IF('Base Brute'!T4&lt;&gt;"",'Base Brute'!T4,"")</f>
        <v>6</v>
      </c>
      <c r="AX4">
        <f>IF('Base Brute'!U4&lt;&gt;"",'Base Brute'!U4,"")</f>
        <v>6</v>
      </c>
      <c r="AY4">
        <f>IF('Base Brute'!V4&lt;&gt;"",'Base Brute'!V4,"")</f>
        <v>4</v>
      </c>
      <c r="AZ4">
        <f>IF('Base Brute'!W4&lt;&gt;"",'Base Brute'!W4,"")</f>
        <v>5</v>
      </c>
      <c r="BA4">
        <f>IF('Base Brute'!X4&lt;&gt;"",'Base Brute'!X4,"")</f>
        <v>4</v>
      </c>
      <c r="BB4">
        <f>IF('Base Brute'!Y4&lt;&gt;"",'Base Brute'!Y4,"")</f>
        <v>5</v>
      </c>
      <c r="BC4">
        <f>IF('Base Brute'!Z4&lt;&gt;"",'Base Brute'!Z4,"")</f>
        <v>1</v>
      </c>
      <c r="BD4">
        <f>IF('Base Brute'!AA4&lt;&gt;"",'Base Brute'!AA4,"")</f>
        <v>6</v>
      </c>
      <c r="BE4">
        <f>IF('Base Brute'!AB4&lt;&gt;"",'Base Brute'!AB4,"")</f>
        <v>6</v>
      </c>
      <c r="BF4">
        <f>IF('Base Brute'!AC4&lt;&gt;"",'Base Brute'!AC4,"")</f>
        <v>6</v>
      </c>
      <c r="BG4">
        <f>IF('Base Brute'!AD4&lt;&gt;"",'Base Brute'!AD4,"")</f>
        <v>1</v>
      </c>
      <c r="BH4">
        <f>IF('Base Brute'!AE4&lt;&gt;"",'Base Brute'!AE4,"")</f>
        <v>7</v>
      </c>
      <c r="BI4">
        <f>IF('Base Brute'!AF4&lt;&gt;"",'Base Brute'!AF4,"")</f>
        <v>2</v>
      </c>
      <c r="BJ4">
        <f>IF('Base Brute'!AG4&lt;&gt;"",'Base Brute'!AG4,"")</f>
        <v>1</v>
      </c>
      <c r="BK4">
        <f>IF('Base Brute'!AH4&lt;&gt;"",'Base Brute'!AH4,"")</f>
        <v>4</v>
      </c>
      <c r="BL4">
        <f>IF('Base Brute'!AI4&lt;&gt;"",'Base Brute'!AI4,"")</f>
        <v>3</v>
      </c>
      <c r="BM4">
        <f>IF('Base Brute'!AJ4&lt;&gt;"",'Base Brute'!AJ4,"")</f>
        <v>5</v>
      </c>
      <c r="BN4">
        <f>IF('Base Brute'!AK4&lt;&gt;"",'Base Brute'!AK4,"")</f>
        <v>3</v>
      </c>
      <c r="BO4">
        <f>IF('Base Brute'!AL4&lt;&gt;"",'Base Brute'!AL4,"")</f>
        <v>1</v>
      </c>
      <c r="BP4" t="str">
        <f>IF('Base Brute'!AM4&lt;&gt;"",'Base Brute'!AM4,"")</f>
        <v>Elit imperdiet commodo, imperdiet turpis amet amet. Adipiscing ultricies congue orci pellentesque.</v>
      </c>
      <c r="BQ4" t="str">
        <f>IF('Base Brute'!AN4&lt;&gt;"",'Base Brute'!AN4,"")</f>
        <v>Pulvinar proin viverra ultricies, lectus, sit consectetuer lectus laoreet. Enim augue purus, aenean magna, ipsum posuere turpis.</v>
      </c>
      <c r="BR4" t="str">
        <f>IF('Base Brute'!AO4&lt;&gt;"",'Base Brute'!AO4,"")</f>
        <v>Morbi pharetra, vivamus fames amet consectetuer, laoreet. Purus nunc, aenean, tristique fames. Consectetuer tellus purus, eros netus purus senectus.</v>
      </c>
      <c r="BS4" t="str">
        <f>IF('Base Brute'!AP4&lt;&gt;"",'Base Brute'!AP4,"")</f>
        <v>Posuere tristique consectetuer magna consectetuer. Posuere aenean eros vivamus, morbi eros. Purus fames, vivamus dolor vivamus.</v>
      </c>
      <c r="BT4" t="str">
        <f>IF('Base Brute'!AQ4&lt;&gt;"",'Base Brute'!AQ4,"")</f>
        <v>Tellus laoreet adipiscing, fames.</v>
      </c>
      <c r="BU4" t="str">
        <f>IF('Base Brute'!AR4&lt;&gt;"",'Base Brute'!AR4,"")</f>
        <v>Pulvinar dolor libero, egestas egestas, adipiscing. Consectetuer turpis.</v>
      </c>
      <c r="BV4" t="str">
        <f>IF('Base Brute'!AS4&lt;&gt;"",'Base Brute'!AS4,"")</f>
        <v>Senectus pulvinar, donec.</v>
      </c>
      <c r="BW4">
        <f>IF('Base Brute'!AT4&lt;&gt;"",'Base Brute'!AT4,"")</f>
        <v>2</v>
      </c>
      <c r="BX4">
        <f>IF('Base Brute'!AU4&lt;&gt;"",'Base Brute'!AU4,"")</f>
        <v>2</v>
      </c>
      <c r="BY4">
        <f>IF('Base Brute'!AV4&lt;&gt;"",'Base Brute'!AV4,"")</f>
        <v>49</v>
      </c>
      <c r="BZ4">
        <f>IF('Base Brute'!AW4&lt;&gt;"",'Base Brute'!AW4,"")</f>
        <v>13</v>
      </c>
      <c r="CA4">
        <f>IF('Base Brute'!AX4&lt;&gt;"",'Base Brute'!AX4,"")</f>
        <v>3</v>
      </c>
      <c r="CB4">
        <f>IF('Base Brute'!AY4&lt;&gt;"",'Base Brute'!AY4,"")</f>
        <v>4</v>
      </c>
      <c r="CC4" t="str">
        <f>IF('Base Brute'!AZ4&lt;&gt;"",'Base Brute'!AZ4,"")</f>
        <v>2792-DPQN</v>
      </c>
      <c r="CD4" t="str">
        <f>IF('Base Brute'!BA4&lt;&gt;"",'Base Brute'!BA4,"")</f>
        <v/>
      </c>
      <c r="CE4" t="str">
        <f>IF('Base Brute'!BB4&lt;&gt;"",'Base Brute'!BB4,"")</f>
        <v/>
      </c>
      <c r="CF4" t="str">
        <f>IF('Base Brute'!BC4&lt;&gt;"",'Base Brute'!BC4,"")</f>
        <v/>
      </c>
      <c r="CG4" t="str">
        <f>IF('Base Brute'!BD4&lt;&gt;"",'Base Brute'!BD4,"")</f>
        <v/>
      </c>
      <c r="CH4" t="str">
        <f>IF('Base Brute'!BE4&lt;&gt;"",'Base Brute'!BE4,"")</f>
        <v>Direct</v>
      </c>
      <c r="CI4" t="str">
        <f>IF('Base Brute'!BF4&lt;&gt;"",'Base Brute'!BF4,"")</f>
        <v/>
      </c>
      <c r="CJ4">
        <f>IF('Base Brute'!BG4&lt;&gt;"",'Base Brute'!BG4,"")</f>
        <v>3</v>
      </c>
      <c r="CK4">
        <f>IF('Base Brute'!BH4&lt;&gt;"",'Base Brute'!BH4,"")</f>
        <v>2</v>
      </c>
      <c r="CL4" t="str">
        <f>IF('Base Brute'!BI4&lt;&gt;"",'Base Brute'!BI4,"")</f>
        <v>Libero lorem, tellus ultricies.</v>
      </c>
      <c r="CM4" t="str">
        <f>IF('Base Brute'!BJ4&lt;&gt;"",'Base Brute'!BJ4,"")</f>
        <v>3;1</v>
      </c>
    </row>
    <row r="5" spans="1:91" x14ac:dyDescent="0.25">
      <c r="A5">
        <f>IF('Base Brute'!A5&lt;&gt;"",'Base Brute'!A5,"")</f>
        <v>4</v>
      </c>
      <c r="B5" s="36" t="str">
        <f>IF('Base Brute'!B5&lt;&gt;"",'Base Brute'!B5,"")</f>
        <v>Martin.Durand5@sphinx.fr</v>
      </c>
      <c r="C5" s="36" t="str">
        <f>IF('Base Brute'!C5&lt;&gt;"",'Base Brute'!C5,"")</f>
        <v>Durand5</v>
      </c>
      <c r="D5" s="36" t="str">
        <f>IF('Base Brute'!D5&lt;&gt;"",'Base Brute'!D5,"")</f>
        <v>Martin5</v>
      </c>
      <c r="E5" s="36" t="str">
        <f>IF('Base Brute'!E5&lt;&gt;"",'Base Brute'!E5,"")</f>
        <v>CC</v>
      </c>
      <c r="F5" s="27" t="str">
        <f>IF('Base Brute'!F5&lt;&gt;"",'Base Brute'!F5,"")</f>
        <v>Quanti</v>
      </c>
      <c r="G5" s="36" t="str">
        <f>IF('Base Brute'!G5&lt;&gt;"",'Base Brute'!G5,"")</f>
        <v>Martin.Durand2@sphinx.fr</v>
      </c>
      <c r="H5" s="27" t="str">
        <f>IF('Base Brute'!H5&lt;&gt;"",'Base Brute'!H5,"")</f>
        <v>CE</v>
      </c>
      <c r="I5" s="36" t="str">
        <f>IF('Base Brute'!I5&lt;&gt;"",'Base Brute'!I5,"")</f>
        <v>Martin.Durand4@sphinx.fr</v>
      </c>
      <c r="J5" s="27" t="str">
        <f>IF('Base Brute'!J5&lt;&gt;"",'Base Brute'!J5,"")</f>
        <v/>
      </c>
      <c r="K5" s="36" t="str">
        <f>IF('Base Brute'!K5&lt;&gt;"",'Base Brute'!K5,"")</f>
        <v/>
      </c>
      <c r="L5" s="27" t="str">
        <f>IF('Base Brute'!L5&lt;&gt;"",'Base Brute'!L5,"")</f>
        <v/>
      </c>
      <c r="M5" s="36" t="str">
        <f>IF('Base Brute'!M5&lt;&gt;"",'Base Brute'!M5,"")</f>
        <v/>
      </c>
      <c r="N5" s="27" t="str">
        <f>IF('Base Brute'!N5&lt;&gt;"",'Base Brute'!N5,"")</f>
        <v/>
      </c>
      <c r="O5" s="36" t="str">
        <f>IF('Base Brute'!O5&lt;&gt;"",'Base Brute'!O5,"")</f>
        <v/>
      </c>
      <c r="P5">
        <f>IF('Base Brute'!$P5&lt;&gt;"",IF(ISERROR(FIND(RIGHT(P$1,LEN(P$1)-3),SUBSTITUTE(SUBSTITUTE(SUBSTITUTE(SUBSTITUTE(SUBSTITUTE(SUBSTITUTE(SUBSTITUTE(SUBSTITUTE(SUBSTITUTE(SUBSTITUTE(SUBSTITUTE(SUBSTITUTE(SUBSTITUTE(SUBSTITUTE(SUBSTITUTE(SUBSTITUTE(SUBSTITUTE(SUBSTITUTE(SUBSTITUTE(SUBSTITUTE(SUBSTITUTE('Base Brute'!$P5,"10",""),"11",""),"12",""),"13",""),"14",""),"15",""),"16",""),"17",""),"18",""),"19",""),"20",""),"21",""),"22",""),"23",""),"24",""),"25",""),"26",""),"27",""),"28",""),"29",""),"30",""),1)),2,1),"")</f>
        <v>2</v>
      </c>
      <c r="Q5">
        <f>IF('Base Brute'!$P5&lt;&gt;"",IF(ISERROR(FIND(RIGHT(Q$1,LEN(Q$1)-3),SUBSTITUTE(SUBSTITUTE(SUBSTITUTE(SUBSTITUTE(SUBSTITUTE(SUBSTITUTE(SUBSTITUTE(SUBSTITUTE(SUBSTITUTE(SUBSTITUTE(SUBSTITUTE(SUBSTITUTE(SUBSTITUTE(SUBSTITUTE(SUBSTITUTE(SUBSTITUTE(SUBSTITUTE(SUBSTITUTE(SUBSTITUTE(SUBSTITUTE(SUBSTITUTE('Base Brute'!$P5,"10",""),"11",""),"12",""),"13",""),"14",""),"15",""),"16",""),"17",""),"18",""),"19",""),"20",""),"21",""),"22",""),"23",""),"24",""),"25",""),"26",""),"27",""),"28",""),"29",""),"30",""),1)),2,1),"")</f>
        <v>1</v>
      </c>
      <c r="R5">
        <f>IF('Base Brute'!$P5&lt;&gt;"",IF(ISERROR(FIND(RIGHT(R$1,LEN(R$1)-3),SUBSTITUTE(SUBSTITUTE(SUBSTITUTE(SUBSTITUTE(SUBSTITUTE(SUBSTITUTE(SUBSTITUTE(SUBSTITUTE(SUBSTITUTE(SUBSTITUTE(SUBSTITUTE(SUBSTITUTE(SUBSTITUTE(SUBSTITUTE(SUBSTITUTE(SUBSTITUTE(SUBSTITUTE(SUBSTITUTE(SUBSTITUTE(SUBSTITUTE(SUBSTITUTE('Base Brute'!$P5,"10",""),"11",""),"12",""),"13",""),"14",""),"15",""),"16",""),"17",""),"18",""),"19",""),"20",""),"21",""),"22",""),"23",""),"24",""),"25",""),"26",""),"27",""),"28",""),"29",""),"30",""),1)),2,1),"")</f>
        <v>2</v>
      </c>
      <c r="S5">
        <f>IF('Base Brute'!$P5&lt;&gt;"",IF(ISERROR(FIND(RIGHT(S$1,LEN(S$1)-3),SUBSTITUTE(SUBSTITUTE(SUBSTITUTE(SUBSTITUTE(SUBSTITUTE(SUBSTITUTE(SUBSTITUTE(SUBSTITUTE(SUBSTITUTE(SUBSTITUTE(SUBSTITUTE(SUBSTITUTE(SUBSTITUTE(SUBSTITUTE(SUBSTITUTE(SUBSTITUTE(SUBSTITUTE(SUBSTITUTE(SUBSTITUTE(SUBSTITUTE(SUBSTITUTE('Base Brute'!$P5,"10",""),"11",""),"12",""),"13",""),"14",""),"15",""),"16",""),"17",""),"18",""),"19",""),"20",""),"21",""),"22",""),"23",""),"24",""),"25",""),"26",""),"27",""),"28",""),"29",""),"30",""),1)),2,1),"")</f>
        <v>1</v>
      </c>
      <c r="T5">
        <f>IF('Base Brute'!$P5&lt;&gt;"",IF(ISERROR(FIND(RIGHT(T$1,LEN(T$1)-3),SUBSTITUTE(SUBSTITUTE(SUBSTITUTE(SUBSTITUTE(SUBSTITUTE(SUBSTITUTE(SUBSTITUTE(SUBSTITUTE(SUBSTITUTE(SUBSTITUTE(SUBSTITUTE(SUBSTITUTE(SUBSTITUTE(SUBSTITUTE(SUBSTITUTE(SUBSTITUTE(SUBSTITUTE(SUBSTITUTE(SUBSTITUTE(SUBSTITUTE(SUBSTITUTE('Base Brute'!$P5,"10",""),"11",""),"12",""),"13",""),"14",""),"15",""),"16",""),"17",""),"18",""),"19",""),"20",""),"21",""),"22",""),"23",""),"24",""),"25",""),"26",""),"27",""),"28",""),"29",""),"30",""),1)),2,1),"")</f>
        <v>2</v>
      </c>
      <c r="U5">
        <f>IF('Base Brute'!$P5&lt;&gt;"",IF(ISERROR(FIND(RIGHT(U$1,LEN(U$1)-3),SUBSTITUTE(SUBSTITUTE(SUBSTITUTE(SUBSTITUTE(SUBSTITUTE(SUBSTITUTE(SUBSTITUTE(SUBSTITUTE(SUBSTITUTE(SUBSTITUTE(SUBSTITUTE(SUBSTITUTE(SUBSTITUTE(SUBSTITUTE(SUBSTITUTE(SUBSTITUTE(SUBSTITUTE(SUBSTITUTE(SUBSTITUTE(SUBSTITUTE(SUBSTITUTE('Base Brute'!$P5,"10",""),"11",""),"12",""),"13",""),"14",""),"15",""),"16",""),"17",""),"18",""),"19",""),"20",""),"21",""),"22",""),"23",""),"24",""),"25",""),"26",""),"27",""),"28",""),"29",""),"30",""),1)),2,1),"")</f>
        <v>1</v>
      </c>
      <c r="V5">
        <f>IF('Base Brute'!$P5&lt;&gt;"",IF(ISERROR(FIND(RIGHT(V$1,LEN(V$1)-3),SUBSTITUTE(SUBSTITUTE(SUBSTITUTE(SUBSTITUTE(SUBSTITUTE(SUBSTITUTE(SUBSTITUTE(SUBSTITUTE(SUBSTITUTE(SUBSTITUTE(SUBSTITUTE(SUBSTITUTE(SUBSTITUTE(SUBSTITUTE(SUBSTITUTE(SUBSTITUTE(SUBSTITUTE(SUBSTITUTE(SUBSTITUTE(SUBSTITUTE(SUBSTITUTE('Base Brute'!$P5,"10",""),"11",""),"12",""),"13",""),"14",""),"15",""),"16",""),"17",""),"18",""),"19",""),"20",""),"21",""),"22",""),"23",""),"24",""),"25",""),"26",""),"27",""),"28",""),"29",""),"30",""),1)),2,1),"")</f>
        <v>1</v>
      </c>
      <c r="W5">
        <f>IF('Base Brute'!$P5&lt;&gt;"",IF(ISERROR(FIND(RIGHT(W$1,LEN(W$1)-3),SUBSTITUTE(SUBSTITUTE(SUBSTITUTE(SUBSTITUTE(SUBSTITUTE(SUBSTITUTE(SUBSTITUTE(SUBSTITUTE(SUBSTITUTE(SUBSTITUTE(SUBSTITUTE(SUBSTITUTE(SUBSTITUTE(SUBSTITUTE(SUBSTITUTE(SUBSTITUTE(SUBSTITUTE(SUBSTITUTE(SUBSTITUTE(SUBSTITUTE(SUBSTITUTE('Base Brute'!$P5,"10",""),"11",""),"12",""),"13",""),"14",""),"15",""),"16",""),"17",""),"18",""),"19",""),"20",""),"21",""),"22",""),"23",""),"24",""),"25",""),"26",""),"27",""),"28",""),"29",""),"30",""),1)),2,1),"")</f>
        <v>2</v>
      </c>
      <c r="X5">
        <f>IF('Base Brute'!$P5&lt;&gt;"",IF(ISERROR(FIND(RIGHT(X$1,LEN(X$1)-3),SUBSTITUTE(SUBSTITUTE(SUBSTITUTE(SUBSTITUTE(SUBSTITUTE(SUBSTITUTE(SUBSTITUTE(SUBSTITUTE(SUBSTITUTE(SUBSTITUTE(SUBSTITUTE(SUBSTITUTE(SUBSTITUTE(SUBSTITUTE(SUBSTITUTE(SUBSTITUTE(SUBSTITUTE(SUBSTITUTE(SUBSTITUTE(SUBSTITUTE(SUBSTITUTE('Base Brute'!$P5,"10",""),"11",""),"12",""),"13",""),"14",""),"15",""),"16",""),"17",""),"18",""),"19",""),"20",""),"21",""),"22",""),"23",""),"24",""),"25",""),"26",""),"27",""),"28",""),"29",""),"30",""),1)),2,1),"")</f>
        <v>1</v>
      </c>
      <c r="Y5">
        <f>IF('Base Brute'!$P5&lt;&gt;"",IF(ISERROR(FIND(RIGHT(Y$1,LEN(Y$1)-3),'Base Brute'!$P5,1)),2,1),"")</f>
        <v>1</v>
      </c>
      <c r="Z5">
        <f>IF('Base Brute'!$P5&lt;&gt;"",IF(ISERROR(FIND(RIGHT(Z$1,LEN(Z$1)-3),'Base Brute'!$P5,1)),2,1),"")</f>
        <v>2</v>
      </c>
      <c r="AA5">
        <f>IF('Base Brute'!$P5&lt;&gt;"",IF(ISERROR(FIND(RIGHT(AA$1,LEN(AA$1)-3),'Base Brute'!$P5,1)),2,1),"")</f>
        <v>2</v>
      </c>
      <c r="AB5">
        <f>IF('Base Brute'!$P5&lt;&gt;"",IF(ISERROR(FIND(RIGHT(AB$1,LEN(AB$1)-3),'Base Brute'!$P5,1)),2,1),"")</f>
        <v>2</v>
      </c>
      <c r="AC5">
        <f>IF('Base Brute'!$P5&lt;&gt;"",IF(ISERROR(FIND(RIGHT(AC$1,LEN(AC$1)-3),'Base Brute'!$P5,1)),2,1),"")</f>
        <v>1</v>
      </c>
      <c r="AD5">
        <f>IF('Base Brute'!$P5&lt;&gt;"",IF(ISERROR(FIND(RIGHT(AD$1,LEN(AD$1)-3),'Base Brute'!$P5,1)),2,1),"")</f>
        <v>1</v>
      </c>
      <c r="AE5">
        <f>IF('Base Brute'!$P5&lt;&gt;"",IF(ISERROR(FIND(RIGHT(AE$1,LEN(AE$1)-3),'Base Brute'!$P5,1)),2,1),"")</f>
        <v>2</v>
      </c>
      <c r="AF5">
        <f>IF('Base Brute'!$P5&lt;&gt;"",IF(ISERROR(FIND(RIGHT(AF$1,LEN(AF$1)-3),'Base Brute'!$P5,1)),2,1),"")</f>
        <v>1</v>
      </c>
      <c r="AG5">
        <f>IF('Base Brute'!$P5&lt;&gt;"",IF(ISERROR(FIND(RIGHT(AG$1,LEN(AG$1)-3),'Base Brute'!$P5,1)),2,1),"")</f>
        <v>1</v>
      </c>
      <c r="AH5">
        <f>IF('Base Brute'!$P5&lt;&gt;"",IF(ISERROR(FIND(RIGHT(AH$1,LEN(AH$1)-3),'Base Brute'!$P5,1)),2,1),"")</f>
        <v>2</v>
      </c>
      <c r="AI5">
        <f>IF('Base Brute'!$P5&lt;&gt;"",IF(ISERROR(FIND(RIGHT(AI$1,LEN(AI$1)-3),'Base Brute'!$P5,1)),2,1),"")</f>
        <v>1</v>
      </c>
      <c r="AJ5">
        <f>IF('Base Brute'!$P5&lt;&gt;"",IF(ISERROR(FIND(RIGHT(AJ$1,LEN(AJ$1)-3),'Base Brute'!$P5,1)),2,1),"")</f>
        <v>2</v>
      </c>
      <c r="AK5">
        <f>IF('Base Brute'!$P5&lt;&gt;"",IF(ISERROR(FIND(RIGHT(AK$1,LEN(AK$1)-3),'Base Brute'!$P5,1)),2,1),"")</f>
        <v>2</v>
      </c>
      <c r="AL5">
        <f>IF('Base Brute'!$P5&lt;&gt;"",IF(ISERROR(FIND(RIGHT(AL$1,LEN(AL$1)-3),'Base Brute'!$P5,1)),2,1),"")</f>
        <v>2</v>
      </c>
      <c r="AM5">
        <f>IF('Base Brute'!$P5&lt;&gt;"",IF(ISERROR(FIND(RIGHT(AM$1,LEN(AM$1)-3),'Base Brute'!$P5,1)),2,1),"")</f>
        <v>2</v>
      </c>
      <c r="AN5">
        <f>IF('Base Brute'!$P5&lt;&gt;"",IF(ISERROR(FIND(RIGHT(AN$1,LEN(AN$1)-3),'Base Brute'!$P5,1)),2,1),"")</f>
        <v>1</v>
      </c>
      <c r="AO5">
        <f>IF('Base Brute'!$P5&lt;&gt;"",IF(ISERROR(FIND(RIGHT(AO$1,LEN(AO$1)-3),'Base Brute'!$P5,1)),2,1),"")</f>
        <v>2</v>
      </c>
      <c r="AP5">
        <f>IF('Base Brute'!$P5&lt;&gt;"",IF(ISERROR(FIND(RIGHT(AP$1,LEN(AP$1)-3),'Base Brute'!$P5,1)),2,1),"")</f>
        <v>2</v>
      </c>
      <c r="AQ5">
        <f>IF('Base Brute'!$P5&lt;&gt;"",IF(ISERROR(FIND(RIGHT(AQ$1,LEN(AQ$1)-3),'Base Brute'!$P5,1)),2,1),"")</f>
        <v>2</v>
      </c>
      <c r="AR5">
        <f>IF('Base Brute'!$P5&lt;&gt;"",IF(ISERROR(FIND(RIGHT(AR$1,LEN(AR$1)-3),'Base Brute'!$P5,1)),2,1),"")</f>
        <v>2</v>
      </c>
      <c r="AS5">
        <f>IF('Base Brute'!$P5&lt;&gt;"",IF(ISERROR(FIND(RIGHT(AS$1,LEN(AS$1)-3),'Base Brute'!$P5,1)),2,1),"")</f>
        <v>1</v>
      </c>
      <c r="AT5">
        <f>IF('Base Brute'!Q5&lt;&gt;"",'Base Brute'!Q5,"")</f>
        <v>4</v>
      </c>
      <c r="AU5">
        <f>IF('Base Brute'!R5&lt;&gt;"",'Base Brute'!R5,"")</f>
        <v>4</v>
      </c>
      <c r="AV5">
        <f>IF('Base Brute'!S5&lt;&gt;"",'Base Brute'!S5,"")</f>
        <v>5</v>
      </c>
      <c r="AW5">
        <f>IF('Base Brute'!T5&lt;&gt;"",'Base Brute'!T5,"")</f>
        <v>1</v>
      </c>
      <c r="AX5">
        <f>IF('Base Brute'!U5&lt;&gt;"",'Base Brute'!U5,"")</f>
        <v>2</v>
      </c>
      <c r="AY5">
        <f>IF('Base Brute'!V5&lt;&gt;"",'Base Brute'!V5,"")</f>
        <v>6</v>
      </c>
      <c r="AZ5">
        <f>IF('Base Brute'!W5&lt;&gt;"",'Base Brute'!W5,"")</f>
        <v>6</v>
      </c>
      <c r="BA5">
        <f>IF('Base Brute'!X5&lt;&gt;"",'Base Brute'!X5,"")</f>
        <v>6</v>
      </c>
      <c r="BB5">
        <f>IF('Base Brute'!Y5&lt;&gt;"",'Base Brute'!Y5,"")</f>
        <v>7</v>
      </c>
      <c r="BC5">
        <f>IF('Base Brute'!Z5&lt;&gt;"",'Base Brute'!Z5,"")</f>
        <v>6</v>
      </c>
      <c r="BD5">
        <f>IF('Base Brute'!AA5&lt;&gt;"",'Base Brute'!AA5,"")</f>
        <v>1</v>
      </c>
      <c r="BE5">
        <f>IF('Base Brute'!AB5&lt;&gt;"",'Base Brute'!AB5,"")</f>
        <v>4</v>
      </c>
      <c r="BF5">
        <f>IF('Base Brute'!AC5&lt;&gt;"",'Base Brute'!AC5,"")</f>
        <v>1</v>
      </c>
      <c r="BG5">
        <f>IF('Base Brute'!AD5&lt;&gt;"",'Base Brute'!AD5,"")</f>
        <v>3</v>
      </c>
      <c r="BH5">
        <f>IF('Base Brute'!AE5&lt;&gt;"",'Base Brute'!AE5,"")</f>
        <v>7</v>
      </c>
      <c r="BI5">
        <f>IF('Base Brute'!AF5&lt;&gt;"",'Base Brute'!AF5,"")</f>
        <v>7</v>
      </c>
      <c r="BJ5">
        <f>IF('Base Brute'!AG5&lt;&gt;"",'Base Brute'!AG5,"")</f>
        <v>2</v>
      </c>
      <c r="BK5">
        <f>IF('Base Brute'!AH5&lt;&gt;"",'Base Brute'!AH5,"")</f>
        <v>1</v>
      </c>
      <c r="BL5">
        <f>IF('Base Brute'!AI5&lt;&gt;"",'Base Brute'!AI5,"")</f>
        <v>3</v>
      </c>
      <c r="BM5">
        <f>IF('Base Brute'!AJ5&lt;&gt;"",'Base Brute'!AJ5,"")</f>
        <v>1</v>
      </c>
      <c r="BN5">
        <f>IF('Base Brute'!AK5&lt;&gt;"",'Base Brute'!AK5,"")</f>
        <v>2</v>
      </c>
      <c r="BO5">
        <f>IF('Base Brute'!AL5&lt;&gt;"",'Base Brute'!AL5,"")</f>
        <v>7</v>
      </c>
      <c r="BP5" t="str">
        <f>IF('Base Brute'!AM5&lt;&gt;"",'Base Brute'!AM5,"")</f>
        <v>Pellentesque purus fames.</v>
      </c>
      <c r="BQ5" t="str">
        <f>IF('Base Brute'!AN5&lt;&gt;"",'Base Brute'!AN5,"")</f>
        <v>Lectus nonummy amet, consectetuer proin urna augue, pellentesque senectus.</v>
      </c>
      <c r="BR5" t="str">
        <f>IF('Base Brute'!AO5&lt;&gt;"",'Base Brute'!AO5,"")</f>
        <v>Purus imperdiet amet netus.</v>
      </c>
      <c r="BS5" t="str">
        <f>IF('Base Brute'!AP5&lt;&gt;"",'Base Brute'!AP5,"")</f>
        <v>Enim lectus lorem viverra magna. Sit lectus lorem malesuada tellus, netus senectus ipsum nunc, sit egestas elit aenean. Quis mauris purus vivamus nonummy, lorem habitant.</v>
      </c>
      <c r="BT5" t="str">
        <f>IF('Base Brute'!AQ5&lt;&gt;"",'Base Brute'!AQ5,"")</f>
        <v>Turpis sit malesuada, fames habitant consectetuer sit. Pellentesque eros enim. Augue donec habitant egestas, mauris.</v>
      </c>
      <c r="BU5" t="str">
        <f>IF('Base Brute'!AR5&lt;&gt;"",'Base Brute'!AR5,"")</f>
        <v>Enim netus magna, amet. Augue maecenas elit massa donec, nec, elit ipsum. Pharetra nunc, proin vivamus, senectus dolor.</v>
      </c>
      <c r="BV5" t="str">
        <f>IF('Base Brute'!AS5&lt;&gt;"",'Base Brute'!AS5,"")</f>
        <v>Ipsum enim viverra egestas, ipsum lectus, laoreet. Pellentesque sed commodo egestas, urna dolor pulvinar. Morbi amet.</v>
      </c>
      <c r="BW5">
        <f>IF('Base Brute'!AT5&lt;&gt;"",'Base Brute'!AT5,"")</f>
        <v>3</v>
      </c>
      <c r="BX5">
        <f>IF('Base Brute'!AU5&lt;&gt;"",'Base Brute'!AU5,"")</f>
        <v>1</v>
      </c>
      <c r="BY5">
        <f>IF('Base Brute'!AV5&lt;&gt;"",'Base Brute'!AV5,"")</f>
        <v>49</v>
      </c>
      <c r="BZ5">
        <f>IF('Base Brute'!AW5&lt;&gt;"",'Base Brute'!AW5,"")</f>
        <v>45</v>
      </c>
      <c r="CA5">
        <f>IF('Base Brute'!AX5&lt;&gt;"",'Base Brute'!AX5,"")</f>
        <v>4</v>
      </c>
      <c r="CB5">
        <f>IF('Base Brute'!AY5&lt;&gt;"",'Base Brute'!AY5,"")</f>
        <v>5</v>
      </c>
      <c r="CC5" t="str">
        <f>IF('Base Brute'!AZ5&lt;&gt;"",'Base Brute'!AZ5,"")</f>
        <v>2ZM7-AMEW</v>
      </c>
      <c r="CD5" t="str">
        <f>IF('Base Brute'!BA5&lt;&gt;"",'Base Brute'!BA5,"")</f>
        <v/>
      </c>
      <c r="CE5" t="str">
        <f>IF('Base Brute'!BB5&lt;&gt;"",'Base Brute'!BB5,"")</f>
        <v/>
      </c>
      <c r="CF5" t="str">
        <f>IF('Base Brute'!BC5&lt;&gt;"",'Base Brute'!BC5,"")</f>
        <v/>
      </c>
      <c r="CG5" t="str">
        <f>IF('Base Brute'!BD5&lt;&gt;"",'Base Brute'!BD5,"")</f>
        <v/>
      </c>
      <c r="CH5" t="str">
        <f>IF('Base Brute'!BE5&lt;&gt;"",'Base Brute'!BE5,"")</f>
        <v>Direct</v>
      </c>
      <c r="CI5" t="str">
        <f>IF('Base Brute'!BF5&lt;&gt;"",'Base Brute'!BF5,"")</f>
        <v/>
      </c>
      <c r="CJ5">
        <f>IF('Base Brute'!BG5&lt;&gt;"",'Base Brute'!BG5,"")</f>
        <v>2</v>
      </c>
      <c r="CK5">
        <f>IF('Base Brute'!BH5&lt;&gt;"",'Base Brute'!BH5,"")</f>
        <v>2</v>
      </c>
      <c r="CL5" t="str">
        <f>IF('Base Brute'!BI5&lt;&gt;"",'Base Brute'!BI5,"")</f>
        <v>Turpis morbi eros, nunc pulvinar. Turpis massa pellentesque orci adipiscing, egestas egestas, lorem. Senectus senectus urna consectetuer, commodo adipiscing tristique.</v>
      </c>
      <c r="CM5" t="str">
        <f>IF('Base Brute'!BJ5&lt;&gt;"",'Base Brute'!BJ5,"")</f>
        <v>2;3</v>
      </c>
    </row>
    <row r="6" spans="1:91" x14ac:dyDescent="0.25">
      <c r="A6">
        <f>IF('Base Brute'!A6&lt;&gt;"",'Base Brute'!A6,"")</f>
        <v>5</v>
      </c>
      <c r="B6" s="36" t="str">
        <f>IF('Base Brute'!B6&lt;&gt;"",'Base Brute'!B6,"")</f>
        <v>Martin.Durand6@sphinx.fr</v>
      </c>
      <c r="C6" s="36" t="str">
        <f>IF('Base Brute'!C6&lt;&gt;"",'Base Brute'!C6,"")</f>
        <v>Durand6</v>
      </c>
      <c r="D6" s="36" t="str">
        <f>IF('Base Brute'!D6&lt;&gt;"",'Base Brute'!D6,"")</f>
        <v>Martin6</v>
      </c>
      <c r="E6" s="36" t="str">
        <f>IF('Base Brute'!E6&lt;&gt;"",'Base Brute'!E6,"")</f>
        <v>CC</v>
      </c>
      <c r="F6" s="27" t="str">
        <f>IF('Base Brute'!F6&lt;&gt;"",'Base Brute'!F6,"")</f>
        <v>Quali</v>
      </c>
      <c r="G6" s="36" t="str">
        <f>IF('Base Brute'!G6&lt;&gt;"",'Base Brute'!G6,"")</f>
        <v>Martin.Durand6@sphinx.fr</v>
      </c>
      <c r="H6" s="27" t="str">
        <f>IF('Base Brute'!H6&lt;&gt;"",'Base Brute'!H6,"")</f>
        <v/>
      </c>
      <c r="I6" s="36" t="str">
        <f>IF('Base Brute'!I6&lt;&gt;"",'Base Brute'!I6,"")</f>
        <v/>
      </c>
      <c r="J6" s="27" t="str">
        <f>IF('Base Brute'!J6&lt;&gt;"",'Base Brute'!J6,"")</f>
        <v/>
      </c>
      <c r="K6" s="36" t="str">
        <f>IF('Base Brute'!K6&lt;&gt;"",'Base Brute'!K6,"")</f>
        <v/>
      </c>
      <c r="L6" s="27" t="str">
        <f>IF('Base Brute'!L6&lt;&gt;"",'Base Brute'!L6,"")</f>
        <v/>
      </c>
      <c r="M6" s="36" t="str">
        <f>IF('Base Brute'!M6&lt;&gt;"",'Base Brute'!M6,"")</f>
        <v/>
      </c>
      <c r="N6" s="27" t="str">
        <f>IF('Base Brute'!N6&lt;&gt;"",'Base Brute'!N6,"")</f>
        <v/>
      </c>
      <c r="O6" s="36" t="str">
        <f>IF('Base Brute'!O6&lt;&gt;"",'Base Brute'!O6,"")</f>
        <v/>
      </c>
      <c r="P6">
        <f>IF('Base Brute'!$P6&lt;&gt;"",IF(ISERROR(FIND(RIGHT(P$1,LEN(P$1)-3),SUBSTITUTE(SUBSTITUTE(SUBSTITUTE(SUBSTITUTE(SUBSTITUTE(SUBSTITUTE(SUBSTITUTE(SUBSTITUTE(SUBSTITUTE(SUBSTITUTE(SUBSTITUTE(SUBSTITUTE(SUBSTITUTE(SUBSTITUTE(SUBSTITUTE(SUBSTITUTE(SUBSTITUTE(SUBSTITUTE(SUBSTITUTE(SUBSTITUTE(SUBSTITUTE('Base Brute'!$P6,"10",""),"11",""),"12",""),"13",""),"14",""),"15",""),"16",""),"17",""),"18",""),"19",""),"20",""),"21",""),"22",""),"23",""),"24",""),"25",""),"26",""),"27",""),"28",""),"29",""),"30",""),1)),2,1),"")</f>
        <v>2</v>
      </c>
      <c r="Q6">
        <f>IF('Base Brute'!$P6&lt;&gt;"",IF(ISERROR(FIND(RIGHT(Q$1,LEN(Q$1)-3),SUBSTITUTE(SUBSTITUTE(SUBSTITUTE(SUBSTITUTE(SUBSTITUTE(SUBSTITUTE(SUBSTITUTE(SUBSTITUTE(SUBSTITUTE(SUBSTITUTE(SUBSTITUTE(SUBSTITUTE(SUBSTITUTE(SUBSTITUTE(SUBSTITUTE(SUBSTITUTE(SUBSTITUTE(SUBSTITUTE(SUBSTITUTE(SUBSTITUTE(SUBSTITUTE('Base Brute'!$P6,"10",""),"11",""),"12",""),"13",""),"14",""),"15",""),"16",""),"17",""),"18",""),"19",""),"20",""),"21",""),"22",""),"23",""),"24",""),"25",""),"26",""),"27",""),"28",""),"29",""),"30",""),1)),2,1),"")</f>
        <v>1</v>
      </c>
      <c r="R6">
        <f>IF('Base Brute'!$P6&lt;&gt;"",IF(ISERROR(FIND(RIGHT(R$1,LEN(R$1)-3),SUBSTITUTE(SUBSTITUTE(SUBSTITUTE(SUBSTITUTE(SUBSTITUTE(SUBSTITUTE(SUBSTITUTE(SUBSTITUTE(SUBSTITUTE(SUBSTITUTE(SUBSTITUTE(SUBSTITUTE(SUBSTITUTE(SUBSTITUTE(SUBSTITUTE(SUBSTITUTE(SUBSTITUTE(SUBSTITUTE(SUBSTITUTE(SUBSTITUTE(SUBSTITUTE('Base Brute'!$P6,"10",""),"11",""),"12",""),"13",""),"14",""),"15",""),"16",""),"17",""),"18",""),"19",""),"20",""),"21",""),"22",""),"23",""),"24",""),"25",""),"26",""),"27",""),"28",""),"29",""),"30",""),1)),2,1),"")</f>
        <v>1</v>
      </c>
      <c r="S6">
        <f>IF('Base Brute'!$P6&lt;&gt;"",IF(ISERROR(FIND(RIGHT(S$1,LEN(S$1)-3),SUBSTITUTE(SUBSTITUTE(SUBSTITUTE(SUBSTITUTE(SUBSTITUTE(SUBSTITUTE(SUBSTITUTE(SUBSTITUTE(SUBSTITUTE(SUBSTITUTE(SUBSTITUTE(SUBSTITUTE(SUBSTITUTE(SUBSTITUTE(SUBSTITUTE(SUBSTITUTE(SUBSTITUTE(SUBSTITUTE(SUBSTITUTE(SUBSTITUTE(SUBSTITUTE('Base Brute'!$P6,"10",""),"11",""),"12",""),"13",""),"14",""),"15",""),"16",""),"17",""),"18",""),"19",""),"20",""),"21",""),"22",""),"23",""),"24",""),"25",""),"26",""),"27",""),"28",""),"29",""),"30",""),1)),2,1),"")</f>
        <v>2</v>
      </c>
      <c r="T6">
        <f>IF('Base Brute'!$P6&lt;&gt;"",IF(ISERROR(FIND(RIGHT(T$1,LEN(T$1)-3),SUBSTITUTE(SUBSTITUTE(SUBSTITUTE(SUBSTITUTE(SUBSTITUTE(SUBSTITUTE(SUBSTITUTE(SUBSTITUTE(SUBSTITUTE(SUBSTITUTE(SUBSTITUTE(SUBSTITUTE(SUBSTITUTE(SUBSTITUTE(SUBSTITUTE(SUBSTITUTE(SUBSTITUTE(SUBSTITUTE(SUBSTITUTE(SUBSTITUTE(SUBSTITUTE('Base Brute'!$P6,"10",""),"11",""),"12",""),"13",""),"14",""),"15",""),"16",""),"17",""),"18",""),"19",""),"20",""),"21",""),"22",""),"23",""),"24",""),"25",""),"26",""),"27",""),"28",""),"29",""),"30",""),1)),2,1),"")</f>
        <v>2</v>
      </c>
      <c r="U6">
        <f>IF('Base Brute'!$P6&lt;&gt;"",IF(ISERROR(FIND(RIGHT(U$1,LEN(U$1)-3),SUBSTITUTE(SUBSTITUTE(SUBSTITUTE(SUBSTITUTE(SUBSTITUTE(SUBSTITUTE(SUBSTITUTE(SUBSTITUTE(SUBSTITUTE(SUBSTITUTE(SUBSTITUTE(SUBSTITUTE(SUBSTITUTE(SUBSTITUTE(SUBSTITUTE(SUBSTITUTE(SUBSTITUTE(SUBSTITUTE(SUBSTITUTE(SUBSTITUTE(SUBSTITUTE('Base Brute'!$P6,"10",""),"11",""),"12",""),"13",""),"14",""),"15",""),"16",""),"17",""),"18",""),"19",""),"20",""),"21",""),"22",""),"23",""),"24",""),"25",""),"26",""),"27",""),"28",""),"29",""),"30",""),1)),2,1),"")</f>
        <v>2</v>
      </c>
      <c r="V6">
        <f>IF('Base Brute'!$P6&lt;&gt;"",IF(ISERROR(FIND(RIGHT(V$1,LEN(V$1)-3),SUBSTITUTE(SUBSTITUTE(SUBSTITUTE(SUBSTITUTE(SUBSTITUTE(SUBSTITUTE(SUBSTITUTE(SUBSTITUTE(SUBSTITUTE(SUBSTITUTE(SUBSTITUTE(SUBSTITUTE(SUBSTITUTE(SUBSTITUTE(SUBSTITUTE(SUBSTITUTE(SUBSTITUTE(SUBSTITUTE(SUBSTITUTE(SUBSTITUTE(SUBSTITUTE('Base Brute'!$P6,"10",""),"11",""),"12",""),"13",""),"14",""),"15",""),"16",""),"17",""),"18",""),"19",""),"20",""),"21",""),"22",""),"23",""),"24",""),"25",""),"26",""),"27",""),"28",""),"29",""),"30",""),1)),2,1),"")</f>
        <v>2</v>
      </c>
      <c r="W6">
        <f>IF('Base Brute'!$P6&lt;&gt;"",IF(ISERROR(FIND(RIGHT(W$1,LEN(W$1)-3),SUBSTITUTE(SUBSTITUTE(SUBSTITUTE(SUBSTITUTE(SUBSTITUTE(SUBSTITUTE(SUBSTITUTE(SUBSTITUTE(SUBSTITUTE(SUBSTITUTE(SUBSTITUTE(SUBSTITUTE(SUBSTITUTE(SUBSTITUTE(SUBSTITUTE(SUBSTITUTE(SUBSTITUTE(SUBSTITUTE(SUBSTITUTE(SUBSTITUTE(SUBSTITUTE('Base Brute'!$P6,"10",""),"11",""),"12",""),"13",""),"14",""),"15",""),"16",""),"17",""),"18",""),"19",""),"20",""),"21",""),"22",""),"23",""),"24",""),"25",""),"26",""),"27",""),"28",""),"29",""),"30",""),1)),2,1),"")</f>
        <v>1</v>
      </c>
      <c r="X6">
        <f>IF('Base Brute'!$P6&lt;&gt;"",IF(ISERROR(FIND(RIGHT(X$1,LEN(X$1)-3),SUBSTITUTE(SUBSTITUTE(SUBSTITUTE(SUBSTITUTE(SUBSTITUTE(SUBSTITUTE(SUBSTITUTE(SUBSTITUTE(SUBSTITUTE(SUBSTITUTE(SUBSTITUTE(SUBSTITUTE(SUBSTITUTE(SUBSTITUTE(SUBSTITUTE(SUBSTITUTE(SUBSTITUTE(SUBSTITUTE(SUBSTITUTE(SUBSTITUTE(SUBSTITUTE('Base Brute'!$P6,"10",""),"11",""),"12",""),"13",""),"14",""),"15",""),"16",""),"17",""),"18",""),"19",""),"20",""),"21",""),"22",""),"23",""),"24",""),"25",""),"26",""),"27",""),"28",""),"29",""),"30",""),1)),2,1),"")</f>
        <v>1</v>
      </c>
      <c r="Y6">
        <f>IF('Base Brute'!$P6&lt;&gt;"",IF(ISERROR(FIND(RIGHT(Y$1,LEN(Y$1)-3),'Base Brute'!$P6,1)),2,1),"")</f>
        <v>2</v>
      </c>
      <c r="Z6">
        <f>IF('Base Brute'!$P6&lt;&gt;"",IF(ISERROR(FIND(RIGHT(Z$1,LEN(Z$1)-3),'Base Brute'!$P6,1)),2,1),"")</f>
        <v>1</v>
      </c>
      <c r="AA6">
        <f>IF('Base Brute'!$P6&lt;&gt;"",IF(ISERROR(FIND(RIGHT(AA$1,LEN(AA$1)-3),'Base Brute'!$P6,1)),2,1),"")</f>
        <v>2</v>
      </c>
      <c r="AB6">
        <f>IF('Base Brute'!$P6&lt;&gt;"",IF(ISERROR(FIND(RIGHT(AB$1,LEN(AB$1)-3),'Base Brute'!$P6,1)),2,1),"")</f>
        <v>2</v>
      </c>
      <c r="AC6">
        <f>IF('Base Brute'!$P6&lt;&gt;"",IF(ISERROR(FIND(RIGHT(AC$1,LEN(AC$1)-3),'Base Brute'!$P6,1)),2,1),"")</f>
        <v>1</v>
      </c>
      <c r="AD6">
        <f>IF('Base Brute'!$P6&lt;&gt;"",IF(ISERROR(FIND(RIGHT(AD$1,LEN(AD$1)-3),'Base Brute'!$P6,1)),2,1),"")</f>
        <v>1</v>
      </c>
      <c r="AE6">
        <f>IF('Base Brute'!$P6&lt;&gt;"",IF(ISERROR(FIND(RIGHT(AE$1,LEN(AE$1)-3),'Base Brute'!$P6,1)),2,1),"")</f>
        <v>1</v>
      </c>
      <c r="AF6">
        <f>IF('Base Brute'!$P6&lt;&gt;"",IF(ISERROR(FIND(RIGHT(AF$1,LEN(AF$1)-3),'Base Brute'!$P6,1)),2,1),"")</f>
        <v>2</v>
      </c>
      <c r="AG6">
        <f>IF('Base Brute'!$P6&lt;&gt;"",IF(ISERROR(FIND(RIGHT(AG$1,LEN(AG$1)-3),'Base Brute'!$P6,1)),2,1),"")</f>
        <v>1</v>
      </c>
      <c r="AH6">
        <f>IF('Base Brute'!$P6&lt;&gt;"",IF(ISERROR(FIND(RIGHT(AH$1,LEN(AH$1)-3),'Base Brute'!$P6,1)),2,1),"")</f>
        <v>2</v>
      </c>
      <c r="AI6">
        <f>IF('Base Brute'!$P6&lt;&gt;"",IF(ISERROR(FIND(RIGHT(AI$1,LEN(AI$1)-3),'Base Brute'!$P6,1)),2,1),"")</f>
        <v>1</v>
      </c>
      <c r="AJ6">
        <f>IF('Base Brute'!$P6&lt;&gt;"",IF(ISERROR(FIND(RIGHT(AJ$1,LEN(AJ$1)-3),'Base Brute'!$P6,1)),2,1),"")</f>
        <v>1</v>
      </c>
      <c r="AK6">
        <f>IF('Base Brute'!$P6&lt;&gt;"",IF(ISERROR(FIND(RIGHT(AK$1,LEN(AK$1)-3),'Base Brute'!$P6,1)),2,1),"")</f>
        <v>1</v>
      </c>
      <c r="AL6">
        <f>IF('Base Brute'!$P6&lt;&gt;"",IF(ISERROR(FIND(RIGHT(AL$1,LEN(AL$1)-3),'Base Brute'!$P6,1)),2,1),"")</f>
        <v>1</v>
      </c>
      <c r="AM6">
        <f>IF('Base Brute'!$P6&lt;&gt;"",IF(ISERROR(FIND(RIGHT(AM$1,LEN(AM$1)-3),'Base Brute'!$P6,1)),2,1),"")</f>
        <v>2</v>
      </c>
      <c r="AN6">
        <f>IF('Base Brute'!$P6&lt;&gt;"",IF(ISERROR(FIND(RIGHT(AN$1,LEN(AN$1)-3),'Base Brute'!$P6,1)),2,1),"")</f>
        <v>2</v>
      </c>
      <c r="AO6">
        <f>IF('Base Brute'!$P6&lt;&gt;"",IF(ISERROR(FIND(RIGHT(AO$1,LEN(AO$1)-3),'Base Brute'!$P6,1)),2,1),"")</f>
        <v>2</v>
      </c>
      <c r="AP6">
        <f>IF('Base Brute'!$P6&lt;&gt;"",IF(ISERROR(FIND(RIGHT(AP$1,LEN(AP$1)-3),'Base Brute'!$P6,1)),2,1),"")</f>
        <v>2</v>
      </c>
      <c r="AQ6">
        <f>IF('Base Brute'!$P6&lt;&gt;"",IF(ISERROR(FIND(RIGHT(AQ$1,LEN(AQ$1)-3),'Base Brute'!$P6,1)),2,1),"")</f>
        <v>1</v>
      </c>
      <c r="AR6">
        <f>IF('Base Brute'!$P6&lt;&gt;"",IF(ISERROR(FIND(RIGHT(AR$1,LEN(AR$1)-3),'Base Brute'!$P6,1)),2,1),"")</f>
        <v>2</v>
      </c>
      <c r="AS6">
        <f>IF('Base Brute'!$P6&lt;&gt;"",IF(ISERROR(FIND(RIGHT(AS$1,LEN(AS$1)-3),'Base Brute'!$P6,1)),2,1),"")</f>
        <v>1</v>
      </c>
      <c r="AT6">
        <f>IF('Base Brute'!Q6&lt;&gt;"",'Base Brute'!Q6,"")</f>
        <v>4</v>
      </c>
      <c r="AU6">
        <f>IF('Base Brute'!R6&lt;&gt;"",'Base Brute'!R6,"")</f>
        <v>1</v>
      </c>
      <c r="AV6">
        <f>IF('Base Brute'!S6&lt;&gt;"",'Base Brute'!S6,"")</f>
        <v>6</v>
      </c>
      <c r="AW6">
        <f>IF('Base Brute'!T6&lt;&gt;"",'Base Brute'!T6,"")</f>
        <v>7</v>
      </c>
      <c r="AX6">
        <f>IF('Base Brute'!U6&lt;&gt;"",'Base Brute'!U6,"")</f>
        <v>5</v>
      </c>
      <c r="AY6">
        <f>IF('Base Brute'!V6&lt;&gt;"",'Base Brute'!V6,"")</f>
        <v>5</v>
      </c>
      <c r="AZ6">
        <f>IF('Base Brute'!W6&lt;&gt;"",'Base Brute'!W6,"")</f>
        <v>7</v>
      </c>
      <c r="BA6">
        <f>IF('Base Brute'!X6&lt;&gt;"",'Base Brute'!X6,"")</f>
        <v>6</v>
      </c>
      <c r="BB6">
        <f>IF('Base Brute'!Y6&lt;&gt;"",'Base Brute'!Y6,"")</f>
        <v>3</v>
      </c>
      <c r="BC6">
        <f>IF('Base Brute'!Z6&lt;&gt;"",'Base Brute'!Z6,"")</f>
        <v>1</v>
      </c>
      <c r="BD6">
        <f>IF('Base Brute'!AA6&lt;&gt;"",'Base Brute'!AA6,"")</f>
        <v>3</v>
      </c>
      <c r="BE6">
        <f>IF('Base Brute'!AB6&lt;&gt;"",'Base Brute'!AB6,"")</f>
        <v>1</v>
      </c>
      <c r="BF6">
        <f>IF('Base Brute'!AC6&lt;&gt;"",'Base Brute'!AC6,"")</f>
        <v>2</v>
      </c>
      <c r="BG6">
        <f>IF('Base Brute'!AD6&lt;&gt;"",'Base Brute'!AD6,"")</f>
        <v>1</v>
      </c>
      <c r="BH6">
        <f>IF('Base Brute'!AE6&lt;&gt;"",'Base Brute'!AE6,"")</f>
        <v>5</v>
      </c>
      <c r="BI6">
        <f>IF('Base Brute'!AF6&lt;&gt;"",'Base Brute'!AF6,"")</f>
        <v>3</v>
      </c>
      <c r="BJ6">
        <f>IF('Base Brute'!AG6&lt;&gt;"",'Base Brute'!AG6,"")</f>
        <v>5</v>
      </c>
      <c r="BK6">
        <f>IF('Base Brute'!AH6&lt;&gt;"",'Base Brute'!AH6,"")</f>
        <v>4</v>
      </c>
      <c r="BL6">
        <f>IF('Base Brute'!AI6&lt;&gt;"",'Base Brute'!AI6,"")</f>
        <v>6</v>
      </c>
      <c r="BM6">
        <f>IF('Base Brute'!AJ6&lt;&gt;"",'Base Brute'!AJ6,"")</f>
        <v>5</v>
      </c>
      <c r="BN6">
        <f>IF('Base Brute'!AK6&lt;&gt;"",'Base Brute'!AK6,"")</f>
        <v>4</v>
      </c>
      <c r="BO6">
        <f>IF('Base Brute'!AL6&lt;&gt;"",'Base Brute'!AL6,"")</f>
        <v>5</v>
      </c>
      <c r="BP6" t="str">
        <f>IF('Base Brute'!AM6&lt;&gt;"",'Base Brute'!AM6,"")</f>
        <v>Laoreet ac netus imperdiet, lectus amet porttitor eros, maecenas vivamus. Viverra turpis orci sit mauris, massa.</v>
      </c>
      <c r="BQ6" t="str">
        <f>IF('Base Brute'!AN6&lt;&gt;"",'Base Brute'!AN6,"")</f>
        <v>Commodo commodo amet urna aenean, donec vivamus, lorem augue mauris fusce. Pulvinar magna donec senectus, quis fames elit.</v>
      </c>
      <c r="BR6" t="str">
        <f>IF('Base Brute'!AO6&lt;&gt;"",'Base Brute'!AO6,"")</f>
        <v>Porttitor imperdiet habitant proin, maecenas pulvinar egestas, malesuada sed pellentesque.</v>
      </c>
      <c r="BS6" t="str">
        <f>IF('Base Brute'!AP6&lt;&gt;"",'Base Brute'!AP6,"")</f>
        <v>Dolor senectus nunc libero, viverra.</v>
      </c>
      <c r="BT6" t="str">
        <f>IF('Base Brute'!AQ6&lt;&gt;"",'Base Brute'!AQ6,"")</f>
        <v>Vivamus posuere egestas fames eros. Amet enim laoreet turpis commodo.</v>
      </c>
      <c r="BU6" t="str">
        <f>IF('Base Brute'!AR6&lt;&gt;"",'Base Brute'!AR6,"")</f>
        <v>Amet enim quis tellus consectetuer, tristique tristique. Morbi ipsum habitant ac aenean. Malesuada viverra aenean libero malesuada.</v>
      </c>
      <c r="BV6" t="str">
        <f>IF('Base Brute'!AS6&lt;&gt;"",'Base Brute'!AS6,"")</f>
        <v>Ultricies lectus, pulvinar. Sed pellentesque elit vivamus, sit donec, tristique fusce.</v>
      </c>
      <c r="BW6">
        <f>IF('Base Brute'!AT6&lt;&gt;"",'Base Brute'!AT6,"")</f>
        <v>3</v>
      </c>
      <c r="BX6">
        <f>IF('Base Brute'!AU6&lt;&gt;"",'Base Brute'!AU6,"")</f>
        <v>1</v>
      </c>
      <c r="BY6">
        <f>IF('Base Brute'!AV6&lt;&gt;"",'Base Brute'!AV6,"")</f>
        <v>21</v>
      </c>
      <c r="BZ6">
        <f>IF('Base Brute'!AW6&lt;&gt;"",'Base Brute'!AW6,"")</f>
        <v>28</v>
      </c>
      <c r="CA6">
        <f>IF('Base Brute'!AX6&lt;&gt;"",'Base Brute'!AX6,"")</f>
        <v>1</v>
      </c>
      <c r="CB6">
        <f>IF('Base Brute'!AY6&lt;&gt;"",'Base Brute'!AY6,"")</f>
        <v>5</v>
      </c>
      <c r="CC6" t="str">
        <f>IF('Base Brute'!AZ6&lt;&gt;"",'Base Brute'!AZ6,"")</f>
        <v>Z3WP-AL69</v>
      </c>
      <c r="CD6" t="str">
        <f>IF('Base Brute'!BA6&lt;&gt;"",'Base Brute'!BA6,"")</f>
        <v/>
      </c>
      <c r="CE6" t="str">
        <f>IF('Base Brute'!BB6&lt;&gt;"",'Base Brute'!BB6,"")</f>
        <v/>
      </c>
      <c r="CF6" t="str">
        <f>IF('Base Brute'!BC6&lt;&gt;"",'Base Brute'!BC6,"")</f>
        <v/>
      </c>
      <c r="CG6" t="str">
        <f>IF('Base Brute'!BD6&lt;&gt;"",'Base Brute'!BD6,"")</f>
        <v/>
      </c>
      <c r="CH6" t="str">
        <f>IF('Base Brute'!BE6&lt;&gt;"",'Base Brute'!BE6,"")</f>
        <v>Direct</v>
      </c>
      <c r="CI6" t="str">
        <f>IF('Base Brute'!BF6&lt;&gt;"",'Base Brute'!BF6,"")</f>
        <v/>
      </c>
      <c r="CJ6">
        <f>IF('Base Brute'!BG6&lt;&gt;"",'Base Brute'!BG6,"")</f>
        <v>1</v>
      </c>
      <c r="CK6">
        <f>IF('Base Brute'!BH6&lt;&gt;"",'Base Brute'!BH6,"")</f>
        <v>2</v>
      </c>
      <c r="CL6" t="str">
        <f>IF('Base Brute'!BI6&lt;&gt;"",'Base Brute'!BI6,"")</f>
        <v>Senectus congue donec, donec adipiscing. Laoreet tellus.</v>
      </c>
      <c r="CM6" t="str">
        <f>IF('Base Brute'!BJ6&lt;&gt;"",'Base Brute'!BJ6,"")</f>
        <v>2;1</v>
      </c>
    </row>
    <row r="7" spans="1:91" x14ac:dyDescent="0.25">
      <c r="A7">
        <f>IF('Base Brute'!A7&lt;&gt;"",'Base Brute'!A7,"")</f>
        <v>6</v>
      </c>
      <c r="B7" s="36" t="str">
        <f>IF('Base Brute'!B7&lt;&gt;"",'Base Brute'!B7,"")</f>
        <v>Martin.Durand7@sphinx.fr</v>
      </c>
      <c r="C7" s="36" t="str">
        <f>IF('Base Brute'!C7&lt;&gt;"",'Base Brute'!C7,"")</f>
        <v>Durand7</v>
      </c>
      <c r="D7" s="36" t="str">
        <f>IF('Base Brute'!D7&lt;&gt;"",'Base Brute'!D7,"")</f>
        <v>Martin7</v>
      </c>
      <c r="E7" s="36" t="str">
        <f>IF('Base Brute'!E7&lt;&gt;"",'Base Brute'!E7,"")</f>
        <v>CC</v>
      </c>
      <c r="F7" s="27" t="str">
        <f>IF('Base Brute'!F7&lt;&gt;"",'Base Brute'!F7,"")</f>
        <v>Quali</v>
      </c>
      <c r="G7" s="36" t="str">
        <f>IF('Base Brute'!G7&lt;&gt;"",'Base Brute'!G7,"")</f>
        <v>Martin.Durand6@sphinx.fr</v>
      </c>
      <c r="H7" s="27" t="str">
        <f>IF('Base Brute'!H7&lt;&gt;"",'Base Brute'!H7,"")</f>
        <v/>
      </c>
      <c r="I7" s="36" t="str">
        <f>IF('Base Brute'!I7&lt;&gt;"",'Base Brute'!I7,"")</f>
        <v/>
      </c>
      <c r="J7" s="27" t="str">
        <f>IF('Base Brute'!J7&lt;&gt;"",'Base Brute'!J7,"")</f>
        <v/>
      </c>
      <c r="K7" s="36" t="str">
        <f>IF('Base Brute'!K7&lt;&gt;"",'Base Brute'!K7,"")</f>
        <v/>
      </c>
      <c r="L7" s="27" t="str">
        <f>IF('Base Brute'!L7&lt;&gt;"",'Base Brute'!L7,"")</f>
        <v/>
      </c>
      <c r="M7" s="36" t="str">
        <f>IF('Base Brute'!M7&lt;&gt;"",'Base Brute'!M7,"")</f>
        <v/>
      </c>
      <c r="N7" s="27" t="str">
        <f>IF('Base Brute'!N7&lt;&gt;"",'Base Brute'!N7,"")</f>
        <v/>
      </c>
      <c r="O7" s="36" t="str">
        <f>IF('Base Brute'!O7&lt;&gt;"",'Base Brute'!O7,"")</f>
        <v/>
      </c>
      <c r="P7">
        <f>IF('Base Brute'!$P7&lt;&gt;"",IF(ISERROR(FIND(RIGHT(P$1,LEN(P$1)-3),SUBSTITUTE(SUBSTITUTE(SUBSTITUTE(SUBSTITUTE(SUBSTITUTE(SUBSTITUTE(SUBSTITUTE(SUBSTITUTE(SUBSTITUTE(SUBSTITUTE(SUBSTITUTE(SUBSTITUTE(SUBSTITUTE(SUBSTITUTE(SUBSTITUTE(SUBSTITUTE(SUBSTITUTE(SUBSTITUTE(SUBSTITUTE(SUBSTITUTE(SUBSTITUTE('Base Brute'!$P7,"10",""),"11",""),"12",""),"13",""),"14",""),"15",""),"16",""),"17",""),"18",""),"19",""),"20",""),"21",""),"22",""),"23",""),"24",""),"25",""),"26",""),"27",""),"28",""),"29",""),"30",""),1)),2,1),"")</f>
        <v>2</v>
      </c>
      <c r="Q7">
        <f>IF('Base Brute'!$P7&lt;&gt;"",IF(ISERROR(FIND(RIGHT(Q$1,LEN(Q$1)-3),SUBSTITUTE(SUBSTITUTE(SUBSTITUTE(SUBSTITUTE(SUBSTITUTE(SUBSTITUTE(SUBSTITUTE(SUBSTITUTE(SUBSTITUTE(SUBSTITUTE(SUBSTITUTE(SUBSTITUTE(SUBSTITUTE(SUBSTITUTE(SUBSTITUTE(SUBSTITUTE(SUBSTITUTE(SUBSTITUTE(SUBSTITUTE(SUBSTITUTE(SUBSTITUTE('Base Brute'!$P7,"10",""),"11",""),"12",""),"13",""),"14",""),"15",""),"16",""),"17",""),"18",""),"19",""),"20",""),"21",""),"22",""),"23",""),"24",""),"25",""),"26",""),"27",""),"28",""),"29",""),"30",""),1)),2,1),"")</f>
        <v>2</v>
      </c>
      <c r="R7">
        <f>IF('Base Brute'!$P7&lt;&gt;"",IF(ISERROR(FIND(RIGHT(R$1,LEN(R$1)-3),SUBSTITUTE(SUBSTITUTE(SUBSTITUTE(SUBSTITUTE(SUBSTITUTE(SUBSTITUTE(SUBSTITUTE(SUBSTITUTE(SUBSTITUTE(SUBSTITUTE(SUBSTITUTE(SUBSTITUTE(SUBSTITUTE(SUBSTITUTE(SUBSTITUTE(SUBSTITUTE(SUBSTITUTE(SUBSTITUTE(SUBSTITUTE(SUBSTITUTE(SUBSTITUTE('Base Brute'!$P7,"10",""),"11",""),"12",""),"13",""),"14",""),"15",""),"16",""),"17",""),"18",""),"19",""),"20",""),"21",""),"22",""),"23",""),"24",""),"25",""),"26",""),"27",""),"28",""),"29",""),"30",""),1)),2,1),"")</f>
        <v>2</v>
      </c>
      <c r="S7">
        <f>IF('Base Brute'!$P7&lt;&gt;"",IF(ISERROR(FIND(RIGHT(S$1,LEN(S$1)-3),SUBSTITUTE(SUBSTITUTE(SUBSTITUTE(SUBSTITUTE(SUBSTITUTE(SUBSTITUTE(SUBSTITUTE(SUBSTITUTE(SUBSTITUTE(SUBSTITUTE(SUBSTITUTE(SUBSTITUTE(SUBSTITUTE(SUBSTITUTE(SUBSTITUTE(SUBSTITUTE(SUBSTITUTE(SUBSTITUTE(SUBSTITUTE(SUBSTITUTE(SUBSTITUTE('Base Brute'!$P7,"10",""),"11",""),"12",""),"13",""),"14",""),"15",""),"16",""),"17",""),"18",""),"19",""),"20",""),"21",""),"22",""),"23",""),"24",""),"25",""),"26",""),"27",""),"28",""),"29",""),"30",""),1)),2,1),"")</f>
        <v>2</v>
      </c>
      <c r="T7">
        <f>IF('Base Brute'!$P7&lt;&gt;"",IF(ISERROR(FIND(RIGHT(T$1,LEN(T$1)-3),SUBSTITUTE(SUBSTITUTE(SUBSTITUTE(SUBSTITUTE(SUBSTITUTE(SUBSTITUTE(SUBSTITUTE(SUBSTITUTE(SUBSTITUTE(SUBSTITUTE(SUBSTITUTE(SUBSTITUTE(SUBSTITUTE(SUBSTITUTE(SUBSTITUTE(SUBSTITUTE(SUBSTITUTE(SUBSTITUTE(SUBSTITUTE(SUBSTITUTE(SUBSTITUTE('Base Brute'!$P7,"10",""),"11",""),"12",""),"13",""),"14",""),"15",""),"16",""),"17",""),"18",""),"19",""),"20",""),"21",""),"22",""),"23",""),"24",""),"25",""),"26",""),"27",""),"28",""),"29",""),"30",""),1)),2,1),"")</f>
        <v>1</v>
      </c>
      <c r="U7">
        <f>IF('Base Brute'!$P7&lt;&gt;"",IF(ISERROR(FIND(RIGHT(U$1,LEN(U$1)-3),SUBSTITUTE(SUBSTITUTE(SUBSTITUTE(SUBSTITUTE(SUBSTITUTE(SUBSTITUTE(SUBSTITUTE(SUBSTITUTE(SUBSTITUTE(SUBSTITUTE(SUBSTITUTE(SUBSTITUTE(SUBSTITUTE(SUBSTITUTE(SUBSTITUTE(SUBSTITUTE(SUBSTITUTE(SUBSTITUTE(SUBSTITUTE(SUBSTITUTE(SUBSTITUTE('Base Brute'!$P7,"10",""),"11",""),"12",""),"13",""),"14",""),"15",""),"16",""),"17",""),"18",""),"19",""),"20",""),"21",""),"22",""),"23",""),"24",""),"25",""),"26",""),"27",""),"28",""),"29",""),"30",""),1)),2,1),"")</f>
        <v>1</v>
      </c>
      <c r="V7">
        <f>IF('Base Brute'!$P7&lt;&gt;"",IF(ISERROR(FIND(RIGHT(V$1,LEN(V$1)-3),SUBSTITUTE(SUBSTITUTE(SUBSTITUTE(SUBSTITUTE(SUBSTITUTE(SUBSTITUTE(SUBSTITUTE(SUBSTITUTE(SUBSTITUTE(SUBSTITUTE(SUBSTITUTE(SUBSTITUTE(SUBSTITUTE(SUBSTITUTE(SUBSTITUTE(SUBSTITUTE(SUBSTITUTE(SUBSTITUTE(SUBSTITUTE(SUBSTITUTE(SUBSTITUTE('Base Brute'!$P7,"10",""),"11",""),"12",""),"13",""),"14",""),"15",""),"16",""),"17",""),"18",""),"19",""),"20",""),"21",""),"22",""),"23",""),"24",""),"25",""),"26",""),"27",""),"28",""),"29",""),"30",""),1)),2,1),"")</f>
        <v>1</v>
      </c>
      <c r="W7">
        <f>IF('Base Brute'!$P7&lt;&gt;"",IF(ISERROR(FIND(RIGHT(W$1,LEN(W$1)-3),SUBSTITUTE(SUBSTITUTE(SUBSTITUTE(SUBSTITUTE(SUBSTITUTE(SUBSTITUTE(SUBSTITUTE(SUBSTITUTE(SUBSTITUTE(SUBSTITUTE(SUBSTITUTE(SUBSTITUTE(SUBSTITUTE(SUBSTITUTE(SUBSTITUTE(SUBSTITUTE(SUBSTITUTE(SUBSTITUTE(SUBSTITUTE(SUBSTITUTE(SUBSTITUTE('Base Brute'!$P7,"10",""),"11",""),"12",""),"13",""),"14",""),"15",""),"16",""),"17",""),"18",""),"19",""),"20",""),"21",""),"22",""),"23",""),"24",""),"25",""),"26",""),"27",""),"28",""),"29",""),"30",""),1)),2,1),"")</f>
        <v>2</v>
      </c>
      <c r="X7">
        <f>IF('Base Brute'!$P7&lt;&gt;"",IF(ISERROR(FIND(RIGHT(X$1,LEN(X$1)-3),SUBSTITUTE(SUBSTITUTE(SUBSTITUTE(SUBSTITUTE(SUBSTITUTE(SUBSTITUTE(SUBSTITUTE(SUBSTITUTE(SUBSTITUTE(SUBSTITUTE(SUBSTITUTE(SUBSTITUTE(SUBSTITUTE(SUBSTITUTE(SUBSTITUTE(SUBSTITUTE(SUBSTITUTE(SUBSTITUTE(SUBSTITUTE(SUBSTITUTE(SUBSTITUTE('Base Brute'!$P7,"10",""),"11",""),"12",""),"13",""),"14",""),"15",""),"16",""),"17",""),"18",""),"19",""),"20",""),"21",""),"22",""),"23",""),"24",""),"25",""),"26",""),"27",""),"28",""),"29",""),"30",""),1)),2,1),"")</f>
        <v>1</v>
      </c>
      <c r="Y7">
        <f>IF('Base Brute'!$P7&lt;&gt;"",IF(ISERROR(FIND(RIGHT(Y$1,LEN(Y$1)-3),'Base Brute'!$P7,1)),2,1),"")</f>
        <v>2</v>
      </c>
      <c r="Z7">
        <f>IF('Base Brute'!$P7&lt;&gt;"",IF(ISERROR(FIND(RIGHT(Z$1,LEN(Z$1)-3),'Base Brute'!$P7,1)),2,1),"")</f>
        <v>1</v>
      </c>
      <c r="AA7">
        <f>IF('Base Brute'!$P7&lt;&gt;"",IF(ISERROR(FIND(RIGHT(AA$1,LEN(AA$1)-3),'Base Brute'!$P7,1)),2,1),"")</f>
        <v>1</v>
      </c>
      <c r="AB7">
        <f>IF('Base Brute'!$P7&lt;&gt;"",IF(ISERROR(FIND(RIGHT(AB$1,LEN(AB$1)-3),'Base Brute'!$P7,1)),2,1),"")</f>
        <v>1</v>
      </c>
      <c r="AC7">
        <f>IF('Base Brute'!$P7&lt;&gt;"",IF(ISERROR(FIND(RIGHT(AC$1,LEN(AC$1)-3),'Base Brute'!$P7,1)),2,1),"")</f>
        <v>1</v>
      </c>
      <c r="AD7">
        <f>IF('Base Brute'!$P7&lt;&gt;"",IF(ISERROR(FIND(RIGHT(AD$1,LEN(AD$1)-3),'Base Brute'!$P7,1)),2,1),"")</f>
        <v>1</v>
      </c>
      <c r="AE7">
        <f>IF('Base Brute'!$P7&lt;&gt;"",IF(ISERROR(FIND(RIGHT(AE$1,LEN(AE$1)-3),'Base Brute'!$P7,1)),2,1),"")</f>
        <v>1</v>
      </c>
      <c r="AF7">
        <f>IF('Base Brute'!$P7&lt;&gt;"",IF(ISERROR(FIND(RIGHT(AF$1,LEN(AF$1)-3),'Base Brute'!$P7,1)),2,1),"")</f>
        <v>1</v>
      </c>
      <c r="AG7">
        <f>IF('Base Brute'!$P7&lt;&gt;"",IF(ISERROR(FIND(RIGHT(AG$1,LEN(AG$1)-3),'Base Brute'!$P7,1)),2,1),"")</f>
        <v>2</v>
      </c>
      <c r="AH7">
        <f>IF('Base Brute'!$P7&lt;&gt;"",IF(ISERROR(FIND(RIGHT(AH$1,LEN(AH$1)-3),'Base Brute'!$P7,1)),2,1),"")</f>
        <v>2</v>
      </c>
      <c r="AI7">
        <f>IF('Base Brute'!$P7&lt;&gt;"",IF(ISERROR(FIND(RIGHT(AI$1,LEN(AI$1)-3),'Base Brute'!$P7,1)),2,1),"")</f>
        <v>2</v>
      </c>
      <c r="AJ7">
        <f>IF('Base Brute'!$P7&lt;&gt;"",IF(ISERROR(FIND(RIGHT(AJ$1,LEN(AJ$1)-3),'Base Brute'!$P7,1)),2,1),"")</f>
        <v>1</v>
      </c>
      <c r="AK7">
        <f>IF('Base Brute'!$P7&lt;&gt;"",IF(ISERROR(FIND(RIGHT(AK$1,LEN(AK$1)-3),'Base Brute'!$P7,1)),2,1),"")</f>
        <v>2</v>
      </c>
      <c r="AL7">
        <f>IF('Base Brute'!$P7&lt;&gt;"",IF(ISERROR(FIND(RIGHT(AL$1,LEN(AL$1)-3),'Base Brute'!$P7,1)),2,1),"")</f>
        <v>1</v>
      </c>
      <c r="AM7">
        <f>IF('Base Brute'!$P7&lt;&gt;"",IF(ISERROR(FIND(RIGHT(AM$1,LEN(AM$1)-3),'Base Brute'!$P7,1)),2,1),"")</f>
        <v>1</v>
      </c>
      <c r="AN7">
        <f>IF('Base Brute'!$P7&lt;&gt;"",IF(ISERROR(FIND(RIGHT(AN$1,LEN(AN$1)-3),'Base Brute'!$P7,1)),2,1),"")</f>
        <v>2</v>
      </c>
      <c r="AO7">
        <f>IF('Base Brute'!$P7&lt;&gt;"",IF(ISERROR(FIND(RIGHT(AO$1,LEN(AO$1)-3),'Base Brute'!$P7,1)),2,1),"")</f>
        <v>2</v>
      </c>
      <c r="AP7">
        <f>IF('Base Brute'!$P7&lt;&gt;"",IF(ISERROR(FIND(RIGHT(AP$1,LEN(AP$1)-3),'Base Brute'!$P7,1)),2,1),"")</f>
        <v>2</v>
      </c>
      <c r="AQ7">
        <f>IF('Base Brute'!$P7&lt;&gt;"",IF(ISERROR(FIND(RIGHT(AQ$1,LEN(AQ$1)-3),'Base Brute'!$P7,1)),2,1),"")</f>
        <v>1</v>
      </c>
      <c r="AR7">
        <f>IF('Base Brute'!$P7&lt;&gt;"",IF(ISERROR(FIND(RIGHT(AR$1,LEN(AR$1)-3),'Base Brute'!$P7,1)),2,1),"")</f>
        <v>1</v>
      </c>
      <c r="AS7">
        <f>IF('Base Brute'!$P7&lt;&gt;"",IF(ISERROR(FIND(RIGHT(AS$1,LEN(AS$1)-3),'Base Brute'!$P7,1)),2,1),"")</f>
        <v>1</v>
      </c>
      <c r="AT7">
        <f>IF('Base Brute'!Q7&lt;&gt;"",'Base Brute'!Q7,"")</f>
        <v>4</v>
      </c>
      <c r="AU7">
        <f>IF('Base Brute'!R7&lt;&gt;"",'Base Brute'!R7,"")</f>
        <v>6</v>
      </c>
      <c r="AV7">
        <f>IF('Base Brute'!S7&lt;&gt;"",'Base Brute'!S7,"")</f>
        <v>1</v>
      </c>
      <c r="AW7">
        <f>IF('Base Brute'!T7&lt;&gt;"",'Base Brute'!T7,"")</f>
        <v>1</v>
      </c>
      <c r="AX7">
        <f>IF('Base Brute'!U7&lt;&gt;"",'Base Brute'!U7,"")</f>
        <v>7</v>
      </c>
      <c r="AY7">
        <f>IF('Base Brute'!V7&lt;&gt;"",'Base Brute'!V7,"")</f>
        <v>6</v>
      </c>
      <c r="AZ7">
        <f>IF('Base Brute'!W7&lt;&gt;"",'Base Brute'!W7,"")</f>
        <v>6</v>
      </c>
      <c r="BA7">
        <f>IF('Base Brute'!X7&lt;&gt;"",'Base Brute'!X7,"")</f>
        <v>7</v>
      </c>
      <c r="BB7">
        <f>IF('Base Brute'!Y7&lt;&gt;"",'Base Brute'!Y7,"")</f>
        <v>5</v>
      </c>
      <c r="BC7">
        <f>IF('Base Brute'!Z7&lt;&gt;"",'Base Brute'!Z7,"")</f>
        <v>2</v>
      </c>
      <c r="BD7">
        <f>IF('Base Brute'!AA7&lt;&gt;"",'Base Brute'!AA7,"")</f>
        <v>1</v>
      </c>
      <c r="BE7">
        <f>IF('Base Brute'!AB7&lt;&gt;"",'Base Brute'!AB7,"")</f>
        <v>5</v>
      </c>
      <c r="BF7">
        <f>IF('Base Brute'!AC7&lt;&gt;"",'Base Brute'!AC7,"")</f>
        <v>1</v>
      </c>
      <c r="BG7">
        <f>IF('Base Brute'!AD7&lt;&gt;"",'Base Brute'!AD7,"")</f>
        <v>6</v>
      </c>
      <c r="BH7">
        <f>IF('Base Brute'!AE7&lt;&gt;"",'Base Brute'!AE7,"")</f>
        <v>4</v>
      </c>
      <c r="BI7">
        <f>IF('Base Brute'!AF7&lt;&gt;"",'Base Brute'!AF7,"")</f>
        <v>1</v>
      </c>
      <c r="BJ7">
        <f>IF('Base Brute'!AG7&lt;&gt;"",'Base Brute'!AG7,"")</f>
        <v>5</v>
      </c>
      <c r="BK7">
        <f>IF('Base Brute'!AH7&lt;&gt;"",'Base Brute'!AH7,"")</f>
        <v>2</v>
      </c>
      <c r="BL7">
        <f>IF('Base Brute'!AI7&lt;&gt;"",'Base Brute'!AI7,"")</f>
        <v>6</v>
      </c>
      <c r="BM7">
        <f>IF('Base Brute'!AJ7&lt;&gt;"",'Base Brute'!AJ7,"")</f>
        <v>2</v>
      </c>
      <c r="BN7">
        <f>IF('Base Brute'!AK7&lt;&gt;"",'Base Brute'!AK7,"")</f>
        <v>6</v>
      </c>
      <c r="BO7">
        <f>IF('Base Brute'!AL7&lt;&gt;"",'Base Brute'!AL7,"")</f>
        <v>6</v>
      </c>
      <c r="BP7" t="str">
        <f>IF('Base Brute'!AM7&lt;&gt;"",'Base Brute'!AM7,"")</f>
        <v>Magna viverra vivamus. Ipsum ac, orci orci. Malesuada pellentesque netus, malesuada egestas lorem, consectetuer porttitor proin imperdiet.</v>
      </c>
      <c r="BQ7" t="str">
        <f>IF('Base Brute'!AN7&lt;&gt;"",'Base Brute'!AN7,"")</f>
        <v>Egestas pellentesque. Fames proin dolor tristique pulvinar, donec, laoreet.</v>
      </c>
      <c r="BR7" t="str">
        <f>IF('Base Brute'!AO7&lt;&gt;"",'Base Brute'!AO7,"")</f>
        <v>Elit sit maecenas porttitor vivamus.</v>
      </c>
      <c r="BS7" t="str">
        <f>IF('Base Brute'!AP7&lt;&gt;"",'Base Brute'!AP7,"")</f>
        <v>Habitant orci, donec consectetuer.</v>
      </c>
      <c r="BT7" t="str">
        <f>IF('Base Brute'!AQ7&lt;&gt;"",'Base Brute'!AQ7,"")</f>
        <v>Ipsum porttitor viverra orci maecenas, commodo. Dolor malesuada purus eros senectus, pellentesque. Donec quis ultricies pellentesque nunc.</v>
      </c>
      <c r="BU7" t="str">
        <f>IF('Base Brute'!AR7&lt;&gt;"",'Base Brute'!AR7,"")</f>
        <v>Laoreet amet eros consectetuer, tellus maecenas libero.</v>
      </c>
      <c r="BV7" t="str">
        <f>IF('Base Brute'!AS7&lt;&gt;"",'Base Brute'!AS7,"")</f>
        <v>Proin lorem turpis, consectetuer turpis habitant, sed porttitor lectus. Nonummy consectetuer nonummy enim massa, senectus, aenean proin.</v>
      </c>
      <c r="BW7">
        <f>IF('Base Brute'!AT7&lt;&gt;"",'Base Brute'!AT7,"")</f>
        <v>3</v>
      </c>
      <c r="BX7">
        <f>IF('Base Brute'!AU7&lt;&gt;"",'Base Brute'!AU7,"")</f>
        <v>1</v>
      </c>
      <c r="BY7">
        <f>IF('Base Brute'!AV7&lt;&gt;"",'Base Brute'!AV7,"")</f>
        <v>30</v>
      </c>
      <c r="BZ7">
        <f>IF('Base Brute'!AW7&lt;&gt;"",'Base Brute'!AW7,"")</f>
        <v>14</v>
      </c>
      <c r="CA7">
        <f>IF('Base Brute'!AX7&lt;&gt;"",'Base Brute'!AX7,"")</f>
        <v>2</v>
      </c>
      <c r="CB7">
        <f>IF('Base Brute'!AY7&lt;&gt;"",'Base Brute'!AY7,"")</f>
        <v>6</v>
      </c>
      <c r="CC7" t="str">
        <f>IF('Base Brute'!AZ7&lt;&gt;"",'Base Brute'!AZ7,"")</f>
        <v>YZCQ-C4B2</v>
      </c>
      <c r="CD7" t="str">
        <f>IF('Base Brute'!BA7&lt;&gt;"",'Base Brute'!BA7,"")</f>
        <v/>
      </c>
      <c r="CE7" t="str">
        <f>IF('Base Brute'!BB7&lt;&gt;"",'Base Brute'!BB7,"")</f>
        <v/>
      </c>
      <c r="CF7" t="str">
        <f>IF('Base Brute'!BC7&lt;&gt;"",'Base Brute'!BC7,"")</f>
        <v/>
      </c>
      <c r="CG7" t="str">
        <f>IF('Base Brute'!BD7&lt;&gt;"",'Base Brute'!BD7,"")</f>
        <v/>
      </c>
      <c r="CH7" t="str">
        <f>IF('Base Brute'!BE7&lt;&gt;"",'Base Brute'!BE7,"")</f>
        <v>Direct</v>
      </c>
      <c r="CI7" t="str">
        <f>IF('Base Brute'!BF7&lt;&gt;"",'Base Brute'!BF7,"")</f>
        <v/>
      </c>
      <c r="CJ7">
        <f>IF('Base Brute'!BG7&lt;&gt;"",'Base Brute'!BG7,"")</f>
        <v>1</v>
      </c>
      <c r="CK7">
        <f>IF('Base Brute'!BH7&lt;&gt;"",'Base Brute'!BH7,"")</f>
        <v>1</v>
      </c>
      <c r="CL7" t="str">
        <f>IF('Base Brute'!BI7&lt;&gt;"",'Base Brute'!BI7,"")</f>
        <v>Fusce augue consectetuer nonummy, nonummy, quis senectus commodo magna. Posuere quis, tellus congue massa, malesuada.</v>
      </c>
      <c r="CM7" t="str">
        <f>IF('Base Brute'!BJ7&lt;&gt;"",'Base Brute'!BJ7,"")</f>
        <v>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B7"/>
  <sheetViews>
    <sheetView zoomScale="55" zoomScaleNormal="55" workbookViewId="0">
      <selection activeCell="A8" sqref="A8:XFD1501"/>
    </sheetView>
  </sheetViews>
  <sheetFormatPr baseColWidth="10" defaultRowHeight="15.75" x14ac:dyDescent="0.25"/>
  <cols>
    <col min="2" max="2" width="24.625" bestFit="1" customWidth="1"/>
    <col min="5" max="5" width="15.125" customWidth="1"/>
    <col min="7" max="7" width="27.125" customWidth="1"/>
    <col min="8" max="8" width="11" customWidth="1"/>
    <col min="9" max="9" width="24.75" customWidth="1"/>
    <col min="23" max="23" width="24.75" bestFit="1" customWidth="1"/>
    <col min="24" max="24" width="30" bestFit="1" customWidth="1"/>
    <col min="25" max="25" width="15.5" style="12" bestFit="1" customWidth="1"/>
    <col min="26" max="26" width="21.125" bestFit="1" customWidth="1"/>
    <col min="27" max="27" width="27.375" bestFit="1" customWidth="1"/>
    <col min="28" max="28" width="30.375" customWidth="1"/>
  </cols>
  <sheetData>
    <row r="1" spans="1:28" x14ac:dyDescent="0.25">
      <c r="A1" t="str">
        <f>'Base binarisée'!A1</f>
        <v>N°Obs</v>
      </c>
      <c r="B1" t="s">
        <v>120</v>
      </c>
      <c r="C1" t="s">
        <v>118</v>
      </c>
      <c r="D1" t="s">
        <v>119</v>
      </c>
      <c r="E1" t="s">
        <v>121</v>
      </c>
      <c r="F1" s="11" t="s">
        <v>32</v>
      </c>
      <c r="G1" s="11" t="s">
        <v>33</v>
      </c>
      <c r="H1" s="11" t="s">
        <v>34</v>
      </c>
      <c r="I1" s="11" t="s">
        <v>35</v>
      </c>
      <c r="J1" s="11" t="s">
        <v>36</v>
      </c>
      <c r="K1" s="11" t="s">
        <v>37</v>
      </c>
      <c r="L1" s="30" t="s">
        <v>38</v>
      </c>
      <c r="M1" s="11" t="s">
        <v>39</v>
      </c>
      <c r="N1" s="11" t="s">
        <v>40</v>
      </c>
      <c r="O1" s="11" t="s">
        <v>41</v>
      </c>
      <c r="P1" s="36" t="s">
        <v>64</v>
      </c>
      <c r="Q1" s="36" t="s">
        <v>65</v>
      </c>
      <c r="R1" s="36" t="s">
        <v>66</v>
      </c>
      <c r="S1" s="36" t="s">
        <v>67</v>
      </c>
      <c r="T1" s="36" t="s">
        <v>68</v>
      </c>
      <c r="U1" s="36" t="s">
        <v>69</v>
      </c>
      <c r="V1" s="36" t="s">
        <v>70</v>
      </c>
      <c r="W1" s="5" t="s">
        <v>26</v>
      </c>
      <c r="X1" s="7" t="s">
        <v>27</v>
      </c>
      <c r="Y1" s="14" t="s">
        <v>28</v>
      </c>
      <c r="Z1" s="7" t="s">
        <v>29</v>
      </c>
      <c r="AA1" s="7" t="s">
        <v>30</v>
      </c>
      <c r="AB1" s="34" t="s">
        <v>139</v>
      </c>
    </row>
    <row r="2" spans="1:28" x14ac:dyDescent="0.25">
      <c r="A2">
        <f>IF('Base binarisée'!A2&lt;&gt;"",'Base binarisée'!A2,"")</f>
        <v>1</v>
      </c>
      <c r="B2" t="str">
        <f>IF('Base binarisée'!B2&lt;&gt;"",'Base binarisée'!B2,"")</f>
        <v>Martin.Durand2@sphinx.fr</v>
      </c>
      <c r="C2" t="str">
        <f>IF('Base binarisée'!C2&lt;&gt;"",'Base binarisée'!C2,"")</f>
        <v>Durand2</v>
      </c>
      <c r="D2" t="str">
        <f>IF('Base binarisée'!D2&lt;&gt;"",'Base binarisée'!D2,"")</f>
        <v>Martin2</v>
      </c>
      <c r="E2" t="str">
        <f>IF('Base binarisée'!E2&lt;&gt;"",'Base binarisée'!E2,"")</f>
        <v>CC</v>
      </c>
      <c r="F2" t="str">
        <f>IF('Base binarisée'!F2&lt;&gt;"",'Base binarisée'!F2,"")</f>
        <v>Quanti</v>
      </c>
      <c r="G2" t="str">
        <f>IF('Base binarisée'!G2&lt;&gt;"",'Base binarisée'!G2,"")</f>
        <v>Martin.Durand2@sphinx.fr</v>
      </c>
      <c r="H2" t="str">
        <f>IF('Base binarisée'!H2&lt;&gt;"",'Base binarisée'!H2,"")</f>
        <v>Traitement</v>
      </c>
      <c r="I2" t="str">
        <f>IF('Base binarisée'!I2&lt;&gt;"",'Base binarisée'!I2,"")</f>
        <v>Martin.Durand2@sphinx.fr</v>
      </c>
      <c r="J2" t="str">
        <f>IF('Base binarisée'!J2&lt;&gt;"",'Base binarisée'!J2,"")</f>
        <v/>
      </c>
      <c r="K2" t="str">
        <f>IF('Base binarisée'!K2&lt;&gt;"",'Base binarisée'!K2,"")</f>
        <v/>
      </c>
      <c r="L2" t="str">
        <f>IF('Base binarisée'!L2&lt;&gt;"",'Base binarisée'!L2,"")</f>
        <v/>
      </c>
      <c r="M2" t="str">
        <f>IF('Base binarisée'!M2&lt;&gt;"",'Base binarisée'!M2,"")</f>
        <v/>
      </c>
      <c r="N2" t="str">
        <f>IF('Base binarisée'!N2&lt;&gt;"",'Base binarisée'!N2,"")</f>
        <v/>
      </c>
      <c r="O2" t="str">
        <f>IF('Base binarisée'!O2&lt;&gt;"",'Base binarisée'!O2,"")</f>
        <v/>
      </c>
      <c r="P2" t="str">
        <f>IF('Base binarisée'!BP2&lt;&gt;"",'Base binarisée'!BP2,"")</f>
        <v>Laoreet congue, tellus, porttitor. Porttitor nunc lectus. Urna dolor enim congue.</v>
      </c>
      <c r="Q2" t="str">
        <f>IF('Base binarisée'!BQ2&lt;&gt;"",'Base binarisée'!BQ2,"")</f>
        <v>Ac congue fames.</v>
      </c>
      <c r="R2" t="str">
        <f>IF('Base binarisée'!BR2&lt;&gt;"",'Base binarisée'!BR2,"")</f>
        <v>Magna commodo, magna magna, vivamus dolor quis. Donec pellentesque, egestas egestas. Elit imperdiet lorem turpis.</v>
      </c>
      <c r="S2" t="str">
        <f>IF('Base binarisée'!BS2&lt;&gt;"",'Base binarisée'!BS2,"")</f>
        <v>Congue fusce ac enim, urna, pulvinar.</v>
      </c>
      <c r="T2" t="str">
        <f>IF('Base binarisée'!BT2&lt;&gt;"",'Base binarisée'!BT2,"")</f>
        <v>Maecenas augue massa proin aenean, maecenas.</v>
      </c>
      <c r="U2" t="str">
        <f>IF('Base binarisée'!BU2&lt;&gt;"",'Base binarisée'!BU2,"")</f>
        <v>Maecenas nunc quis viverra, senectus, ac orci.</v>
      </c>
      <c r="V2" t="str">
        <f>IF('Base binarisée'!BV2&lt;&gt;"",'Base binarisée'!BV2,"")</f>
        <v>Posuere netus pulvinar nonummy.</v>
      </c>
      <c r="W2" s="13">
        <f>IF('Base Brute'!A2&lt;&gt;"",((COUNTIF('Base binarisée'!$P2:$AG2,1)-COUNTIF('Base binarisée'!$AH2:$AS2,1))+13)*10/31,"")</f>
        <v>4.5161290322580649</v>
      </c>
      <c r="X2" s="13">
        <f>IF('Base Brute'!A2&lt;&gt;"",AVERAGE('Base binarisée'!$AT2:$AX2)*10/7,"")</f>
        <v>6</v>
      </c>
      <c r="Y2" s="13">
        <f>IF('Base Brute'!A2&lt;&gt;"",AVERAGE('Base binarisée'!$BF2,'Base binarisée'!$BG2,'Base binarisée'!$BJ2,'Base binarisée'!$BL2,'Base binarisée'!$BN2)*10/7,"")</f>
        <v>5.1428571428571432</v>
      </c>
      <c r="Z2" s="13">
        <f>IF('Base Brute'!A2&lt;&gt;"",AVERAGE('Base binarisée'!$BE2,'Base binarisée'!$BH2,'Base binarisée'!$BI2,'Base binarisée'!$BK2,'Base binarisée'!$BM2)*10/7,"")</f>
        <v>6.8571428571428568</v>
      </c>
      <c r="AA2" s="13">
        <f>IF('Base Brute'!A2&lt;&gt;"",AVERAGE('Base binarisée'!$BA2:$BC2)*10/7,"")</f>
        <v>7.6190476190476186</v>
      </c>
      <c r="AB2" t="str">
        <f>IF(A2&lt;&gt;"",IF(AND($Y2&gt;7,$Z2&gt;7),"la méthode de la pensée analogique et la méthode des schèmes fondamentaux",IF($Y2&gt;$Z2,"la méthode de la pensée analogique","la méthode des schèmes fondamentaux")),"")</f>
        <v>la méthode des schèmes fondamentaux</v>
      </c>
    </row>
    <row r="3" spans="1:28" x14ac:dyDescent="0.25">
      <c r="A3">
        <f>IF('Base binarisée'!A3&lt;&gt;"",'Base binarisée'!A3,"")</f>
        <v>2</v>
      </c>
      <c r="B3" t="str">
        <f>IF('Base binarisée'!B3&lt;&gt;"",'Base binarisée'!B3,"")</f>
        <v>Martin.Durand3@sphinx.fr</v>
      </c>
      <c r="C3" t="str">
        <f>IF('Base binarisée'!C3&lt;&gt;"",'Base binarisée'!C3,"")</f>
        <v>Durand3</v>
      </c>
      <c r="D3" t="str">
        <f>IF('Base binarisée'!D3&lt;&gt;"",'Base binarisée'!D3,"")</f>
        <v>Martin3</v>
      </c>
      <c r="E3" t="str">
        <f>IF('Base binarisée'!E3&lt;&gt;"",'Base binarisée'!E3,"")</f>
        <v>CC</v>
      </c>
      <c r="F3" t="str">
        <f>IF('Base binarisée'!F3&lt;&gt;"",'Base binarisée'!F3,"")</f>
        <v>Quanti</v>
      </c>
      <c r="G3" t="str">
        <f>IF('Base binarisée'!G3&lt;&gt;"",'Base binarisée'!G3,"")</f>
        <v>Martin.Durand2@sphinx.fr</v>
      </c>
      <c r="H3" t="str">
        <f>IF('Base binarisée'!H3&lt;&gt;"",'Base binarisée'!H3,"")</f>
        <v>Traitement</v>
      </c>
      <c r="I3" t="str">
        <f>IF('Base binarisée'!I3&lt;&gt;"",'Base binarisée'!I3,"")</f>
        <v>Martin.Durand2@sphinx.fr</v>
      </c>
      <c r="J3" t="str">
        <f>IF('Base binarisée'!J3&lt;&gt;"",'Base binarisée'!J3,"")</f>
        <v/>
      </c>
      <c r="K3" t="str">
        <f>IF('Base binarisée'!K3&lt;&gt;"",'Base binarisée'!K3,"")</f>
        <v/>
      </c>
      <c r="L3" t="str">
        <f>IF('Base binarisée'!L3&lt;&gt;"",'Base binarisée'!L3,"")</f>
        <v/>
      </c>
      <c r="M3" t="str">
        <f>IF('Base binarisée'!M3&lt;&gt;"",'Base binarisée'!M3,"")</f>
        <v/>
      </c>
      <c r="N3" t="str">
        <f>IF('Base binarisée'!N3&lt;&gt;"",'Base binarisée'!N3,"")</f>
        <v/>
      </c>
      <c r="O3" t="str">
        <f>IF('Base binarisée'!O3&lt;&gt;"",'Base binarisée'!O3,"")</f>
        <v/>
      </c>
      <c r="P3" t="str">
        <f>IF('Base binarisée'!BP3&lt;&gt;"",'Base binarisée'!BP3,"")</f>
        <v>Amet tristique. Laoreet nunc libero porttitor malesuada, egestas lorem imperdiet pulvinar, quis viverra libero.</v>
      </c>
      <c r="Q3" t="str">
        <f>IF('Base binarisée'!BQ3&lt;&gt;"",'Base binarisée'!BQ3,"")</f>
        <v>Congue pellentesque tellus, maecenas habitant morbi.</v>
      </c>
      <c r="R3" t="str">
        <f>IF('Base binarisée'!BR3&lt;&gt;"",'Base binarisée'!BR3,"")</f>
        <v>Senectus viverra laoreet porttitor, nunc elit, pellentesque commodo.</v>
      </c>
      <c r="S3" t="str">
        <f>IF('Base binarisée'!BS3&lt;&gt;"",'Base binarisée'!BS3,"")</f>
        <v>Habitant quis consectetuer elit.</v>
      </c>
      <c r="T3" t="str">
        <f>IF('Base binarisée'!BT3&lt;&gt;"",'Base binarisée'!BT3,"")</f>
        <v>Eros purus aenean mauris tellus, lectus.</v>
      </c>
      <c r="U3" t="str">
        <f>IF('Base binarisée'!BU3&lt;&gt;"",'Base binarisée'!BU3,"")</f>
        <v>Senectus nec senectus aenean massa, enim malesuada, laoreet lectus.</v>
      </c>
      <c r="V3" t="str">
        <f>IF('Base binarisée'!BV3&lt;&gt;"",'Base binarisée'!BV3,"")</f>
        <v>Morbi nonummy, aenean congue, urna.</v>
      </c>
      <c r="W3" s="13">
        <f>IF('Base Brute'!A3&lt;&gt;"",((COUNTIF('Base binarisée'!$P3:$AG3,1)-COUNTIF('Base binarisée'!$AH3:$AS3,1))+13)*10/31,"")</f>
        <v>3.870967741935484</v>
      </c>
      <c r="X3" s="13">
        <f>IF('Base Brute'!A3&lt;&gt;"",AVERAGE('Base binarisée'!$AT3:$AX3)*10/7,"")</f>
        <v>3.7142857142857144</v>
      </c>
      <c r="Y3" s="13">
        <f>IF('Base Brute'!A3&lt;&gt;"",AVERAGE('Base binarisée'!$BF3,'Base binarisée'!$BG3,'Base binarisée'!$BJ3,'Base binarisée'!$BL3,'Base binarisée'!$BN3)*10/7,"")</f>
        <v>4.2857142857142856</v>
      </c>
      <c r="Z3" s="13">
        <f>IF('Base Brute'!A3&lt;&gt;"",AVERAGE('Base binarisée'!$BE3,'Base binarisée'!$BH3,'Base binarisée'!$BI3,'Base binarisée'!$BK3,'Base binarisée'!$BM3)*10/7,"")</f>
        <v>6</v>
      </c>
      <c r="AA3" s="13">
        <f>IF('Base Brute'!A3&lt;&gt;"",AVERAGE('Base binarisée'!$BA3:$BC3)*10/7,"")</f>
        <v>4.2857142857142856</v>
      </c>
      <c r="AB3" t="str">
        <f t="shared" ref="AB3:AB7" si="0">IF(A3&lt;&gt;"",IF(AND($Y3&gt;7,$Z3&gt;7),"la méthode de la pensée analogique et la méthode des schèmes fondamentaux",IF($Y3&gt;$Z3,"la méthode de la pensée analogique","la méthode des schèmes fondamentaux")),"")</f>
        <v>la méthode des schèmes fondamentaux</v>
      </c>
    </row>
    <row r="4" spans="1:28" x14ac:dyDescent="0.25">
      <c r="A4">
        <f>IF('Base binarisée'!A4&lt;&gt;"",'Base binarisée'!A4,"")</f>
        <v>3</v>
      </c>
      <c r="B4" t="str">
        <f>IF('Base binarisée'!B4&lt;&gt;"",'Base binarisée'!B4,"")</f>
        <v>Martin.Durand4@sphinx.fr</v>
      </c>
      <c r="C4" t="str">
        <f>IF('Base binarisée'!C4&lt;&gt;"",'Base binarisée'!C4,"")</f>
        <v>Durand4</v>
      </c>
      <c r="D4" t="str">
        <f>IF('Base binarisée'!D4&lt;&gt;"",'Base binarisée'!D4,"")</f>
        <v>Martin4</v>
      </c>
      <c r="E4" t="str">
        <f>IF('Base binarisée'!E4&lt;&gt;"",'Base binarisée'!E4,"")</f>
        <v>CC</v>
      </c>
      <c r="F4" t="str">
        <f>IF('Base binarisée'!F4&lt;&gt;"",'Base binarisée'!F4,"")</f>
        <v>Quanti</v>
      </c>
      <c r="G4" t="str">
        <f>IF('Base binarisée'!G4&lt;&gt;"",'Base binarisée'!G4,"")</f>
        <v>Martin.Durand2@sphinx.fr</v>
      </c>
      <c r="H4" t="str">
        <f>IF('Base binarisée'!H4&lt;&gt;"",'Base binarisée'!H4,"")</f>
        <v>CE</v>
      </c>
      <c r="I4" t="str">
        <f>IF('Base binarisée'!I4&lt;&gt;"",'Base binarisée'!I4,"")</f>
        <v>Martin.Durand4@sphinx.fr</v>
      </c>
      <c r="J4" t="str">
        <f>IF('Base binarisée'!J4&lt;&gt;"",'Base binarisée'!J4,"")</f>
        <v/>
      </c>
      <c r="K4" t="str">
        <f>IF('Base binarisée'!K4&lt;&gt;"",'Base binarisée'!K4,"")</f>
        <v/>
      </c>
      <c r="L4" t="str">
        <f>IF('Base binarisée'!L4&lt;&gt;"",'Base binarisée'!L4,"")</f>
        <v/>
      </c>
      <c r="M4" t="str">
        <f>IF('Base binarisée'!M4&lt;&gt;"",'Base binarisée'!M4,"")</f>
        <v/>
      </c>
      <c r="N4" t="str">
        <f>IF('Base binarisée'!N4&lt;&gt;"",'Base binarisée'!N4,"")</f>
        <v/>
      </c>
      <c r="O4" t="str">
        <f>IF('Base binarisée'!O4&lt;&gt;"",'Base binarisée'!O4,"")</f>
        <v/>
      </c>
      <c r="P4" t="str">
        <f>IF('Base binarisée'!BP4&lt;&gt;"",'Base binarisée'!BP4,"")</f>
        <v>Elit imperdiet commodo, imperdiet turpis amet amet. Adipiscing ultricies congue orci pellentesque.</v>
      </c>
      <c r="Q4" t="str">
        <f>IF('Base binarisée'!BQ4&lt;&gt;"",'Base binarisée'!BQ4,"")</f>
        <v>Pulvinar proin viverra ultricies, lectus, sit consectetuer lectus laoreet. Enim augue purus, aenean magna, ipsum posuere turpis.</v>
      </c>
      <c r="R4" t="str">
        <f>IF('Base binarisée'!BR4&lt;&gt;"",'Base binarisée'!BR4,"")</f>
        <v>Morbi pharetra, vivamus fames amet consectetuer, laoreet. Purus nunc, aenean, tristique fames. Consectetuer tellus purus, eros netus purus senectus.</v>
      </c>
      <c r="S4" t="str">
        <f>IF('Base binarisée'!BS4&lt;&gt;"",'Base binarisée'!BS4,"")</f>
        <v>Posuere tristique consectetuer magna consectetuer. Posuere aenean eros vivamus, morbi eros. Purus fames, vivamus dolor vivamus.</v>
      </c>
      <c r="T4" t="str">
        <f>IF('Base binarisée'!BT4&lt;&gt;"",'Base binarisée'!BT4,"")</f>
        <v>Tellus laoreet adipiscing, fames.</v>
      </c>
      <c r="U4" t="str">
        <f>IF('Base binarisée'!BU4&lt;&gt;"",'Base binarisée'!BU4,"")</f>
        <v>Pulvinar dolor libero, egestas egestas, adipiscing. Consectetuer turpis.</v>
      </c>
      <c r="V4" t="str">
        <f>IF('Base binarisée'!BV4&lt;&gt;"",'Base binarisée'!BV4,"")</f>
        <v>Senectus pulvinar, donec.</v>
      </c>
      <c r="W4" s="13">
        <f>IF('Base Brute'!A4&lt;&gt;"",((COUNTIF('Base binarisée'!$P4:$AG4,1)-COUNTIF('Base binarisée'!$AH4:$AS4,1))+13)*10/31,"")</f>
        <v>5.161290322580645</v>
      </c>
      <c r="X4" s="13">
        <f>IF('Base Brute'!A4&lt;&gt;"",AVERAGE('Base binarisée'!$AT4:$AX4)*10/7,"")</f>
        <v>7.1428571428571432</v>
      </c>
      <c r="Y4" s="13">
        <f>IF('Base Brute'!A4&lt;&gt;"",AVERAGE('Base binarisée'!$BF4,'Base binarisée'!$BG4,'Base binarisée'!$BJ4,'Base binarisée'!$BL4,'Base binarisée'!$BN4)*10/7,"")</f>
        <v>4</v>
      </c>
      <c r="Z4" s="13">
        <f>IF('Base Brute'!A4&lt;&gt;"",AVERAGE('Base binarisée'!$BE4,'Base binarisée'!$BH4,'Base binarisée'!$BI4,'Base binarisée'!$BK4,'Base binarisée'!$BM4)*10/7,"")</f>
        <v>6.8571428571428568</v>
      </c>
      <c r="AA4" s="13">
        <f>IF('Base Brute'!A4&lt;&gt;"",AVERAGE('Base binarisée'!$BA4:$BC4)*10/7,"")</f>
        <v>4.7619047619047619</v>
      </c>
      <c r="AB4" t="str">
        <f t="shared" si="0"/>
        <v>la méthode des schèmes fondamentaux</v>
      </c>
    </row>
    <row r="5" spans="1:28" x14ac:dyDescent="0.25">
      <c r="A5">
        <f>IF('Base binarisée'!A5&lt;&gt;"",'Base binarisée'!A5,"")</f>
        <v>4</v>
      </c>
      <c r="B5" t="str">
        <f>IF('Base binarisée'!B5&lt;&gt;"",'Base binarisée'!B5,"")</f>
        <v>Martin.Durand5@sphinx.fr</v>
      </c>
      <c r="C5" t="str">
        <f>IF('Base binarisée'!C5&lt;&gt;"",'Base binarisée'!C5,"")</f>
        <v>Durand5</v>
      </c>
      <c r="D5" t="str">
        <f>IF('Base binarisée'!D5&lt;&gt;"",'Base binarisée'!D5,"")</f>
        <v>Martin5</v>
      </c>
      <c r="E5" t="str">
        <f>IF('Base binarisée'!E5&lt;&gt;"",'Base binarisée'!E5,"")</f>
        <v>CC</v>
      </c>
      <c r="F5" t="str">
        <f>IF('Base binarisée'!F5&lt;&gt;"",'Base binarisée'!F5,"")</f>
        <v>Quanti</v>
      </c>
      <c r="G5" t="str">
        <f>IF('Base binarisée'!G5&lt;&gt;"",'Base binarisée'!G5,"")</f>
        <v>Martin.Durand2@sphinx.fr</v>
      </c>
      <c r="H5" t="str">
        <f>IF('Base binarisée'!H5&lt;&gt;"",'Base binarisée'!H5,"")</f>
        <v>CE</v>
      </c>
      <c r="I5" t="str">
        <f>IF('Base binarisée'!I5&lt;&gt;"",'Base binarisée'!I5,"")</f>
        <v>Martin.Durand4@sphinx.fr</v>
      </c>
      <c r="J5" t="str">
        <f>IF('Base binarisée'!J5&lt;&gt;"",'Base binarisée'!J5,"")</f>
        <v/>
      </c>
      <c r="K5" t="str">
        <f>IF('Base binarisée'!K5&lt;&gt;"",'Base binarisée'!K5,"")</f>
        <v/>
      </c>
      <c r="L5" t="str">
        <f>IF('Base binarisée'!L5&lt;&gt;"",'Base binarisée'!L5,"")</f>
        <v/>
      </c>
      <c r="M5" t="str">
        <f>IF('Base binarisée'!M5&lt;&gt;"",'Base binarisée'!M5,"")</f>
        <v/>
      </c>
      <c r="N5" t="str">
        <f>IF('Base binarisée'!N5&lt;&gt;"",'Base binarisée'!N5,"")</f>
        <v/>
      </c>
      <c r="O5" t="str">
        <f>IF('Base binarisée'!O5&lt;&gt;"",'Base binarisée'!O5,"")</f>
        <v/>
      </c>
      <c r="P5" t="str">
        <f>IF('Base binarisée'!BP5&lt;&gt;"",'Base binarisée'!BP5,"")</f>
        <v>Pellentesque purus fames.</v>
      </c>
      <c r="Q5" t="str">
        <f>IF('Base binarisée'!BQ5&lt;&gt;"",'Base binarisée'!BQ5,"")</f>
        <v>Lectus nonummy amet, consectetuer proin urna augue, pellentesque senectus.</v>
      </c>
      <c r="R5" t="str">
        <f>IF('Base binarisée'!BR5&lt;&gt;"",'Base binarisée'!BR5,"")</f>
        <v>Purus imperdiet amet netus.</v>
      </c>
      <c r="S5" t="str">
        <f>IF('Base binarisée'!BS5&lt;&gt;"",'Base binarisée'!BS5,"")</f>
        <v>Enim lectus lorem viverra magna. Sit lectus lorem malesuada tellus, netus senectus ipsum nunc, sit egestas elit aenean. Quis mauris purus vivamus nonummy, lorem habitant.</v>
      </c>
      <c r="T5" t="str">
        <f>IF('Base binarisée'!BT5&lt;&gt;"",'Base binarisée'!BT5,"")</f>
        <v>Turpis sit malesuada, fames habitant consectetuer sit. Pellentesque eros enim. Augue donec habitant egestas, mauris.</v>
      </c>
      <c r="U5" t="str">
        <f>IF('Base binarisée'!BU5&lt;&gt;"",'Base binarisée'!BU5,"")</f>
        <v>Enim netus magna, amet. Augue maecenas elit massa donec, nec, elit ipsum. Pharetra nunc, proin vivamus, senectus dolor.</v>
      </c>
      <c r="V5" t="str">
        <f>IF('Base binarisée'!BV5&lt;&gt;"",'Base binarisée'!BV5,"")</f>
        <v>Ipsum enim viverra egestas, ipsum lectus, laoreet. Pellentesque sed commodo egestas, urna dolor pulvinar. Morbi amet.</v>
      </c>
      <c r="W5" s="13">
        <f>IF('Base Brute'!A5&lt;&gt;"",((COUNTIF('Base binarisée'!$P5:$AG5,1)-COUNTIF('Base binarisée'!$AH5:$AS5,1))+13)*10/31,"")</f>
        <v>6.4516129032258061</v>
      </c>
      <c r="X5" s="13">
        <f>IF('Base Brute'!A5&lt;&gt;"",AVERAGE('Base binarisée'!$AT5:$AX5)*10/7,"")</f>
        <v>4.5714285714285712</v>
      </c>
      <c r="Y5" s="13">
        <f>IF('Base Brute'!A5&lt;&gt;"",AVERAGE('Base binarisée'!$BF5,'Base binarisée'!$BG5,'Base binarisée'!$BJ5,'Base binarisée'!$BL5,'Base binarisée'!$BN5)*10/7,"")</f>
        <v>3.1428571428571428</v>
      </c>
      <c r="Z5" s="13">
        <f>IF('Base Brute'!A5&lt;&gt;"",AVERAGE('Base binarisée'!$BE5,'Base binarisée'!$BH5,'Base binarisée'!$BI5,'Base binarisée'!$BK5,'Base binarisée'!$BM5)*10/7,"")</f>
        <v>5.7142857142857144</v>
      </c>
      <c r="AA5" s="13">
        <f>IF('Base Brute'!A5&lt;&gt;"",AVERAGE('Base binarisée'!$BA5:$BC5)*10/7,"")</f>
        <v>9.0476190476190474</v>
      </c>
      <c r="AB5" t="str">
        <f t="shared" si="0"/>
        <v>la méthode des schèmes fondamentaux</v>
      </c>
    </row>
    <row r="6" spans="1:28" x14ac:dyDescent="0.25">
      <c r="A6">
        <f>IF('Base binarisée'!A6&lt;&gt;"",'Base binarisée'!A6,"")</f>
        <v>5</v>
      </c>
      <c r="B6" t="str">
        <f>IF('Base binarisée'!B6&lt;&gt;"",'Base binarisée'!B6,"")</f>
        <v>Martin.Durand6@sphinx.fr</v>
      </c>
      <c r="C6" t="str">
        <f>IF('Base binarisée'!C6&lt;&gt;"",'Base binarisée'!C6,"")</f>
        <v>Durand6</v>
      </c>
      <c r="D6" t="str">
        <f>IF('Base binarisée'!D6&lt;&gt;"",'Base binarisée'!D6,"")</f>
        <v>Martin6</v>
      </c>
      <c r="E6" t="str">
        <f>IF('Base binarisée'!E6&lt;&gt;"",'Base binarisée'!E6,"")</f>
        <v>CC</v>
      </c>
      <c r="F6" t="str">
        <f>IF('Base binarisée'!F6&lt;&gt;"",'Base binarisée'!F6,"")</f>
        <v>Quali</v>
      </c>
      <c r="G6" t="str">
        <f>IF('Base binarisée'!G6&lt;&gt;"",'Base binarisée'!G6,"")</f>
        <v>Martin.Durand6@sphinx.fr</v>
      </c>
      <c r="H6" t="str">
        <f>IF('Base binarisée'!H6&lt;&gt;"",'Base binarisée'!H6,"")</f>
        <v/>
      </c>
      <c r="I6" t="str">
        <f>IF('Base binarisée'!I6&lt;&gt;"",'Base binarisée'!I6,"")</f>
        <v/>
      </c>
      <c r="J6" t="str">
        <f>IF('Base binarisée'!J6&lt;&gt;"",'Base binarisée'!J6,"")</f>
        <v/>
      </c>
      <c r="K6" t="str">
        <f>IF('Base binarisée'!K6&lt;&gt;"",'Base binarisée'!K6,"")</f>
        <v/>
      </c>
      <c r="L6" t="str">
        <f>IF('Base binarisée'!L6&lt;&gt;"",'Base binarisée'!L6,"")</f>
        <v/>
      </c>
      <c r="M6" t="str">
        <f>IF('Base binarisée'!M6&lt;&gt;"",'Base binarisée'!M6,"")</f>
        <v/>
      </c>
      <c r="N6" t="str">
        <f>IF('Base binarisée'!N6&lt;&gt;"",'Base binarisée'!N6,"")</f>
        <v/>
      </c>
      <c r="O6" t="str">
        <f>IF('Base binarisée'!O6&lt;&gt;"",'Base binarisée'!O6,"")</f>
        <v/>
      </c>
      <c r="P6" t="str">
        <f>IF('Base binarisée'!BP6&lt;&gt;"",'Base binarisée'!BP6,"")</f>
        <v>Laoreet ac netus imperdiet, lectus amet porttitor eros, maecenas vivamus. Viverra turpis orci sit mauris, massa.</v>
      </c>
      <c r="Q6" t="str">
        <f>IF('Base binarisée'!BQ6&lt;&gt;"",'Base binarisée'!BQ6,"")</f>
        <v>Commodo commodo amet urna aenean, donec vivamus, lorem augue mauris fusce. Pulvinar magna donec senectus, quis fames elit.</v>
      </c>
      <c r="R6" t="str">
        <f>IF('Base binarisée'!BR6&lt;&gt;"",'Base binarisée'!BR6,"")</f>
        <v>Porttitor imperdiet habitant proin, maecenas pulvinar egestas, malesuada sed pellentesque.</v>
      </c>
      <c r="S6" t="str">
        <f>IF('Base binarisée'!BS6&lt;&gt;"",'Base binarisée'!BS6,"")</f>
        <v>Dolor senectus nunc libero, viverra.</v>
      </c>
      <c r="T6" t="str">
        <f>IF('Base binarisée'!BT6&lt;&gt;"",'Base binarisée'!BT6,"")</f>
        <v>Vivamus posuere egestas fames eros. Amet enim laoreet turpis commodo.</v>
      </c>
      <c r="U6" t="str">
        <f>IF('Base binarisée'!BU6&lt;&gt;"",'Base binarisée'!BU6,"")</f>
        <v>Amet enim quis tellus consectetuer, tristique tristique. Morbi ipsum habitant ac aenean. Malesuada viverra aenean libero malesuada.</v>
      </c>
      <c r="V6" t="str">
        <f>IF('Base binarisée'!BV6&lt;&gt;"",'Base binarisée'!BV6,"")</f>
        <v>Ultricies lectus, pulvinar. Sed pellentesque elit vivamus, sit donec, tristique fusce.</v>
      </c>
      <c r="W6" s="13">
        <f>IF('Base Brute'!A6&lt;&gt;"",((COUNTIF('Base binarisée'!$P6:$AG6,1)-COUNTIF('Base binarisée'!$AH6:$AS6,1))+13)*10/31,"")</f>
        <v>5.161290322580645</v>
      </c>
      <c r="X6" s="13">
        <f>IF('Base Brute'!A6&lt;&gt;"",AVERAGE('Base binarisée'!$AT6:$AX6)*10/7,"")</f>
        <v>6.5714285714285712</v>
      </c>
      <c r="Y6" s="13">
        <f>IF('Base Brute'!A6&lt;&gt;"",AVERAGE('Base binarisée'!$BF6,'Base binarisée'!$BG6,'Base binarisée'!$BJ6,'Base binarisée'!$BL6,'Base binarisée'!$BN6)*10/7,"")</f>
        <v>5.1428571428571432</v>
      </c>
      <c r="Z6" s="13">
        <f>IF('Base Brute'!A6&lt;&gt;"",AVERAGE('Base binarisée'!$BE6,'Base binarisée'!$BH6,'Base binarisée'!$BI6,'Base binarisée'!$BK6,'Base binarisée'!$BM6)*10/7,"")</f>
        <v>5.1428571428571432</v>
      </c>
      <c r="AA6" s="13">
        <f>IF('Base Brute'!A6&lt;&gt;"",AVERAGE('Base binarisée'!$BA6:$BC6)*10/7,"")</f>
        <v>4.7619047619047619</v>
      </c>
      <c r="AB6" t="str">
        <f t="shared" si="0"/>
        <v>la méthode des schèmes fondamentaux</v>
      </c>
    </row>
    <row r="7" spans="1:28" x14ac:dyDescent="0.25">
      <c r="A7">
        <f>IF('Base binarisée'!A7&lt;&gt;"",'Base binarisée'!A7,"")</f>
        <v>6</v>
      </c>
      <c r="B7" t="str">
        <f>IF('Base binarisée'!B7&lt;&gt;"",'Base binarisée'!B7,"")</f>
        <v>Martin.Durand7@sphinx.fr</v>
      </c>
      <c r="C7" t="str">
        <f>IF('Base binarisée'!C7&lt;&gt;"",'Base binarisée'!C7,"")</f>
        <v>Durand7</v>
      </c>
      <c r="D7" t="str">
        <f>IF('Base binarisée'!D7&lt;&gt;"",'Base binarisée'!D7,"")</f>
        <v>Martin7</v>
      </c>
      <c r="E7" t="str">
        <f>IF('Base binarisée'!E7&lt;&gt;"",'Base binarisée'!E7,"")</f>
        <v>CC</v>
      </c>
      <c r="F7" t="str">
        <f>IF('Base binarisée'!F7&lt;&gt;"",'Base binarisée'!F7,"")</f>
        <v>Quali</v>
      </c>
      <c r="G7" t="str">
        <f>IF('Base binarisée'!G7&lt;&gt;"",'Base binarisée'!G7,"")</f>
        <v>Martin.Durand6@sphinx.fr</v>
      </c>
      <c r="H7" t="str">
        <f>IF('Base binarisée'!H7&lt;&gt;"",'Base binarisée'!H7,"")</f>
        <v/>
      </c>
      <c r="I7" t="str">
        <f>IF('Base binarisée'!I7&lt;&gt;"",'Base binarisée'!I7,"")</f>
        <v/>
      </c>
      <c r="J7" t="str">
        <f>IF('Base binarisée'!J7&lt;&gt;"",'Base binarisée'!J7,"")</f>
        <v/>
      </c>
      <c r="K7" t="str">
        <f>IF('Base binarisée'!K7&lt;&gt;"",'Base binarisée'!K7,"")</f>
        <v/>
      </c>
      <c r="L7" t="str">
        <f>IF('Base binarisée'!L7&lt;&gt;"",'Base binarisée'!L7,"")</f>
        <v/>
      </c>
      <c r="M7" t="str">
        <f>IF('Base binarisée'!M7&lt;&gt;"",'Base binarisée'!M7,"")</f>
        <v/>
      </c>
      <c r="N7" t="str">
        <f>IF('Base binarisée'!N7&lt;&gt;"",'Base binarisée'!N7,"")</f>
        <v/>
      </c>
      <c r="O7" t="str">
        <f>IF('Base binarisée'!O7&lt;&gt;"",'Base binarisée'!O7,"")</f>
        <v/>
      </c>
      <c r="P7" t="str">
        <f>IF('Base binarisée'!BP7&lt;&gt;"",'Base binarisée'!BP7,"")</f>
        <v>Magna viverra vivamus. Ipsum ac, orci orci. Malesuada pellentesque netus, malesuada egestas lorem, consectetuer porttitor proin imperdiet.</v>
      </c>
      <c r="Q7" t="str">
        <f>IF('Base binarisée'!BQ7&lt;&gt;"",'Base binarisée'!BQ7,"")</f>
        <v>Egestas pellentesque. Fames proin dolor tristique pulvinar, donec, laoreet.</v>
      </c>
      <c r="R7" t="str">
        <f>IF('Base binarisée'!BR7&lt;&gt;"",'Base binarisée'!BR7,"")</f>
        <v>Elit sit maecenas porttitor vivamus.</v>
      </c>
      <c r="S7" t="str">
        <f>IF('Base binarisée'!BS7&lt;&gt;"",'Base binarisée'!BS7,"")</f>
        <v>Habitant orci, donec consectetuer.</v>
      </c>
      <c r="T7" t="str">
        <f>IF('Base binarisée'!BT7&lt;&gt;"",'Base binarisée'!BT7,"")</f>
        <v>Ipsum porttitor viverra orci maecenas, commodo. Dolor malesuada purus eros senectus, pellentesque. Donec quis ultricies pellentesque nunc.</v>
      </c>
      <c r="U7" t="str">
        <f>IF('Base binarisée'!BU7&lt;&gt;"",'Base binarisée'!BU7,"")</f>
        <v>Laoreet amet eros consectetuer, tellus maecenas libero.</v>
      </c>
      <c r="V7" t="str">
        <f>IF('Base binarisée'!BV7&lt;&gt;"",'Base binarisée'!BV7,"")</f>
        <v>Proin lorem turpis, consectetuer turpis habitant, sed porttitor lectus. Nonummy consectetuer nonummy enim massa, senectus, aenean proin.</v>
      </c>
      <c r="W7" s="13">
        <f>IF('Base Brute'!A7&lt;&gt;"",((COUNTIF('Base binarisée'!$P7:$AG7,1)-COUNTIF('Base binarisée'!$AH7:$AS7,1))+13)*10/31,"")</f>
        <v>5.806451612903226</v>
      </c>
      <c r="X7" s="13">
        <f>IF('Base Brute'!A7&lt;&gt;"",AVERAGE('Base binarisée'!$AT7:$AX7)*10/7,"")</f>
        <v>5.4285714285714288</v>
      </c>
      <c r="Y7" s="13">
        <f>IF('Base Brute'!A7&lt;&gt;"",AVERAGE('Base binarisée'!$BF7,'Base binarisée'!$BG7,'Base binarisée'!$BJ7,'Base binarisée'!$BL7,'Base binarisée'!$BN7)*10/7,"")</f>
        <v>6.8571428571428568</v>
      </c>
      <c r="Z7" s="13">
        <f>IF('Base Brute'!A7&lt;&gt;"",AVERAGE('Base binarisée'!$BE7,'Base binarisée'!$BH7,'Base binarisée'!$BI7,'Base binarisée'!$BK7,'Base binarisée'!$BM7)*10/7,"")</f>
        <v>4</v>
      </c>
      <c r="AA7" s="13">
        <f>IF('Base Brute'!A7&lt;&gt;"",AVERAGE('Base binarisée'!$BA7:$BC7)*10/7,"")</f>
        <v>6.666666666666667</v>
      </c>
      <c r="AB7" t="str">
        <f t="shared" si="0"/>
        <v>la méthode de la pensée analogique</v>
      </c>
    </row>
  </sheetData>
  <autoFilter ref="A1:AB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91"/>
  <sheetViews>
    <sheetView tabSelected="1" view="pageBreakPreview" topLeftCell="B1" zoomScale="85" zoomScaleNormal="100" zoomScaleSheetLayoutView="85" workbookViewId="0">
      <selection activeCell="L14" sqref="L14"/>
    </sheetView>
  </sheetViews>
  <sheetFormatPr baseColWidth="10" defaultColWidth="11" defaultRowHeight="15.75" x14ac:dyDescent="0.25"/>
  <cols>
    <col min="1" max="7" width="11" style="16"/>
    <col min="8" max="8" width="2.125" style="16" customWidth="1"/>
    <col min="9" max="9" width="11" style="16"/>
    <col min="10" max="10" width="3" style="16" customWidth="1"/>
    <col min="11" max="11" width="34.625" style="16" customWidth="1"/>
    <col min="12" max="12" width="20.75" style="16" bestFit="1" customWidth="1"/>
    <col min="13" max="13" width="26" style="16" bestFit="1" customWidth="1"/>
    <col min="14" max="14" width="11.5" style="16" bestFit="1" customWidth="1"/>
    <col min="15" max="15" width="17.125" style="16" bestFit="1" customWidth="1"/>
    <col min="16" max="16" width="27.375" style="16" bestFit="1" customWidth="1"/>
    <col min="17" max="16384" width="11" style="16"/>
  </cols>
  <sheetData>
    <row r="1" spans="1:16" ht="27.75" x14ac:dyDescent="0.25">
      <c r="A1" s="58" t="s">
        <v>122</v>
      </c>
    </row>
    <row r="2" spans="1:16" x14ac:dyDescent="0.25">
      <c r="A2" s="17" t="str">
        <f>VLOOKUP(INDIVIDU,Scores!$B:$AA,3,FALSE)&amp;" "&amp;VLOOKUP(INDIVIDU,Scores!$B:$AA,2,FALSE)&amp;" - "&amp;MOIS&amp;" "&amp;ANNEE</f>
        <v>Martin7 Durand7 - Janvier 2017</v>
      </c>
    </row>
    <row r="3" spans="1:16" ht="3.75" customHeight="1" x14ac:dyDescent="0.25">
      <c r="A3" s="18"/>
      <c r="B3" s="19"/>
      <c r="C3" s="19"/>
      <c r="D3" s="19"/>
      <c r="E3" s="19"/>
      <c r="F3" s="19"/>
      <c r="G3" s="19"/>
    </row>
    <row r="4" spans="1:16" x14ac:dyDescent="0.25">
      <c r="A4" s="17"/>
    </row>
    <row r="5" spans="1:16" x14ac:dyDescent="0.25">
      <c r="A5" s="65" t="str">
        <f>VLOOKUP(INDIVIDU,Scores!B:AA,4,FALSE)&amp;" a souhaité optimiser le potentiel créatif de ses collaborateurs. "</f>
        <v xml:space="preserve">CC a souhaité optimiser le potentiel créatif de ses collaborateurs. </v>
      </c>
      <c r="B5" s="65"/>
      <c r="C5" s="65"/>
      <c r="D5" s="65"/>
      <c r="E5" s="65"/>
      <c r="F5" s="65"/>
      <c r="G5" s="65"/>
    </row>
    <row r="6" spans="1:16" ht="114.75" customHeight="1" x14ac:dyDescent="0.25">
      <c r="A6" s="64" t="s">
        <v>156</v>
      </c>
      <c r="B6" s="64"/>
      <c r="C6" s="64"/>
      <c r="D6" s="64"/>
      <c r="E6" s="64"/>
      <c r="F6" s="64"/>
      <c r="G6" s="64"/>
    </row>
    <row r="7" spans="1:16" x14ac:dyDescent="0.25">
      <c r="A7" s="37" t="s">
        <v>151</v>
      </c>
      <c r="B7" s="38"/>
      <c r="C7" s="38"/>
      <c r="D7" s="38"/>
      <c r="E7" s="38"/>
      <c r="F7" s="38"/>
      <c r="G7" s="38"/>
    </row>
    <row r="8" spans="1:16" x14ac:dyDescent="0.25">
      <c r="A8" s="20"/>
      <c r="L8" s="21" t="s">
        <v>26</v>
      </c>
      <c r="M8" s="22" t="s">
        <v>27</v>
      </c>
      <c r="N8" s="22" t="s">
        <v>28</v>
      </c>
      <c r="O8" s="22" t="s">
        <v>29</v>
      </c>
      <c r="P8" s="22" t="s">
        <v>30</v>
      </c>
    </row>
    <row r="9" spans="1:16" x14ac:dyDescent="0.25">
      <c r="A9" s="20"/>
      <c r="K9" s="16" t="str">
        <f>VLOOKUP(INDIVIDU,Scores!B:AA,4,FALSE)</f>
        <v>CC</v>
      </c>
      <c r="L9" s="23">
        <f>AVERAGEIF(Scores!$E:$E,VLOOKUP(INDIVIDU,Scores!$B:$AA,4,0),Scores!$W:$W)</f>
        <v>5.161290322580645</v>
      </c>
      <c r="M9" s="23">
        <f>AVERAGEIF(Scores!$E:$E,VLOOKUP(INDIVIDU,Scores!$B:$AA,4,0),Scores!$X:$X)</f>
        <v>5.5714285714285721</v>
      </c>
      <c r="N9" s="23">
        <f>AVERAGEIF(Scores!$E:$E,VLOOKUP(INDIVIDU,Scores!$B:$AA,4,0),Scores!$Y:$Y)</f>
        <v>4.7619047619047619</v>
      </c>
      <c r="O9" s="23">
        <f>AVERAGEIF(Scores!$E:$E,VLOOKUP(INDIVIDU,Scores!$B:$AA,4,0),Scores!$Z:$Z)</f>
        <v>5.7619047619047619</v>
      </c>
      <c r="P9" s="23">
        <f>AVERAGEIF(Scores!$E:$E,VLOOKUP(INDIVIDU,Scores!$B:$AA,4,0),Scores!$AA:$AA)</f>
        <v>6.1904761904761907</v>
      </c>
    </row>
    <row r="10" spans="1:16" x14ac:dyDescent="0.25">
      <c r="A10" s="20"/>
      <c r="K10" s="16" t="str">
        <f>VLOOKUP(INDIVIDU,Scores!$B:$AA,3,FALSE)&amp;" "&amp;VLOOKUP(INDIVIDU,Scores!$B:$AA,2,FALSE)</f>
        <v>Martin7 Durand7</v>
      </c>
      <c r="L10" s="23">
        <f>VLOOKUP(INDIVIDU,Scores!$B:$AA,22,FALSE)</f>
        <v>5.806451612903226</v>
      </c>
      <c r="M10" s="23">
        <f>VLOOKUP(INDIVIDU,Scores!$B:$AA,23,FALSE)</f>
        <v>5.4285714285714288</v>
      </c>
      <c r="N10" s="23">
        <f>VLOOKUP(INDIVIDU,Scores!$B:$AA,24,FALSE)</f>
        <v>6.8571428571428568</v>
      </c>
      <c r="O10" s="23">
        <f>VLOOKUP(INDIVIDU,Scores!$B:$AA,25,FALSE)</f>
        <v>4</v>
      </c>
      <c r="P10" s="23">
        <f>VLOOKUP(INDIVIDU,Scores!$B:$AA,26,FALSE)</f>
        <v>6.666666666666667</v>
      </c>
    </row>
    <row r="11" spans="1:16" x14ac:dyDescent="0.25">
      <c r="L11" s="35"/>
      <c r="M11" s="35"/>
      <c r="N11" s="35"/>
      <c r="O11" s="35"/>
      <c r="P11" s="35"/>
    </row>
    <row r="13" spans="1:16" x14ac:dyDescent="0.25">
      <c r="K13" s="24" t="s">
        <v>127</v>
      </c>
      <c r="L13" s="16" t="str">
        <f>IF($P$10&lt;=3,"très peu efficace",IF(AND($P$10&gt;3,$P$10&lt;=5),"peu efficace",IF(AND($P$10&gt;5,$P$10&lt;=7),"efficace","très efficace")))</f>
        <v>efficace</v>
      </c>
    </row>
    <row r="14" spans="1:16" x14ac:dyDescent="0.25">
      <c r="K14" s="24" t="s">
        <v>128</v>
      </c>
      <c r="L14" s="16" t="str">
        <f>IF($M$10&lt;=3,"très faible",IF(AND($M$10&gt;3,$M$10&lt;=5),"faible",IF(AND($M$10&gt;5,$M$10&lt;=7),"forte","très forte")))</f>
        <v>forte</v>
      </c>
    </row>
    <row r="15" spans="1:16" x14ac:dyDescent="0.25">
      <c r="K15" s="24" t="s">
        <v>129</v>
      </c>
      <c r="L15" s="16" t="str">
        <f>IF($L$10&lt;=3,"très faible",IF(AND($L$10&gt;3,$L$10&lt;=5),"faible",IF(AND($L$10&gt;5,$L$10&lt;=7),"forte","très forte")))</f>
        <v>forte</v>
      </c>
    </row>
    <row r="16" spans="1:16" x14ac:dyDescent="0.25">
      <c r="K16" s="24" t="s">
        <v>130</v>
      </c>
      <c r="L16" s="16" t="str">
        <f>IF($N$10&lt;=5,"peu intuitive",IF(AND($N$10&gt;5,$N$10&lt;=7),"intuitive","très intuitive"))</f>
        <v>intuitive</v>
      </c>
    </row>
    <row r="17" spans="11:12" x14ac:dyDescent="0.25">
      <c r="K17" s="24" t="s">
        <v>131</v>
      </c>
      <c r="L17" s="16" t="str">
        <f>IF($O$10&lt;=5,"peu systématique",IF(AND($O$10&gt;5,$O$10&lt;=7),"systématique","très systématique"))</f>
        <v>peu systématique</v>
      </c>
    </row>
    <row r="18" spans="11:12" x14ac:dyDescent="0.25">
      <c r="K18" s="24" t="s">
        <v>132</v>
      </c>
      <c r="L18" s="16" t="str">
        <f>IF(AND($N$10&gt;7,$O$10&gt;7)," à la fois « libres »  et « structurées » ",IF($N$10&gt;$O$10," « libres » "," « structurées » "))</f>
        <v xml:space="preserve"> « libres » </v>
      </c>
    </row>
    <row r="19" spans="11:12" x14ac:dyDescent="0.25">
      <c r="K19" s="24" t="s">
        <v>133</v>
      </c>
      <c r="L19" s="16" t="str">
        <f>IF(AND($N$10&gt;7,$O$10&gt;7),"la méthode de la pensée analogique et la méthode des schèmes fondamentaux",IF($N$10&gt;$O$10,"la méthode de la pensée analogique","la méthode des schèmes fondamentaux"))</f>
        <v>la méthode de la pensée analogique</v>
      </c>
    </row>
    <row r="33" spans="1:7" ht="15.75" customHeight="1" x14ac:dyDescent="0.25">
      <c r="A33" s="64" t="s">
        <v>152</v>
      </c>
      <c r="B33" s="64"/>
      <c r="C33" s="64"/>
      <c r="D33" s="64"/>
      <c r="E33" s="64"/>
      <c r="F33" s="64"/>
      <c r="G33" s="64"/>
    </row>
    <row r="34" spans="1:7" ht="15.75" customHeight="1" x14ac:dyDescent="0.25">
      <c r="A34" s="64"/>
      <c r="B34" s="64"/>
      <c r="C34" s="64"/>
      <c r="D34" s="64"/>
      <c r="E34" s="64"/>
      <c r="F34" s="64"/>
      <c r="G34" s="64"/>
    </row>
    <row r="35" spans="1:7" x14ac:dyDescent="0.25">
      <c r="A35" s="64" t="str">
        <f>"Selon ce graphique, il apparaît que vous vous pensez "&amp;L13&amp;" pour les tâches créatives et que votre motivation intrinsèque pour la créativité est de manière générale "&amp;L14&amp;"."</f>
        <v>Selon ce graphique, il apparaît que vous vous pensez efficace pour les tâches créatives et que votre motivation intrinsèque pour la créativité est de manière générale forte.</v>
      </c>
      <c r="B35" s="64"/>
      <c r="C35" s="64"/>
      <c r="D35" s="64"/>
      <c r="E35" s="64"/>
      <c r="F35" s="64"/>
      <c r="G35" s="64"/>
    </row>
    <row r="36" spans="1:7" x14ac:dyDescent="0.25">
      <c r="A36" s="64"/>
      <c r="B36" s="64"/>
      <c r="C36" s="64"/>
      <c r="D36" s="64"/>
      <c r="E36" s="64"/>
      <c r="F36" s="64"/>
      <c r="G36" s="64"/>
    </row>
    <row r="37" spans="1:7" x14ac:dyDescent="0.25">
      <c r="A37" s="64" t="str">
        <f>"Par ailleurs, vous présentez une "&amp;L15&amp;" aptitude pour la créativité. Enfin, la manière dont vous résolvez les problèmes est "&amp;L16&amp;" et "&amp;L17&amp;"."</f>
        <v>Par ailleurs, vous présentez une forte aptitude pour la créativité. Enfin, la manière dont vous résolvez les problèmes est intuitive et peu systématique.</v>
      </c>
      <c r="B37" s="64"/>
      <c r="C37" s="64"/>
      <c r="D37" s="64"/>
      <c r="E37" s="64"/>
      <c r="F37" s="64"/>
      <c r="G37" s="64"/>
    </row>
    <row r="38" spans="1:7" ht="15.75" customHeight="1" x14ac:dyDescent="0.25">
      <c r="A38" s="64"/>
      <c r="B38" s="64"/>
      <c r="C38" s="64"/>
      <c r="D38" s="64"/>
      <c r="E38" s="64"/>
      <c r="F38" s="64"/>
      <c r="G38" s="64"/>
    </row>
    <row r="44" spans="1:7" x14ac:dyDescent="0.25">
      <c r="A44" s="26" t="str">
        <f>"D. Gotteland – AFB / Grenoble Ecole de Management - "&amp;MOIS&amp;" "&amp;ANNEE</f>
        <v>D. Gotteland – AFB / Grenoble Ecole de Management - Janvier 2017</v>
      </c>
    </row>
    <row r="45" spans="1:7" ht="15.75" customHeight="1" x14ac:dyDescent="0.25">
      <c r="A45" s="64" t="str">
        <f>"Pour l’avenir, et en fonction de ces résultats, vous devriez émettre des idées plus nombreuses, plus originales et plus utiles lors de tâches créatives en utilisant des méthodes de créativité dites "&amp;L18&amp;"."</f>
        <v>Pour l’avenir, et en fonction de ces résultats, vous devriez émettre des idées plus nombreuses, plus originales et plus utiles lors de tâches créatives en utilisant des méthodes de créativité dites  « libres » .</v>
      </c>
      <c r="B45" s="64"/>
      <c r="C45" s="64"/>
      <c r="D45" s="64"/>
      <c r="E45" s="64"/>
      <c r="F45" s="64"/>
      <c r="G45" s="64"/>
    </row>
    <row r="46" spans="1:7" x14ac:dyDescent="0.25">
      <c r="A46" s="64"/>
      <c r="B46" s="64"/>
      <c r="C46" s="64"/>
      <c r="D46" s="64"/>
      <c r="E46" s="64"/>
      <c r="F46" s="64"/>
      <c r="G46" s="64"/>
    </row>
    <row r="47" spans="1:7" x14ac:dyDescent="0.25">
      <c r="A47" s="64"/>
      <c r="B47" s="64"/>
      <c r="C47" s="64"/>
      <c r="D47" s="64"/>
      <c r="E47" s="64"/>
      <c r="F47" s="64"/>
      <c r="G47" s="64"/>
    </row>
    <row r="48" spans="1:7" x14ac:dyDescent="0.25">
      <c r="A48" s="49"/>
      <c r="B48" s="49"/>
      <c r="C48" s="49"/>
      <c r="D48" s="49"/>
      <c r="E48" s="49"/>
      <c r="F48" s="49"/>
      <c r="G48" s="49"/>
    </row>
    <row r="49" spans="1:7" ht="15.75" customHeight="1" x14ac:dyDescent="0.25">
      <c r="A49" s="64" t="s">
        <v>153</v>
      </c>
      <c r="B49" s="64"/>
      <c r="C49" s="64"/>
      <c r="D49" s="64"/>
      <c r="E49" s="64"/>
      <c r="F49" s="64"/>
      <c r="G49" s="64"/>
    </row>
    <row r="50" spans="1:7" x14ac:dyDescent="0.25">
      <c r="A50" s="64"/>
      <c r="B50" s="64"/>
      <c r="C50" s="64"/>
      <c r="D50" s="64"/>
      <c r="E50" s="64"/>
      <c r="F50" s="64"/>
      <c r="G50" s="64"/>
    </row>
    <row r="51" spans="1:7" x14ac:dyDescent="0.25">
      <c r="A51" s="64"/>
      <c r="B51" s="64"/>
      <c r="C51" s="64"/>
      <c r="D51" s="64"/>
      <c r="E51" s="64"/>
      <c r="F51" s="64"/>
      <c r="G51" s="64"/>
    </row>
    <row r="52" spans="1:7" x14ac:dyDescent="0.25">
      <c r="A52" s="64"/>
      <c r="B52" s="64"/>
      <c r="C52" s="64"/>
      <c r="D52" s="64"/>
      <c r="E52" s="64"/>
      <c r="F52" s="64"/>
      <c r="G52" s="64"/>
    </row>
    <row r="53" spans="1:7" x14ac:dyDescent="0.25">
      <c r="A53" s="64"/>
      <c r="B53" s="64"/>
      <c r="C53" s="64"/>
      <c r="D53" s="64"/>
      <c r="E53" s="64"/>
      <c r="F53" s="64"/>
      <c r="G53" s="64"/>
    </row>
    <row r="54" spans="1:7" x14ac:dyDescent="0.25">
      <c r="A54" s="64"/>
      <c r="B54" s="64"/>
      <c r="C54" s="64"/>
      <c r="D54" s="64"/>
      <c r="E54" s="64"/>
      <c r="F54" s="64"/>
      <c r="G54" s="64"/>
    </row>
    <row r="55" spans="1:7" x14ac:dyDescent="0.25">
      <c r="A55" s="64"/>
      <c r="B55" s="64"/>
      <c r="C55" s="64"/>
      <c r="D55" s="64"/>
      <c r="E55" s="64"/>
      <c r="F55" s="64"/>
      <c r="G55" s="64"/>
    </row>
    <row r="56" spans="1:7" x14ac:dyDescent="0.25">
      <c r="A56" s="41"/>
    </row>
    <row r="57" spans="1:7" x14ac:dyDescent="0.25">
      <c r="A57" s="41"/>
    </row>
    <row r="58" spans="1:7" ht="15.75" customHeight="1" x14ac:dyDescent="0.25">
      <c r="A58" s="64" t="str">
        <f>"En fonction de votre profil et de la littérature scientifique sur le sujet, notre recommandation est d’utiliser "&amp;L19&amp;" lors de tâches créatives, car vous devriez émettre des idées plus nombreuses, plus originales et plus utiles de cette manière."</f>
        <v>En fonction de votre profil et de la littérature scientifique sur le sujet, notre recommandation est d’utiliser la méthode de la pensée analogique lors de tâches créatives, car vous devriez émettre des idées plus nombreuses, plus originales et plus utiles de cette manière.</v>
      </c>
      <c r="B58" s="64"/>
      <c r="C58" s="64"/>
      <c r="D58" s="64"/>
      <c r="E58" s="64"/>
      <c r="F58" s="64"/>
      <c r="G58" s="64"/>
    </row>
    <row r="59" spans="1:7" x14ac:dyDescent="0.25">
      <c r="A59" s="64"/>
      <c r="B59" s="64"/>
      <c r="C59" s="64"/>
      <c r="D59" s="64"/>
      <c r="E59" s="64"/>
      <c r="F59" s="64"/>
      <c r="G59" s="64"/>
    </row>
    <row r="60" spans="1:7" ht="31.5" customHeight="1" x14ac:dyDescent="0.25">
      <c r="A60" s="64"/>
      <c r="B60" s="64"/>
      <c r="C60" s="64"/>
      <c r="D60" s="64"/>
      <c r="E60" s="64"/>
      <c r="F60" s="64"/>
      <c r="G60" s="64"/>
    </row>
    <row r="61" spans="1:7" x14ac:dyDescent="0.25">
      <c r="A61" s="39"/>
      <c r="B61" s="40"/>
      <c r="C61" s="40"/>
      <c r="D61" s="40"/>
      <c r="E61" s="40"/>
      <c r="F61" s="40"/>
      <c r="G61" s="40"/>
    </row>
    <row r="91" spans="1:1" x14ac:dyDescent="0.25">
      <c r="A91" s="26" t="str">
        <f>"D. Gotteland – AFB / Grenoble Ecole de Management - "&amp;MOIS&amp;" "&amp;ANNEE</f>
        <v>D. Gotteland – AFB / Grenoble Ecole de Management - Janvier 2017</v>
      </c>
    </row>
  </sheetData>
  <mergeCells count="8">
    <mergeCell ref="A45:G47"/>
    <mergeCell ref="A49:G55"/>
    <mergeCell ref="A58:G60"/>
    <mergeCell ref="A5:G5"/>
    <mergeCell ref="A6:G6"/>
    <mergeCell ref="A33:G34"/>
    <mergeCell ref="A35:G36"/>
    <mergeCell ref="A37:G38"/>
  </mergeCells>
  <pageMargins left="0.7" right="0.7" top="0.75" bottom="0.75" header="0.3" footer="0.3"/>
  <pageSetup paperSize="9" scale="91" orientation="portrait" r:id="rId1"/>
  <rowBreaks count="1" manualBreakCount="1">
    <brk id="44"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0000"/>
  </sheetPr>
  <dimension ref="A1:P46"/>
  <sheetViews>
    <sheetView view="pageBreakPreview" topLeftCell="A7" zoomScale="85" zoomScaleNormal="100" zoomScaleSheetLayoutView="85" workbookViewId="0">
      <selection activeCell="A9" sqref="A9"/>
    </sheetView>
  </sheetViews>
  <sheetFormatPr baseColWidth="10" defaultColWidth="11" defaultRowHeight="15.75" x14ac:dyDescent="0.25"/>
  <cols>
    <col min="1" max="7" width="11" style="16"/>
    <col min="8" max="8" width="2.125" style="16" customWidth="1"/>
    <col min="9" max="9" width="11" style="16"/>
    <col min="10" max="10" width="3" style="16" customWidth="1"/>
    <col min="11" max="11" width="25.5" style="16" customWidth="1"/>
    <col min="12" max="12" width="20.75" style="16" bestFit="1" customWidth="1"/>
    <col min="13" max="13" width="26" style="16" bestFit="1" customWidth="1"/>
    <col min="14" max="14" width="11.5" style="16" bestFit="1" customWidth="1"/>
    <col min="15" max="15" width="17.125" style="16" bestFit="1" customWidth="1"/>
    <col min="16" max="16" width="27.375" style="16" bestFit="1" customWidth="1"/>
    <col min="17" max="16384" width="11" style="16"/>
  </cols>
  <sheetData>
    <row r="1" spans="1:16" ht="27.75" x14ac:dyDescent="0.25">
      <c r="A1" s="15" t="s">
        <v>122</v>
      </c>
      <c r="K1"/>
      <c r="L1"/>
      <c r="M1"/>
    </row>
    <row r="2" spans="1:16" x14ac:dyDescent="0.25">
      <c r="A2" s="17" t="str">
        <f>MOIS&amp;" "&amp;ANNEE</f>
        <v>Janvier 2017</v>
      </c>
    </row>
    <row r="3" spans="1:16" ht="3.75" customHeight="1" x14ac:dyDescent="0.25">
      <c r="A3" s="18"/>
      <c r="B3" s="19"/>
      <c r="C3" s="19"/>
      <c r="D3" s="19"/>
      <c r="E3" s="19"/>
      <c r="F3" s="19"/>
      <c r="G3" s="19"/>
    </row>
    <row r="4" spans="1:16" x14ac:dyDescent="0.25">
      <c r="A4" s="17"/>
    </row>
    <row r="5" spans="1:16" x14ac:dyDescent="0.25">
      <c r="A5" s="68" t="e">
        <f ca="1">INDEX(Scores!1:1048576,MATCH(INDIVIDU,INDIRECT(VLOOKUP(INDIVIDU,Paramètres!J:N,5,FALSE)),0),5)&amp;" a souhaité optimiser le potentiel créatif de ses collaborateurs. "</f>
        <v>#N/A</v>
      </c>
      <c r="B5" s="68"/>
      <c r="C5" s="68"/>
      <c r="D5" s="68"/>
      <c r="E5" s="68"/>
      <c r="F5" s="68"/>
      <c r="G5" s="68"/>
    </row>
    <row r="6" spans="1:16" ht="115.5" customHeight="1" x14ac:dyDescent="0.25">
      <c r="A6" s="64" t="s">
        <v>157</v>
      </c>
      <c r="B6" s="64"/>
      <c r="C6" s="64"/>
      <c r="D6" s="64"/>
      <c r="E6" s="64"/>
      <c r="F6" s="64"/>
      <c r="G6" s="64"/>
      <c r="K6" s="31"/>
    </row>
    <row r="7" spans="1:16" ht="15.75" customHeight="1" x14ac:dyDescent="0.25">
      <c r="A7" s="66" t="e">
        <f ca="1">"Les caractéristiques moyennes des collaborateurs "&amp;INDEX(Scores!$E:$O,MATCH(INDIVIDU,INDIRECT(VLOOKUP(INDIVIDU,Paramètres!$J:$N,5,FALSE)),0),1)&amp;" sur ces caractéristiques sont reportées sur la figure suivante :"</f>
        <v>#N/A</v>
      </c>
      <c r="B7" s="66"/>
      <c r="C7" s="66"/>
      <c r="D7" s="66"/>
      <c r="E7" s="66"/>
      <c r="F7" s="66"/>
      <c r="G7" s="66"/>
    </row>
    <row r="8" spans="1:16" x14ac:dyDescent="0.25">
      <c r="A8" s="66"/>
      <c r="B8" s="66"/>
      <c r="C8" s="66"/>
      <c r="D8" s="66"/>
      <c r="E8" s="66"/>
      <c r="F8" s="66"/>
      <c r="G8" s="66"/>
      <c r="L8" s="21" t="s">
        <v>26</v>
      </c>
      <c r="M8" s="22" t="s">
        <v>27</v>
      </c>
      <c r="N8" s="22" t="s">
        <v>28</v>
      </c>
      <c r="O8" s="22" t="s">
        <v>29</v>
      </c>
      <c r="P8" s="22" t="s">
        <v>30</v>
      </c>
    </row>
    <row r="9" spans="1:16" x14ac:dyDescent="0.25">
      <c r="A9" s="20"/>
      <c r="K9" s="16" t="e">
        <f>VLOOKUP(INDIVIDU,Paramètres!$J:$M,2,FALSE)</f>
        <v>#N/A</v>
      </c>
      <c r="L9" s="23" t="e">
        <f ca="1">AVERAGEIF(INDIRECT(VLOOKUP(INDIVIDU,Paramètres!$J:$M,4,FALSE),TRUE),VLOOKUP(INDIVIDU,Paramètres!$J:$M,2,FALSE),Scores!$W:$W)</f>
        <v>#N/A</v>
      </c>
      <c r="M9" s="23" t="e">
        <f ca="1">AVERAGEIF(INDIRECT(VLOOKUP(INDIVIDU,Paramètres!$J:$M,4,FALSE),TRUE),VLOOKUP(INDIVIDU,Paramètres!$J:$M,2,FALSE),Scores!$X:$X)</f>
        <v>#N/A</v>
      </c>
      <c r="N9" s="23" t="e">
        <f ca="1">AVERAGEIF(INDIRECT(VLOOKUP(INDIVIDU,Paramètres!$J:$M,4,FALSE),TRUE),VLOOKUP(INDIVIDU,Paramètres!$J:$M,2,FALSE),Scores!$Y:$Y)</f>
        <v>#N/A</v>
      </c>
      <c r="O9" s="23" t="e">
        <f ca="1">AVERAGEIF(INDIRECT(VLOOKUP(INDIVIDU,Paramètres!$J:$M,4,FALSE),TRUE),VLOOKUP(INDIVIDU,Paramètres!$J:$M,2,FALSE),Scores!$Z:$Z)</f>
        <v>#N/A</v>
      </c>
      <c r="P9" s="23" t="e">
        <f ca="1">AVERAGEIF(INDIRECT(VLOOKUP(INDIVIDU,Paramètres!$J:$M,4,FALSE),TRUE),VLOOKUP(INDIVIDU,Paramètres!$J:$M,2,FALSE),Scores!$AA:$AA)</f>
        <v>#N/A</v>
      </c>
    </row>
    <row r="10" spans="1:16" x14ac:dyDescent="0.25">
      <c r="A10" s="20"/>
      <c r="K10" s="16" t="e">
        <f ca="1">IF(INDEX(Scores!$E:$O,MATCH(INDIVIDU,INDIRECT(VLOOKUP(INDIVIDU,Paramètres!$J:$N,5,FALSE)),0),1)&lt;&gt;$K$9,INDEX(Scores!$E:$O,MATCH(INDIVIDU,INDIRECT(VLOOKUP(INDIVIDU,Paramètres!$J:$N,5,FALSE)),0),1),"")</f>
        <v>#N/A</v>
      </c>
      <c r="L10" s="23" t="e">
        <f ca="1">IF($K$10="","",AVERAGEIF(Scores!$E:$E,INDEX(Scores!$1:$1048576,MATCH(INDIVIDU,INDIRECT(VLOOKUP(INDIVIDU,Paramètres!$J:$N,5,FALSE)),0),5),Scores!W:W))</f>
        <v>#N/A</v>
      </c>
      <c r="M10" s="23" t="e">
        <f ca="1">IF($K$10="","",AVERAGEIF(Scores!$E:$E,INDEX(Scores!$1:$1048576,MATCH(INDIVIDU,INDIRECT(VLOOKUP(INDIVIDU,Paramètres!$J:$N,5,FALSE)),0),5),Scores!X:X))</f>
        <v>#N/A</v>
      </c>
      <c r="N10" s="23" t="e">
        <f ca="1">IF($K$10="","",AVERAGEIF(Scores!$E:$E,INDEX(Scores!$1:$1048576,MATCH(INDIVIDU,INDIRECT(VLOOKUP(INDIVIDU,Paramètres!$J:$N,5,FALSE)),0),5),Scores!Y:Y))</f>
        <v>#N/A</v>
      </c>
      <c r="O10" s="23" t="e">
        <f ca="1">IF($K$10="","",AVERAGEIF(Scores!$E:$E,INDEX(Scores!$1:$1048576,MATCH(INDIVIDU,INDIRECT(VLOOKUP(INDIVIDU,Paramètres!$J:$N,5,FALSE)),0),5),Scores!Z:Z))</f>
        <v>#N/A</v>
      </c>
      <c r="P10" s="23" t="e">
        <f ca="1">IF($K$10="","",AVERAGEIF(Scores!$E:$E,INDEX(Scores!$1:$1048576,MATCH(INDIVIDU,INDIRECT(VLOOKUP(INDIVIDU,Paramètres!$J:$N,5,FALSE)),0),5),Scores!AA:AA))</f>
        <v>#N/A</v>
      </c>
    </row>
    <row r="13" spans="1:16" x14ac:dyDescent="0.25">
      <c r="K13" s="24" t="s">
        <v>127</v>
      </c>
      <c r="L13" s="16" t="e">
        <f ca="1">IF($P$9&lt;=3,"très peu efficaces",IF(AND($P$9&gt;3,$P$9&lt;=5),"peu efficaces",IF(AND($P$9&gt;5,$P$9&lt;=7),"efficaces","très efficaces")))</f>
        <v>#N/A</v>
      </c>
    </row>
    <row r="14" spans="1:16" x14ac:dyDescent="0.25">
      <c r="K14" s="24" t="s">
        <v>128</v>
      </c>
      <c r="L14" s="16" t="e">
        <f ca="1">IF($M$9&lt;=3,"très faible",IF(AND($M$9&gt;3,$M$9&lt;=5),"faible",IF(AND($M$9&gt;5,$M$9&lt;=7),"forte","très forte")))</f>
        <v>#N/A</v>
      </c>
    </row>
    <row r="15" spans="1:16" x14ac:dyDescent="0.25">
      <c r="K15" s="24" t="s">
        <v>129</v>
      </c>
      <c r="L15" s="16" t="e">
        <f ca="1">IF($L$9&lt;=3,"très faible",IF(AND($L$9&gt;3,$L$9&lt;=5),"faible",IF(AND($L$9&gt;5,$L$9&lt;=7),"forte","très forte")))</f>
        <v>#N/A</v>
      </c>
    </row>
    <row r="16" spans="1:16" x14ac:dyDescent="0.25">
      <c r="K16" s="24" t="s">
        <v>130</v>
      </c>
      <c r="L16" s="16" t="e">
        <f ca="1">IF($N$9&lt;=5,"peu intuitive",IF(AND($N$9&gt;5,$N$9&lt;=7),"intuitive","très intuitive"))</f>
        <v>#N/A</v>
      </c>
    </row>
    <row r="17" spans="11:12" x14ac:dyDescent="0.25">
      <c r="K17" s="24" t="s">
        <v>131</v>
      </c>
      <c r="L17" s="16" t="e">
        <f ca="1">IF($O$9&lt;=5,"peu systématique",IF(AND($O$9&gt;5,$O$9&lt;=7),"systématique","très systématique"))</f>
        <v>#N/A</v>
      </c>
    </row>
    <row r="18" spans="11:12" x14ac:dyDescent="0.25">
      <c r="K18" s="24" t="s">
        <v>132</v>
      </c>
      <c r="L18" s="16" t="e">
        <f ca="1">IF(AND($N$9&gt;7,$O$9&gt;7)," à la fois « libres »  et « structurées » ",IF($N$9&gt;$O$9," « libres » "," « structurées » "))</f>
        <v>#N/A</v>
      </c>
    </row>
    <row r="19" spans="11:12" x14ac:dyDescent="0.25">
      <c r="K19" s="24" t="s">
        <v>133</v>
      </c>
      <c r="L19" s="16" t="e">
        <f ca="1">IF(AND($N$9&gt;7,$O$9&gt;7),"la méthode de la pensée analogique et la méthode des schèmes fondamentaux",IF($N$9&gt;$O$9,"la méthode de la pensée analogique","la méthode des schèmes fondamentaux"))</f>
        <v>#N/A</v>
      </c>
    </row>
    <row r="32" spans="11:12" ht="15.75" customHeight="1" x14ac:dyDescent="0.25"/>
    <row r="33" spans="1:8" ht="15.75" customHeight="1" x14ac:dyDescent="0.25">
      <c r="A33" s="42"/>
      <c r="B33" s="42"/>
      <c r="C33" s="42"/>
      <c r="D33" s="42"/>
      <c r="E33" s="42"/>
      <c r="F33" s="42"/>
      <c r="G33" s="42"/>
    </row>
    <row r="34" spans="1:8" ht="15.75" customHeight="1" x14ac:dyDescent="0.25">
      <c r="A34" s="64" t="e">
        <f ca="1">"Selon ce graphique, il apparaît que vos collaborateurs se pensent en moyenne "&amp;$L$13&amp;" pour les tâches créatives et que leur motivation intrinsèque pour la créativité est de manière générale "&amp;$L$14&amp;"."&amp;" Par ailleurs, ils présentent une aptitude à la créativité qui est en moyenne "&amp;$L$15&amp;"."</f>
        <v>#N/A</v>
      </c>
      <c r="B34" s="64"/>
      <c r="C34" s="64"/>
      <c r="D34" s="64"/>
      <c r="E34" s="64"/>
      <c r="F34" s="64"/>
      <c r="G34" s="64"/>
    </row>
    <row r="35" spans="1:8" ht="15.75" customHeight="1" x14ac:dyDescent="0.25">
      <c r="A35" s="64"/>
      <c r="B35" s="64"/>
      <c r="C35" s="64"/>
      <c r="D35" s="64"/>
      <c r="E35" s="64"/>
      <c r="F35" s="64"/>
      <c r="G35" s="64"/>
    </row>
    <row r="36" spans="1:8" x14ac:dyDescent="0.25">
      <c r="A36" s="64"/>
      <c r="B36" s="64"/>
      <c r="C36" s="64"/>
      <c r="D36" s="64"/>
      <c r="E36" s="64"/>
      <c r="F36" s="64"/>
      <c r="G36" s="64"/>
    </row>
    <row r="37" spans="1:8" x14ac:dyDescent="0.25">
      <c r="A37" s="67" t="e">
        <f ca="1">"Enfin, la manière dont ils résolvent les problèmes est "&amp;$L$16&amp;" et "&amp;$L$17&amp;"."</f>
        <v>#N/A</v>
      </c>
      <c r="B37" s="67"/>
      <c r="C37" s="67"/>
      <c r="D37" s="67"/>
      <c r="E37" s="67"/>
      <c r="F37" s="67"/>
      <c r="G37" s="67"/>
    </row>
    <row r="38" spans="1:8" x14ac:dyDescent="0.25">
      <c r="A38" s="25"/>
      <c r="B38" s="25"/>
      <c r="C38" s="25"/>
      <c r="D38" s="25"/>
      <c r="E38" s="25"/>
      <c r="F38" s="25"/>
      <c r="G38" s="25"/>
    </row>
    <row r="44" spans="1:8" x14ac:dyDescent="0.25">
      <c r="A44" s="26"/>
    </row>
    <row r="45" spans="1:8" ht="33" customHeight="1" x14ac:dyDescent="0.25">
      <c r="A45" s="64" t="s">
        <v>154</v>
      </c>
      <c r="B45" s="64"/>
      <c r="C45" s="64"/>
      <c r="D45" s="64"/>
      <c r="E45" s="64"/>
      <c r="F45" s="64"/>
      <c r="G45" s="64"/>
    </row>
    <row r="46" spans="1:8" ht="164.25" customHeight="1" x14ac:dyDescent="0.25">
      <c r="A46" s="64" t="s">
        <v>155</v>
      </c>
      <c r="B46" s="64"/>
      <c r="C46" s="64"/>
      <c r="D46" s="64"/>
      <c r="E46" s="64"/>
      <c r="F46" s="64"/>
      <c r="G46" s="64"/>
      <c r="H46" s="42"/>
    </row>
  </sheetData>
  <mergeCells count="7">
    <mergeCell ref="A7:G8"/>
    <mergeCell ref="A46:G46"/>
    <mergeCell ref="A45:G45"/>
    <mergeCell ref="A37:G37"/>
    <mergeCell ref="A5:G5"/>
    <mergeCell ref="A6:G6"/>
    <mergeCell ref="A34:G36"/>
  </mergeCells>
  <pageMargins left="0.7" right="0.7" top="0.75" bottom="0.75" header="0.3" footer="0.3"/>
  <pageSetup paperSize="9" scale="95" orientation="portrait" r:id="rId1"/>
  <headerFooter>
    <oddFooter>&amp;LD. Gotteland – AFB / Grenoble Ecole de Management - Janvier 2017</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C26"/>
  <sheetViews>
    <sheetView zoomScaleNormal="100" workbookViewId="0">
      <selection activeCell="F22" sqref="F22"/>
    </sheetView>
  </sheetViews>
  <sheetFormatPr baseColWidth="10" defaultRowHeight="15.75" x14ac:dyDescent="0.25"/>
  <cols>
    <col min="1" max="1" width="86.875" customWidth="1"/>
  </cols>
  <sheetData>
    <row r="2" spans="1:3" s="36" customFormat="1" x14ac:dyDescent="0.25">
      <c r="A2" s="36" t="s">
        <v>142</v>
      </c>
    </row>
    <row r="4" spans="1:3" x14ac:dyDescent="0.25">
      <c r="A4" s="44" t="s">
        <v>143</v>
      </c>
    </row>
    <row r="5" spans="1:3" x14ac:dyDescent="0.25">
      <c r="A5" t="s">
        <v>158</v>
      </c>
    </row>
    <row r="8" spans="1:3" x14ac:dyDescent="0.25">
      <c r="A8" s="44" t="s">
        <v>144</v>
      </c>
    </row>
    <row r="9" spans="1:3" ht="204.75" x14ac:dyDescent="0.25">
      <c r="A9" s="60" t="s">
        <v>160</v>
      </c>
      <c r="C9" s="60"/>
    </row>
    <row r="19" spans="1:1" s="36" customFormat="1" x14ac:dyDescent="0.25">
      <c r="A19" s="36" t="s">
        <v>145</v>
      </c>
    </row>
    <row r="21" spans="1:1" x14ac:dyDescent="0.25">
      <c r="A21" s="44" t="s">
        <v>143</v>
      </c>
    </row>
    <row r="22" spans="1:1" x14ac:dyDescent="0.25">
      <c r="A22" t="s">
        <v>159</v>
      </c>
    </row>
    <row r="25" spans="1:1" x14ac:dyDescent="0.25">
      <c r="A25" s="44" t="s">
        <v>144</v>
      </c>
    </row>
    <row r="26" spans="1:1" ht="236.25" x14ac:dyDescent="0.25">
      <c r="A26" s="60" t="s">
        <v>161</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L23"/>
  <sheetViews>
    <sheetView workbookViewId="0">
      <selection activeCell="A5" sqref="A5"/>
    </sheetView>
  </sheetViews>
  <sheetFormatPr baseColWidth="10" defaultColWidth="33.125" defaultRowHeight="15.75" x14ac:dyDescent="0.25"/>
  <cols>
    <col min="1" max="1" width="33.125" style="1"/>
    <col min="2" max="5" width="22.625" style="1" customWidth="1"/>
    <col min="6" max="6" width="22.625" style="2" customWidth="1"/>
    <col min="7" max="7" width="22.5" style="1" customWidth="1"/>
    <col min="8" max="8" width="22.5" style="2" customWidth="1"/>
    <col min="9" max="9" width="22.375" style="1" customWidth="1"/>
    <col min="10" max="10" width="22.375" style="2" customWidth="1"/>
    <col min="11" max="11" width="19.875" style="1" customWidth="1"/>
    <col min="12" max="12" width="19.875" style="2" customWidth="1"/>
    <col min="13" max="16384" width="33.125" style="1"/>
  </cols>
  <sheetData>
    <row r="1" spans="1:12" x14ac:dyDescent="0.25">
      <c r="B1" s="1" t="s">
        <v>0</v>
      </c>
      <c r="C1" s="1" t="s">
        <v>0</v>
      </c>
      <c r="D1" s="5" t="s">
        <v>26</v>
      </c>
      <c r="E1" s="6" t="s">
        <v>1</v>
      </c>
      <c r="F1" s="7" t="s">
        <v>27</v>
      </c>
      <c r="G1" s="6" t="s">
        <v>2</v>
      </c>
      <c r="H1" s="7" t="s">
        <v>28</v>
      </c>
      <c r="I1" s="6" t="s">
        <v>3</v>
      </c>
      <c r="J1" s="7" t="s">
        <v>29</v>
      </c>
      <c r="K1" s="6" t="s">
        <v>4</v>
      </c>
      <c r="L1" s="7" t="s">
        <v>30</v>
      </c>
    </row>
    <row r="2" spans="1:12" s="10" customFormat="1" x14ac:dyDescent="0.25">
      <c r="A2" s="8" t="s">
        <v>5</v>
      </c>
      <c r="B2" s="8"/>
      <c r="C2" s="8"/>
      <c r="D2" s="9">
        <f>AVERAGE(D3:D22)</f>
        <v>5.145161290322581</v>
      </c>
      <c r="E2" s="9">
        <f t="shared" ref="E2:L2" si="0">AVERAGE(E3:E22)</f>
        <v>5.9749999999999996</v>
      </c>
      <c r="F2" s="9">
        <f t="shared" si="0"/>
        <v>8.5357142857142847</v>
      </c>
      <c r="G2" s="9">
        <f t="shared" si="0"/>
        <v>4.6300000000000017</v>
      </c>
      <c r="H2" s="9">
        <f t="shared" si="0"/>
        <v>6.6142857142857139</v>
      </c>
      <c r="I2" s="9">
        <f t="shared" si="0"/>
        <v>5.0840000000000005</v>
      </c>
      <c r="J2" s="9">
        <f t="shared" si="0"/>
        <v>7.2628571428571416</v>
      </c>
      <c r="K2" s="9">
        <f t="shared" si="0"/>
        <v>5.4329999999999998</v>
      </c>
      <c r="L2" s="9">
        <f t="shared" si="0"/>
        <v>7.7614285714285698</v>
      </c>
    </row>
    <row r="3" spans="1:12" x14ac:dyDescent="0.25">
      <c r="A3" s="1" t="s">
        <v>6</v>
      </c>
      <c r="B3" s="1">
        <v>5</v>
      </c>
      <c r="C3" s="1">
        <f>B3+13</f>
        <v>18</v>
      </c>
      <c r="D3" s="3">
        <f>C3*10/31</f>
        <v>5.806451612903226</v>
      </c>
      <c r="E3" s="4">
        <v>5.5</v>
      </c>
      <c r="F3" s="3">
        <f>E3*10/7</f>
        <v>7.8571428571428568</v>
      </c>
      <c r="G3" s="4">
        <v>5.6</v>
      </c>
      <c r="H3" s="3">
        <f>G3*10/7</f>
        <v>8</v>
      </c>
      <c r="I3" s="4">
        <v>4.33</v>
      </c>
      <c r="J3" s="3">
        <f>I3*10/7</f>
        <v>6.1857142857142851</v>
      </c>
      <c r="K3" s="4">
        <v>5.33</v>
      </c>
      <c r="L3" s="3">
        <f>K3*10/7</f>
        <v>7.6142857142857139</v>
      </c>
    </row>
    <row r="4" spans="1:12" x14ac:dyDescent="0.25">
      <c r="A4" s="1" t="s">
        <v>7</v>
      </c>
      <c r="B4" s="1">
        <v>7</v>
      </c>
      <c r="C4" s="1">
        <f>B4+13</f>
        <v>20</v>
      </c>
      <c r="D4" s="3">
        <f t="shared" ref="D4:D22" si="1">C4*10/31</f>
        <v>6.4516129032258061</v>
      </c>
      <c r="E4" s="4">
        <v>6.25</v>
      </c>
      <c r="F4" s="3">
        <f t="shared" ref="F4:F22" si="2">E4*10/7</f>
        <v>8.9285714285714288</v>
      </c>
      <c r="G4" s="4">
        <v>5</v>
      </c>
      <c r="H4" s="3">
        <f>G4*10/7</f>
        <v>7.1428571428571432</v>
      </c>
      <c r="I4" s="4">
        <v>4.67</v>
      </c>
      <c r="J4" s="3">
        <f t="shared" ref="J4:J22" si="3">I4*10/7</f>
        <v>6.6714285714285717</v>
      </c>
      <c r="K4" s="4">
        <v>6.67</v>
      </c>
      <c r="L4" s="3">
        <f t="shared" ref="L4:L22" si="4">K4*10/7</f>
        <v>9.5285714285714285</v>
      </c>
    </row>
    <row r="5" spans="1:12" x14ac:dyDescent="0.25">
      <c r="A5" s="1" t="s">
        <v>8</v>
      </c>
      <c r="B5" s="1">
        <v>2</v>
      </c>
      <c r="C5" s="1">
        <f t="shared" ref="C5:C22" si="5">B5+13</f>
        <v>15</v>
      </c>
      <c r="D5" s="3">
        <f t="shared" si="1"/>
        <v>4.838709677419355</v>
      </c>
      <c r="E5" s="4">
        <v>5.5</v>
      </c>
      <c r="F5" s="3">
        <f t="shared" si="2"/>
        <v>7.8571428571428568</v>
      </c>
      <c r="G5" s="4">
        <v>3</v>
      </c>
      <c r="H5" s="3">
        <f t="shared" ref="H5:H22" si="6">G5*10/7</f>
        <v>4.2857142857142856</v>
      </c>
      <c r="I5" s="4">
        <v>5.67</v>
      </c>
      <c r="J5" s="3">
        <f t="shared" si="3"/>
        <v>8.1</v>
      </c>
      <c r="K5" s="4">
        <v>3.67</v>
      </c>
      <c r="L5" s="3">
        <f t="shared" si="4"/>
        <v>5.2428571428571429</v>
      </c>
    </row>
    <row r="6" spans="1:12" x14ac:dyDescent="0.25">
      <c r="A6" s="1" t="s">
        <v>9</v>
      </c>
      <c r="B6" s="1">
        <v>8</v>
      </c>
      <c r="C6" s="1">
        <f t="shared" si="5"/>
        <v>21</v>
      </c>
      <c r="D6" s="3">
        <f t="shared" si="1"/>
        <v>6.774193548387097</v>
      </c>
      <c r="E6" s="4">
        <v>7</v>
      </c>
      <c r="F6" s="3">
        <f t="shared" si="2"/>
        <v>10</v>
      </c>
      <c r="G6" s="4">
        <v>4.4000000000000004</v>
      </c>
      <c r="H6" s="3">
        <f t="shared" si="6"/>
        <v>6.2857142857142856</v>
      </c>
      <c r="I6" s="4">
        <v>6</v>
      </c>
      <c r="J6" s="3">
        <f t="shared" si="3"/>
        <v>8.5714285714285712</v>
      </c>
      <c r="K6" s="4">
        <v>6.33</v>
      </c>
      <c r="L6" s="3">
        <f t="shared" si="4"/>
        <v>9.0428571428571427</v>
      </c>
    </row>
    <row r="7" spans="1:12" x14ac:dyDescent="0.25">
      <c r="A7" s="1" t="s">
        <v>10</v>
      </c>
      <c r="B7" s="1">
        <v>-3</v>
      </c>
      <c r="C7" s="1">
        <f>B7+13</f>
        <v>10</v>
      </c>
      <c r="D7" s="3">
        <f t="shared" si="1"/>
        <v>3.225806451612903</v>
      </c>
      <c r="E7" s="4">
        <v>7</v>
      </c>
      <c r="F7" s="3">
        <f t="shared" si="2"/>
        <v>10</v>
      </c>
      <c r="G7" s="4">
        <v>4.8</v>
      </c>
      <c r="H7" s="3">
        <f t="shared" si="6"/>
        <v>6.8571428571428568</v>
      </c>
      <c r="I7" s="4">
        <v>6</v>
      </c>
      <c r="J7" s="3">
        <f t="shared" si="3"/>
        <v>8.5714285714285712</v>
      </c>
      <c r="K7" s="4">
        <v>4.33</v>
      </c>
      <c r="L7" s="3">
        <f t="shared" si="4"/>
        <v>6.1857142857142851</v>
      </c>
    </row>
    <row r="8" spans="1:12" x14ac:dyDescent="0.25">
      <c r="A8" s="1" t="s">
        <v>11</v>
      </c>
      <c r="B8" s="1">
        <v>6</v>
      </c>
      <c r="C8" s="1">
        <f t="shared" si="5"/>
        <v>19</v>
      </c>
      <c r="D8" s="3">
        <f t="shared" si="1"/>
        <v>6.129032258064516</v>
      </c>
      <c r="E8" s="4">
        <v>5.5</v>
      </c>
      <c r="F8" s="3">
        <f t="shared" si="2"/>
        <v>7.8571428571428568</v>
      </c>
      <c r="G8" s="4">
        <v>3.6</v>
      </c>
      <c r="H8" s="3">
        <f t="shared" si="6"/>
        <v>5.1428571428571432</v>
      </c>
      <c r="I8" s="4">
        <v>6</v>
      </c>
      <c r="J8" s="3">
        <f t="shared" si="3"/>
        <v>8.5714285714285712</v>
      </c>
      <c r="K8" s="4">
        <v>6</v>
      </c>
      <c r="L8" s="3">
        <f t="shared" si="4"/>
        <v>8.5714285714285712</v>
      </c>
    </row>
    <row r="9" spans="1:12" x14ac:dyDescent="0.25">
      <c r="A9" s="1" t="s">
        <v>12</v>
      </c>
      <c r="B9" s="1">
        <v>0</v>
      </c>
      <c r="C9" s="1">
        <f t="shared" si="5"/>
        <v>13</v>
      </c>
      <c r="D9" s="3">
        <f t="shared" si="1"/>
        <v>4.193548387096774</v>
      </c>
      <c r="E9" s="4">
        <v>6.25</v>
      </c>
      <c r="F9" s="3">
        <f t="shared" si="2"/>
        <v>8.9285714285714288</v>
      </c>
      <c r="G9" s="4">
        <v>5.2</v>
      </c>
      <c r="H9" s="3">
        <f t="shared" si="6"/>
        <v>7.4285714285714288</v>
      </c>
      <c r="I9" s="4">
        <v>4</v>
      </c>
      <c r="J9" s="3">
        <f t="shared" si="3"/>
        <v>5.7142857142857144</v>
      </c>
      <c r="K9" s="4">
        <v>6</v>
      </c>
      <c r="L9" s="3">
        <f t="shared" si="4"/>
        <v>8.5714285714285712</v>
      </c>
    </row>
    <row r="10" spans="1:12" x14ac:dyDescent="0.25">
      <c r="A10" s="1" t="s">
        <v>13</v>
      </c>
      <c r="B10" s="1">
        <v>2</v>
      </c>
      <c r="C10" s="1">
        <f t="shared" si="5"/>
        <v>15</v>
      </c>
      <c r="D10" s="3">
        <f t="shared" si="1"/>
        <v>4.838709677419355</v>
      </c>
      <c r="E10" s="4">
        <v>5</v>
      </c>
      <c r="F10" s="3">
        <f t="shared" si="2"/>
        <v>7.1428571428571432</v>
      </c>
      <c r="G10" s="4">
        <v>3.2</v>
      </c>
      <c r="H10" s="3">
        <f t="shared" si="6"/>
        <v>4.5714285714285712</v>
      </c>
      <c r="I10" s="4">
        <v>4</v>
      </c>
      <c r="J10" s="3">
        <f t="shared" si="3"/>
        <v>5.7142857142857144</v>
      </c>
      <c r="K10" s="4">
        <v>5</v>
      </c>
      <c r="L10" s="3">
        <f t="shared" si="4"/>
        <v>7.1428571428571432</v>
      </c>
    </row>
    <row r="11" spans="1:12" x14ac:dyDescent="0.25">
      <c r="A11" s="1" t="s">
        <v>14</v>
      </c>
      <c r="B11" s="1">
        <v>0</v>
      </c>
      <c r="C11" s="1">
        <f t="shared" si="5"/>
        <v>13</v>
      </c>
      <c r="D11" s="3">
        <f t="shared" si="1"/>
        <v>4.193548387096774</v>
      </c>
      <c r="E11" s="4">
        <v>5</v>
      </c>
      <c r="F11" s="3">
        <f t="shared" si="2"/>
        <v>7.1428571428571432</v>
      </c>
      <c r="G11" s="4">
        <v>3</v>
      </c>
      <c r="H11" s="3">
        <f t="shared" si="6"/>
        <v>4.2857142857142856</v>
      </c>
      <c r="I11" s="4">
        <v>6.67</v>
      </c>
      <c r="J11" s="3">
        <f t="shared" si="3"/>
        <v>9.5285714285714285</v>
      </c>
      <c r="K11" s="4">
        <v>5.33</v>
      </c>
      <c r="L11" s="3">
        <f t="shared" si="4"/>
        <v>7.6142857142857139</v>
      </c>
    </row>
    <row r="12" spans="1:12" x14ac:dyDescent="0.25">
      <c r="A12" s="1" t="s">
        <v>15</v>
      </c>
      <c r="B12" s="1">
        <v>3</v>
      </c>
      <c r="C12" s="1">
        <f t="shared" si="5"/>
        <v>16</v>
      </c>
      <c r="D12" s="3">
        <f t="shared" si="1"/>
        <v>5.161290322580645</v>
      </c>
      <c r="E12" s="4">
        <v>5.5</v>
      </c>
      <c r="F12" s="3">
        <f t="shared" si="2"/>
        <v>7.8571428571428568</v>
      </c>
      <c r="G12" s="4">
        <v>4.2</v>
      </c>
      <c r="H12" s="3">
        <f t="shared" si="6"/>
        <v>6</v>
      </c>
      <c r="I12" s="4">
        <v>5.67</v>
      </c>
      <c r="J12" s="3">
        <f t="shared" si="3"/>
        <v>8.1</v>
      </c>
      <c r="K12" s="4">
        <v>5</v>
      </c>
      <c r="L12" s="3">
        <f t="shared" si="4"/>
        <v>7.1428571428571432</v>
      </c>
    </row>
    <row r="13" spans="1:12" x14ac:dyDescent="0.25">
      <c r="A13" s="1" t="s">
        <v>16</v>
      </c>
      <c r="B13" s="1">
        <v>5</v>
      </c>
      <c r="C13" s="1">
        <f t="shared" si="5"/>
        <v>18</v>
      </c>
      <c r="D13" s="3">
        <f t="shared" si="1"/>
        <v>5.806451612903226</v>
      </c>
      <c r="E13" s="4">
        <v>5.25</v>
      </c>
      <c r="F13" s="3">
        <f t="shared" si="2"/>
        <v>7.5</v>
      </c>
      <c r="G13" s="4">
        <v>6.2</v>
      </c>
      <c r="H13" s="3">
        <f t="shared" si="6"/>
        <v>8.8571428571428577</v>
      </c>
      <c r="I13" s="4">
        <v>4.33</v>
      </c>
      <c r="J13" s="3">
        <f t="shared" si="3"/>
        <v>6.1857142857142851</v>
      </c>
      <c r="K13" s="4">
        <v>5.67</v>
      </c>
      <c r="L13" s="3">
        <f t="shared" si="4"/>
        <v>8.1</v>
      </c>
    </row>
    <row r="14" spans="1:12" x14ac:dyDescent="0.25">
      <c r="A14" s="1" t="s">
        <v>17</v>
      </c>
      <c r="B14" s="1">
        <v>10</v>
      </c>
      <c r="C14" s="1">
        <f t="shared" si="5"/>
        <v>23</v>
      </c>
      <c r="D14" s="3">
        <f t="shared" si="1"/>
        <v>7.419354838709677</v>
      </c>
      <c r="E14" s="4">
        <v>6.25</v>
      </c>
      <c r="F14" s="3">
        <f t="shared" si="2"/>
        <v>8.9285714285714288</v>
      </c>
      <c r="G14" s="4">
        <v>6.2</v>
      </c>
      <c r="H14" s="3">
        <f t="shared" si="6"/>
        <v>8.8571428571428577</v>
      </c>
      <c r="I14" s="4">
        <v>3.67</v>
      </c>
      <c r="J14" s="3">
        <f t="shared" si="3"/>
        <v>5.2428571428571429</v>
      </c>
      <c r="K14" s="4">
        <v>5</v>
      </c>
      <c r="L14" s="3">
        <f t="shared" si="4"/>
        <v>7.1428571428571432</v>
      </c>
    </row>
    <row r="15" spans="1:12" x14ac:dyDescent="0.25">
      <c r="A15" s="1" t="s">
        <v>18</v>
      </c>
      <c r="B15" s="1">
        <v>1</v>
      </c>
      <c r="C15" s="1">
        <f t="shared" si="5"/>
        <v>14</v>
      </c>
      <c r="D15" s="3">
        <f t="shared" si="1"/>
        <v>4.5161290322580649</v>
      </c>
      <c r="E15" s="4">
        <v>6.75</v>
      </c>
      <c r="F15" s="3">
        <f t="shared" si="2"/>
        <v>9.6428571428571423</v>
      </c>
      <c r="G15" s="4">
        <v>3</v>
      </c>
      <c r="H15" s="3">
        <f t="shared" si="6"/>
        <v>4.2857142857142856</v>
      </c>
      <c r="I15" s="4">
        <v>6</v>
      </c>
      <c r="J15" s="3">
        <f t="shared" si="3"/>
        <v>8.5714285714285712</v>
      </c>
      <c r="K15" s="4">
        <v>5.67</v>
      </c>
      <c r="L15" s="3">
        <f t="shared" si="4"/>
        <v>8.1</v>
      </c>
    </row>
    <row r="16" spans="1:12" x14ac:dyDescent="0.25">
      <c r="A16" s="1" t="s">
        <v>19</v>
      </c>
      <c r="B16" s="1">
        <v>1</v>
      </c>
      <c r="C16" s="1">
        <f t="shared" si="5"/>
        <v>14</v>
      </c>
      <c r="D16" s="3">
        <f t="shared" si="1"/>
        <v>4.5161290322580649</v>
      </c>
      <c r="E16" s="4">
        <v>5</v>
      </c>
      <c r="F16" s="3">
        <f t="shared" si="2"/>
        <v>7.1428571428571432</v>
      </c>
      <c r="G16" s="4">
        <v>4.4000000000000004</v>
      </c>
      <c r="H16" s="3">
        <f t="shared" si="6"/>
        <v>6.2857142857142856</v>
      </c>
      <c r="I16" s="4">
        <v>5.33</v>
      </c>
      <c r="J16" s="3">
        <f t="shared" si="3"/>
        <v>7.6142857142857139</v>
      </c>
      <c r="K16" s="4">
        <v>5.33</v>
      </c>
      <c r="L16" s="3">
        <f t="shared" si="4"/>
        <v>7.6142857142857139</v>
      </c>
    </row>
    <row r="17" spans="1:12" x14ac:dyDescent="0.25">
      <c r="A17" s="1" t="s">
        <v>20</v>
      </c>
      <c r="B17" s="1">
        <v>1</v>
      </c>
      <c r="C17" s="1">
        <f t="shared" si="5"/>
        <v>14</v>
      </c>
      <c r="D17" s="3">
        <f t="shared" si="1"/>
        <v>4.5161290322580649</v>
      </c>
      <c r="E17" s="4">
        <v>5.5</v>
      </c>
      <c r="F17" s="3">
        <f t="shared" si="2"/>
        <v>7.8571428571428568</v>
      </c>
      <c r="G17" s="4">
        <v>5.4</v>
      </c>
      <c r="H17" s="3">
        <f t="shared" si="6"/>
        <v>7.7142857142857144</v>
      </c>
      <c r="I17" s="4">
        <v>5</v>
      </c>
      <c r="J17" s="3">
        <f t="shared" si="3"/>
        <v>7.1428571428571432</v>
      </c>
      <c r="K17" s="4">
        <v>5.33</v>
      </c>
      <c r="L17" s="3">
        <f t="shared" si="4"/>
        <v>7.6142857142857139</v>
      </c>
    </row>
    <row r="18" spans="1:12" x14ac:dyDescent="0.25">
      <c r="A18" s="1" t="s">
        <v>21</v>
      </c>
      <c r="B18" s="1">
        <v>-1</v>
      </c>
      <c r="C18" s="1">
        <f t="shared" si="5"/>
        <v>12</v>
      </c>
      <c r="D18" s="3">
        <f t="shared" si="1"/>
        <v>3.870967741935484</v>
      </c>
      <c r="E18" s="4">
        <v>6</v>
      </c>
      <c r="F18" s="3">
        <f t="shared" si="2"/>
        <v>8.5714285714285712</v>
      </c>
      <c r="G18" s="4">
        <v>5.4</v>
      </c>
      <c r="H18" s="3">
        <f t="shared" si="6"/>
        <v>7.7142857142857144</v>
      </c>
      <c r="I18" s="4">
        <v>4</v>
      </c>
      <c r="J18" s="3">
        <f t="shared" si="3"/>
        <v>5.7142857142857144</v>
      </c>
      <c r="K18" s="4">
        <v>5.67</v>
      </c>
      <c r="L18" s="3">
        <f t="shared" si="4"/>
        <v>8.1</v>
      </c>
    </row>
    <row r="19" spans="1:12" x14ac:dyDescent="0.25">
      <c r="A19" s="1" t="s">
        <v>22</v>
      </c>
      <c r="B19" s="1">
        <v>3</v>
      </c>
      <c r="C19" s="1">
        <f t="shared" si="5"/>
        <v>16</v>
      </c>
      <c r="D19" s="3">
        <f t="shared" si="1"/>
        <v>5.161290322580645</v>
      </c>
      <c r="E19" s="4">
        <v>7</v>
      </c>
      <c r="F19" s="3">
        <f t="shared" si="2"/>
        <v>10</v>
      </c>
      <c r="G19" s="4">
        <v>5.4</v>
      </c>
      <c r="H19" s="3">
        <f t="shared" si="6"/>
        <v>7.7142857142857144</v>
      </c>
      <c r="I19" s="4">
        <v>5.67</v>
      </c>
      <c r="J19" s="3">
        <f t="shared" si="3"/>
        <v>8.1</v>
      </c>
      <c r="K19" s="4">
        <v>5.67</v>
      </c>
      <c r="L19" s="3">
        <f t="shared" si="4"/>
        <v>8.1</v>
      </c>
    </row>
    <row r="20" spans="1:12" x14ac:dyDescent="0.25">
      <c r="A20" s="1" t="s">
        <v>23</v>
      </c>
      <c r="B20" s="1">
        <v>7</v>
      </c>
      <c r="C20" s="1">
        <f t="shared" si="5"/>
        <v>20</v>
      </c>
      <c r="D20" s="3">
        <f t="shared" si="1"/>
        <v>6.4516129032258061</v>
      </c>
      <c r="E20" s="4">
        <v>6.25</v>
      </c>
      <c r="F20" s="3">
        <f t="shared" si="2"/>
        <v>8.9285714285714288</v>
      </c>
      <c r="G20" s="4">
        <v>5.4</v>
      </c>
      <c r="H20" s="3">
        <f t="shared" si="6"/>
        <v>7.7142857142857144</v>
      </c>
      <c r="I20" s="4">
        <v>3.67</v>
      </c>
      <c r="J20" s="3">
        <f t="shared" si="3"/>
        <v>5.2428571428571429</v>
      </c>
      <c r="K20" s="4">
        <v>5.33</v>
      </c>
      <c r="L20" s="3">
        <f t="shared" si="4"/>
        <v>7.6142857142857139</v>
      </c>
    </row>
    <row r="21" spans="1:12" x14ac:dyDescent="0.25">
      <c r="A21" s="1" t="s">
        <v>24</v>
      </c>
      <c r="B21" s="1">
        <v>1</v>
      </c>
      <c r="C21" s="1">
        <f t="shared" si="5"/>
        <v>14</v>
      </c>
      <c r="D21" s="3">
        <f t="shared" si="1"/>
        <v>4.5161290322580649</v>
      </c>
      <c r="E21" s="4">
        <v>6.5</v>
      </c>
      <c r="F21" s="3">
        <f t="shared" si="2"/>
        <v>9.2857142857142865</v>
      </c>
      <c r="G21" s="4">
        <v>5.8</v>
      </c>
      <c r="H21" s="3">
        <f t="shared" si="6"/>
        <v>8.2857142857142865</v>
      </c>
      <c r="I21" s="4">
        <v>4.67</v>
      </c>
      <c r="J21" s="3">
        <f t="shared" si="3"/>
        <v>6.6714285714285717</v>
      </c>
      <c r="K21" s="4">
        <v>6</v>
      </c>
      <c r="L21" s="3">
        <f t="shared" si="4"/>
        <v>8.5714285714285712</v>
      </c>
    </row>
    <row r="22" spans="1:12" x14ac:dyDescent="0.25">
      <c r="A22" s="1" t="s">
        <v>25</v>
      </c>
      <c r="B22" s="1">
        <v>1</v>
      </c>
      <c r="C22" s="1">
        <f t="shared" si="5"/>
        <v>14</v>
      </c>
      <c r="D22" s="3">
        <f t="shared" si="1"/>
        <v>4.5161290322580649</v>
      </c>
      <c r="E22" s="4">
        <v>6.5</v>
      </c>
      <c r="F22" s="3">
        <f t="shared" si="2"/>
        <v>9.2857142857142865</v>
      </c>
      <c r="G22" s="4">
        <v>3.4</v>
      </c>
      <c r="H22" s="3">
        <f t="shared" si="6"/>
        <v>4.8571428571428568</v>
      </c>
      <c r="I22" s="4">
        <v>6.33</v>
      </c>
      <c r="J22" s="3">
        <f t="shared" si="3"/>
        <v>9.0428571428571427</v>
      </c>
      <c r="K22" s="4">
        <v>5.33</v>
      </c>
      <c r="L22" s="3">
        <f t="shared" si="4"/>
        <v>7.6142857142857139</v>
      </c>
    </row>
    <row r="23" spans="1:12" x14ac:dyDescent="0.25">
      <c r="D23" s="2"/>
    </row>
  </sheetData>
  <pageMargins left="0.75" right="0.75" top="1" bottom="1" header="0.5" footer="0.5"/>
  <drawing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10</vt:i4>
      </vt:variant>
    </vt:vector>
  </HeadingPairs>
  <TitlesOfParts>
    <vt:vector size="18" baseType="lpstr">
      <vt:lpstr>Paramètres</vt:lpstr>
      <vt:lpstr>Base Brute</vt:lpstr>
      <vt:lpstr>Base binarisée</vt:lpstr>
      <vt:lpstr>Scores</vt:lpstr>
      <vt:lpstr>Profil individuel de créativité</vt:lpstr>
      <vt:lpstr>Profil de créativité Management</vt:lpstr>
      <vt:lpstr>Email</vt:lpstr>
      <vt:lpstr>Formules</vt:lpstr>
      <vt:lpstr>ANNEE</vt:lpstr>
      <vt:lpstr>INDIVIDU</vt:lpstr>
      <vt:lpstr>INFO1</vt:lpstr>
      <vt:lpstr>INFO2</vt:lpstr>
      <vt:lpstr>INFO3</vt:lpstr>
      <vt:lpstr>INFO4</vt:lpstr>
      <vt:lpstr>INFO5</vt:lpstr>
      <vt:lpstr>MOIS</vt:lpstr>
      <vt:lpstr>'Profil de créativité Management'!Zone_d_impression</vt:lpstr>
      <vt:lpstr>'Profil individuel de créativité'!Zone_d_impression</vt:lpstr>
    </vt:vector>
  </TitlesOfParts>
  <Company>GEM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Gotteland</dc:creator>
  <cp:lastModifiedBy>Nicolas Brabant</cp:lastModifiedBy>
  <cp:lastPrinted>2017-02-03T11:06:11Z</cp:lastPrinted>
  <dcterms:created xsi:type="dcterms:W3CDTF">2013-04-19T09:33:15Z</dcterms:created>
  <dcterms:modified xsi:type="dcterms:W3CDTF">2017-02-03T16:59:13Z</dcterms:modified>
</cp:coreProperties>
</file>