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3040" windowHeight="10215"/>
  </bookViews>
  <sheets>
    <sheet name="Feuil2" sheetId="2" r:id="rId1"/>
    <sheet name="Fériés" sheetId="3" r:id="rId2"/>
  </sheets>
  <definedNames>
    <definedName name="An">Fériés!$B$1</definedName>
    <definedName name="DebJ">Feuil2!$I$2</definedName>
    <definedName name="DebR">Feuil2!$I$4</definedName>
    <definedName name="Fériés">Fériés!$D$4:$D$16</definedName>
    <definedName name="FinJ">Feuil2!$I$3</definedName>
    <definedName name="FinR">Feuil2!$I$5</definedName>
    <definedName name="Journée">Feuil2!$I$6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1" i="2" l="1"/>
  <c r="C52" i="2"/>
  <c r="C53" i="2"/>
  <c r="C54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I6" i="2" l="1"/>
  <c r="D16" i="3" l="1"/>
  <c r="D15" i="3"/>
  <c r="D14" i="3"/>
  <c r="D13" i="3"/>
  <c r="D12" i="3"/>
  <c r="D8" i="3"/>
  <c r="D7" i="3"/>
  <c r="D5" i="3"/>
  <c r="D9" i="3" s="1"/>
  <c r="D4" i="3"/>
  <c r="D6" i="3" l="1"/>
  <c r="C2" i="2" s="1"/>
  <c r="D10" i="3"/>
  <c r="D11" i="3" s="1"/>
  <c r="C4" i="2" l="1"/>
</calcChain>
</file>

<file path=xl/comments1.xml><?xml version="1.0" encoding="utf-8"?>
<comments xmlns="http://schemas.openxmlformats.org/spreadsheetml/2006/main">
  <authors>
    <author>Dede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Dede:</t>
        </r>
        <r>
          <rPr>
            <sz val="9"/>
            <color indexed="81"/>
            <rFont val="Tahoma"/>
            <family val="2"/>
          </rPr>
          <t xml:space="preserve">
Une formule initiée, il y un bout de temps par "Monique, Cathy et Celeda"</t>
        </r>
      </text>
    </comment>
    <comment ref="C4" authorId="0">
      <text>
        <r>
          <rPr>
            <b/>
            <sz val="9"/>
            <color indexed="81"/>
            <rFont val="Tahoma"/>
            <family val="2"/>
          </rPr>
          <t>Dede:</t>
        </r>
        <r>
          <rPr>
            <sz val="9"/>
            <color indexed="81"/>
            <rFont val="Tahoma"/>
            <family val="2"/>
          </rPr>
          <t xml:space="preserve">
Une formule initiée, il y un bout de temps par "Monique, Cathy et Celeda"</t>
        </r>
      </text>
    </comment>
  </commentList>
</comments>
</file>

<file path=xl/sharedStrings.xml><?xml version="1.0" encoding="utf-8"?>
<sst xmlns="http://schemas.openxmlformats.org/spreadsheetml/2006/main" count="20" uniqueCount="20">
  <si>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</si>
  <si>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</si>
  <si>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</si>
  <si>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</si>
  <si>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</si>
  <si>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</si>
  <si>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</si>
  <si>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</si>
  <si>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</si>
  <si>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</si>
  <si>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</si>
  <si>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</si>
  <si>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</si>
  <si>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DebJ</t>
  </si>
  <si>
    <t>FinJ</t>
  </si>
  <si>
    <t>DebR</t>
  </si>
  <si>
    <t>FinR</t>
  </si>
  <si>
    <t>Journée</t>
  </si>
  <si>
    <t>Cellules Nommées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</si>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</sst>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d\ dd/mm/yy\ hh:mm"/>
    <numFmt numFmtId="165" formatCode="[hh]:mm"/>
    <numFmt numFmtId="166" formatCode="yyyy"/>
    <numFmt numFmtId="167" formatCode="dddd\ dd\ mmmm\ yyyy"/>
    <numFmt numFmtId="168" formatCode="[$-F800]dddd\,\ mmmm\ dd\,\ yyyy"/>
    <numFmt numFmtId="169" formatCode="h:mm;@"/>
  </numFmts>
  <fonts count="9" x14ac:knownFonts="1">
    <font>
      <sz val="10"/>
      <name val="Arial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sz val="12"/>
      <color indexed="12"/>
      <name val="Times New Roman"/>
      <family val="1"/>
    </font>
    <font>
      <sz val="12"/>
      <name val="Arial"/>
      <family val="2"/>
    </font>
    <font>
      <sz val="10"/>
      <color theme="4" tint="-0.2499465926084170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3" fillId="2" borderId="0" xfId="1" applyNumberFormat="1" applyFont="1" applyFill="1" applyBorder="1" applyAlignment="1">
      <alignment horizontal="center" wrapText="1"/>
    </xf>
    <xf numFmtId="166" fontId="2" fillId="0" borderId="0" xfId="1" applyNumberFormat="1" applyBorder="1" applyAlignment="1">
      <alignment horizontal="center" wrapText="1"/>
    </xf>
    <xf numFmtId="0" fontId="4" fillId="0" borderId="0" xfId="1" applyFont="1" applyAlignment="1">
      <alignment horizontal="center"/>
    </xf>
    <xf numFmtId="0" fontId="2" fillId="0" borderId="0" xfId="1"/>
    <xf numFmtId="0" fontId="2" fillId="0" borderId="0" xfId="1" applyNumberFormat="1" applyBorder="1" applyAlignment="1">
      <alignment horizontal="center" wrapText="1"/>
    </xf>
    <xf numFmtId="0" fontId="2" fillId="0" borderId="0" xfId="1" applyAlignment="1">
      <alignment horizontal="center"/>
    </xf>
    <xf numFmtId="0" fontId="2" fillId="0" borderId="0" xfId="1" applyBorder="1"/>
    <xf numFmtId="0" fontId="2" fillId="0" borderId="0" xfId="1" applyBorder="1" applyAlignment="1">
      <alignment horizontal="center"/>
    </xf>
    <xf numFmtId="0" fontId="1" fillId="3" borderId="0" xfId="1" applyFont="1" applyFill="1" applyBorder="1"/>
    <xf numFmtId="0" fontId="5" fillId="3" borderId="0" xfId="1" applyFont="1" applyFill="1" applyBorder="1"/>
    <xf numFmtId="167" fontId="1" fillId="3" borderId="0" xfId="1" applyNumberFormat="1" applyFont="1" applyFill="1" applyBorder="1" applyAlignment="1">
      <alignment horizontal="center"/>
    </xf>
    <xf numFmtId="14" fontId="2" fillId="0" borderId="0" xfId="1" applyNumberFormat="1"/>
    <xf numFmtId="168" fontId="1" fillId="3" borderId="0" xfId="1" applyNumberFormat="1" applyFont="1" applyFill="1" applyBorder="1" applyAlignment="1">
      <alignment horizontal="center"/>
    </xf>
    <xf numFmtId="2" fontId="2" fillId="0" borderId="0" xfId="1" applyNumberFormat="1"/>
    <xf numFmtId="20" fontId="0" fillId="0" borderId="0" xfId="0" applyNumberFormat="1"/>
    <xf numFmtId="0" fontId="1" fillId="0" borderId="0" xfId="0" applyFont="1"/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5" fontId="6" fillId="0" borderId="3" xfId="0" quotePrefix="1" applyNumberFormat="1" applyFont="1" applyFill="1" applyBorder="1" applyAlignment="1">
      <alignment horizontal="center" vertical="center"/>
    </xf>
    <xf numFmtId="169" fontId="0" fillId="0" borderId="0" xfId="0" applyNumberFormat="1"/>
    <xf numFmtId="164" fontId="6" fillId="4" borderId="1" xfId="0" applyNumberFormat="1" applyFont="1" applyFill="1" applyBorder="1" applyAlignment="1">
      <alignment horizontal="center" vertical="center"/>
    </xf>
    <xf numFmtId="165" fontId="6" fillId="4" borderId="3" xfId="0" quotePrefix="1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horizontal="center" vertical="center"/>
    </xf>
    <xf numFmtId="164" fontId="6" fillId="5" borderId="2" xfId="0" applyNumberFormat="1" applyFont="1" applyFill="1" applyBorder="1" applyAlignment="1">
      <alignment horizontal="center" vertical="center"/>
    </xf>
    <xf numFmtId="165" fontId="6" fillId="5" borderId="3" xfId="0" quotePrefix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5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ill>
        <patternFill>
          <bgColor indexed="57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91440</xdr:colOff>
      <xdr:row>2</xdr:row>
      <xdr:rowOff>106680</xdr:rowOff>
    </xdr:from>
    <xdr:to>
      <xdr:col>3</xdr:col>
      <xdr:colOff>274320</xdr:colOff>
      <xdr:row>5</xdr:row>
      <xdr:rowOff>38100</xdr:rowOff>
    </xdr:to>
    <xdr:sp macro="" textlink="">
      <xdr:nvSpPr>
        <xdr:cNvPr id="3" name="Accolade fermante 2"/>
        <xdr:cNvSpPr/>
      </xdr:nvSpPr>
      <xdr:spPr>
        <a:xfrm>
          <a:off x="3589020" y="441960"/>
          <a:ext cx="182880" cy="43434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3</xdr:col>
      <xdr:colOff>220980</xdr:colOff>
      <xdr:row>2</xdr:row>
      <xdr:rowOff>121920</xdr:rowOff>
    </xdr:from>
    <xdr:ext cx="5752857" cy="436786"/>
    <xdr:sp macro="" textlink="">
      <xdr:nvSpPr>
        <xdr:cNvPr id="4" name="ZoneTexte 3"/>
        <xdr:cNvSpPr txBox="1"/>
      </xdr:nvSpPr>
      <xdr:spPr>
        <a:xfrm>
          <a:off x="3718560" y="457200"/>
          <a:ext cx="5752857" cy="436786"/>
        </a:xfrm>
        <a:prstGeom prst="rect">
          <a:avLst/>
        </a:prstGeom>
        <a:solidFill>
          <a:srgbClr val="FF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La condition SI qui renvoie ERREUR!, justement pour éviter de saisir un jour férié ou un week-end</a:t>
          </a:r>
        </a:p>
        <a:p>
          <a:r>
            <a:rPr lang="fr-FR" sz="1100"/>
            <a:t>est supprimée sur les lignes 4 et 5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</xdr:colOff>
      <xdr:row>3</xdr:row>
      <xdr:rowOff>15240</xdr:rowOff>
    </xdr:from>
    <xdr:to>
      <xdr:col>9</xdr:col>
      <xdr:colOff>434340</xdr:colOff>
      <xdr:row>6</xdr:row>
      <xdr:rowOff>190500</xdr:rowOff>
    </xdr:to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4556760" y="609600"/>
          <a:ext cx="4137660" cy="7696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54"/>
  <sheetViews>
    <sheetView tabSelected="1" workbookViewId="0">
      <selection activeCell="D16" sqref="D16"/>
    </sheetView>
  </sheetViews>
  <sheetFormatPr baseColWidth="10" defaultRowHeight="12.75" x14ac:dyDescent="0.2"/>
  <cols>
    <col min="1" max="1" width="17.28515625" bestFit="1" customWidth="1"/>
    <col min="2" max="2" width="17.140625" bestFit="1" customWidth="1"/>
    <col min="3" max="3" width="9.7109375" bestFit="1" customWidth="1"/>
    <col min="7" max="7" width="68.7109375" customWidth="1"/>
    <col min="8" max="8" width="16.28515625" bestFit="1" customWidth="1"/>
  </cols>
  <sheetData>
    <row r="1" spans="1:9" x14ac:dyDescent="0.2">
      <c r="H1" s="16" t="s">
        <v>18</v>
      </c>
      <c r="I1" s="16" t="s">
        <v>19</v>
      </c>
    </row>
    <row r="2" spans="1:9" x14ac:dyDescent="0.2">
      <c r="A2" s="17">
        <v>42755.416666666664</v>
      </c>
      <c r="B2" s="18">
        <v>42757.625</v>
      </c>
      <c r="C2" s="19" t="str">
        <f>IF(OR(COUNTIF(Fériés,DATE(YEAR(A2),MONTH(A2),DAY(A2)))&gt;0,WEEKDAY(A2,2)&gt;5,COUNTIF(Fériés,DATE(YEAR(B2),MONTH(B2),DAY(B2)))&gt;0,WEEKDAY(B2,2)&gt;5),"ERREUR !",NETWORKDAYS(A2,B2,Fériés)*Journée-IF(TIME(HOUR(A2),MINUTE(A2),)&gt;FinJ,Journée,IF(TIME(HOUR(A2),MINUTE(A2),)&gt;=DebJ,TIME(HOUR(A2),MINUTE(A2),)-DebJ-IF(AND(TIME(HOUR(A2),MINUTE(A2),)&gt;DebR,TIME(HOUR(A2),MINUTE(A2),)&lt;FinR),FinR-TIME(HOUR(A2),MINUTE(A2),))-IF(TIME(HOUR(A2),MINUTE(A2),)&gt;=FinR,FinR-DebR)))-IF(TIME(HOUR(B2),MINUTE(B2),)&lt;DebJ,0,IF(TIME(HOUR(B2),MINUTE(B2),)&lt;FinJ,FinJ-TIME(HOUR(B2),MINUTE(B2),)-IF(AND(TIME(HOUR(B2),MINUTE(B2),)&gt;DebR,TIME(HOUR(B2),MINUTE(B2),)&lt;FinR),FinR-TIME(HOUR(B2),MINUTE(B2),))-IF(TIME(HOUR(B2),MINUTE(B2),)&lt;=DebR,FinR-DebR))))</f>
        <v>ERREUR !</v>
      </c>
      <c r="H2" t="s">
        <v>13</v>
      </c>
      <c r="I2" s="15">
        <v>0.375</v>
      </c>
    </row>
    <row r="3" spans="1:9" x14ac:dyDescent="0.2">
      <c r="C3" s="20"/>
      <c r="H3" t="s">
        <v>14</v>
      </c>
      <c r="I3" s="15">
        <v>0.70833333333333337</v>
      </c>
    </row>
    <row r="4" spans="1:9" x14ac:dyDescent="0.2">
      <c r="A4" s="21">
        <v>42762.5</v>
      </c>
      <c r="B4" s="18">
        <v>42766.583333333336</v>
      </c>
      <c r="C4" s="22">
        <f>NETWORKDAYS(A4,B4,Fériés)*Journée-IF(TIME(HOUR(A4),MINUTE(A4),)&gt;FinJ,Journée,IF(TIME(HOUR(A4),MINUTE(A4),)&gt;=DebJ,TIME(HOUR(A4),MINUTE(A4),)-DebJ-IF(AND(TIME(HOUR(A4),MINUTE(A4),)&gt;DebR,TIME(HOUR(A4),MINUTE(A4),)&lt;FinR),FinR-TIME(HOUR(A4),MINUTE(A4),))-IF(TIME(HOUR(A4),MINUTE(A4),)&gt;=FinR,FinR-DebR)))-IF(TIME(HOUR(B4),MINUTE(B4),)&lt;DebJ,0,IF(TIME(HOUR(B4),MINUTE(B4),)&lt;FinJ,FinJ-TIME(HOUR(B4),MINUTE(B4),)-IF(AND(TIME(HOUR(B4),MINUTE(B4),)&gt;DebR,TIME(HOUR(B4),MINUTE(B4),)&lt;FinR),FinR-TIME(HOUR(B4),MINUTE(B4),))-IF(TIME(HOUR(B4),MINUTE(B4),)&lt;=DebR,FinR-DebR)))</f>
        <v>0.5</v>
      </c>
      <c r="H4" t="s">
        <v>15</v>
      </c>
      <c r="I4" s="15">
        <v>0.5</v>
      </c>
    </row>
    <row r="5" spans="1:9" x14ac:dyDescent="0.2">
      <c r="A5" s="17">
        <v>42762.503472222219</v>
      </c>
      <c r="B5" s="18">
        <v>42766.583333333336</v>
      </c>
      <c r="C5" s="19">
        <f>NETWORKDAYS(A5,B5,Fériés)*Journée-IF(TIME(HOUR(A5),MINUTE(A5),)&gt;FinJ,Journée,IF(TIME(HOUR(A5),MINUTE(A5),)&gt;=DebJ,TIME(HOUR(A5),MINUTE(A5),)-DebJ-IF(AND(TIME(HOUR(A5),MINUTE(A5),)&gt;DebR,TIME(HOUR(A5),MINUTE(A5),)&lt;FinR),FinR-TIME(HOUR(A5),MINUTE(A5),))-IF(TIME(HOUR(A5),MINUTE(A5),)&gt;=FinR,FinR-DebR)))-IF(TIME(HOUR(B5),MINUTE(B5),)&lt;DebJ,0,IF(TIME(HOUR(B5),MINUTE(B5),)&lt;FinJ,FinJ-TIME(HOUR(B5),MINUTE(B5),)-IF(AND(TIME(HOUR(B5),MINUTE(B5),)&gt;DebR,TIME(HOUR(B5),MINUTE(B5),)&lt;FinR),FinR-TIME(HOUR(B5),MINUTE(B5),))-IF(TIME(HOUR(B5),MINUTE(B5),)&lt;=DebR,FinR-DebR)))</f>
        <v>0.57638888888888895</v>
      </c>
      <c r="H5" t="s">
        <v>16</v>
      </c>
      <c r="I5" s="15">
        <v>0.58333333333333337</v>
      </c>
    </row>
    <row r="6" spans="1:9" x14ac:dyDescent="0.2">
      <c r="A6" s="17">
        <v>42762.506944444445</v>
      </c>
      <c r="B6" s="18">
        <v>42766.583333333336</v>
      </c>
      <c r="C6" s="19">
        <f>NETWORKDAYS(A6,B6,Fériés)*Journée-IF(TIME(HOUR(A6),MINUTE(A6),)&gt;FinJ,Journée,IF(TIME(HOUR(A6),MINUTE(A6),)&gt;=DebJ,TIME(HOUR(A6),MINUTE(A6),)-DebJ-IF(AND(TIME(HOUR(A6),MINUTE(A6),)&gt;DebR,TIME(HOUR(A6),MINUTE(A6),)&lt;FinR),FinR-TIME(HOUR(A6),MINUTE(A6),))-IF(TIME(HOUR(A6),MINUTE(A6),)&gt;=FinR,FinR-DebR)))-IF(TIME(HOUR(B6),MINUTE(B6),)&lt;DebJ,0,IF(TIME(HOUR(B6),MINUTE(B6),)&lt;FinJ,FinJ-TIME(HOUR(B6),MINUTE(B6),)-IF(AND(TIME(HOUR(B6),MINUTE(B6),)&gt;DebR,TIME(HOUR(B6),MINUTE(B6),)&lt;FinR),FinR-TIME(HOUR(B6),MINUTE(B6),))-IF(TIME(HOUR(B6),MINUTE(B6),)&lt;=DebR,FinR-DebR)))</f>
        <v>0.56944444444444453</v>
      </c>
      <c r="H6" t="s">
        <v>17</v>
      </c>
      <c r="I6" s="15">
        <f>I3-I2-(I5-I4)</f>
        <v>0.25</v>
      </c>
    </row>
    <row r="7" spans="1:9" x14ac:dyDescent="0.2">
      <c r="A7" s="17">
        <v>42762.510416666664</v>
      </c>
      <c r="B7" s="18">
        <v>42766.583333333336</v>
      </c>
      <c r="C7" s="19">
        <f>NETWORKDAYS(A7,B7,Fériés)*Journée-IF(TIME(HOUR(A7),MINUTE(A7),)&gt;FinJ,Journée,IF(TIME(HOUR(A7),MINUTE(A7),)&gt;=DebJ,TIME(HOUR(A7),MINUTE(A7),)-DebJ-IF(AND(TIME(HOUR(A7),MINUTE(A7),)&gt;DebR,TIME(HOUR(A7),MINUTE(A7),)&lt;FinR),FinR-TIME(HOUR(A7),MINUTE(A7),))-IF(TIME(HOUR(A7),MINUTE(A7),)&gt;=FinR,FinR-DebR)))-IF(TIME(HOUR(B7),MINUTE(B7),)&lt;DebJ,0,IF(TIME(HOUR(B7),MINUTE(B7),)&lt;FinJ,FinJ-TIME(HOUR(B7),MINUTE(B7),)-IF(AND(TIME(HOUR(B7),MINUTE(B7),)&gt;DebR,TIME(HOUR(B7),MINUTE(B7),)&lt;FinR),FinR-TIME(HOUR(B7),MINUTE(B7),))-IF(TIME(HOUR(B7),MINUTE(B7),)&lt;=DebR,FinR-DebR)))</f>
        <v>0.56250000000000011</v>
      </c>
    </row>
    <row r="8" spans="1:9" x14ac:dyDescent="0.2">
      <c r="A8" s="17">
        <v>42762.513888888891</v>
      </c>
      <c r="B8" s="18">
        <v>42766.583333333336</v>
      </c>
      <c r="C8" s="19">
        <f>NETWORKDAYS(A8,B8,Fériés)*Journée-IF(TIME(HOUR(A8),MINUTE(A8),)&gt;FinJ,Journée,IF(TIME(HOUR(A8),MINUTE(A8),)&gt;=DebJ,TIME(HOUR(A8),MINUTE(A8),)-DebJ-IF(AND(TIME(HOUR(A8),MINUTE(A8),)&gt;DebR,TIME(HOUR(A8),MINUTE(A8),)&lt;FinR),FinR-TIME(HOUR(A8),MINUTE(A8),))-IF(TIME(HOUR(A8),MINUTE(A8),)&gt;=FinR,FinR-DebR)))-IF(TIME(HOUR(B8),MINUTE(B8),)&lt;DebJ,0,IF(TIME(HOUR(B8),MINUTE(B8),)&lt;FinJ,FinJ-TIME(HOUR(B8),MINUTE(B8),)-IF(AND(TIME(HOUR(B8),MINUTE(B8),)&gt;DebR,TIME(HOUR(B8),MINUTE(B8),)&lt;FinR),FinR-TIME(HOUR(B8),MINUTE(B8),))-IF(TIME(HOUR(B8),MINUTE(B8),)&lt;=DebR,FinR-DebR)))</f>
        <v>0.55555555555555547</v>
      </c>
    </row>
    <row r="9" spans="1:9" x14ac:dyDescent="0.2">
      <c r="A9" s="17">
        <v>42762.517361111109</v>
      </c>
      <c r="B9" s="18">
        <v>42766.583333333336</v>
      </c>
      <c r="C9" s="19">
        <f>NETWORKDAYS(A9,B9,Fériés)*Journée-IF(TIME(HOUR(A9),MINUTE(A9),)&gt;FinJ,Journée,IF(TIME(HOUR(A9),MINUTE(A9),)&gt;=DebJ,TIME(HOUR(A9),MINUTE(A9),)-DebJ-IF(AND(TIME(HOUR(A9),MINUTE(A9),)&gt;DebR,TIME(HOUR(A9),MINUTE(A9),)&lt;FinR),FinR-TIME(HOUR(A9),MINUTE(A9),))-IF(TIME(HOUR(A9),MINUTE(A9),)&gt;=FinR,FinR-DebR)))-IF(TIME(HOUR(B9),MINUTE(B9),)&lt;DebJ,0,IF(TIME(HOUR(B9),MINUTE(B9),)&lt;FinJ,FinJ-TIME(HOUR(B9),MINUTE(B9),)-IF(AND(TIME(HOUR(B9),MINUTE(B9),)&gt;DebR,TIME(HOUR(B9),MINUTE(B9),)&lt;FinR),FinR-TIME(HOUR(B9),MINUTE(B9),))-IF(TIME(HOUR(B9),MINUTE(B9),)&lt;=DebR,FinR-DebR)))</f>
        <v>0.54861111111111127</v>
      </c>
    </row>
    <row r="10" spans="1:9" x14ac:dyDescent="0.2">
      <c r="A10" s="17">
        <v>42762.520833333336</v>
      </c>
      <c r="B10" s="18">
        <v>42766.583333333336</v>
      </c>
      <c r="C10" s="19">
        <f>NETWORKDAYS(A10,B10,Fériés)*Journée-IF(TIME(HOUR(A10),MINUTE(A10),)&gt;FinJ,Journée,IF(TIME(HOUR(A10),MINUTE(A10),)&gt;=DebJ,TIME(HOUR(A10),MINUTE(A10),)-DebJ-IF(AND(TIME(HOUR(A10),MINUTE(A10),)&gt;DebR,TIME(HOUR(A10),MINUTE(A10),)&lt;FinR),FinR-TIME(HOUR(A10),MINUTE(A10),))-IF(TIME(HOUR(A10),MINUTE(A10),)&gt;=FinR,FinR-DebR)))-IF(TIME(HOUR(B10),MINUTE(B10),)&lt;DebJ,0,IF(TIME(HOUR(B10),MINUTE(B10),)&lt;FinJ,FinJ-TIME(HOUR(B10),MINUTE(B10),)-IF(AND(TIME(HOUR(B10),MINUTE(B10),)&gt;DebR,TIME(HOUR(B10),MINUTE(B10),)&lt;FinR),FinR-TIME(HOUR(B10),MINUTE(B10),))-IF(TIME(HOUR(B10),MINUTE(B10),)&lt;=DebR,FinR-DebR)))</f>
        <v>0.54166666666666663</v>
      </c>
    </row>
    <row r="11" spans="1:9" x14ac:dyDescent="0.2">
      <c r="A11" s="17">
        <v>42762.524305555555</v>
      </c>
      <c r="B11" s="18">
        <v>42766.583333333336</v>
      </c>
      <c r="C11" s="19">
        <f>NETWORKDAYS(A11,B11,Fériés)*Journée-IF(TIME(HOUR(A11),MINUTE(A11),)&gt;FinJ,Journée,IF(TIME(HOUR(A11),MINUTE(A11),)&gt;=DebJ,TIME(HOUR(A11),MINUTE(A11),)-DebJ-IF(AND(TIME(HOUR(A11),MINUTE(A11),)&gt;DebR,TIME(HOUR(A11),MINUTE(A11),)&lt;FinR),FinR-TIME(HOUR(A11),MINUTE(A11),))-IF(TIME(HOUR(A11),MINUTE(A11),)&gt;=FinR,FinR-DebR)))-IF(TIME(HOUR(B11),MINUTE(B11),)&lt;DebJ,0,IF(TIME(HOUR(B11),MINUTE(B11),)&lt;FinJ,FinJ-TIME(HOUR(B11),MINUTE(B11),)-IF(AND(TIME(HOUR(B11),MINUTE(B11),)&gt;DebR,TIME(HOUR(B11),MINUTE(B11),)&lt;FinR),FinR-TIME(HOUR(B11),MINUTE(B11),))-IF(TIME(HOUR(B11),MINUTE(B11),)&lt;=DebR,FinR-DebR)))</f>
        <v>0.53472222222222221</v>
      </c>
    </row>
    <row r="12" spans="1:9" x14ac:dyDescent="0.2">
      <c r="A12" s="17">
        <v>42762.527777777781</v>
      </c>
      <c r="B12" s="18">
        <v>42766.583333333336</v>
      </c>
      <c r="C12" s="19">
        <f>NETWORKDAYS(A12,B12,Fériés)*Journée-IF(TIME(HOUR(A12),MINUTE(A12),)&gt;FinJ,Journée,IF(TIME(HOUR(A12),MINUTE(A12),)&gt;=DebJ,TIME(HOUR(A12),MINUTE(A12),)-DebJ-IF(AND(TIME(HOUR(A12),MINUTE(A12),)&gt;DebR,TIME(HOUR(A12),MINUTE(A12),)&lt;FinR),FinR-TIME(HOUR(A12),MINUTE(A12),))-IF(TIME(HOUR(A12),MINUTE(A12),)&gt;=FinR,FinR-DebR)))-IF(TIME(HOUR(B12),MINUTE(B12),)&lt;DebJ,0,IF(TIME(HOUR(B12),MINUTE(B12),)&lt;FinJ,FinJ-TIME(HOUR(B12),MINUTE(B12),)-IF(AND(TIME(HOUR(B12),MINUTE(B12),)&gt;DebR,TIME(HOUR(B12),MINUTE(B12),)&lt;FinR),FinR-TIME(HOUR(B12),MINUTE(B12),))-IF(TIME(HOUR(B12),MINUTE(B12),)&lt;=DebR,FinR-DebR)))</f>
        <v>0.52777777777777779</v>
      </c>
    </row>
    <row r="13" spans="1:9" x14ac:dyDescent="0.2">
      <c r="A13" s="17">
        <v>42762.53125</v>
      </c>
      <c r="B13" s="18">
        <v>42766.583333333336</v>
      </c>
      <c r="C13" s="19">
        <f>NETWORKDAYS(A13,B13,Fériés)*Journée-IF(TIME(HOUR(A13),MINUTE(A13),)&gt;FinJ,Journée,IF(TIME(HOUR(A13),MINUTE(A13),)&gt;=DebJ,TIME(HOUR(A13),MINUTE(A13),)-DebJ-IF(AND(TIME(HOUR(A13),MINUTE(A13),)&gt;DebR,TIME(HOUR(A13),MINUTE(A13),)&lt;FinR),FinR-TIME(HOUR(A13),MINUTE(A13),))-IF(TIME(HOUR(A13),MINUTE(A13),)&gt;=FinR,FinR-DebR)))-IF(TIME(HOUR(B13),MINUTE(B13),)&lt;DebJ,0,IF(TIME(HOUR(B13),MINUTE(B13),)&lt;FinJ,FinJ-TIME(HOUR(B13),MINUTE(B13),)-IF(AND(TIME(HOUR(B13),MINUTE(B13),)&gt;DebR,TIME(HOUR(B13),MINUTE(B13),)&lt;FinR),FinR-TIME(HOUR(B13),MINUTE(B13),))-IF(TIME(HOUR(B13),MINUTE(B13),)&lt;=DebR,FinR-DebR)))</f>
        <v>0.52083333333333337</v>
      </c>
    </row>
    <row r="14" spans="1:9" x14ac:dyDescent="0.2">
      <c r="A14" s="17">
        <v>42762.534722222219</v>
      </c>
      <c r="B14" s="18">
        <v>42766.583333333336</v>
      </c>
      <c r="C14" s="19">
        <f>NETWORKDAYS(A14,B14,Fériés)*Journée-IF(TIME(HOUR(A14),MINUTE(A14),)&gt;FinJ,Journée,IF(TIME(HOUR(A14),MINUTE(A14),)&gt;=DebJ,TIME(HOUR(A14),MINUTE(A14),)-DebJ-IF(AND(TIME(HOUR(A14),MINUTE(A14),)&gt;DebR,TIME(HOUR(A14),MINUTE(A14),)&lt;FinR),FinR-TIME(HOUR(A14),MINUTE(A14),))-IF(TIME(HOUR(A14),MINUTE(A14),)&gt;=FinR,FinR-DebR)))-IF(TIME(HOUR(B14),MINUTE(B14),)&lt;DebJ,0,IF(TIME(HOUR(B14),MINUTE(B14),)&lt;FinJ,FinJ-TIME(HOUR(B14),MINUTE(B14),)-IF(AND(TIME(HOUR(B14),MINUTE(B14),)&gt;DebR,TIME(HOUR(B14),MINUTE(B14),)&lt;FinR),FinR-TIME(HOUR(B14),MINUTE(B14),))-IF(TIME(HOUR(B14),MINUTE(B14),)&lt;=DebR,FinR-DebR)))</f>
        <v>0.51388888888888895</v>
      </c>
    </row>
    <row r="15" spans="1:9" x14ac:dyDescent="0.2">
      <c r="A15" s="17">
        <v>42762.538194444445</v>
      </c>
      <c r="B15" s="18">
        <v>42766.583333333336</v>
      </c>
      <c r="C15" s="19">
        <f>NETWORKDAYS(A15,B15,Fériés)*Journée-IF(TIME(HOUR(A15),MINUTE(A15),)&gt;FinJ,Journée,IF(TIME(HOUR(A15),MINUTE(A15),)&gt;=DebJ,TIME(HOUR(A15),MINUTE(A15),)-DebJ-IF(AND(TIME(HOUR(A15),MINUTE(A15),)&gt;DebR,TIME(HOUR(A15),MINUTE(A15),)&lt;FinR),FinR-TIME(HOUR(A15),MINUTE(A15),))-IF(TIME(HOUR(A15),MINUTE(A15),)&gt;=FinR,FinR-DebR)))-IF(TIME(HOUR(B15),MINUTE(B15),)&lt;DebJ,0,IF(TIME(HOUR(B15),MINUTE(B15),)&lt;FinJ,FinJ-TIME(HOUR(B15),MINUTE(B15),)-IF(AND(TIME(HOUR(B15),MINUTE(B15),)&gt;DebR,TIME(HOUR(B15),MINUTE(B15),)&lt;FinR),FinR-TIME(HOUR(B15),MINUTE(B15),))-IF(TIME(HOUR(B15),MINUTE(B15),)&lt;=DebR,FinR-DebR)))</f>
        <v>0.50694444444444453</v>
      </c>
    </row>
    <row r="16" spans="1:9" x14ac:dyDescent="0.2">
      <c r="A16" s="21">
        <v>42762.541666666664</v>
      </c>
      <c r="B16" s="18">
        <v>42766.583333333336</v>
      </c>
      <c r="C16" s="22">
        <f>NETWORKDAYS(A16,B16,Fériés)*Journée-IF(TIME(HOUR(A16),MINUTE(A16),)&gt;FinJ,Journée,IF(TIME(HOUR(A16),MINUTE(A16),)&gt;=DebJ,TIME(HOUR(A16),MINUTE(A16),)-DebJ-IF(AND(TIME(HOUR(A16),MINUTE(A16),)&gt;DebR,TIME(HOUR(A16),MINUTE(A16),)&lt;FinR),FinR-TIME(HOUR(A16),MINUTE(A16),))-IF(TIME(HOUR(A16),MINUTE(A16),)&gt;=FinR,FinR-DebR)))-IF(TIME(HOUR(B16),MINUTE(B16),)&lt;DebJ,0,IF(TIME(HOUR(B16),MINUTE(B16),)&lt;FinJ,FinJ-TIME(HOUR(B16),MINUTE(B16),)-IF(AND(TIME(HOUR(B16),MINUTE(B16),)&gt;DebR,TIME(HOUR(B16),MINUTE(B16),)&lt;FinR),FinR-TIME(HOUR(B16),MINUTE(B16),))-IF(TIME(HOUR(B16),MINUTE(B16),)&lt;=DebR,FinR-DebR)))</f>
        <v>0.50000000000000011</v>
      </c>
    </row>
    <row r="17" spans="1:3" x14ac:dyDescent="0.2">
      <c r="A17" s="17">
        <v>42762.545138888891</v>
      </c>
      <c r="B17" s="18">
        <v>42766.583333333336</v>
      </c>
      <c r="C17" s="19">
        <f>NETWORKDAYS(A17,B17,Fériés)*Journée-IF(TIME(HOUR(A17),MINUTE(A17),)&gt;FinJ,Journée,IF(TIME(HOUR(A17),MINUTE(A17),)&gt;=DebJ,TIME(HOUR(A17),MINUTE(A17),)-DebJ-IF(AND(TIME(HOUR(A17),MINUTE(A17),)&gt;DebR,TIME(HOUR(A17),MINUTE(A17),)&lt;FinR),FinR-TIME(HOUR(A17),MINUTE(A17),))-IF(TIME(HOUR(A17),MINUTE(A17),)&gt;=FinR,FinR-DebR)))-IF(TIME(HOUR(B17),MINUTE(B17),)&lt;DebJ,0,IF(TIME(HOUR(B17),MINUTE(B17),)&lt;FinJ,FinJ-TIME(HOUR(B17),MINUTE(B17),)-IF(AND(TIME(HOUR(B17),MINUTE(B17),)&gt;DebR,TIME(HOUR(B17),MINUTE(B17),)&lt;FinR),FinR-TIME(HOUR(B17),MINUTE(B17),))-IF(TIME(HOUR(B17),MINUTE(B17),)&lt;=DebR,FinR-DebR)))</f>
        <v>0.49305555555555547</v>
      </c>
    </row>
    <row r="18" spans="1:3" x14ac:dyDescent="0.2">
      <c r="A18" s="17">
        <v>42762.548611111109</v>
      </c>
      <c r="B18" s="18">
        <v>42766.583333333336</v>
      </c>
      <c r="C18" s="19">
        <f>NETWORKDAYS(A18,B18,Fériés)*Journée-IF(TIME(HOUR(A18),MINUTE(A18),)&gt;FinJ,Journée,IF(TIME(HOUR(A18),MINUTE(A18),)&gt;=DebJ,TIME(HOUR(A18),MINUTE(A18),)-DebJ-IF(AND(TIME(HOUR(A18),MINUTE(A18),)&gt;DebR,TIME(HOUR(A18),MINUTE(A18),)&lt;FinR),FinR-TIME(HOUR(A18),MINUTE(A18),))-IF(TIME(HOUR(A18),MINUTE(A18),)&gt;=FinR,FinR-DebR)))-IF(TIME(HOUR(B18),MINUTE(B18),)&lt;DebJ,0,IF(TIME(HOUR(B18),MINUTE(B18),)&lt;FinJ,FinJ-TIME(HOUR(B18),MINUTE(B18),)-IF(AND(TIME(HOUR(B18),MINUTE(B18),)&gt;DebR,TIME(HOUR(B18),MINUTE(B18),)&lt;FinR),FinR-TIME(HOUR(B18),MINUTE(B18),))-IF(TIME(HOUR(B18),MINUTE(B18),)&lt;=DebR,FinR-DebR)))</f>
        <v>0.48611111111111127</v>
      </c>
    </row>
    <row r="19" spans="1:3" x14ac:dyDescent="0.2">
      <c r="A19" s="17">
        <v>42762.552083333336</v>
      </c>
      <c r="B19" s="18">
        <v>42766.583333333336</v>
      </c>
      <c r="C19" s="19">
        <f>NETWORKDAYS(A19,B19,Fériés)*Journée-IF(TIME(HOUR(A19),MINUTE(A19),)&gt;FinJ,Journée,IF(TIME(HOUR(A19),MINUTE(A19),)&gt;=DebJ,TIME(HOUR(A19),MINUTE(A19),)-DebJ-IF(AND(TIME(HOUR(A19),MINUTE(A19),)&gt;DebR,TIME(HOUR(A19),MINUTE(A19),)&lt;FinR),FinR-TIME(HOUR(A19),MINUTE(A19),))-IF(TIME(HOUR(A19),MINUTE(A19),)&gt;=FinR,FinR-DebR)))-IF(TIME(HOUR(B19),MINUTE(B19),)&lt;DebJ,0,IF(TIME(HOUR(B19),MINUTE(B19),)&lt;FinJ,FinJ-TIME(HOUR(B19),MINUTE(B19),)-IF(AND(TIME(HOUR(B19),MINUTE(B19),)&gt;DebR,TIME(HOUR(B19),MINUTE(B19),)&lt;FinR),FinR-TIME(HOUR(B19),MINUTE(B19),))-IF(TIME(HOUR(B19),MINUTE(B19),)&lt;=DebR,FinR-DebR)))</f>
        <v>0.47916666666666663</v>
      </c>
    </row>
    <row r="20" spans="1:3" x14ac:dyDescent="0.2">
      <c r="A20" s="17">
        <v>42762.555555555555</v>
      </c>
      <c r="B20" s="18">
        <v>42766.583333333336</v>
      </c>
      <c r="C20" s="19">
        <f>NETWORKDAYS(A20,B20,Fériés)*Journée-IF(TIME(HOUR(A20),MINUTE(A20),)&gt;FinJ,Journée,IF(TIME(HOUR(A20),MINUTE(A20),)&gt;=DebJ,TIME(HOUR(A20),MINUTE(A20),)-DebJ-IF(AND(TIME(HOUR(A20),MINUTE(A20),)&gt;DebR,TIME(HOUR(A20),MINUTE(A20),)&lt;FinR),FinR-TIME(HOUR(A20),MINUTE(A20),))-IF(TIME(HOUR(A20),MINUTE(A20),)&gt;=FinR,FinR-DebR)))-IF(TIME(HOUR(B20),MINUTE(B20),)&lt;DebJ,0,IF(TIME(HOUR(B20),MINUTE(B20),)&lt;FinJ,FinJ-TIME(HOUR(B20),MINUTE(B20),)-IF(AND(TIME(HOUR(B20),MINUTE(B20),)&gt;DebR,TIME(HOUR(B20),MINUTE(B20),)&lt;FinR),FinR-TIME(HOUR(B20),MINUTE(B20),))-IF(TIME(HOUR(B20),MINUTE(B20),)&lt;=DebR,FinR-DebR)))</f>
        <v>0.47222222222222221</v>
      </c>
    </row>
    <row r="21" spans="1:3" x14ac:dyDescent="0.2">
      <c r="A21" s="17">
        <v>42762.559027777781</v>
      </c>
      <c r="B21" s="18">
        <v>42766.583333333336</v>
      </c>
      <c r="C21" s="19">
        <f>NETWORKDAYS(A21,B21,Fériés)*Journée-IF(TIME(HOUR(A21),MINUTE(A21),)&gt;FinJ,Journée,IF(TIME(HOUR(A21),MINUTE(A21),)&gt;=DebJ,TIME(HOUR(A21),MINUTE(A21),)-DebJ-IF(AND(TIME(HOUR(A21),MINUTE(A21),)&gt;DebR,TIME(HOUR(A21),MINUTE(A21),)&lt;FinR),FinR-TIME(HOUR(A21),MINUTE(A21),))-IF(TIME(HOUR(A21),MINUTE(A21),)&gt;=FinR,FinR-DebR)))-IF(TIME(HOUR(B21),MINUTE(B21),)&lt;DebJ,0,IF(TIME(HOUR(B21),MINUTE(B21),)&lt;FinJ,FinJ-TIME(HOUR(B21),MINUTE(B21),)-IF(AND(TIME(HOUR(B21),MINUTE(B21),)&gt;DebR,TIME(HOUR(B21),MINUTE(B21),)&lt;FinR),FinR-TIME(HOUR(B21),MINUTE(B21),))-IF(TIME(HOUR(B21),MINUTE(B21),)&lt;=DebR,FinR-DebR)))</f>
        <v>0.46527777777777779</v>
      </c>
    </row>
    <row r="22" spans="1:3" x14ac:dyDescent="0.2">
      <c r="A22" s="17">
        <v>42762.5625</v>
      </c>
      <c r="B22" s="18">
        <v>42766.583333333336</v>
      </c>
      <c r="C22" s="19">
        <f>NETWORKDAYS(A22,B22,Fériés)*Journée-IF(TIME(HOUR(A22),MINUTE(A22),)&gt;FinJ,Journée,IF(TIME(HOUR(A22),MINUTE(A22),)&gt;=DebJ,TIME(HOUR(A22),MINUTE(A22),)-DebJ-IF(AND(TIME(HOUR(A22),MINUTE(A22),)&gt;DebR,TIME(HOUR(A22),MINUTE(A22),)&lt;FinR),FinR-TIME(HOUR(A22),MINUTE(A22),))-IF(TIME(HOUR(A22),MINUTE(A22),)&gt;=FinR,FinR-DebR)))-IF(TIME(HOUR(B22),MINUTE(B22),)&lt;DebJ,0,IF(TIME(HOUR(B22),MINUTE(B22),)&lt;FinJ,FinJ-TIME(HOUR(B22),MINUTE(B22),)-IF(AND(TIME(HOUR(B22),MINUTE(B22),)&gt;DebR,TIME(HOUR(B22),MINUTE(B22),)&lt;FinR),FinR-TIME(HOUR(B22),MINUTE(B22),))-IF(TIME(HOUR(B22),MINUTE(B22),)&lt;=DebR,FinR-DebR)))</f>
        <v>0.45833333333333337</v>
      </c>
    </row>
    <row r="23" spans="1:3" x14ac:dyDescent="0.2">
      <c r="A23" s="17">
        <v>42762.565972222219</v>
      </c>
      <c r="B23" s="18">
        <v>42766.583333333336</v>
      </c>
      <c r="C23" s="19">
        <f>NETWORKDAYS(A23,B23,Fériés)*Journée-IF(TIME(HOUR(A23),MINUTE(A23),)&gt;FinJ,Journée,IF(TIME(HOUR(A23),MINUTE(A23),)&gt;=DebJ,TIME(HOUR(A23),MINUTE(A23),)-DebJ-IF(AND(TIME(HOUR(A23),MINUTE(A23),)&gt;DebR,TIME(HOUR(A23),MINUTE(A23),)&lt;FinR),FinR-TIME(HOUR(A23),MINUTE(A23),))-IF(TIME(HOUR(A23),MINUTE(A23),)&gt;=FinR,FinR-DebR)))-IF(TIME(HOUR(B23),MINUTE(B23),)&lt;DebJ,0,IF(TIME(HOUR(B23),MINUTE(B23),)&lt;FinJ,FinJ-TIME(HOUR(B23),MINUTE(B23),)-IF(AND(TIME(HOUR(B23),MINUTE(B23),)&gt;DebR,TIME(HOUR(B23),MINUTE(B23),)&lt;FinR),FinR-TIME(HOUR(B23),MINUTE(B23),))-IF(TIME(HOUR(B23),MINUTE(B23),)&lt;=DebR,FinR-DebR)))</f>
        <v>0.45138888888888895</v>
      </c>
    </row>
    <row r="24" spans="1:3" x14ac:dyDescent="0.2">
      <c r="A24" s="17">
        <v>42762.569444444445</v>
      </c>
      <c r="B24" s="18">
        <v>42766.583333333336</v>
      </c>
      <c r="C24" s="19">
        <f>NETWORKDAYS(A24,B24,Fériés)*Journée-IF(TIME(HOUR(A24),MINUTE(A24),)&gt;FinJ,Journée,IF(TIME(HOUR(A24),MINUTE(A24),)&gt;=DebJ,TIME(HOUR(A24),MINUTE(A24),)-DebJ-IF(AND(TIME(HOUR(A24),MINUTE(A24),)&gt;DebR,TIME(HOUR(A24),MINUTE(A24),)&lt;FinR),FinR-TIME(HOUR(A24),MINUTE(A24),))-IF(TIME(HOUR(A24),MINUTE(A24),)&gt;=FinR,FinR-DebR)))-IF(TIME(HOUR(B24),MINUTE(B24),)&lt;DebJ,0,IF(TIME(HOUR(B24),MINUTE(B24),)&lt;FinJ,FinJ-TIME(HOUR(B24),MINUTE(B24),)-IF(AND(TIME(HOUR(B24),MINUTE(B24),)&gt;DebR,TIME(HOUR(B24),MINUTE(B24),)&lt;FinR),FinR-TIME(HOUR(B24),MINUTE(B24),))-IF(TIME(HOUR(B24),MINUTE(B24),)&lt;=DebR,FinR-DebR)))</f>
        <v>0.44444444444444453</v>
      </c>
    </row>
    <row r="25" spans="1:3" x14ac:dyDescent="0.2">
      <c r="A25" s="17">
        <v>42762.572916666664</v>
      </c>
      <c r="B25" s="18">
        <v>42766.583333333336</v>
      </c>
      <c r="C25" s="19">
        <f>NETWORKDAYS(A25,B25,Fériés)*Journée-IF(TIME(HOUR(A25),MINUTE(A25),)&gt;FinJ,Journée,IF(TIME(HOUR(A25),MINUTE(A25),)&gt;=DebJ,TIME(HOUR(A25),MINUTE(A25),)-DebJ-IF(AND(TIME(HOUR(A25),MINUTE(A25),)&gt;DebR,TIME(HOUR(A25),MINUTE(A25),)&lt;FinR),FinR-TIME(HOUR(A25),MINUTE(A25),))-IF(TIME(HOUR(A25),MINUTE(A25),)&gt;=FinR,FinR-DebR)))-IF(TIME(HOUR(B25),MINUTE(B25),)&lt;DebJ,0,IF(TIME(HOUR(B25),MINUTE(B25),)&lt;FinJ,FinJ-TIME(HOUR(B25),MINUTE(B25),)-IF(AND(TIME(HOUR(B25),MINUTE(B25),)&gt;DebR,TIME(HOUR(B25),MINUTE(B25),)&lt;FinR),FinR-TIME(HOUR(B25),MINUTE(B25),))-IF(TIME(HOUR(B25),MINUTE(B25),)&lt;=DebR,FinR-DebR)))</f>
        <v>0.43750000000000011</v>
      </c>
    </row>
    <row r="26" spans="1:3" x14ac:dyDescent="0.2">
      <c r="A26" s="17">
        <v>42762.576388888891</v>
      </c>
      <c r="B26" s="18">
        <v>42766.583333333336</v>
      </c>
      <c r="C26" s="19">
        <f>NETWORKDAYS(A26,B26,Fériés)*Journée-IF(TIME(HOUR(A26),MINUTE(A26),)&gt;FinJ,Journée,IF(TIME(HOUR(A26),MINUTE(A26),)&gt;=DebJ,TIME(HOUR(A26),MINUTE(A26),)-DebJ-IF(AND(TIME(HOUR(A26),MINUTE(A26),)&gt;DebR,TIME(HOUR(A26),MINUTE(A26),)&lt;FinR),FinR-TIME(HOUR(A26),MINUTE(A26),))-IF(TIME(HOUR(A26),MINUTE(A26),)&gt;=FinR,FinR-DebR)))-IF(TIME(HOUR(B26),MINUTE(B26),)&lt;DebJ,0,IF(TIME(HOUR(B26),MINUTE(B26),)&lt;FinJ,FinJ-TIME(HOUR(B26),MINUTE(B26),)-IF(AND(TIME(HOUR(B26),MINUTE(B26),)&gt;DebR,TIME(HOUR(B26),MINUTE(B26),)&lt;FinR),FinR-TIME(HOUR(B26),MINUTE(B26),))-IF(TIME(HOUR(B26),MINUTE(B26),)&lt;=DebR,FinR-DebR)))</f>
        <v>0.43055555555555547</v>
      </c>
    </row>
    <row r="27" spans="1:3" x14ac:dyDescent="0.2">
      <c r="A27" s="17">
        <v>42762.579861111109</v>
      </c>
      <c r="B27" s="18">
        <v>42766.583333333336</v>
      </c>
      <c r="C27" s="19">
        <f>NETWORKDAYS(A27,B27,Fériés)*Journée-IF(TIME(HOUR(A27),MINUTE(A27),)&gt;FinJ,Journée,IF(TIME(HOUR(A27),MINUTE(A27),)&gt;=DebJ,TIME(HOUR(A27),MINUTE(A27),)-DebJ-IF(AND(TIME(HOUR(A27),MINUTE(A27),)&gt;DebR,TIME(HOUR(A27),MINUTE(A27),)&lt;FinR),FinR-TIME(HOUR(A27),MINUTE(A27),))-IF(TIME(HOUR(A27),MINUTE(A27),)&gt;=FinR,FinR-DebR)))-IF(TIME(HOUR(B27),MINUTE(B27),)&lt;DebJ,0,IF(TIME(HOUR(B27),MINUTE(B27),)&lt;FinJ,FinJ-TIME(HOUR(B27),MINUTE(B27),)-IF(AND(TIME(HOUR(B27),MINUTE(B27),)&gt;DebR,TIME(HOUR(B27),MINUTE(B27),)&lt;FinR),FinR-TIME(HOUR(B27),MINUTE(B27),))-IF(TIME(HOUR(B27),MINUTE(B27),)&lt;=DebR,FinR-DebR)))</f>
        <v>0.42361111111111127</v>
      </c>
    </row>
    <row r="28" spans="1:3" x14ac:dyDescent="0.2">
      <c r="A28" s="21">
        <v>42762.583333333336</v>
      </c>
      <c r="B28" s="18">
        <v>42766.583333333336</v>
      </c>
      <c r="C28" s="22">
        <f>NETWORKDAYS(A28,B28,Fériés)*Journée-IF(TIME(HOUR(A28),MINUTE(A28),)&gt;FinJ,Journée,IF(TIME(HOUR(A28),MINUTE(A28),)&gt;=DebJ,TIME(HOUR(A28),MINUTE(A28),)-DebJ-IF(AND(TIME(HOUR(A28),MINUTE(A28),)&gt;DebR,TIME(HOUR(A28),MINUTE(A28),)&lt;FinR),FinR-TIME(HOUR(A28),MINUTE(A28),))-IF(TIME(HOUR(A28),MINUTE(A28),)&gt;=FinR,FinR-DebR)))-IF(TIME(HOUR(B28),MINUTE(B28),)&lt;DebJ,0,IF(TIME(HOUR(B28),MINUTE(B28),)&lt;FinJ,FinJ-TIME(HOUR(B28),MINUTE(B28),)-IF(AND(TIME(HOUR(B28),MINUTE(B28),)&gt;DebR,TIME(HOUR(B28),MINUTE(B28),)&lt;FinR),FinR-TIME(HOUR(B28),MINUTE(B28),))-IF(TIME(HOUR(B28),MINUTE(B28),)&lt;=DebR,FinR-DebR)))</f>
        <v>0.5</v>
      </c>
    </row>
    <row r="29" spans="1:3" ht="7.5" customHeight="1" x14ac:dyDescent="0.2">
      <c r="A29" s="24"/>
      <c r="B29" s="25"/>
      <c r="C29" s="26"/>
    </row>
    <row r="30" spans="1:3" x14ac:dyDescent="0.2">
      <c r="A30" s="23">
        <v>42762.583333333336</v>
      </c>
      <c r="B30" s="21">
        <v>42766.5</v>
      </c>
      <c r="C30" s="22">
        <f>NETWORKDAYS(A30,B30,Fériés)*Journée-IF(TIME(HOUR(A30),MINUTE(A30),)&gt;FinJ,Journée,IF(TIME(HOUR(A30),MINUTE(A30),)&gt;=DebJ,TIME(HOUR(A30),MINUTE(A30),)-DebJ-IF(AND(TIME(HOUR(A30),MINUTE(A30),)&gt;DebR,TIME(HOUR(A30),MINUTE(A30),)&lt;FinR),FinR-TIME(HOUR(A30),MINUTE(A30),))-IF(TIME(HOUR(A30),MINUTE(A30),)&gt;=FinR,FinR-DebR)))-IF(TIME(HOUR(B30),MINUTE(B30),)&lt;DebJ,0,IF(TIME(HOUR(B30),MINUTE(B30),)&lt;FinJ,FinJ-TIME(HOUR(B30),MINUTE(B30),)-IF(AND(TIME(HOUR(B30),MINUTE(B30),)&gt;DebR,TIME(HOUR(B30),MINUTE(B30),)&lt;FinR),FinR-TIME(HOUR(B30),MINUTE(B30),))-IF(TIME(HOUR(B30),MINUTE(B30),)&lt;=DebR,FinR-DebR)))</f>
        <v>0.5</v>
      </c>
    </row>
    <row r="31" spans="1:3" x14ac:dyDescent="0.2">
      <c r="A31" s="23">
        <v>42762.583333333336</v>
      </c>
      <c r="B31" s="17">
        <v>42766.503472222219</v>
      </c>
      <c r="C31" s="19">
        <f>NETWORKDAYS(A31,B31,Fériés)*Journée-IF(TIME(HOUR(A31),MINUTE(A31),)&gt;FinJ,Journée,IF(TIME(HOUR(A31),MINUTE(A31),)&gt;=DebJ,TIME(HOUR(A31),MINUTE(A31),)-DebJ-IF(AND(TIME(HOUR(A31),MINUTE(A31),)&gt;DebR,TIME(HOUR(A31),MINUTE(A31),)&lt;FinR),FinR-TIME(HOUR(A31),MINUTE(A31),))-IF(TIME(HOUR(A31),MINUTE(A31),)&gt;=FinR,FinR-DebR)))-IF(TIME(HOUR(B31),MINUTE(B31),)&lt;DebJ,0,IF(TIME(HOUR(B31),MINUTE(B31),)&lt;FinJ,FinJ-TIME(HOUR(B31),MINUTE(B31),)-IF(AND(TIME(HOUR(B31),MINUTE(B31),)&gt;DebR,TIME(HOUR(B31),MINUTE(B31),)&lt;FinR),FinR-TIME(HOUR(B31),MINUTE(B31),))-IF(TIME(HOUR(B31),MINUTE(B31),)&lt;=DebR,FinR-DebR)))</f>
        <v>0.5</v>
      </c>
    </row>
    <row r="32" spans="1:3" x14ac:dyDescent="0.2">
      <c r="A32" s="23">
        <v>42762.583333333336</v>
      </c>
      <c r="B32" s="17">
        <v>42766.506944444445</v>
      </c>
      <c r="C32" s="19">
        <f>NETWORKDAYS(A32,B32,Fériés)*Journée-IF(TIME(HOUR(A32),MINUTE(A32),)&gt;FinJ,Journée,IF(TIME(HOUR(A32),MINUTE(A32),)&gt;=DebJ,TIME(HOUR(A32),MINUTE(A32),)-DebJ-IF(AND(TIME(HOUR(A32),MINUTE(A32),)&gt;DebR,TIME(HOUR(A32),MINUTE(A32),)&lt;FinR),FinR-TIME(HOUR(A32),MINUTE(A32),))-IF(TIME(HOUR(A32),MINUTE(A32),)&gt;=FinR,FinR-DebR)))-IF(TIME(HOUR(B32),MINUTE(B32),)&lt;DebJ,0,IF(TIME(HOUR(B32),MINUTE(B32),)&lt;FinJ,FinJ-TIME(HOUR(B32),MINUTE(B32),)-IF(AND(TIME(HOUR(B32),MINUTE(B32),)&gt;DebR,TIME(HOUR(B32),MINUTE(B32),)&lt;FinR),FinR-TIME(HOUR(B32),MINUTE(B32),))-IF(TIME(HOUR(B32),MINUTE(B32),)&lt;=DebR,FinR-DebR)))</f>
        <v>0.5</v>
      </c>
    </row>
    <row r="33" spans="1:3" x14ac:dyDescent="0.2">
      <c r="A33" s="23">
        <v>42762.583333333336</v>
      </c>
      <c r="B33" s="17">
        <v>42766.510416666664</v>
      </c>
      <c r="C33" s="19">
        <f>NETWORKDAYS(A33,B33,Fériés)*Journée-IF(TIME(HOUR(A33),MINUTE(A33),)&gt;FinJ,Journée,IF(TIME(HOUR(A33),MINUTE(A33),)&gt;=DebJ,TIME(HOUR(A33),MINUTE(A33),)-DebJ-IF(AND(TIME(HOUR(A33),MINUTE(A33),)&gt;DebR,TIME(HOUR(A33),MINUTE(A33),)&lt;FinR),FinR-TIME(HOUR(A33),MINUTE(A33),))-IF(TIME(HOUR(A33),MINUTE(A33),)&gt;=FinR,FinR-DebR)))-IF(TIME(HOUR(B33),MINUTE(B33),)&lt;DebJ,0,IF(TIME(HOUR(B33),MINUTE(B33),)&lt;FinJ,FinJ-TIME(HOUR(B33),MINUTE(B33),)-IF(AND(TIME(HOUR(B33),MINUTE(B33),)&gt;DebR,TIME(HOUR(B33),MINUTE(B33),)&lt;FinR),FinR-TIME(HOUR(B33),MINUTE(B33),))-IF(TIME(HOUR(B33),MINUTE(B33),)&lt;=DebR,FinR-DebR)))</f>
        <v>0.5</v>
      </c>
    </row>
    <row r="34" spans="1:3" x14ac:dyDescent="0.2">
      <c r="A34" s="23">
        <v>42762.583333333336</v>
      </c>
      <c r="B34" s="17">
        <v>42766.513888888891</v>
      </c>
      <c r="C34" s="19">
        <f>NETWORKDAYS(A34,B34,Fériés)*Journée-IF(TIME(HOUR(A34),MINUTE(A34),)&gt;FinJ,Journée,IF(TIME(HOUR(A34),MINUTE(A34),)&gt;=DebJ,TIME(HOUR(A34),MINUTE(A34),)-DebJ-IF(AND(TIME(HOUR(A34),MINUTE(A34),)&gt;DebR,TIME(HOUR(A34),MINUTE(A34),)&lt;FinR),FinR-TIME(HOUR(A34),MINUTE(A34),))-IF(TIME(HOUR(A34),MINUTE(A34),)&gt;=FinR,FinR-DebR)))-IF(TIME(HOUR(B34),MINUTE(B34),)&lt;DebJ,0,IF(TIME(HOUR(B34),MINUTE(B34),)&lt;FinJ,FinJ-TIME(HOUR(B34),MINUTE(B34),)-IF(AND(TIME(HOUR(B34),MINUTE(B34),)&gt;DebR,TIME(HOUR(B34),MINUTE(B34),)&lt;FinR),FinR-TIME(HOUR(B34),MINUTE(B34),))-IF(TIME(HOUR(B34),MINUTE(B34),)&lt;=DebR,FinR-DebR)))</f>
        <v>0.5</v>
      </c>
    </row>
    <row r="35" spans="1:3" x14ac:dyDescent="0.2">
      <c r="A35" s="23">
        <v>42762.583333333336</v>
      </c>
      <c r="B35" s="17">
        <v>42766.517361111109</v>
      </c>
      <c r="C35" s="19">
        <f>NETWORKDAYS(A35,B35,Fériés)*Journée-IF(TIME(HOUR(A35),MINUTE(A35),)&gt;FinJ,Journée,IF(TIME(HOUR(A35),MINUTE(A35),)&gt;=DebJ,TIME(HOUR(A35),MINUTE(A35),)-DebJ-IF(AND(TIME(HOUR(A35),MINUTE(A35),)&gt;DebR,TIME(HOUR(A35),MINUTE(A35),)&lt;FinR),FinR-TIME(HOUR(A35),MINUTE(A35),))-IF(TIME(HOUR(A35),MINUTE(A35),)&gt;=FinR,FinR-DebR)))-IF(TIME(HOUR(B35),MINUTE(B35),)&lt;DebJ,0,IF(TIME(HOUR(B35),MINUTE(B35),)&lt;FinJ,FinJ-TIME(HOUR(B35),MINUTE(B35),)-IF(AND(TIME(HOUR(B35),MINUTE(B35),)&gt;DebR,TIME(HOUR(B35),MINUTE(B35),)&lt;FinR),FinR-TIME(HOUR(B35),MINUTE(B35),))-IF(TIME(HOUR(B35),MINUTE(B35),)&lt;=DebR,FinR-DebR)))</f>
        <v>0.5</v>
      </c>
    </row>
    <row r="36" spans="1:3" x14ac:dyDescent="0.2">
      <c r="A36" s="23">
        <v>42762.583333333336</v>
      </c>
      <c r="B36" s="17">
        <v>42766.520833333336</v>
      </c>
      <c r="C36" s="19">
        <f>NETWORKDAYS(A36,B36,Fériés)*Journée-IF(TIME(HOUR(A36),MINUTE(A36),)&gt;FinJ,Journée,IF(TIME(HOUR(A36),MINUTE(A36),)&gt;=DebJ,TIME(HOUR(A36),MINUTE(A36),)-DebJ-IF(AND(TIME(HOUR(A36),MINUTE(A36),)&gt;DebR,TIME(HOUR(A36),MINUTE(A36),)&lt;FinR),FinR-TIME(HOUR(A36),MINUTE(A36),))-IF(TIME(HOUR(A36),MINUTE(A36),)&gt;=FinR,FinR-DebR)))-IF(TIME(HOUR(B36),MINUTE(B36),)&lt;DebJ,0,IF(TIME(HOUR(B36),MINUTE(B36),)&lt;FinJ,FinJ-TIME(HOUR(B36),MINUTE(B36),)-IF(AND(TIME(HOUR(B36),MINUTE(B36),)&gt;DebR,TIME(HOUR(B36),MINUTE(B36),)&lt;FinR),FinR-TIME(HOUR(B36),MINUTE(B36),))-IF(TIME(HOUR(B36),MINUTE(B36),)&lt;=DebR,FinR-DebR)))</f>
        <v>0.5</v>
      </c>
    </row>
    <row r="37" spans="1:3" x14ac:dyDescent="0.2">
      <c r="A37" s="23">
        <v>42762.583333333336</v>
      </c>
      <c r="B37" s="17">
        <v>42766.524305555555</v>
      </c>
      <c r="C37" s="19">
        <f>NETWORKDAYS(A37,B37,Fériés)*Journée-IF(TIME(HOUR(A37),MINUTE(A37),)&gt;FinJ,Journée,IF(TIME(HOUR(A37),MINUTE(A37),)&gt;=DebJ,TIME(HOUR(A37),MINUTE(A37),)-DebJ-IF(AND(TIME(HOUR(A37),MINUTE(A37),)&gt;DebR,TIME(HOUR(A37),MINUTE(A37),)&lt;FinR),FinR-TIME(HOUR(A37),MINUTE(A37),))-IF(TIME(HOUR(A37),MINUTE(A37),)&gt;=FinR,FinR-DebR)))-IF(TIME(HOUR(B37),MINUTE(B37),)&lt;DebJ,0,IF(TIME(HOUR(B37),MINUTE(B37),)&lt;FinJ,FinJ-TIME(HOUR(B37),MINUTE(B37),)-IF(AND(TIME(HOUR(B37),MINUTE(B37),)&gt;DebR,TIME(HOUR(B37),MINUTE(B37),)&lt;FinR),FinR-TIME(HOUR(B37),MINUTE(B37),))-IF(TIME(HOUR(B37),MINUTE(B37),)&lt;=DebR,FinR-DebR)))</f>
        <v>0.5</v>
      </c>
    </row>
    <row r="38" spans="1:3" x14ac:dyDescent="0.2">
      <c r="A38" s="23">
        <v>42762.583333333336</v>
      </c>
      <c r="B38" s="17">
        <v>42766.527777777781</v>
      </c>
      <c r="C38" s="19">
        <f>NETWORKDAYS(A38,B38,Fériés)*Journée-IF(TIME(HOUR(A38),MINUTE(A38),)&gt;FinJ,Journée,IF(TIME(HOUR(A38),MINUTE(A38),)&gt;=DebJ,TIME(HOUR(A38),MINUTE(A38),)-DebJ-IF(AND(TIME(HOUR(A38),MINUTE(A38),)&gt;DebR,TIME(HOUR(A38),MINUTE(A38),)&lt;FinR),FinR-TIME(HOUR(A38),MINUTE(A38),))-IF(TIME(HOUR(A38),MINUTE(A38),)&gt;=FinR,FinR-DebR)))-IF(TIME(HOUR(B38),MINUTE(B38),)&lt;DebJ,0,IF(TIME(HOUR(B38),MINUTE(B38),)&lt;FinJ,FinJ-TIME(HOUR(B38),MINUTE(B38),)-IF(AND(TIME(HOUR(B38),MINUTE(B38),)&gt;DebR,TIME(HOUR(B38),MINUTE(B38),)&lt;FinR),FinR-TIME(HOUR(B38),MINUTE(B38),))-IF(TIME(HOUR(B38),MINUTE(B38),)&lt;=DebR,FinR-DebR)))</f>
        <v>0.5</v>
      </c>
    </row>
    <row r="39" spans="1:3" x14ac:dyDescent="0.2">
      <c r="A39" s="23">
        <v>42762.583333333336</v>
      </c>
      <c r="B39" s="17">
        <v>42766.53125</v>
      </c>
      <c r="C39" s="19">
        <f>NETWORKDAYS(A39,B39,Fériés)*Journée-IF(TIME(HOUR(A39),MINUTE(A39),)&gt;FinJ,Journée,IF(TIME(HOUR(A39),MINUTE(A39),)&gt;=DebJ,TIME(HOUR(A39),MINUTE(A39),)-DebJ-IF(AND(TIME(HOUR(A39),MINUTE(A39),)&gt;DebR,TIME(HOUR(A39),MINUTE(A39),)&lt;FinR),FinR-TIME(HOUR(A39),MINUTE(A39),))-IF(TIME(HOUR(A39),MINUTE(A39),)&gt;=FinR,FinR-DebR)))-IF(TIME(HOUR(B39),MINUTE(B39),)&lt;DebJ,0,IF(TIME(HOUR(B39),MINUTE(B39),)&lt;FinJ,FinJ-TIME(HOUR(B39),MINUTE(B39),)-IF(AND(TIME(HOUR(B39),MINUTE(B39),)&gt;DebR,TIME(HOUR(B39),MINUTE(B39),)&lt;FinR),FinR-TIME(HOUR(B39),MINUTE(B39),))-IF(TIME(HOUR(B39),MINUTE(B39),)&lt;=DebR,FinR-DebR)))</f>
        <v>0.5</v>
      </c>
    </row>
    <row r="40" spans="1:3" x14ac:dyDescent="0.2">
      <c r="A40" s="23">
        <v>42762.583333333336</v>
      </c>
      <c r="B40" s="17">
        <v>42766.534722222219</v>
      </c>
      <c r="C40" s="19">
        <f>NETWORKDAYS(A40,B40,Fériés)*Journée-IF(TIME(HOUR(A40),MINUTE(A40),)&gt;FinJ,Journée,IF(TIME(HOUR(A40),MINUTE(A40),)&gt;=DebJ,TIME(HOUR(A40),MINUTE(A40),)-DebJ-IF(AND(TIME(HOUR(A40),MINUTE(A40),)&gt;DebR,TIME(HOUR(A40),MINUTE(A40),)&lt;FinR),FinR-TIME(HOUR(A40),MINUTE(A40),))-IF(TIME(HOUR(A40),MINUTE(A40),)&gt;=FinR,FinR-DebR)))-IF(TIME(HOUR(B40),MINUTE(B40),)&lt;DebJ,0,IF(TIME(HOUR(B40),MINUTE(B40),)&lt;FinJ,FinJ-TIME(HOUR(B40),MINUTE(B40),)-IF(AND(TIME(HOUR(B40),MINUTE(B40),)&gt;DebR,TIME(HOUR(B40),MINUTE(B40),)&lt;FinR),FinR-TIME(HOUR(B40),MINUTE(B40),))-IF(TIME(HOUR(B40),MINUTE(B40),)&lt;=DebR,FinR-DebR)))</f>
        <v>0.5</v>
      </c>
    </row>
    <row r="41" spans="1:3" x14ac:dyDescent="0.2">
      <c r="A41" s="23">
        <v>42762.583333333336</v>
      </c>
      <c r="B41" s="17">
        <v>42766.538194444445</v>
      </c>
      <c r="C41" s="19">
        <f>NETWORKDAYS(A41,B41,Fériés)*Journée-IF(TIME(HOUR(A41),MINUTE(A41),)&gt;FinJ,Journée,IF(TIME(HOUR(A41),MINUTE(A41),)&gt;=DebJ,TIME(HOUR(A41),MINUTE(A41),)-DebJ-IF(AND(TIME(HOUR(A41),MINUTE(A41),)&gt;DebR,TIME(HOUR(A41),MINUTE(A41),)&lt;FinR),FinR-TIME(HOUR(A41),MINUTE(A41),))-IF(TIME(HOUR(A41),MINUTE(A41),)&gt;=FinR,FinR-DebR)))-IF(TIME(HOUR(B41),MINUTE(B41),)&lt;DebJ,0,IF(TIME(HOUR(B41),MINUTE(B41),)&lt;FinJ,FinJ-TIME(HOUR(B41),MINUTE(B41),)-IF(AND(TIME(HOUR(B41),MINUTE(B41),)&gt;DebR,TIME(HOUR(B41),MINUTE(B41),)&lt;FinR),FinR-TIME(HOUR(B41),MINUTE(B41),))-IF(TIME(HOUR(B41),MINUTE(B41),)&lt;=DebR,FinR-DebR)))</f>
        <v>0.5</v>
      </c>
    </row>
    <row r="42" spans="1:3" x14ac:dyDescent="0.2">
      <c r="A42" s="23">
        <v>42762.583333333336</v>
      </c>
      <c r="B42" s="21">
        <v>42766.541666666664</v>
      </c>
      <c r="C42" s="22">
        <f>NETWORKDAYS(A42,B42,Fériés)*Journée-IF(TIME(HOUR(A42),MINUTE(A42),)&gt;FinJ,Journée,IF(TIME(HOUR(A42),MINUTE(A42),)&gt;=DebJ,TIME(HOUR(A42),MINUTE(A42),)-DebJ-IF(AND(TIME(HOUR(A42),MINUTE(A42),)&gt;DebR,TIME(HOUR(A42),MINUTE(A42),)&lt;FinR),FinR-TIME(HOUR(A42),MINUTE(A42),))-IF(TIME(HOUR(A42),MINUTE(A42),)&gt;=FinR,FinR-DebR)))-IF(TIME(HOUR(B42),MINUTE(B42),)&lt;DebJ,0,IF(TIME(HOUR(B42),MINUTE(B42),)&lt;FinJ,FinJ-TIME(HOUR(B42),MINUTE(B42),)-IF(AND(TIME(HOUR(B42),MINUTE(B42),)&gt;DebR,TIME(HOUR(B42),MINUTE(B42),)&lt;FinR),FinR-TIME(HOUR(B42),MINUTE(B42),))-IF(TIME(HOUR(B42),MINUTE(B42),)&lt;=DebR,FinR-DebR)))</f>
        <v>0.5</v>
      </c>
    </row>
    <row r="43" spans="1:3" x14ac:dyDescent="0.2">
      <c r="A43" s="23">
        <v>42762.583333333336</v>
      </c>
      <c r="B43" s="17">
        <v>42766.545138888891</v>
      </c>
      <c r="C43" s="19">
        <f>NETWORKDAYS(A43,B43,Fériés)*Journée-IF(TIME(HOUR(A43),MINUTE(A43),)&gt;FinJ,Journée,IF(TIME(HOUR(A43),MINUTE(A43),)&gt;=DebJ,TIME(HOUR(A43),MINUTE(A43),)-DebJ-IF(AND(TIME(HOUR(A43),MINUTE(A43),)&gt;DebR,TIME(HOUR(A43),MINUTE(A43),)&lt;FinR),FinR-TIME(HOUR(A43),MINUTE(A43),))-IF(TIME(HOUR(A43),MINUTE(A43),)&gt;=FinR,FinR-DebR)))-IF(TIME(HOUR(B43),MINUTE(B43),)&lt;DebJ,0,IF(TIME(HOUR(B43),MINUTE(B43),)&lt;FinJ,FinJ-TIME(HOUR(B43),MINUTE(B43),)-IF(AND(TIME(HOUR(B43),MINUTE(B43),)&gt;DebR,TIME(HOUR(B43),MINUTE(B43),)&lt;FinR),FinR-TIME(HOUR(B43),MINUTE(B43),))-IF(TIME(HOUR(B43),MINUTE(B43),)&lt;=DebR,FinR-DebR)))</f>
        <v>0.5</v>
      </c>
    </row>
    <row r="44" spans="1:3" x14ac:dyDescent="0.2">
      <c r="A44" s="23">
        <v>42762.583333333336</v>
      </c>
      <c r="B44" s="17">
        <v>42766.548611111109</v>
      </c>
      <c r="C44" s="19">
        <f>NETWORKDAYS(A44,B44,Fériés)*Journée-IF(TIME(HOUR(A44),MINUTE(A44),)&gt;FinJ,Journée,IF(TIME(HOUR(A44),MINUTE(A44),)&gt;=DebJ,TIME(HOUR(A44),MINUTE(A44),)-DebJ-IF(AND(TIME(HOUR(A44),MINUTE(A44),)&gt;DebR,TIME(HOUR(A44),MINUTE(A44),)&lt;FinR),FinR-TIME(HOUR(A44),MINUTE(A44),))-IF(TIME(HOUR(A44),MINUTE(A44),)&gt;=FinR,FinR-DebR)))-IF(TIME(HOUR(B44),MINUTE(B44),)&lt;DebJ,0,IF(TIME(HOUR(B44),MINUTE(B44),)&lt;FinJ,FinJ-TIME(HOUR(B44),MINUTE(B44),)-IF(AND(TIME(HOUR(B44),MINUTE(B44),)&gt;DebR,TIME(HOUR(B44),MINUTE(B44),)&lt;FinR),FinR-TIME(HOUR(B44),MINUTE(B44),))-IF(TIME(HOUR(B44),MINUTE(B44),)&lt;=DebR,FinR-DebR)))</f>
        <v>0.5</v>
      </c>
    </row>
    <row r="45" spans="1:3" x14ac:dyDescent="0.2">
      <c r="A45" s="23">
        <v>42762.583333333336</v>
      </c>
      <c r="B45" s="17">
        <v>42766.552083333336</v>
      </c>
      <c r="C45" s="19">
        <f>NETWORKDAYS(A45,B45,Fériés)*Journée-IF(TIME(HOUR(A45),MINUTE(A45),)&gt;FinJ,Journée,IF(TIME(HOUR(A45),MINUTE(A45),)&gt;=DebJ,TIME(HOUR(A45),MINUTE(A45),)-DebJ-IF(AND(TIME(HOUR(A45),MINUTE(A45),)&gt;DebR,TIME(HOUR(A45),MINUTE(A45),)&lt;FinR),FinR-TIME(HOUR(A45),MINUTE(A45),))-IF(TIME(HOUR(A45),MINUTE(A45),)&gt;=FinR,FinR-DebR)))-IF(TIME(HOUR(B45),MINUTE(B45),)&lt;DebJ,0,IF(TIME(HOUR(B45),MINUTE(B45),)&lt;FinJ,FinJ-TIME(HOUR(B45),MINUTE(B45),)-IF(AND(TIME(HOUR(B45),MINUTE(B45),)&gt;DebR,TIME(HOUR(B45),MINUTE(B45),)&lt;FinR),FinR-TIME(HOUR(B45),MINUTE(B45),))-IF(TIME(HOUR(B45),MINUTE(B45),)&lt;=DebR,FinR-DebR)))</f>
        <v>0.5</v>
      </c>
    </row>
    <row r="46" spans="1:3" x14ac:dyDescent="0.2">
      <c r="A46" s="23">
        <v>42762.583333333336</v>
      </c>
      <c r="B46" s="17">
        <v>42766.555555555555</v>
      </c>
      <c r="C46" s="19">
        <f>NETWORKDAYS(A46,B46,Fériés)*Journée-IF(TIME(HOUR(A46),MINUTE(A46),)&gt;FinJ,Journée,IF(TIME(HOUR(A46),MINUTE(A46),)&gt;=DebJ,TIME(HOUR(A46),MINUTE(A46),)-DebJ-IF(AND(TIME(HOUR(A46),MINUTE(A46),)&gt;DebR,TIME(HOUR(A46),MINUTE(A46),)&lt;FinR),FinR-TIME(HOUR(A46),MINUTE(A46),))-IF(TIME(HOUR(A46),MINUTE(A46),)&gt;=FinR,FinR-DebR)))-IF(TIME(HOUR(B46),MINUTE(B46),)&lt;DebJ,0,IF(TIME(HOUR(B46),MINUTE(B46),)&lt;FinJ,FinJ-TIME(HOUR(B46),MINUTE(B46),)-IF(AND(TIME(HOUR(B46),MINUTE(B46),)&gt;DebR,TIME(HOUR(B46),MINUTE(B46),)&lt;FinR),FinR-TIME(HOUR(B46),MINUTE(B46),))-IF(TIME(HOUR(B46),MINUTE(B46),)&lt;=DebR,FinR-DebR)))</f>
        <v>0.5</v>
      </c>
    </row>
    <row r="47" spans="1:3" x14ac:dyDescent="0.2">
      <c r="A47" s="23">
        <v>42762.583333333336</v>
      </c>
      <c r="B47" s="17">
        <v>42766.559027777781</v>
      </c>
      <c r="C47" s="19">
        <f>NETWORKDAYS(A47,B47,Fériés)*Journée-IF(TIME(HOUR(A47),MINUTE(A47),)&gt;FinJ,Journée,IF(TIME(HOUR(A47),MINUTE(A47),)&gt;=DebJ,TIME(HOUR(A47),MINUTE(A47),)-DebJ-IF(AND(TIME(HOUR(A47),MINUTE(A47),)&gt;DebR,TIME(HOUR(A47),MINUTE(A47),)&lt;FinR),FinR-TIME(HOUR(A47),MINUTE(A47),))-IF(TIME(HOUR(A47),MINUTE(A47),)&gt;=FinR,FinR-DebR)))-IF(TIME(HOUR(B47),MINUTE(B47),)&lt;DebJ,0,IF(TIME(HOUR(B47),MINUTE(B47),)&lt;FinJ,FinJ-TIME(HOUR(B47),MINUTE(B47),)-IF(AND(TIME(HOUR(B47),MINUTE(B47),)&gt;DebR,TIME(HOUR(B47),MINUTE(B47),)&lt;FinR),FinR-TIME(HOUR(B47),MINUTE(B47),))-IF(TIME(HOUR(B47),MINUTE(B47),)&lt;=DebR,FinR-DebR)))</f>
        <v>0.5</v>
      </c>
    </row>
    <row r="48" spans="1:3" x14ac:dyDescent="0.2">
      <c r="A48" s="23">
        <v>42762.583333333336</v>
      </c>
      <c r="B48" s="17">
        <v>42766.5625</v>
      </c>
      <c r="C48" s="19">
        <f>NETWORKDAYS(A48,B48,Fériés)*Journée-IF(TIME(HOUR(A48),MINUTE(A48),)&gt;FinJ,Journée,IF(TIME(HOUR(A48),MINUTE(A48),)&gt;=DebJ,TIME(HOUR(A48),MINUTE(A48),)-DebJ-IF(AND(TIME(HOUR(A48),MINUTE(A48),)&gt;DebR,TIME(HOUR(A48),MINUTE(A48),)&lt;FinR),FinR-TIME(HOUR(A48),MINUTE(A48),))-IF(TIME(HOUR(A48),MINUTE(A48),)&gt;=FinR,FinR-DebR)))-IF(TIME(HOUR(B48),MINUTE(B48),)&lt;DebJ,0,IF(TIME(HOUR(B48),MINUTE(B48),)&lt;FinJ,FinJ-TIME(HOUR(B48),MINUTE(B48),)-IF(AND(TIME(HOUR(B48),MINUTE(B48),)&gt;DebR,TIME(HOUR(B48),MINUTE(B48),)&lt;FinR),FinR-TIME(HOUR(B48),MINUTE(B48),))-IF(TIME(HOUR(B48),MINUTE(B48),)&lt;=DebR,FinR-DebR)))</f>
        <v>0.5</v>
      </c>
    </row>
    <row r="49" spans="1:3" x14ac:dyDescent="0.2">
      <c r="A49" s="23">
        <v>42762.583333333336</v>
      </c>
      <c r="B49" s="17">
        <v>42766.565972222219</v>
      </c>
      <c r="C49" s="19">
        <f>NETWORKDAYS(A49,B49,Fériés)*Journée-IF(TIME(HOUR(A49),MINUTE(A49),)&gt;FinJ,Journée,IF(TIME(HOUR(A49),MINUTE(A49),)&gt;=DebJ,TIME(HOUR(A49),MINUTE(A49),)-DebJ-IF(AND(TIME(HOUR(A49),MINUTE(A49),)&gt;DebR,TIME(HOUR(A49),MINUTE(A49),)&lt;FinR),FinR-TIME(HOUR(A49),MINUTE(A49),))-IF(TIME(HOUR(A49),MINUTE(A49),)&gt;=FinR,FinR-DebR)))-IF(TIME(HOUR(B49),MINUTE(B49),)&lt;DebJ,0,IF(TIME(HOUR(B49),MINUTE(B49),)&lt;FinJ,FinJ-TIME(HOUR(B49),MINUTE(B49),)-IF(AND(TIME(HOUR(B49),MINUTE(B49),)&gt;DebR,TIME(HOUR(B49),MINUTE(B49),)&lt;FinR),FinR-TIME(HOUR(B49),MINUTE(B49),))-IF(TIME(HOUR(B49),MINUTE(B49),)&lt;=DebR,FinR-DebR)))</f>
        <v>0.5</v>
      </c>
    </row>
    <row r="50" spans="1:3" x14ac:dyDescent="0.2">
      <c r="A50" s="23">
        <v>42762.583333333336</v>
      </c>
      <c r="B50" s="17">
        <v>42766.569444444445</v>
      </c>
      <c r="C50" s="19">
        <f>NETWORKDAYS(A50,B50,Fériés)*Journée-IF(TIME(HOUR(A50),MINUTE(A50),)&gt;FinJ,Journée,IF(TIME(HOUR(A50),MINUTE(A50),)&gt;=DebJ,TIME(HOUR(A50),MINUTE(A50),)-DebJ-IF(AND(TIME(HOUR(A50),MINUTE(A50),)&gt;DebR,TIME(HOUR(A50),MINUTE(A50),)&lt;FinR),FinR-TIME(HOUR(A50),MINUTE(A50),))-IF(TIME(HOUR(A50),MINUTE(A50),)&gt;=FinR,FinR-DebR)))-IF(TIME(HOUR(B50),MINUTE(B50),)&lt;DebJ,0,IF(TIME(HOUR(B50),MINUTE(B50),)&lt;FinJ,FinJ-TIME(HOUR(B50),MINUTE(B50),)-IF(AND(TIME(HOUR(B50),MINUTE(B50),)&gt;DebR,TIME(HOUR(B50),MINUTE(B50),)&lt;FinR),FinR-TIME(HOUR(B50),MINUTE(B50),))-IF(TIME(HOUR(B50),MINUTE(B50),)&lt;=DebR,FinR-DebR)))</f>
        <v>0.5</v>
      </c>
    </row>
    <row r="51" spans="1:3" x14ac:dyDescent="0.2">
      <c r="A51" s="23">
        <v>42762.583333333336</v>
      </c>
      <c r="B51" s="17">
        <v>42766.572916666664</v>
      </c>
      <c r="C51" s="19">
        <f>NETWORKDAYS(A51,B51,Fériés)*Journée-IF(TIME(HOUR(A51),MINUTE(A51),)&gt;FinJ,Journée,IF(TIME(HOUR(A51),MINUTE(A51),)&gt;=DebJ,TIME(HOUR(A51),MINUTE(A51),)-DebJ-IF(AND(TIME(HOUR(A51),MINUTE(A51),)&gt;DebR,TIME(HOUR(A51),MINUTE(A51),)&lt;FinR),FinR-TIME(HOUR(A51),MINUTE(A51),))-IF(TIME(HOUR(A51),MINUTE(A51),)&gt;=FinR,FinR-DebR)))-IF(TIME(HOUR(B51),MINUTE(B51),)&lt;DebJ,0,IF(TIME(HOUR(B51),MINUTE(B51),)&lt;FinJ,FinJ-TIME(HOUR(B51),MINUTE(B51),)-IF(AND(TIME(HOUR(B51),MINUTE(B51),)&gt;DebR,TIME(HOUR(B51),MINUTE(B51),)&lt;FinR),FinR-TIME(HOUR(B51),MINUTE(B51),))-IF(TIME(HOUR(B51),MINUTE(B51),)&lt;=DebR,FinR-DebR)))</f>
        <v>0.5</v>
      </c>
    </row>
    <row r="52" spans="1:3" x14ac:dyDescent="0.2">
      <c r="A52" s="23">
        <v>42762.583333333336</v>
      </c>
      <c r="B52" s="17">
        <v>42766.576388888891</v>
      </c>
      <c r="C52" s="19">
        <f>NETWORKDAYS(A52,B52,Fériés)*Journée-IF(TIME(HOUR(A52),MINUTE(A52),)&gt;FinJ,Journée,IF(TIME(HOUR(A52),MINUTE(A52),)&gt;=DebJ,TIME(HOUR(A52),MINUTE(A52),)-DebJ-IF(AND(TIME(HOUR(A52),MINUTE(A52),)&gt;DebR,TIME(HOUR(A52),MINUTE(A52),)&lt;FinR),FinR-TIME(HOUR(A52),MINUTE(A52),))-IF(TIME(HOUR(A52),MINUTE(A52),)&gt;=FinR,FinR-DebR)))-IF(TIME(HOUR(B52),MINUTE(B52),)&lt;DebJ,0,IF(TIME(HOUR(B52),MINUTE(B52),)&lt;FinJ,FinJ-TIME(HOUR(B52),MINUTE(B52),)-IF(AND(TIME(HOUR(B52),MINUTE(B52),)&gt;DebR,TIME(HOUR(B52),MINUTE(B52),)&lt;FinR),FinR-TIME(HOUR(B52),MINUTE(B52),))-IF(TIME(HOUR(B52),MINUTE(B52),)&lt;=DebR,FinR-DebR)))</f>
        <v>0.5</v>
      </c>
    </row>
    <row r="53" spans="1:3" x14ac:dyDescent="0.2">
      <c r="A53" s="23">
        <v>42762.583333333336</v>
      </c>
      <c r="B53" s="17">
        <v>42766.579861111109</v>
      </c>
      <c r="C53" s="19">
        <f>NETWORKDAYS(A53,B53,Fériés)*Journée-IF(TIME(HOUR(A53),MINUTE(A53),)&gt;FinJ,Journée,IF(TIME(HOUR(A53),MINUTE(A53),)&gt;=DebJ,TIME(HOUR(A53),MINUTE(A53),)-DebJ-IF(AND(TIME(HOUR(A53),MINUTE(A53),)&gt;DebR,TIME(HOUR(A53),MINUTE(A53),)&lt;FinR),FinR-TIME(HOUR(A53),MINUTE(A53),))-IF(TIME(HOUR(A53),MINUTE(A53),)&gt;=FinR,FinR-DebR)))-IF(TIME(HOUR(B53),MINUTE(B53),)&lt;DebJ,0,IF(TIME(HOUR(B53),MINUTE(B53),)&lt;FinJ,FinJ-TIME(HOUR(B53),MINUTE(B53),)-IF(AND(TIME(HOUR(B53),MINUTE(B53),)&gt;DebR,TIME(HOUR(B53),MINUTE(B53),)&lt;FinR),FinR-TIME(HOUR(B53),MINUTE(B53),))-IF(TIME(HOUR(B53),MINUTE(B53),)&lt;=DebR,FinR-DebR)))</f>
        <v>0.5</v>
      </c>
    </row>
    <row r="54" spans="1:3" x14ac:dyDescent="0.2">
      <c r="A54" s="23">
        <v>42762.583333333336</v>
      </c>
      <c r="B54" s="21">
        <v>42766.583333333336</v>
      </c>
      <c r="C54" s="22">
        <f>NETWORKDAYS(A54,B54,Fériés)*Journée-IF(TIME(HOUR(A54),MINUTE(A54),)&gt;FinJ,Journée,IF(TIME(HOUR(A54),MINUTE(A54),)&gt;=DebJ,TIME(HOUR(A54),MINUTE(A54),)-DebJ-IF(AND(TIME(HOUR(A54),MINUTE(A54),)&gt;DebR,TIME(HOUR(A54),MINUTE(A54),)&lt;FinR),FinR-TIME(HOUR(A54),MINUTE(A54),))-IF(TIME(HOUR(A54),MINUTE(A54),)&gt;=FinR,FinR-DebR)))-IF(TIME(HOUR(B54),MINUTE(B54),)&lt;DebJ,0,IF(TIME(HOUR(B54),MINUTE(B54),)&lt;FinJ,FinJ-TIME(HOUR(B54),MINUTE(B54),)-IF(AND(TIME(HOUR(B54),MINUTE(B54),)&gt;DebR,TIME(HOUR(B54),MINUTE(B54),)&lt;FinR),FinR-TIME(HOUR(B54),MINUTE(B54),))-IF(TIME(HOUR(B54),MINUTE(B54),)&lt;=DebR,FinR-DebR)))</f>
        <v>0.5</v>
      </c>
    </row>
  </sheetData>
  <conditionalFormatting sqref="A2:B2">
    <cfRule type="expression" dxfId="14" priority="7" stopIfTrue="1">
      <formula>OR(WEEKDAY(A2,2)&gt;5,COUNTIF(_fer6,DATE(YEAR(A2),MONTH(A2),DAY(A2)))&gt;0)</formula>
    </cfRule>
  </conditionalFormatting>
  <conditionalFormatting sqref="C2">
    <cfRule type="expression" dxfId="13" priority="9" stopIfTrue="1">
      <formula>OR(WEEKDAY(A2,2)&gt;5,WEEKDAY(B2,2)&gt;5,COUNTIF(_fer6,DATE(YEAR(A2),MONTH(A2),DAY(A2)))&gt;0,COUNTIF($B$2:$B$17,DATE(YEAR(B2),MONTH(B2),DAY(B2)))&gt;0)</formula>
    </cfRule>
  </conditionalFormatting>
  <conditionalFormatting sqref="B4:B29">
    <cfRule type="expression" dxfId="7" priority="5" stopIfTrue="1">
      <formula>OR(WEEKDAY(B4,2)&gt;5,COUNTIF(_fer6,DATE(YEAR(B4),MONTH(B4),DAY(B4)))&gt;0)</formula>
    </cfRule>
  </conditionalFormatting>
  <conditionalFormatting sqref="A4:A54">
    <cfRule type="expression" dxfId="2" priority="4" stopIfTrue="1">
      <formula>OR(WEEKDAY(A4,2)&gt;5,COUNTIF(_fer6,DATE(YEAR(A4),MONTH(A4),DAY(A4)))&gt;0)</formula>
    </cfRule>
  </conditionalFormatting>
  <conditionalFormatting sqref="C4:C54">
    <cfRule type="expression" dxfId="11" priority="3" stopIfTrue="1">
      <formula>OR(WEEKDAY(A4,2)&gt;5,WEEKDAY(B4,2)&gt;5,COUNTIF(_fer6,DATE(YEAR(A4),MONTH(A4),DAY(A4)))&gt;0,COUNTIF($B$2:$B$17,DATE(YEAR(B4),MONTH(B4),DAY(B4)))&gt;0)</formula>
    </cfRule>
  </conditionalFormatting>
  <conditionalFormatting sqref="B30:B54">
    <cfRule type="expression" dxfId="4" priority="1" stopIfTrue="1">
      <formula>OR(WEEKDAY(B30,2)&gt;5,COUNTIF(_fer6,DATE(YEAR(B30),MONTH(B30),DAY(B30)))&gt;0)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K21"/>
  <sheetViews>
    <sheetView workbookViewId="0">
      <selection activeCell="F21" sqref="F21"/>
    </sheetView>
  </sheetViews>
  <sheetFormatPr baseColWidth="10" defaultColWidth="11.5703125" defaultRowHeight="15.75" x14ac:dyDescent="0.25"/>
  <cols>
    <col min="1" max="1" width="2.28515625" style="4" customWidth="1"/>
    <col min="2" max="2" width="25.7109375" style="4" customWidth="1"/>
    <col min="3" max="3" width="3.28515625" style="4" customWidth="1"/>
    <col min="4" max="4" width="31.85546875" style="6" customWidth="1"/>
    <col min="5" max="5" width="3.28515625" style="4" customWidth="1"/>
    <col min="6" max="6" width="16.7109375" style="4" bestFit="1" customWidth="1"/>
    <col min="7" max="10" width="11.5703125" style="4"/>
    <col min="11" max="11" width="5.42578125" style="4" bestFit="1" customWidth="1"/>
    <col min="12" max="16384" width="11.5703125" style="4"/>
  </cols>
  <sheetData>
    <row r="1" spans="2:11" x14ac:dyDescent="0.25">
      <c r="B1" s="1">
        <v>2017</v>
      </c>
      <c r="C1" s="2"/>
      <c r="D1" s="3"/>
      <c r="K1" s="5">
        <v>2015</v>
      </c>
    </row>
    <row r="2" spans="2:11" x14ac:dyDescent="0.25">
      <c r="K2" s="5">
        <v>2016</v>
      </c>
    </row>
    <row r="3" spans="2:11" x14ac:dyDescent="0.25">
      <c r="B3" s="7"/>
      <c r="C3" s="7"/>
      <c r="D3" s="8"/>
      <c r="K3" s="5">
        <v>2017</v>
      </c>
    </row>
    <row r="4" spans="2:11" x14ac:dyDescent="0.25">
      <c r="B4" s="9" t="s">
        <v>0</v>
      </c>
      <c r="C4" s="10"/>
      <c r="D4" s="11">
        <f>DATE(An,1,1)</f>
        <v>42736</v>
      </c>
      <c r="F4" s="12"/>
      <c r="K4" s="5">
        <v>2018</v>
      </c>
    </row>
    <row r="5" spans="2:11" x14ac:dyDescent="0.25">
      <c r="B5" s="9" t="s">
        <v>1</v>
      </c>
      <c r="C5" s="10"/>
      <c r="D5" s="13">
        <f>FLOOR(DATE(An,5,DAY(MINUTE(An/38)/2+56)),7)-34+7*(An=2079)</f>
        <v>42841</v>
      </c>
      <c r="F5" s="12"/>
      <c r="K5" s="5">
        <v>2019</v>
      </c>
    </row>
    <row r="6" spans="2:11" x14ac:dyDescent="0.25">
      <c r="B6" s="9" t="s">
        <v>2</v>
      </c>
      <c r="C6" s="10"/>
      <c r="D6" s="13">
        <f>D5+1</f>
        <v>42842</v>
      </c>
      <c r="F6" s="14"/>
      <c r="K6" s="5">
        <v>2020</v>
      </c>
    </row>
    <row r="7" spans="2:11" x14ac:dyDescent="0.25">
      <c r="B7" s="9" t="s">
        <v>3</v>
      </c>
      <c r="C7" s="10"/>
      <c r="D7" s="13">
        <f>DATE(An,5,1)</f>
        <v>42856</v>
      </c>
      <c r="K7" s="5">
        <v>2021</v>
      </c>
    </row>
    <row r="8" spans="2:11" x14ac:dyDescent="0.25">
      <c r="B8" s="9" t="s">
        <v>4</v>
      </c>
      <c r="C8" s="10"/>
      <c r="D8" s="13">
        <f>DATE(An,5,8)</f>
        <v>42863</v>
      </c>
      <c r="K8" s="5">
        <v>2022</v>
      </c>
    </row>
    <row r="9" spans="2:11" x14ac:dyDescent="0.25">
      <c r="B9" s="9" t="s">
        <v>5</v>
      </c>
      <c r="C9" s="10"/>
      <c r="D9" s="13">
        <f>D5+39</f>
        <v>42880</v>
      </c>
      <c r="K9" s="5">
        <v>2023</v>
      </c>
    </row>
    <row r="10" spans="2:11" x14ac:dyDescent="0.25">
      <c r="B10" s="9" t="s">
        <v>6</v>
      </c>
      <c r="C10" s="10"/>
      <c r="D10" s="11">
        <f>D5+49</f>
        <v>42890</v>
      </c>
      <c r="K10" s="5">
        <v>2024</v>
      </c>
    </row>
    <row r="11" spans="2:11" x14ac:dyDescent="0.25">
      <c r="B11" s="9" t="s">
        <v>7</v>
      </c>
      <c r="C11" s="10"/>
      <c r="D11" s="11">
        <f>D10+1</f>
        <v>42891</v>
      </c>
      <c r="K11" s="5">
        <v>2025</v>
      </c>
    </row>
    <row r="12" spans="2:11" x14ac:dyDescent="0.25">
      <c r="B12" s="9" t="s">
        <v>8</v>
      </c>
      <c r="C12" s="10"/>
      <c r="D12" s="11">
        <f>DATE(An,7,14)</f>
        <v>42930</v>
      </c>
      <c r="K12" s="5">
        <v>2026</v>
      </c>
    </row>
    <row r="13" spans="2:11" x14ac:dyDescent="0.25">
      <c r="B13" s="9" t="s">
        <v>9</v>
      </c>
      <c r="C13" s="10"/>
      <c r="D13" s="11">
        <f>DATE(An,8,15)</f>
        <v>42962</v>
      </c>
      <c r="F13" s="12"/>
      <c r="K13" s="5">
        <v>2027</v>
      </c>
    </row>
    <row r="14" spans="2:11" x14ac:dyDescent="0.25">
      <c r="B14" s="9" t="s">
        <v>10</v>
      </c>
      <c r="C14" s="10"/>
      <c r="D14" s="11">
        <f>DATE(An,11,1)</f>
        <v>43040</v>
      </c>
      <c r="K14" s="5">
        <v>2028</v>
      </c>
    </row>
    <row r="15" spans="2:11" x14ac:dyDescent="0.25">
      <c r="B15" s="9" t="s">
        <v>11</v>
      </c>
      <c r="C15" s="10"/>
      <c r="D15" s="11">
        <f>DATE(An,11,11)</f>
        <v>43050</v>
      </c>
      <c r="K15" s="5">
        <v>2029</v>
      </c>
    </row>
    <row r="16" spans="2:11" x14ac:dyDescent="0.25">
      <c r="B16" s="9" t="s">
        <v>12</v>
      </c>
      <c r="C16" s="10"/>
      <c r="D16" s="11">
        <f>DATE(An,12,25)</f>
        <v>43094</v>
      </c>
      <c r="K16" s="5">
        <v>2030</v>
      </c>
    </row>
    <row r="17" spans="2:4" x14ac:dyDescent="0.25">
      <c r="B17" s="7"/>
      <c r="C17" s="7"/>
      <c r="D17" s="8"/>
    </row>
    <row r="18" spans="2:4" x14ac:dyDescent="0.25">
      <c r="B18" s="7"/>
      <c r="C18" s="7"/>
      <c r="D18" s="8"/>
    </row>
    <row r="19" spans="2:4" x14ac:dyDescent="0.25">
      <c r="B19" s="7"/>
      <c r="C19" s="7"/>
      <c r="D19" s="8"/>
    </row>
    <row r="20" spans="2:4" x14ac:dyDescent="0.25">
      <c r="B20" s="7"/>
      <c r="C20" s="7"/>
      <c r="D20" s="8"/>
    </row>
    <row r="21" spans="2:4" x14ac:dyDescent="0.25">
      <c r="B21" s="7"/>
      <c r="C21" s="7"/>
      <c r="D21" s="8"/>
    </row>
  </sheetData>
  <conditionalFormatting sqref="B4:D16">
    <cfRule type="expression" dxfId="10" priority="1" stopIfTrue="1">
      <formula>MOD(ROW(),2)</formula>
    </cfRule>
  </conditionalFormatting>
  <dataValidations count="1">
    <dataValidation type="list" allowBlank="1" showInputMessage="1" showErrorMessage="1" sqref="B1">
      <formula1>annee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Feuil2</vt:lpstr>
      <vt:lpstr>Fériés</vt:lpstr>
      <vt:lpstr>An</vt:lpstr>
      <vt:lpstr>DebJ</vt:lpstr>
      <vt:lpstr>DebR</vt:lpstr>
      <vt:lpstr>Fériés</vt:lpstr>
      <vt:lpstr>FinJ</vt:lpstr>
      <vt:lpstr>FinR</vt:lpstr>
      <vt:lpstr>Journée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BAGDATLI Ercan</cp:lastModifiedBy>
  <dcterms:created xsi:type="dcterms:W3CDTF">2017-01-23T17:17:01Z</dcterms:created>
  <dcterms:modified xsi:type="dcterms:W3CDTF">2017-01-25T11:29:25Z</dcterms:modified>
</cp:coreProperties>
</file>