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drawings/drawing4.xml" ContentType="application/vnd.openxmlformats-officedocument.drawingml.chartshapes+xml"/>
  <Override PartName="/xl/charts/chart4.xml" ContentType="application/vnd.openxmlformats-officedocument.drawingml.chart+xml"/>
  <Override PartName="/xl/drawings/drawing5.xml" ContentType="application/vnd.openxmlformats-officedocument.drawingml.chartshapes+xml"/>
  <Override PartName="/xl/charts/chart5.xml" ContentType="application/vnd.openxmlformats-officedocument.drawingml.chart+xml"/>
  <Override PartName="/xl/drawings/drawing6.xml" ContentType="application/vnd.openxmlformats-officedocument.drawingml.chartshapes+xml"/>
  <Override PartName="/xl/charts/chart6.xml" ContentType="application/vnd.openxmlformats-officedocument.drawingml.chart+xml"/>
  <Override PartName="/xl/drawings/drawing7.xml" ContentType="application/vnd.openxmlformats-officedocument.drawingml.chartshapes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tables/table7.xml" ContentType="application/vnd.openxmlformats-officedocument.spreadsheetml.table+xml"/>
  <Override PartName="/xl/queryTables/queryTable7.xml" ContentType="application/vnd.openxmlformats-officedocument.spreadsheetml.queryTable+xml"/>
  <Override PartName="/xl/tables/table8.xml" ContentType="application/vnd.openxmlformats-officedocument.spreadsheetml.table+xml"/>
  <Override PartName="/xl/queryTables/queryTable8.xml" ContentType="application/vnd.openxmlformats-officedocument.spreadsheetml.queryTable+xml"/>
  <Override PartName="/xl/tables/table9.xml" ContentType="application/vnd.openxmlformats-officedocument.spreadsheetml.table+xml"/>
  <Override PartName="/xl/queryTables/queryTable9.xml" ContentType="application/vnd.openxmlformats-officedocument.spreadsheetml.queryTable+xml"/>
  <Override PartName="/xl/tables/table10.xml" ContentType="application/vnd.openxmlformats-officedocument.spreadsheetml.table+xml"/>
  <Override PartName="/xl/queryTables/queryTable10.xml" ContentType="application/vnd.openxmlformats-officedocument.spreadsheetml.queryTable+xml"/>
  <Override PartName="/xl/tables/table11.xml" ContentType="application/vnd.openxmlformats-officedocument.spreadsheetml.table+xml"/>
  <Override PartName="/xl/queryTables/queryTable11.xml" ContentType="application/vnd.openxmlformats-officedocument.spreadsheetml.query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tables/table12.xml" ContentType="application/vnd.openxmlformats-officedocument.spreadsheetml.table+xml"/>
  <Override PartName="/xl/queryTables/queryTable1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bernard\Dropbox\ExcelPratique\miandry_rabe\"/>
    </mc:Choice>
  </mc:AlternateContent>
  <bookViews>
    <workbookView xWindow="0" yWindow="0" windowWidth="11460" windowHeight="8145" tabRatio="912" activeTab="6"/>
  </bookViews>
  <sheets>
    <sheet name="Indicators" sheetId="17" r:id="rId1"/>
    <sheet name="Indicators_Data" sheetId="18" state="hidden" r:id="rId2"/>
    <sheet name="3100.3200" sheetId="32" r:id="rId3"/>
    <sheet name="3300" sheetId="37" r:id="rId4"/>
    <sheet name="3400" sheetId="38" r:id="rId5"/>
    <sheet name="3500.3600" sheetId="39" r:id="rId6"/>
    <sheet name="5100.9600" sheetId="40" r:id="rId7"/>
    <sheet name="3100.3200_Tab" sheetId="15" r:id="rId8"/>
    <sheet name="T_Data_Arun" sheetId="20" state="hidden" r:id="rId9"/>
    <sheet name="T_Data_Denis" sheetId="21" state="hidden" r:id="rId10"/>
    <sheet name="T_Data_Elisa" sheetId="22" state="hidden" r:id="rId11"/>
    <sheet name="T_Data_Gueorgui" sheetId="23" state="hidden" r:id="rId12"/>
    <sheet name="T_Data_Guillaume" sheetId="24" state="hidden" r:id="rId13"/>
    <sheet name="T_Data_Miandry" sheetId="25" state="hidden" r:id="rId14"/>
    <sheet name="T_Data_Nambin" sheetId="26" state="hidden" r:id="rId15"/>
    <sheet name="T_Data_Oleg" sheetId="27" state="hidden" r:id="rId16"/>
    <sheet name="T_Data_Patrick" sheetId="28" state="hidden" r:id="rId17"/>
    <sheet name="T_Data_Roelof" sheetId="29" state="hidden" r:id="rId18"/>
    <sheet name="T_Data_Vien" sheetId="30" state="hidden" r:id="rId19"/>
    <sheet name="3300_Tab" sheetId="33" r:id="rId20"/>
    <sheet name="3400_Tab" sheetId="34" r:id="rId21"/>
    <sheet name="3500.3600_Tab" sheetId="35" r:id="rId22"/>
    <sheet name="5100.9600_Tab" sheetId="36" r:id="rId23"/>
    <sheet name="Data" sheetId="31" r:id="rId24"/>
  </sheets>
  <definedNames>
    <definedName name="Data">OFFSET(#REF!,,,COUNTA(#REF!),47)</definedName>
    <definedName name="DonnéesExternes_1" localSheetId="23" hidden="1">Data!$A$1:$BS$35</definedName>
    <definedName name="DonnéesExternes_1" localSheetId="8" hidden="1">T_Data_Arun!$A$1:$BQ$4</definedName>
    <definedName name="DonnéesExternes_1" localSheetId="9" hidden="1">T_Data_Denis!$A$1:$BQ$5</definedName>
    <definedName name="DonnéesExternes_1" localSheetId="10" hidden="1">T_Data_Elisa!$A$1:$BQ$2</definedName>
    <definedName name="DonnéesExternes_1" localSheetId="11" hidden="1">T_Data_Gueorgui!$A$1:$BQ$2</definedName>
    <definedName name="DonnéesExternes_1" localSheetId="12" hidden="1">T_Data_Guillaume!$A$1:$BQ$7</definedName>
    <definedName name="DonnéesExternes_1" localSheetId="13" hidden="1">T_Data_Miandry!$A$1:$BQ$7</definedName>
    <definedName name="DonnéesExternes_1" localSheetId="14" hidden="1">T_Data_Nambin!$A$1:$BQ$3</definedName>
    <definedName name="DonnéesExternes_1" localSheetId="15" hidden="1">T_Data_Oleg!$A$1:$BQ$2</definedName>
    <definedName name="DonnéesExternes_1" localSheetId="16" hidden="1">T_Data_Patrick!$A$1:$BQ$6</definedName>
    <definedName name="DonnéesExternes_1" localSheetId="17" hidden="1">T_Data_Roelof!$A$1:$BQ$4</definedName>
    <definedName name="DonnéesExternes_1" localSheetId="18" hidden="1">T_Data_Vien!$A$1:$BQ$3</definedName>
    <definedName name="EAM_DATA" localSheetId="19">OFFSET(#REF!,,,COUNTA(#REF!),9)</definedName>
    <definedName name="EAM_DATA" localSheetId="20">OFFSET(#REF!,,,COUNTA(#REF!),9)</definedName>
    <definedName name="EAM_DATA" localSheetId="21">OFFSET(#REF!,,,COUNTA(#REF!),9)</definedName>
    <definedName name="EAM_DATA" localSheetId="22">OFFSET(#REF!,,,COUNTA(#REF!),9)</definedName>
    <definedName name="EAM_DATA">OFFSET(#REF!,,,COUNTA(#REF!),9)</definedName>
    <definedName name="Priority">OFFSET(#REF!,,,COUNTA(#REF!),4)</definedName>
    <definedName name="Responsible">OFFSET(#REF!,,,COUNTA(#REF!))</definedName>
    <definedName name="Status">OFFSET(#REF!,,,COUNTA(#REF!))</definedName>
    <definedName name="Step">OFFSET(#REF!,,,COUNTA(#REF!),5)</definedName>
    <definedName name="T_Description">OFFSET(#REF!,,,COUNTA(#REF!),2)</definedName>
    <definedName name="T_help">OFFSET(#REF!,,,COUNTA(#REF!),2)</definedName>
    <definedName name="T_Projects" localSheetId="19">OFFSET(#REF!,,,COUNTA(#REF!),29)</definedName>
    <definedName name="T_Projects" localSheetId="20">OFFSET(#REF!,,,COUNTA(#REF!),29)</definedName>
    <definedName name="T_Projects" localSheetId="21">OFFSET(#REF!,,,COUNTA(#REF!),29)</definedName>
    <definedName name="T_Projects" localSheetId="22">OFFSET(#REF!,,,COUNTA(#REF!),29)</definedName>
    <definedName name="T_Projects">OFFSET(#REF!,,,COUNTA(#REF!),29)</definedName>
  </definedNames>
  <calcPr calcId="152511"/>
  <pivotCaches>
    <pivotCache cacheId="0" r:id="rId25"/>
  </pivotCaches>
</workbook>
</file>

<file path=xl/calcChain.xml><?xml version="1.0" encoding="utf-8"?>
<calcChain xmlns="http://schemas.openxmlformats.org/spreadsheetml/2006/main">
  <c r="E37" i="36" l="1"/>
  <c r="F37" i="36" s="1"/>
  <c r="H36" i="36"/>
  <c r="E36" i="36"/>
  <c r="F36" i="36" s="1"/>
  <c r="H35" i="36"/>
  <c r="G35" i="36"/>
  <c r="E35" i="36"/>
  <c r="F35" i="36" s="1"/>
  <c r="E34" i="36"/>
  <c r="F34" i="36" s="1"/>
  <c r="E33" i="36"/>
  <c r="F33" i="36" s="1"/>
  <c r="H32" i="36"/>
  <c r="E32" i="36"/>
  <c r="F32" i="36" s="1"/>
  <c r="H31" i="36"/>
  <c r="G31" i="36"/>
  <c r="E31" i="36"/>
  <c r="F31" i="36" s="1"/>
  <c r="E30" i="36"/>
  <c r="F30" i="36" s="1"/>
  <c r="E29" i="36"/>
  <c r="F29" i="36" s="1"/>
  <c r="H28" i="36"/>
  <c r="G28" i="36"/>
  <c r="E28" i="36"/>
  <c r="F28" i="36" s="1"/>
  <c r="H27" i="36"/>
  <c r="G27" i="36"/>
  <c r="E27" i="36"/>
  <c r="F27" i="36" s="1"/>
  <c r="E26" i="36"/>
  <c r="F26" i="36" s="1"/>
  <c r="E25" i="36"/>
  <c r="F25" i="36" s="1"/>
  <c r="H24" i="36"/>
  <c r="G24" i="36"/>
  <c r="E24" i="36"/>
  <c r="F24" i="36" s="1"/>
  <c r="H23" i="36"/>
  <c r="G23" i="36"/>
  <c r="E23" i="36"/>
  <c r="F23" i="36" s="1"/>
  <c r="E22" i="36"/>
  <c r="F22" i="36" s="1"/>
  <c r="E21" i="36"/>
  <c r="H21" i="36" s="1"/>
  <c r="E20" i="36"/>
  <c r="H20" i="36" s="1"/>
  <c r="E19" i="36"/>
  <c r="H19" i="36" s="1"/>
  <c r="G18" i="36"/>
  <c r="E18" i="36"/>
  <c r="H18" i="36" s="1"/>
  <c r="E17" i="36"/>
  <c r="H17" i="36" s="1"/>
  <c r="G16" i="36"/>
  <c r="E16" i="36"/>
  <c r="H16" i="36" s="1"/>
  <c r="E15" i="36"/>
  <c r="H15" i="36" s="1"/>
  <c r="G14" i="36"/>
  <c r="E14" i="36"/>
  <c r="H14" i="36" s="1"/>
  <c r="E13" i="36"/>
  <c r="H13" i="36" s="1"/>
  <c r="G12" i="36"/>
  <c r="E12" i="36"/>
  <c r="H12" i="36" s="1"/>
  <c r="E11" i="36"/>
  <c r="H11" i="36" s="1"/>
  <c r="G10" i="36"/>
  <c r="E10" i="36"/>
  <c r="H10" i="36" s="1"/>
  <c r="E9" i="36"/>
  <c r="H9" i="36" s="1"/>
  <c r="G8" i="36"/>
  <c r="E8" i="36"/>
  <c r="H8" i="36" s="1"/>
  <c r="E7" i="36"/>
  <c r="H7" i="36" s="1"/>
  <c r="G6" i="36"/>
  <c r="E6" i="36"/>
  <c r="H6" i="36" s="1"/>
  <c r="E5" i="36"/>
  <c r="H5" i="36" s="1"/>
  <c r="E4" i="36"/>
  <c r="H4" i="36" s="1"/>
  <c r="E37" i="35"/>
  <c r="E36" i="35"/>
  <c r="E35" i="35"/>
  <c r="E34" i="35"/>
  <c r="E33" i="35"/>
  <c r="E32" i="35"/>
  <c r="E31" i="35"/>
  <c r="E30" i="35"/>
  <c r="E29" i="35"/>
  <c r="E28" i="35"/>
  <c r="E27" i="35"/>
  <c r="E26" i="35"/>
  <c r="E25" i="35"/>
  <c r="E24" i="35"/>
  <c r="E23" i="35"/>
  <c r="E22" i="35"/>
  <c r="E21" i="35"/>
  <c r="E20" i="35"/>
  <c r="E19" i="35"/>
  <c r="F19" i="35" s="1"/>
  <c r="E18" i="35"/>
  <c r="E17" i="35"/>
  <c r="F17" i="35" s="1"/>
  <c r="E16" i="35"/>
  <c r="F15" i="35"/>
  <c r="E15" i="35"/>
  <c r="E14" i="35"/>
  <c r="E13" i="35"/>
  <c r="F13" i="35" s="1"/>
  <c r="E12" i="35"/>
  <c r="E11" i="35"/>
  <c r="F11" i="35" s="1"/>
  <c r="E10" i="35"/>
  <c r="E9" i="35"/>
  <c r="F9" i="35" s="1"/>
  <c r="E8" i="35"/>
  <c r="F7" i="35"/>
  <c r="E7" i="35"/>
  <c r="E6" i="35"/>
  <c r="E5" i="35"/>
  <c r="F5" i="35" s="1"/>
  <c r="E4" i="35"/>
  <c r="E37" i="34"/>
  <c r="H37" i="34" s="1"/>
  <c r="E36" i="34"/>
  <c r="H36" i="34" s="1"/>
  <c r="E35" i="34"/>
  <c r="H35" i="34" s="1"/>
  <c r="E34" i="34"/>
  <c r="H34" i="34" s="1"/>
  <c r="E33" i="34"/>
  <c r="H33" i="34" s="1"/>
  <c r="E32" i="34"/>
  <c r="H32" i="34" s="1"/>
  <c r="E31" i="34"/>
  <c r="H31" i="34" s="1"/>
  <c r="E30" i="34"/>
  <c r="H30" i="34" s="1"/>
  <c r="E29" i="34"/>
  <c r="H29" i="34" s="1"/>
  <c r="E28" i="34"/>
  <c r="H28" i="34" s="1"/>
  <c r="E27" i="34"/>
  <c r="H27" i="34" s="1"/>
  <c r="E26" i="34"/>
  <c r="H26" i="34" s="1"/>
  <c r="E25" i="34"/>
  <c r="H25" i="34" s="1"/>
  <c r="E24" i="34"/>
  <c r="H24" i="34" s="1"/>
  <c r="E23" i="34"/>
  <c r="H23" i="34" s="1"/>
  <c r="E22" i="34"/>
  <c r="H22" i="34" s="1"/>
  <c r="E21" i="34"/>
  <c r="H21" i="34" s="1"/>
  <c r="E20" i="34"/>
  <c r="H20" i="34" s="1"/>
  <c r="E19" i="34"/>
  <c r="H19" i="34" s="1"/>
  <c r="E18" i="34"/>
  <c r="H18" i="34" s="1"/>
  <c r="E17" i="34"/>
  <c r="H17" i="34" s="1"/>
  <c r="E16" i="34"/>
  <c r="H16" i="34" s="1"/>
  <c r="E15" i="34"/>
  <c r="H15" i="34" s="1"/>
  <c r="E14" i="34"/>
  <c r="H14" i="34" s="1"/>
  <c r="E13" i="34"/>
  <c r="H13" i="34" s="1"/>
  <c r="E12" i="34"/>
  <c r="H12" i="34" s="1"/>
  <c r="E11" i="34"/>
  <c r="H11" i="34" s="1"/>
  <c r="E10" i="34"/>
  <c r="H10" i="34" s="1"/>
  <c r="E9" i="34"/>
  <c r="H9" i="34" s="1"/>
  <c r="E8" i="34"/>
  <c r="H8" i="34" s="1"/>
  <c r="E7" i="34"/>
  <c r="H7" i="34" s="1"/>
  <c r="E6" i="34"/>
  <c r="H6" i="34" s="1"/>
  <c r="E5" i="34"/>
  <c r="H5" i="34" s="1"/>
  <c r="E4" i="34"/>
  <c r="H4" i="34" s="1"/>
  <c r="G37" i="33"/>
  <c r="E37" i="33"/>
  <c r="H37" i="33" s="1"/>
  <c r="G36" i="33"/>
  <c r="E36" i="33"/>
  <c r="H36" i="33" s="1"/>
  <c r="G35" i="33"/>
  <c r="E35" i="33"/>
  <c r="H35" i="33" s="1"/>
  <c r="G34" i="33"/>
  <c r="E34" i="33"/>
  <c r="H34" i="33" s="1"/>
  <c r="G33" i="33"/>
  <c r="E33" i="33"/>
  <c r="H33" i="33" s="1"/>
  <c r="G32" i="33"/>
  <c r="E32" i="33"/>
  <c r="H32" i="33" s="1"/>
  <c r="G31" i="33"/>
  <c r="E31" i="33"/>
  <c r="H31" i="33" s="1"/>
  <c r="G30" i="33"/>
  <c r="E30" i="33"/>
  <c r="H30" i="33" s="1"/>
  <c r="G29" i="33"/>
  <c r="E29" i="33"/>
  <c r="H29" i="33" s="1"/>
  <c r="G28" i="33"/>
  <c r="E28" i="33"/>
  <c r="H28" i="33" s="1"/>
  <c r="G27" i="33"/>
  <c r="E27" i="33"/>
  <c r="H27" i="33" s="1"/>
  <c r="G26" i="33"/>
  <c r="E26" i="33"/>
  <c r="H26" i="33" s="1"/>
  <c r="G25" i="33"/>
  <c r="E25" i="33"/>
  <c r="H25" i="33" s="1"/>
  <c r="G24" i="33"/>
  <c r="E24" i="33"/>
  <c r="H24" i="33" s="1"/>
  <c r="G23" i="33"/>
  <c r="E23" i="33"/>
  <c r="H23" i="33" s="1"/>
  <c r="G22" i="33"/>
  <c r="E22" i="33"/>
  <c r="H22" i="33" s="1"/>
  <c r="G21" i="33"/>
  <c r="E21" i="33"/>
  <c r="H21" i="33" s="1"/>
  <c r="G20" i="33"/>
  <c r="E20" i="33"/>
  <c r="H20" i="33" s="1"/>
  <c r="G19" i="33"/>
  <c r="E19" i="33"/>
  <c r="H19" i="33" s="1"/>
  <c r="G18" i="33"/>
  <c r="E18" i="33"/>
  <c r="H18" i="33" s="1"/>
  <c r="G17" i="33"/>
  <c r="E17" i="33"/>
  <c r="H17" i="33" s="1"/>
  <c r="G16" i="33"/>
  <c r="E16" i="33"/>
  <c r="H16" i="33" s="1"/>
  <c r="G15" i="33"/>
  <c r="E15" i="33"/>
  <c r="H15" i="33" s="1"/>
  <c r="G14" i="33"/>
  <c r="E14" i="33"/>
  <c r="H14" i="33" s="1"/>
  <c r="G13" i="33"/>
  <c r="E13" i="33"/>
  <c r="H13" i="33" s="1"/>
  <c r="E12" i="33"/>
  <c r="H12" i="33" s="1"/>
  <c r="E11" i="33"/>
  <c r="H11" i="33" s="1"/>
  <c r="E10" i="33"/>
  <c r="H10" i="33" s="1"/>
  <c r="E9" i="33"/>
  <c r="H9" i="33" s="1"/>
  <c r="E8" i="33"/>
  <c r="H8" i="33" s="1"/>
  <c r="E7" i="33"/>
  <c r="H7" i="33" s="1"/>
  <c r="E6" i="33"/>
  <c r="H6" i="33" s="1"/>
  <c r="E5" i="33"/>
  <c r="H5" i="33" s="1"/>
  <c r="E4" i="33"/>
  <c r="H4" i="33" s="1"/>
  <c r="B34" i="18"/>
  <c r="B30" i="18"/>
  <c r="B26" i="18"/>
  <c r="G14" i="15"/>
  <c r="G18" i="15"/>
  <c r="G22" i="15"/>
  <c r="G26" i="15"/>
  <c r="G30" i="15"/>
  <c r="G34" i="15"/>
  <c r="E5" i="15"/>
  <c r="H5" i="15" s="1"/>
  <c r="E6" i="15"/>
  <c r="F6" i="15" s="1"/>
  <c r="E7" i="15"/>
  <c r="F7" i="15" s="1"/>
  <c r="E8" i="15"/>
  <c r="G8" i="15" s="1"/>
  <c r="E9" i="15"/>
  <c r="H9" i="15" s="1"/>
  <c r="E10" i="15"/>
  <c r="F10" i="15" s="1"/>
  <c r="E11" i="15"/>
  <c r="F11" i="15" s="1"/>
  <c r="E12" i="15"/>
  <c r="G12" i="15" s="1"/>
  <c r="E13" i="15"/>
  <c r="H13" i="15" s="1"/>
  <c r="E14" i="15"/>
  <c r="F14" i="15" s="1"/>
  <c r="E15" i="15"/>
  <c r="F15" i="15" s="1"/>
  <c r="E16" i="15"/>
  <c r="G16" i="15" s="1"/>
  <c r="E17" i="15"/>
  <c r="H17" i="15" s="1"/>
  <c r="E18" i="15"/>
  <c r="F18" i="15" s="1"/>
  <c r="E19" i="15"/>
  <c r="F19" i="15" s="1"/>
  <c r="E20" i="15"/>
  <c r="G20" i="15" s="1"/>
  <c r="E21" i="15"/>
  <c r="H21" i="15" s="1"/>
  <c r="E22" i="15"/>
  <c r="F22" i="15" s="1"/>
  <c r="E23" i="15"/>
  <c r="F23" i="15" s="1"/>
  <c r="E24" i="15"/>
  <c r="G24" i="15" s="1"/>
  <c r="E25" i="15"/>
  <c r="H25" i="15" s="1"/>
  <c r="E26" i="15"/>
  <c r="F26" i="15" s="1"/>
  <c r="E27" i="15"/>
  <c r="F27" i="15" s="1"/>
  <c r="E28" i="15"/>
  <c r="G28" i="15" s="1"/>
  <c r="E29" i="15"/>
  <c r="H29" i="15" s="1"/>
  <c r="E30" i="15"/>
  <c r="F30" i="15" s="1"/>
  <c r="E31" i="15"/>
  <c r="F31" i="15" s="1"/>
  <c r="E32" i="15"/>
  <c r="G32" i="15" s="1"/>
  <c r="E33" i="15"/>
  <c r="H33" i="15" s="1"/>
  <c r="E34" i="15"/>
  <c r="F34" i="15" s="1"/>
  <c r="E35" i="15"/>
  <c r="F35" i="15" s="1"/>
  <c r="E36" i="15"/>
  <c r="G36" i="15" s="1"/>
  <c r="E37" i="15"/>
  <c r="H37" i="15" s="1"/>
  <c r="E4" i="15"/>
  <c r="H4" i="15" s="1"/>
  <c r="G37" i="15" l="1"/>
  <c r="G33" i="15"/>
  <c r="G29" i="15"/>
  <c r="G25" i="15"/>
  <c r="G21" i="15"/>
  <c r="G17" i="15"/>
  <c r="G13" i="15"/>
  <c r="G4" i="36"/>
  <c r="G9" i="36"/>
  <c r="G11" i="36"/>
  <c r="G13" i="36"/>
  <c r="G15" i="36"/>
  <c r="G17" i="36"/>
  <c r="F19" i="36"/>
  <c r="F20" i="36"/>
  <c r="F21" i="36"/>
  <c r="G22" i="36"/>
  <c r="G26" i="36"/>
  <c r="G30" i="36"/>
  <c r="G34" i="36"/>
  <c r="G5" i="15"/>
  <c r="F37" i="15"/>
  <c r="F33" i="15"/>
  <c r="F29" i="15"/>
  <c r="F25" i="15"/>
  <c r="F21" i="15"/>
  <c r="F17" i="15"/>
  <c r="F13" i="15"/>
  <c r="G19" i="36"/>
  <c r="G20" i="36"/>
  <c r="G21" i="36"/>
  <c r="H22" i="36"/>
  <c r="G25" i="36"/>
  <c r="H26" i="36"/>
  <c r="G29" i="36"/>
  <c r="H30" i="36"/>
  <c r="G33" i="36"/>
  <c r="H34" i="36"/>
  <c r="G37" i="36"/>
  <c r="H34" i="15"/>
  <c r="H30" i="15"/>
  <c r="H26" i="15"/>
  <c r="H22" i="15"/>
  <c r="H18" i="15"/>
  <c r="H14" i="15"/>
  <c r="G9" i="15"/>
  <c r="H25" i="36"/>
  <c r="H29" i="36"/>
  <c r="G32" i="36"/>
  <c r="H33" i="36"/>
  <c r="G36" i="36"/>
  <c r="H37" i="36"/>
  <c r="G5" i="36"/>
  <c r="G7" i="36"/>
  <c r="F4" i="36"/>
  <c r="F5" i="36"/>
  <c r="F6" i="36"/>
  <c r="F7" i="36"/>
  <c r="F8" i="36"/>
  <c r="F9" i="36"/>
  <c r="F10" i="36"/>
  <c r="F11" i="36"/>
  <c r="F12" i="36"/>
  <c r="F13" i="36"/>
  <c r="F14" i="36"/>
  <c r="F15" i="36"/>
  <c r="F16" i="36"/>
  <c r="F17" i="36"/>
  <c r="F18" i="36"/>
  <c r="H22" i="35"/>
  <c r="G22" i="35"/>
  <c r="F22" i="35"/>
  <c r="H26" i="35"/>
  <c r="G26" i="35"/>
  <c r="F26" i="35"/>
  <c r="H30" i="35"/>
  <c r="G30" i="35"/>
  <c r="F30" i="35"/>
  <c r="H34" i="35"/>
  <c r="G34" i="35"/>
  <c r="F34" i="35"/>
  <c r="H4" i="35"/>
  <c r="G4" i="35"/>
  <c r="H6" i="35"/>
  <c r="G6" i="35"/>
  <c r="H8" i="35"/>
  <c r="G8" i="35"/>
  <c r="H10" i="35"/>
  <c r="G10" i="35"/>
  <c r="H12" i="35"/>
  <c r="G12" i="35"/>
  <c r="H14" i="35"/>
  <c r="G14" i="35"/>
  <c r="H16" i="35"/>
  <c r="G16" i="35"/>
  <c r="H18" i="35"/>
  <c r="G18" i="35"/>
  <c r="H20" i="35"/>
  <c r="G20" i="35"/>
  <c r="H23" i="35"/>
  <c r="G23" i="35"/>
  <c r="F23" i="35"/>
  <c r="H27" i="35"/>
  <c r="G27" i="35"/>
  <c r="F27" i="35"/>
  <c r="H31" i="35"/>
  <c r="G31" i="35"/>
  <c r="F31" i="35"/>
  <c r="H35" i="35"/>
  <c r="G35" i="35"/>
  <c r="F35" i="35"/>
  <c r="F4" i="35"/>
  <c r="F6" i="35"/>
  <c r="F8" i="35"/>
  <c r="F10" i="35"/>
  <c r="F12" i="35"/>
  <c r="F14" i="35"/>
  <c r="F16" i="35"/>
  <c r="F18" i="35"/>
  <c r="F20" i="35"/>
  <c r="H24" i="35"/>
  <c r="G24" i="35"/>
  <c r="F24" i="35"/>
  <c r="H28" i="35"/>
  <c r="G28" i="35"/>
  <c r="F28" i="35"/>
  <c r="H32" i="35"/>
  <c r="G32" i="35"/>
  <c r="F32" i="35"/>
  <c r="H36" i="35"/>
  <c r="G36" i="35"/>
  <c r="F36" i="35"/>
  <c r="H5" i="35"/>
  <c r="G5" i="35"/>
  <c r="H7" i="35"/>
  <c r="G7" i="35"/>
  <c r="H9" i="35"/>
  <c r="G9" i="35"/>
  <c r="H11" i="35"/>
  <c r="G11" i="35"/>
  <c r="H13" i="35"/>
  <c r="G13" i="35"/>
  <c r="H15" i="35"/>
  <c r="G15" i="35"/>
  <c r="H17" i="35"/>
  <c r="G17" i="35"/>
  <c r="H19" i="35"/>
  <c r="G19" i="35"/>
  <c r="H21" i="35"/>
  <c r="G21" i="35"/>
  <c r="F21" i="35"/>
  <c r="H25" i="35"/>
  <c r="G25" i="35"/>
  <c r="F25" i="35"/>
  <c r="H29" i="35"/>
  <c r="G29" i="35"/>
  <c r="F29" i="35"/>
  <c r="H33" i="35"/>
  <c r="G33" i="35"/>
  <c r="F33" i="35"/>
  <c r="H37" i="35"/>
  <c r="G37" i="35"/>
  <c r="F37" i="35"/>
  <c r="F4" i="34"/>
  <c r="F5" i="34"/>
  <c r="F6" i="34"/>
  <c r="F7" i="34"/>
  <c r="F8" i="34"/>
  <c r="F9" i="34"/>
  <c r="F10" i="34"/>
  <c r="F11" i="34"/>
  <c r="F12" i="34"/>
  <c r="F13" i="34"/>
  <c r="F14" i="34"/>
  <c r="F15" i="34"/>
  <c r="F16" i="34"/>
  <c r="F17" i="34"/>
  <c r="F18" i="34"/>
  <c r="F19" i="34"/>
  <c r="F20" i="34"/>
  <c r="F21" i="34"/>
  <c r="F22" i="34"/>
  <c r="F23" i="34"/>
  <c r="F24" i="34"/>
  <c r="F25" i="34"/>
  <c r="F26" i="34"/>
  <c r="F27" i="34"/>
  <c r="F28" i="34"/>
  <c r="F29" i="34"/>
  <c r="F30" i="34"/>
  <c r="F31" i="34"/>
  <c r="F32" i="34"/>
  <c r="F33" i="34"/>
  <c r="F34" i="34"/>
  <c r="F35" i="34"/>
  <c r="F36" i="34"/>
  <c r="F37" i="34"/>
  <c r="G4" i="34"/>
  <c r="G5" i="34"/>
  <c r="G6" i="34"/>
  <c r="G7" i="34"/>
  <c r="G8" i="34"/>
  <c r="G9" i="34"/>
  <c r="G10" i="34"/>
  <c r="G11" i="34"/>
  <c r="G12" i="34"/>
  <c r="G13" i="34"/>
  <c r="G14" i="34"/>
  <c r="G15" i="34"/>
  <c r="G16" i="34"/>
  <c r="G17" i="34"/>
  <c r="G18" i="34"/>
  <c r="G19" i="34"/>
  <c r="G20" i="34"/>
  <c r="G21" i="34"/>
  <c r="G22" i="34"/>
  <c r="G23" i="34"/>
  <c r="G24" i="34"/>
  <c r="G25" i="34"/>
  <c r="G26" i="34"/>
  <c r="G27" i="34"/>
  <c r="G28" i="34"/>
  <c r="G29" i="34"/>
  <c r="G30" i="34"/>
  <c r="G31" i="34"/>
  <c r="G32" i="34"/>
  <c r="G33" i="34"/>
  <c r="G34" i="34"/>
  <c r="G35" i="34"/>
  <c r="G36" i="34"/>
  <c r="G37" i="34"/>
  <c r="G4" i="33"/>
  <c r="G6" i="33"/>
  <c r="G8" i="33"/>
  <c r="G10" i="33"/>
  <c r="G12" i="33"/>
  <c r="G5" i="33"/>
  <c r="G7" i="33"/>
  <c r="G9" i="33"/>
  <c r="G11" i="33"/>
  <c r="F4" i="33"/>
  <c r="F5" i="33"/>
  <c r="F6" i="33"/>
  <c r="F7" i="33"/>
  <c r="F8" i="33"/>
  <c r="F9" i="33"/>
  <c r="F10" i="33"/>
  <c r="F11" i="33"/>
  <c r="F12" i="33"/>
  <c r="F13" i="33"/>
  <c r="F14" i="33"/>
  <c r="F15" i="33"/>
  <c r="F16" i="33"/>
  <c r="F17" i="33"/>
  <c r="F18" i="33"/>
  <c r="F19" i="33"/>
  <c r="F20" i="33"/>
  <c r="F21" i="33"/>
  <c r="F22" i="33"/>
  <c r="F23" i="33"/>
  <c r="F24" i="33"/>
  <c r="F25" i="33"/>
  <c r="F26" i="33"/>
  <c r="F27" i="33"/>
  <c r="F28" i="33"/>
  <c r="F29" i="33"/>
  <c r="F30" i="33"/>
  <c r="F31" i="33"/>
  <c r="F32" i="33"/>
  <c r="F33" i="33"/>
  <c r="F34" i="33"/>
  <c r="F35" i="33"/>
  <c r="F36" i="33"/>
  <c r="F37" i="33"/>
  <c r="G10" i="15"/>
  <c r="G4" i="15"/>
  <c r="G6" i="15"/>
  <c r="F4" i="15"/>
  <c r="H10" i="15"/>
  <c r="H6" i="15"/>
  <c r="F9" i="15"/>
  <c r="F5" i="15"/>
  <c r="F36" i="15"/>
  <c r="F32" i="15"/>
  <c r="F28" i="15"/>
  <c r="F24" i="15"/>
  <c r="F20" i="15"/>
  <c r="F16" i="15"/>
  <c r="F12" i="15"/>
  <c r="F8" i="15"/>
  <c r="H35" i="15"/>
  <c r="H31" i="15"/>
  <c r="H27" i="15"/>
  <c r="H23" i="15"/>
  <c r="H19" i="15"/>
  <c r="H15" i="15"/>
  <c r="H11" i="15"/>
  <c r="H7" i="15"/>
  <c r="H36" i="15"/>
  <c r="G35" i="15"/>
  <c r="H32" i="15"/>
  <c r="G31" i="15"/>
  <c r="H28" i="15"/>
  <c r="G27" i="15"/>
  <c r="H24" i="15"/>
  <c r="G23" i="15"/>
  <c r="H20" i="15"/>
  <c r="G19" i="15"/>
  <c r="H16" i="15"/>
  <c r="G15" i="15"/>
  <c r="H12" i="15"/>
  <c r="G11" i="15"/>
  <c r="H8" i="15"/>
  <c r="G7" i="15"/>
  <c r="B15" i="18"/>
  <c r="B16" i="18"/>
  <c r="B17" i="18"/>
  <c r="B18" i="18"/>
  <c r="B19" i="18"/>
  <c r="B20" i="18"/>
  <c r="B21" i="18"/>
  <c r="B22" i="18"/>
  <c r="B23" i="18"/>
  <c r="E36" i="18" l="1"/>
  <c r="F36" i="18" s="1"/>
  <c r="B36" i="18"/>
  <c r="F35" i="18"/>
  <c r="K34" i="18"/>
  <c r="K36" i="18" s="1"/>
  <c r="F34" i="18"/>
  <c r="E32" i="18"/>
  <c r="F32" i="18" s="1"/>
  <c r="B32" i="18"/>
  <c r="F31" i="18"/>
  <c r="K30" i="18"/>
  <c r="K32" i="18" s="1"/>
  <c r="F30" i="18"/>
  <c r="E28" i="18"/>
  <c r="F28" i="18" s="1"/>
  <c r="B28" i="18"/>
  <c r="F27" i="18"/>
  <c r="K26" i="18"/>
  <c r="K28" i="18" s="1"/>
  <c r="F26" i="18"/>
  <c r="E13" i="18"/>
  <c r="F13" i="18" s="1"/>
  <c r="B13" i="18"/>
  <c r="F12" i="18"/>
  <c r="K11" i="18"/>
  <c r="K13" i="18" s="1"/>
  <c r="F11" i="18"/>
  <c r="E9" i="18"/>
  <c r="F9" i="18" s="1"/>
  <c r="B9" i="18"/>
  <c r="F8" i="18"/>
  <c r="K7" i="18"/>
  <c r="K9" i="18" s="1"/>
  <c r="F7" i="18"/>
  <c r="K3" i="18"/>
  <c r="K5" i="18" s="1"/>
  <c r="F4" i="18"/>
  <c r="F3" i="18"/>
  <c r="E5" i="18"/>
  <c r="F5" i="18" s="1"/>
  <c r="B5" i="18"/>
  <c r="B3" i="18" l="1"/>
  <c r="C3" i="18" s="1"/>
  <c r="B11" i="18"/>
  <c r="B12" i="18" s="1"/>
  <c r="B7" i="18"/>
  <c r="J7" i="18" s="1"/>
  <c r="J9" i="18" s="1"/>
  <c r="C30" i="18"/>
  <c r="C26" i="18"/>
  <c r="C34" i="18"/>
  <c r="B8" i="18" l="1"/>
  <c r="J3" i="18"/>
  <c r="J5" i="18" s="1"/>
  <c r="B4" i="18"/>
  <c r="J11" i="18"/>
  <c r="J13" i="18" s="1"/>
  <c r="C7" i="18"/>
  <c r="J30" i="18"/>
  <c r="J32" i="18" s="1"/>
  <c r="J34" i="18"/>
  <c r="J36" i="18" s="1"/>
  <c r="C11" i="18"/>
  <c r="B35" i="18"/>
  <c r="B27" i="18"/>
  <c r="B31" i="18"/>
  <c r="J26" i="18"/>
  <c r="J28" i="18" s="1"/>
</calcChain>
</file>

<file path=xl/connections.xml><?xml version="1.0" encoding="utf-8"?>
<connections xmlns="http://schemas.openxmlformats.org/spreadsheetml/2006/main">
  <connection id="1" keepAlive="1" name="Requête - Data" description="Connexion à la requête « Data » dans le classeur." type="5" refreshedVersion="4" background="1" saveData="1">
    <dbPr connection="provider=Microsoft.Mashup.OleDb.1;data source=$EmbeddedMashup(d72cfce1-4a9f-439d-a155-58720f9ed009)$;location=Data;extended properties=UEsDBBQAAgAIAL14NEoVtxz5qwAAAPoAAAASABwAQ29uZmlnL1BhY2thZ2UueG1sIKIYACigFAAAAAAAAAAAAAAAAAAAAAAAAAAAAIWPQQ6CMBREr0K657cFNEA+ZWHiShKjiXHbYIFGKAaKcDcXHskraKIYd+5mXt5i5nG7Yzo1tXNVXa9bkxAOjDjK5O1JmzIhgy3ckKQCtzI/y1I5L9n08dSfElJZe4kpHccRRh/arqQeY5wes80+r1QjyVfW/2VXm95Kkysi8PAeIzzwQwiCiAMPOdIZY6bNnDkswPeiJTCkPxhXQ22HTomic9c7pHNF+vkhnlBLAwQUAAIACAC9eDRK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vXg0Sl7ibuahBgAA8HUAABMAHABGb3JtdWxhcy9TZWN0aW9uMS5tIKIYACigFAAAAAAAAAAAAAAAAAAAAAAAAAAAAO2d3W7bNhTH7wPkHQj3JgEUr3LTdltRDGmcbsGaOoi97aIpCkViHC6y5JFSliDoA+059mIj9WWKPJLTzc3k5PSihXn+4jk8pI5/lUJGUD9hcUTG+b/uq82NzQ1x4XEakMmnoZd4n/Z4GpHXJKTJ5gaRf8Zxyn0qWw6ufRr2f4v55VkcX269ZSHt78dRQqNEbPXG35/uCUETcuRF3pTOZOvpbp8cRFMWUcpZNJUf3f6Rx9QVXiS71G3Ppc3tH++9O51wz7+k/HToiYs3sceD08FT9+XiI9khKsT+dSiue9sOidIwdEjCU7rt5BFrA/k08c5CFXw+itsPhwmdve5pip7zM4sC2aSEvY+fPyjLx6KnJ73JzZySWRywc/b3Xz3ZUabryyAjcR7z2X4cprNIqcSW5de5ve2pfJERDyjvyShVb15089kht7131NNaE3qdZM3jxEtSYTUPqfA5m6tZs2wHf6RsrjJuutjj1JNth1HyYrevgsxa9+OZEgtTrdqZENKDnBEi4+AJCbyEtuvkp7lcLGpVQeIjj1/SYOeXORnGfgoFeRjIRnZ+Q0bZ6Oyhj/1YfhzS875lOua0Ly2CTe2sTA72fyIn9IrRP6HrZOAiIQciYTMZNtmbz3l8RQNbKpejXNDEz8cJKA4jljAvLOJocllambhskrxl0V27ORQiBUIpR1EfnCU7Gu2Tfbk25Gi+eR8n5D2lAdDbm9GRnLXIvv74RFaQxUwu2kdNgUnLkIbsinLAKKuIkDdwXprKfMMOmH9JJvIvmgg4tEPZlReGXl7m/AsapCE4Z5qMSa88nnIq7MV3PB6fwJ6yG2QnnTekKI38C/KOCXsQo7PfVfm9ooJ4/gWjcr5+sHMSxoISOVENFhmw6sW8mdwdvayW1iidnVGeCQY76lI/5bS4F43i8Ex2cE39VC802uXlkgqym53A7pQJUg926q5bxVAgldauKgN7KGZhGQDjWdSWZ4BVKy+7gFmrMM/hqxuKzAtIXaz7qVwYEUliMhm/BGRgsfkWENr15jtABZQc9yk01DGpVR7XBURw9XGhvMMVyIUmoaxCLjQFRSVywfyX1cgF861VJBfKdGNVcqF0W5XJhdINV6cBlPGmCjWAMl9VqQG4yPVKNQAXelWtBlCWoYo1gFJeVa0BlPJa5Rq8rN+xn7c3N1gEcxeAqUMaMdFxTs1iXA6qmaydVDPJ6lFV84ysiqyKrIqseg+sWlkRVhFWEVYRVtcEVnXFF9LqQciE13FazWJcTquZrJ1WM8nqaVXz/L/R6oJe7oSrGjbcK68u2OH+gLWMajmvVsomXK1wu41WS1EzrJaKFlY1OqkTYfVfk1ZSrWajFVRLlcmpVS7qmFo1m5SqGSxIXSyiJYxaddKEqIsJaCNUUAUAauXO5NPSAOJpdZVFp6WlDU6rXJhsWjfc02NUw9ppMLW+2++ZTI1ctYOpKYa51GTtJiw1dDCVGqImKDVkIJMamhYkNZQtRGooa0BqZkvjUdNUw1HbWKdR61uwDUbNzkAWtWasEUXblCaJmq5rIGoYbQ41r65jqGFtpFAzVzUIBY2reWD6Y0pjPk1Zxym0DHM5iJbKdhYtVavH0bp/JFIkUiRSJFIkUiRSJFIkUiTSOxApk2mRd3nnkbSI8y5MWkiXQWkh+xpUWosAX+vja318rd/Ip/haH1/rr5ZV8bU+vtbH1/rAIn+Ir/WPmBcF/Kbj/FpEuZxeC2E7uxai1ZNrzbvFrUZd7Qy5PqbnqciuyK7IrgQASE2wzvBqff8jvSK9Ir0+UHp9783OWNf3+udBLmfXXNeOrrlm9eSq+16XnwPAJ65IrUitj5Za8YkrMisyKzLrujHrKKTTjhOrCnE5rypVO60qxepZdeEXSRVJFUkVSRVJFUkVSRVJFUl1paR67CVc5bzbsFpEuZxXC2E7shai1VNrzTuCK4LrOoJr04arL+dW3HLVzS1XpmCN91whqz4EVm3bevXvURU3X63/5quTmIbxecfpNA9yOZzmunY2zTWrR1PdN5IpkmmnyBRPAkAsfUgnASCVdpZK8TwARNL/hqS/Mtr1n0ZVIS7HUaVqh1GlWD2KLvyu9bb/J1vh+fZdYTQTfzUirSDAAlLtbCmTR0sTnkiFHPqYONS42R83hprf1TUKtQ+U0iHUPKcJD6PCw6gQPr8WfCpyAqkz5y2JFmey7Gzdar/d06n95iandjK+Yx5P6lhnQznGfnunvofJ0X9E1DHevzv1R56Ojpz6iPNRvPoHUEsBAi0AFAACAAgAvXg0ShW3HPmrAAAA+gAAABIAAAAAAAAAAAAAAAAAAAAAAENvbmZpZy9QYWNrYWdlLnhtbFBLAQItABQAAgAIAL14NEoPyumrpAAAAOkAAAATAAAAAAAAAAAAAAAAAPcAAABbQ29udGVudF9UeXBlc10ueG1sUEsBAi0AFAACAAgAvXg0Sl7ibuahBgAA8HUAABMAAAAAAAAAAAAAAAAA6AEAAEZvcm11bGFzL1NlY3Rpb24xLm1QSwUGAAAAAAMAAwDCAAAA1ggAAAAA" command="SELECT * FROM [Data]"/>
  </connection>
  <connection id="2" name="Requête - Erreurs dans Data" description="Connexion à la requête « Erreurs dans Data » dans le classeur." type="5" refreshedVersion="0" background="1">
    <dbPr connection="provider=Microsoft.Mashup.OleDb.1;data source=$EmbeddedMashup(d72cfce1-4a9f-439d-a155-58720f9ed009)$;location=&quot;Erreurs dans Data&quot;;extended properties=&quot;UEsDBBQAAgAIAMh4NEoVtxz5qwAAAPoAAAASABwAQ29uZmlnL1BhY2thZ2UueG1sIKIYACigFAAAAAAAAAAAAAAAAAAAAAAAAAAAAIWPQQ6CMBREr0K657cFNEA+ZWHiShKjiXHbYIFGKAaKcDcXHskraKIYd+5mXt5i5nG7Yzo1tXNVXa9bkxAOjDjK5O1JmzIhgy3ckKQCtzI/y1I5L9n08dSfElJZe4kpHccRRh/arqQeY5wes80+r1QjyVfW/2VXm95Kkysi8PAeIzzwQwiCiAMPOdIZY6bNnDkswPeiJTCkPxhXQ22HTomic9c7pHNF+vkhnlBLAwQUAAIACADIeDRK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yHg0SrPUq4LnBgAAinYAABMAHABGb3JtdWxhcy9TZWN0aW9uMS5tIKIYACigFAAAAAAAAAAAAAAAAAAAAAAAAAAAAO2d3W7bNhTH7wPkHQjlJgEUr/L6sa0ohjR2t2BNHMTedtEUhSIxDhtZ8kgpSxD0gfocfbFRn6bIIznd3ExOTi9amOcvnsND6vhXKWQE9WIWhWSc/+u83NzY3BAXLqc+mXwYuLH7YY8nIXlFAhpvbhD5Zxwl3KOyZXjt0aD3Z8Qvz6LocvsNC2hvPwpjGsZi2xr/dLonBI3JoRu6UzqTradPe2QYTllIKWfhVH50eocuS69wQ9mlansmbU7veO/t6YS73iXlpwNXXLyOXO6f9p84LxYfyS5JQ+xdB+La2rFJmASBTWKe0B07j1gZyIeJexakweejuH13ENPZK0tRWPZvLPRlUyq03n96l1reFz1tWZObOSWzyGfn7MtnS3aU6XoyyFCcR3y2HwXJLExVYtvwa9/eWmm+yIj7lFsyyrQ3N7z5ZJNb6y11ldaYXsdZ8zh240QYzQMqPM7m6awZtuFfCZunGddd7HHqyraDMH7+tJcGmbXuR7NULHR12s6EkB7kjBAZB4+J78a0XSc/zeViSVcVJD50+SX1d3+fk0HkJVCQB75sZOc3ZJSNzhz62IvkxwE97xmmY0570iLY1MzKZLj/KzmhV4z+DV0nAxcxGYqYzWTYZG8+59EV9U2pXI5yQRMvHyegOAhZzNygiKPJZWll4rJJ8oaFd+3mQIgECKUcRX1whuxwtE/25dqQo/nuKIrJEaU+0Nvr0aGctdC8/vhEVpDFTC7aR02BScuABuyKcsAoq4iQN3Bemsp8ww6Yd0km8i8aCzi0A9mVGwRuXua8C+onAThnioxJrzyacirMxXc8Hp/AnrIbZDeZN6QoCb0L8pYJcxCjs49p+b2igrjeBaNyvn42cxJEghI5UQ0WGXDai34zObtqWS2tYTI7ozwT9HfTS72E0+Je1IrD97KDa+olaqFRLi+XlJ/d7AR2l5ogdX+37rpVDAVSac2q0jeHoheWPjCeRW35HrAq5eUpYFYqzDP46oYi8xxSF+t+KhdGSOKITMYvABlYbH4AhGa9+RFQASXHeQINdUxqlcdxABFcfRwo73AFcqBJKKuQA01BUYkcMP9lNXLAfCsVyYEy3ViVHCjdRmVyoHTD1akPZbypQvWhzFdVqg8ucrVS9cGFXlWrPpRlqGL1oZRXVasPpbxWufov6nfsp53NDRbC3AVg6oCGTHScU7MYl4NqJmsn1UyyelRVPCOrIqsiqyKr3gOrVlaEVYRVhFWE1TWBVVXxlbQ6DJhwO06rWYzLaTWTtdNqJlk9rSqe/zdaXdDLnXBVwYZ75dUFO9wfsJZRLefVStmEqxVut9FqKWqG1VLRwqpaJ3UirP5r0kqq1Wy0gmqp0jm1ykUdU6tmnVIVgwGpi0W0hFGrTpoQdTEBbYQKqgBArdzpfFoaQDytrjLotLS0wWmVC51N64Z7eoyqWTsNpsZ3+z2TqZardjDVxTCX6qzdhKWaDqZSTdQEpZoMZFJN04KkmrKFSDVlDUj1bCk8qptqOGoa6zRqfAu2wajeGciixow1omibUidR3XUNRDWjyaH61XUM1ayNFKrnqgahoHE1D0x/SWjEpwnrOIWWYS4H0VLZzqKlavU4WvePRIpEikSKRIpEikSKRIpEikR6ByJlMi3yLu88khZx3oVJC+kyKC1k34JKaxHga318rY+v9Rv5FF/r42v91bIqvtbH1/r4Wh9Y5A/xtf4hc0Of33ScX4sol9NrIWxn10K0enKteTe4VaurnSHXx/Q8FdkV2RXZlQAAqQjWGV6N73+kV6RXpNcHSq9H7uyMdX2vfx7kcnbNde3ommtWT66q73X5OQB84orUitT6aKkVn7gisyKzIrOuG7OOAjrtOLGmIS7n1VTVTqupYvWsuvCLpIqkiqSKpIqkiqSKpIqkiqS6UlI9dmOe5rzbsFpEuZxXC2E7shai1VNrzTuCK4LrOoJr04arr+dW3HLVzS1XumCN91whqz4EVm3bevXvURU3X63/5quTiAbRecfpNA9yOZzmunY2zTWrR1PVN5IpkmmnyBRPAkAsfUgnASCVdpZK8TwARNL/hqR/MNr1n0ZNQ1yOo6mqHUZTxepRdOF3rbf9b20H5zt3hdFM/M2ItIIAA0iVs6V0Hi1NeCIVcuhj4lDtZn/cGKp/V9co1DxQSoVQ/ZwmPIwKD6NC+PxW8JmSE0idOW9JtDiTZWf7VvntnnbtNzfZtZPxbf14Uts4G8rW9tvb9T1Mtvojorb2/t2uP/K0VeRUR5yPQh3nljXknCZcyOIWimzYVjnuasxpqyTQLblOfHpN3I9REqv0uef7mSWHz+38OptYR8nsy2ceEZ+SQN7E1CK2U8t/vb/NjZf/AFBLAQItABQAAgAIAMh4NEoVtxz5qwAAAPoAAAASAAAAAAAAAAAAAAAAAAAAAABDb25maWcvUGFja2FnZS54bWxQSwECLQAUAAIACADIeDRKD8rpq6QAAADpAAAAEwAAAAAAAAAAAAAAAAD3AAAAW0NvbnRlbnRfVHlwZXNdLnhtbFBLAQItABQAAgAIAMh4NEqz1KuC5wYAAIp2AAATAAAAAAAAAAAAAAAAAOgBAABGb3JtdWxhcy9TZWN0aW9uMS5tUEsFBgAAAAADAAMAwgAAABwJAAAAAA==&quot;" command="SELECT * FROM [Erreurs dans Data]"/>
  </connection>
  <connection id="3" keepAlive="1" name="Requête - T_Data_Arun" description="Connexion à la requête « T_Data_Arun » dans le classeur." type="5" refreshedVersion="4" background="1" saveData="1">
    <dbPr connection="provider=Microsoft.Mashup.OleDb.1;data source=$EmbeddedMashup(d72cfce1-4a9f-439d-a155-58720f9ed009)$;location=T_Data_Arun;extended properties=&quot;UEsDBBQAAgAIACN4NEoVtxz5qwAAAPoAAAASABwAQ29uZmlnL1BhY2thZ2UueG1sIKIYACigFAAAAAAAAAAAAAAAAAAAAAAAAAAAAIWPQQ6CMBREr0K657cFNEA+ZWHiShKjiXHbYIFGKAaKcDcXHskraKIYd+5mXt5i5nG7Yzo1tXNVXa9bkxAOjDjK5O1JmzIhgy3ckKQCtzI/y1I5L9n08dSfElJZe4kpHccRRh/arqQeY5wes80+r1QjyVfW/2VXm95Kkysi8PAeIzzwQwiCiAMPOdIZY6bNnDkswPeiJTCkPxhXQ22HTomic9c7pHNF+vkhnlBLAwQUAAIACAAjeDRK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I3g0ShMPgs5AAwAAuAoAABMAHABGb3JtdWxhcy9TZWN0aW9uMS5tIKIYACigFAAAAAAAAAAAAAAAAAAAAAAAAAAAAI1W224aMRB9R8o/WNuXRIJtdptL2yiqCBAVNQSUpepDiCKzO4DLYlPbmxJF+aB+R3+sY64LO0TlAeSZ47mcGR9hILZCSRYtfoOLg9JByYy4hoR1H+vc8seqziS7ZCnYgxLDT6QyHQNaGrMYUv+H0uO+UuPDa5GCX1PSgrTm0Is+96rGgGUtLvkQJmjtnfisIYdCAmghh3gM/BYX7gaXGDLvO0Vf4HeqN72u5vEYdK/OzehKcZ30wuPgfHNkFeZK9GepmXlHZSazNC0zqzM4Ki8qzjXy2OX91BW/6OLlvmlhcunlEF75m5AJmhzQe3i9d56HZaR3Xvd5CmyiEjEQf/94GGiO87FIaQZKT2oqzSbSocxhIW/55cVzfLG2TkB7WKWLxuXza5m9eDfAc1YLMzs3R5bbzBTMdTCxFlM3tYKv8SsTU8f4boqqBo62prRnJ74rcm6tqYkDm120swtjMANOhGEd2rKEW3gbh6cpLovbKgrc4noMSeX7lNVVnFFFNhM0isEza8+7K7YexQqPdRj4BVdHg48eI4ZFVrqN2ld2B08CflP3sHBjWcNYMcGyWXU61eoJkiIU1xEXmsWLPglEUworeLqsY1/KlVeY8T7ItZD/G6ZpTEaUsupiu7kCrNWusRruBnbz/lZZdguQENGu2i2cmize79yhgmwmubG39xWGnjqk4gk04UQVMfiAF9K04ptOIOIx6+IXWEOX1sRQPE35QubiESRZSs4sBxOYVauhBlNcvk4U3dGZ5g+kkk33UJTJeMRuhCk20e7/dPL7BIbxeCQA5/WlyEmqDDAc1B4PFuyi7D6moJKX1ZVXZpM+6DkgrLircaZh+RZ3xOEDBphBnOWFJnd9tVLJ/LEzOp1zUeiwsp36TTBVyBpbVJWw2MqusIREPxtt+UB4c/JyQrhzCnNK394jMmcUern3Q1wMyaxi3eicgJFi85EAFvXmE4EiJCc4plqN2JbyBAEBotUnoHinFSighrBSoYAawVKJApL/lRoFJN85RQoopveqUkDRXVCmgKKbVqeQYnyfQoUU82uVCsklzytVSC76Wq1CimVKsUKK8rVqhRTlW8oVnm+/2Nejg5KQ9P+ui39QSwECLQAUAAIACAAjeDRKFbcc+asAAAD6AAAAEgAAAAAAAAAAAAAAAAAAAAAAQ29uZmlnL1BhY2thZ2UueG1sUEsBAi0AFAACAAgAI3g0Sg/K6aukAAAA6QAAABMAAAAAAAAAAAAAAAAA9wAAAFtDb250ZW50X1R5cGVzXS54bWxQSwECLQAUAAIACAAjeDRKEw+CzkADAAC4CgAAEwAAAAAAAAAAAAAAAADoAQAARm9ybXVsYXMvU2VjdGlvbjEubVBLBQYAAAAAAwADAMIAAAB1BQAAAAA=&quot;" command="SELECT * FROM [T_Data_Arun]"/>
  </connection>
  <connection id="4" keepAlive="1" name="Requête - T_Data_Denis" description="Connexion à la requête « T_Data_Denis » dans le classeur." type="5" refreshedVersion="4" background="1" saveData="1">
    <dbPr connection="provider=Microsoft.Mashup.OleDb.1;data source=$EmbeddedMashup(d72cfce1-4a9f-439d-a155-58720f9ed009)$;location=T_Data_Denis;extended properties=&quot;UEsDBBQAAgAIACl4NEoVtxz5qwAAAPoAAAASABwAQ29uZmlnL1BhY2thZ2UueG1sIKIYACigFAAAAAAAAAAAAAAAAAAAAAAAAAAAAIWPQQ6CMBREr0K657cFNEA+ZWHiShKjiXHbYIFGKAaKcDcXHskraKIYd+5mXt5i5nG7Yzo1tXNVXa9bkxAOjDjK5O1JmzIhgy3ckKQCtzI/y1I5L9n08dSfElJZe4kpHccRRh/arqQeY5wes80+r1QjyVfW/2VXm95Kkysi8PAeIzzwQwiCiAMPOdIZY6bNnDkswPeiJTCkPxhXQ22HTomic9c7pHNF+vkhnlBLAwQUAAIACAApeDRK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KXg0Sn2gH8Q/AwAAvwoAABMAHABGb3JtdWxhcy9TZWN0aW9uMS5tIKIYACigFAAAAAAAAAAAAAAAAAAAAAAAAAAAAI1W224aMRB9R8o/WNuXRIJtdptL2yiqEiAqaghRlqoPIYqc3QFcFpva3pQoygf1O/pjHXPd4CEqDyDPHM/lzPgIA6kVSrJk/hud7FR2KmbINWSse9/glt83QArDTlkOdqfC8JOoQqeAluY0hTz8ofToQanR7oXIIawraUFasxskn3tnxoBlbS75AMZo7R2ErCkHQgJoIQd4jMI2F+4Glxiy7DtEXxRen132upqnI9C9BjfDc8V11ov3o+P1kdXYrMZwmptpsFdlssjzKrO6gL3qvORyK/dd/pC78ud9PN+2LIxPgzIkqH4TMkObQwZ3L7fOdbeI9S7oPk2AjVUm+uLvnwAjzXAh1ilNX+lxXeXFWDqU2fUzV5+fA8cZ6+gMdICFunBcPr1U2XNwCbxktTC1M3NiuS2MZ26ASbWYuNF5vuavQkwc65spzjRwtLWkPToIXZUza12NHdhsop1dGIMZcCoM69CWZdzC2zg8TXBh3GpR4DbXI8hq3yesodKCKrKVoVH0n1hn1p3fepIqPDagH3quaw0heowY+Kx0m/Wv7AYeBfym7mHhxrKmsWKMZbOzyUSrR8h8KK4kLjVL530SiJYUVvB8Uce2lEuvMKNtkAsh/zdMy5iCKGXZxevmPFi7U2d13A3s5v2VsuwKICOinXfaODXp37++QRlZT3Jt72wrDD0NyMUjaMKJSmLwDc/1ack3nUCkI9bFL7CGLq2FoXie87nWpUPIipycWQkmMKtWAw3GX77rJLmhM80eSK2YbKGokOmQXQrjN9F5+Ok0+BEM4+lQAM7ri89JrgwwHNQWDxbsonjeqFbW1qVbFuMH0DNAXHN300LD4jFuqMMHDDCFtCgrTen6cqey2WtndDrnotBx7XXqN8FUISusLyux38qmssREP2tx+UB4S/pyQLhLEnNI396iMkcUerH4A9wMyaxi3eSYgJFq85EA+oLziUARmhPtU60m7JX0RBEBouUnoninJSiihrCUoYgawUKKIpL/pRxFJN8lSYooprfKUkTR7UlTRNFNy1NMMb5NomKK+ZVMxeSSl6UqJhd9JVcxxTIlWTFF+Uq2YoryV9IVb3L+srdTEZL+63XyD1BLAQItABQAAgAIACl4NEoVtxz5qwAAAPoAAAASAAAAAAAAAAAAAAAAAAAAAABDb25maWcvUGFja2FnZS54bWxQSwECLQAUAAIACAApeDRKD8rpq6QAAADpAAAAEwAAAAAAAAAAAAAAAAD3AAAAW0NvbnRlbnRfVHlwZXNdLnhtbFBLAQItABQAAgAIACl4NEp9oB/EPwMAAL8KAAATAAAAAAAAAAAAAAAAAOgBAABGb3JtdWxhcy9TZWN0aW9uMS5tUEsFBgAAAAADAAMAwgAAAHQFAAAAAA==&quot;" command="SELECT * FROM [T_Data_Denis]"/>
  </connection>
  <connection id="5" keepAlive="1" name="Requête - T_Data_Elisa" description="Connexion à la requête « T_Data_Elisa » dans le classeur." type="5" refreshedVersion="4" background="1" saveData="1">
    <dbPr connection="provider=Microsoft.Mashup.OleDb.1;data source=$EmbeddedMashup(d72cfce1-4a9f-439d-a155-58720f9ed009)$;location=T_Data_Elisa;extended properties=&quot;UEsDBBQAAgAIAC94NEoVtxz5qwAAAPoAAAASABwAQ29uZmlnL1BhY2thZ2UueG1sIKIYACigFAAAAAAAAAAAAAAAAAAAAAAAAAAAAIWPQQ6CMBREr0K657cFNEA+ZWHiShKjiXHbYIFGKAaKcDcXHskraKIYd+5mXt5i5nG7Yzo1tXNVXa9bkxAOjDjK5O1JmzIhgy3ckKQCtzI/y1I5L9n08dSfElJZe4kpHccRRh/arqQeY5wes80+r1QjyVfW/2VXm95Kkysi8PAeIzzwQwiCiAMPOdIZY6bNnDkswPeiJTCkPxhXQ22HTomic9c7pHNF+vkhnlBLAwQUAAIACAAveDRK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L3g0SrPknDVDAwAAlAoAABMAHABGb3JtdWxhcy9TZWN0aW9uMS5tIKIYACigFAAAAAAAAAAAAAAAAAAAAAAAAAAAAI1W224TMRB9r9R/GC0vrZQs7LalXIRQSYKIaEnVDeKhQZW7O01MNnawvSVV1Q/iO/gxxrm0m3iCyEOinXM8c3zsPYrF3EmtIFv8Jm93d3Z37EgYLKB/1RZOXHVKaQW8gxLd7g7QJ9OVyZEqnVmOZfxNm/G11uO9j7LEuKWVQ+XsXpS9GZxYiw7OhBJDnFB1cBhDRw2lQjRSDekxic+E9CuEopZ17IiwJD4/OR30jcjHaAZtYUcftDDFIH2RHD89QhPmGuNZaWfRfgNUVZYNcKbC/cZCcn0rV31xXXr5i33cX3YdTt5FdUrU+CxVQTXPjL4/XHro+7LXs6h/N0WY6ELeyD+/I+o058WkU9kbbSYtXVYT5Vl2L5zcuL+PvGfQMwWaiIT6dkLdPTTgPjpFUas6nLl5OXPCVTYot9HmRk790QVY52clp971ADkxSFuErnIvD2Mvc15t6Ylnh0M8IK2lGXQuQEqMg0I43JS+zqOnKV0Zf7k48pkwYyyaX6fQ1nnFyuwWVJU3d9CbbzAUluWaHtt4EwfQucGYECuHoTH9TusTXOCtxF+bqmgZCbcOOtbJCcmGk+nU6FssAibdSbrVkC+2GRK6SjopyqWILfNWoLTjLYyPUv1nk661VShjpX99W8Fp9FrQoltB+3j+RTv4gliEvT70zui0VLD6/ILy4+kAH8u9LZoIaGMpb9GEGOWHpTd3kUork9nuMh9Dn77QWVZVlxqJshSLfMtHWFQld0w1lqSRRg8NWhuMy7ILdsz8fWhWU96ZSuUjOJU2kN+7/uEj9xYtiHwkkY7ofeBFqS0CnQ0PkFTfYxNMmvUcXaGqmlyjmRPSpl+aVwaXr91GEBxQgxnm1TJVNtDVFSrmrzXw0zzEsdPm+uR/kjd0rHPD/EiZrW5GCMd5SpEDBq0FySED17LkKPRqe5y8ZMjLyz6kS6HAaehnxyGLjZVXIS9MltchiQmX5EVI62ewljFJEnL4nEnSkMlnTXIQMld5kxwybi0yJ+FcX+VOwrlcy56E8Xdr/iSMyUEGJYzJfA6ljM/bsihl/H7Mo5SxeC2TUsbZp1xKGW+5bEoZox/zKWWMXsuodMPph/3dHan4/1Nv/wJQSwECLQAUAAIACAAveDRKFbcc+asAAAD6AAAAEgAAAAAAAAAAAAAAAAAAAAAAQ29uZmlnL1BhY2thZ2UueG1sUEsBAi0AFAACAAgAL3g0Sg/K6aukAAAA6QAAABMAAAAAAAAAAAAAAAAA9wAAAFtDb250ZW50X1R5cGVzXS54bWxQSwECLQAUAAIACAAveDRKs+ScNUMDAACUCgAAEwAAAAAAAAAAAAAAAADoAQAARm9ybXVsYXMvU2VjdGlvbjEubVBLBQYAAAAAAwADAMIAAAB4BQAAAAA=&quot;" command="SELECT * FROM [T_Data_Elisa]"/>
  </connection>
  <connection id="6" keepAlive="1" name="Requête - T_Data_Gueorgui" description="Connexion à la requête « T_Data_Gueorgui » dans le classeur." type="5" refreshedVersion="4" background="1" saveData="1">
    <dbPr connection="provider=Microsoft.Mashup.OleDb.1;data source=$EmbeddedMashup(d72cfce1-4a9f-439d-a155-58720f9ed009)$;location=T_Data_Gueorgui;extended properties=UEsDBBQAAgAIADV4NEoVtxz5qwAAAPoAAAASABwAQ29uZmlnL1BhY2thZ2UueG1sIKIYACigFAAAAAAAAAAAAAAAAAAAAAAAAAAAAIWPQQ6CMBREr0K657cFNEA+ZWHiShKjiXHbYIFGKAaKcDcXHskraKIYd+5mXt5i5nG7Yzo1tXNVXa9bkxAOjDjK5O1JmzIhgy3ckKQCtzI/y1I5L9n08dSfElJZe4kpHccRRh/arqQeY5wes80+r1QjyVfW/2VXm95Kkysi8PAeIzzwQwiCiAMPOdIZY6bNnDkswPeiJTCkPxhXQ22HTomic9c7pHNF+vkhnlBLAwQUAAIACAA1eDRK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NXg0SqveYDBEAwAAowoAABMAHABGb3JtdWxhcy9TZWN0aW9uMS5tIKIYACigFAAAAAAAAAAAAAAAAAAAAAAAAAAAAI1W207bQBB9R+IfVu4LSImLza0tQlVI0jYqEIRT9YEgtLGHZBtnN91d06CID+p39Mc6mwtJvJOqPIA853jm7Jn1EQZSK5RkyfxvdLa7s7tjBlxDxjoPDW75w+cClO4Xgp2zHOzuDsOfRBU6Baw0Jynk4Xelhz2lhnufRA5hXUkL0pq9IPnQrRkDll1xyfswwmr3KGRN2RcSQAvZx8covOLCvcEltlzHjhGLwpvaZbejeToE3W1wM7hQXGfd+CA6XT2yKlvKDCe5mQT7FSaLPK8wqwvYr8xVlw700OG93B1ifprpXcvC6DwosYLKVyEzLDtycP9y59D7Rcc3Qed5DGykMvEo/vwOsNmMF6JgaR6VHtVVXoykY5k9cn5lOg2cf6ytM9ABKnYduXx+qbBpcAl8rWphYmflxHJbGK/cAJNqMXab9LDmz0KM3QY8pKaBY7El7clR6JTOqnU1cmx/iAOEMTgDd8RQibYs4xbK0jd5+DTG6+PuGkW+4noIWfXbmDVUWpAyWxlWxeMza88O6AtLUoWPDXgMPehGQ4iIEX3fmE6z/oXdwpOAX2VV+BoKN5Y1jRUjlM1q47FWT5B5TLyfeMNZOj+mT2hJYQXPFyK2zFuCwgy3MD4J+Z9NWsYUvoyl/s1jedto11kdbwWe4+21suwaIPN7XbSvcFvSe/vmFuNktcDXcnuLJgQakIsn0D6GWWLwE56H1NJksrtIh6yDv8AaUlULG/E85/O4SweQFTm1pjWWwJFa9TUY441LkltyzOx7qBZj2plCpgN2KYwnv9374RL4CQzj6UAAruij50WuDDDcDQ2gVNejDEbV9UxdorIY9UDPCHHVvZoWGhafXSkIDrHBBNJikSoldHmFstlnzehpDqLYcXVz8j/JJR2bXD8/YuKo5QihOKsUOSTQtSA5IuC1LDn2vdoeJycEeXHZ+3gpJLOKdZJTn0XGyjuf5yfLe59EhEt04NM6CdvImCjyOXTORLHPpLMmOvSZy7yJjgi35pkTUa4vcyeiXF7Lnojwd2v+RITJXgZFhMl0DsWEz9uyKCb8fs2jmLB4I5NiwtlVLsWEt1Q2xYTRr/kUE0ZvZFRccvplf3dHSPpfqrO/UEsBAi0AFAACAAgANXg0ShW3HPmrAAAA+gAAABIAAAAAAAAAAAAAAAAAAAAAAENvbmZpZy9QYWNrYWdlLnhtbFBLAQItABQAAgAIADV4NEoPyumrpAAAAOkAAAATAAAAAAAAAAAAAAAAAPcAAABbQ29udGVudF9UeXBlc10ueG1sUEsBAi0AFAACAAgANXg0SqveYDBEAwAAowoAABMAAAAAAAAAAAAAAAAA6AEAAEZvcm11bGFzL1NlY3Rpb24xLm1QSwUGAAAAAAMAAwDCAAAAeQUAAAAA" command="SELECT * FROM [T_Data_Gueorgui]"/>
  </connection>
  <connection id="7" keepAlive="1" name="Requête - T_Data_Guillaume" description="Connexion à la requête « T_Data_Guillaume » dans le classeur." type="5" refreshedVersion="4" background="1" saveData="1">
    <dbPr connection="provider=Microsoft.Mashup.OleDb.1;data source=$EmbeddedMashup(d72cfce1-4a9f-439d-a155-58720f9ed009)$;location=T_Data_Guillaume;extended properties=&quot;UEsDBBQAAgAIADx4NEoVtxz5qwAAAPoAAAASABwAQ29uZmlnL1BhY2thZ2UueG1sIKIYACigFAAAAAAAAAAAAAAAAAAAAAAAAAAAAIWPQQ6CMBREr0K657cFNEA+ZWHiShKjiXHbYIFGKAaKcDcXHskraKIYd+5mXt5i5nG7Yzo1tXNVXa9bkxAOjDjK5O1JmzIhgy3ckKQCtzI/y1I5L9n08dSfElJZe4kpHccRRh/arqQeY5wes80+r1QjyVfW/2VXm95Kkysi8PAeIzzwQwiCiAMPOdIZY6bNnDkswPeiJTCkPxhXQ22HTomic9c7pHNF+vkhnlBLAwQUAAIACAA8eDRK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PHg0Soo5/a1DAwAA0woAABMAHABGb3JtdWxhcy9TZWN0aW9uMS5tIKIYACigFAAAAAAAAAAAAAAAAAAAAAAAAAAAAI2W207bQBCG7yPxDiv3BqTExebUFqEqJKGNSgjCqXpBENrYk2QbezfdXdMgxAP1Ofpinc0JE09QuQB55t/ZOe0nDMRWKMmixd/gdKeyUzFjriFhvfsmt/z+Sy7SlOcZsDOWgt2pMPyJVK5jZ2nNYkj9H0pPBkpNdi9ECn5DSQvSml0v+tSvGwOWdbjkI8jQ2j/0WUuOhATQQo7wM/A7XLgTXGLIou8IfYF/Xb/s9zSPJ6D7TW7G54rrpB/uBycvn6zG1nn6s9TMvL0qk3maVpnVOexVF2lvlnTf44PUlbGo5+m2bSE78zZlXvWbkAnandq7e7517rtlzHde73EKLFOJGIq/fzyMNtf5mLM0Q6WzhkrzTDqV2aUzqD49ea6HrKsT0B4m7UJy+fhcZU/eJfCC1cLMzs2R5TY3JXMTTKzF1I2z5Gv9ysXUTWHziroGjra2tMeHvst0bm2ozInNptrZhTF4A06JYR7asoRbeFuHX1NcILdulLjD9QSS2vcpa6o4p5JsJ2gUw0fWnVdXLj2KFX42YeiXXNcafPQYMSp3pddqfGU38CDgN3UOEzeWtYwVGabN6tOpVg+QlKW4orjkLF7USSjaUljB02Ue265ceYWZbJNcCPm/YdrG5EQqqypeF1eSdboN1sDdwGreXynLrgASItp5t4NTk+Xz1zeIlpdJvti72xJDTxNS8QCacCJZDL7nBbNW/aYvEPGE9fAXWEOn1sZQHB/hgn/xGJI8JWdWkAm8VauRBlNevusouqFvmj+QWj7d0qJcxmN2KUy5iO7gp+PyAxjG47EAnNfnck9SZYDhoLZ4MGEXpeQNakXWrtwyzwag54Kw5s7GuYblY9ygwwEGmEGcF0lTOL7aqWT+2hl9nXNR6rD2+uo3xVQia20ZK2G5lE2yhEQ9L3A5ILwFvhwS7gJijujTWyhzTKmXiz/CzZDMKtaLTggZSZsPhLAMnI+EimBOsE+VGrFX6AkCQkTjJ6D6TiMooIawwlBAjWCJooDs/wpHAdnvApICqtNbsRRQ7S6hKaDaTeMppDq+DVEh1fk1pkJyyYuoCslFX+MqpLpMISukWr7GVki1/BW6ws2eP+/tVISk//06/QdQSwECLQAUAAIACAA8eDRKFbcc+asAAAD6AAAAEgAAAAAAAAAAAAAAAAAAAAAAQ29uZmlnL1BhY2thZ2UueG1sUEsBAi0AFAACAAgAPHg0Sg/K6aukAAAA6QAAABMAAAAAAAAAAAAAAAAA9wAAAFtDb250ZW50X1R5cGVzXS54bWxQSwECLQAUAAIACAA8eDRKijn9rUMDAADTCgAAEwAAAAAAAAAAAAAAAADoAQAARm9ybXVsYXMvU2VjdGlvbjEubVBLBQYAAAAAAwADAMIAAAB4BQAAAAA=&quot;" command="SELECT * FROM [T_Data_Guillaume]"/>
  </connection>
  <connection id="8" keepAlive="1" name="Requête - T_Data_Miandry" description="Connexion à la requête « T_Data_Miandry » dans le classeur." type="5" refreshedVersion="4" background="1" saveData="1">
    <dbPr connection="provider=Microsoft.Mashup.OleDb.1;data source=$EmbeddedMashup(d72cfce1-4a9f-439d-a155-58720f9ed009)$;location=T_Data_Miandry;extended properties=UEsDBBQAAgAIAEV4NEoVtxz5qwAAAPoAAAASABwAQ29uZmlnL1BhY2thZ2UueG1sIKIYACigFAAAAAAAAAAAAAAAAAAAAAAAAAAAAIWPQQ6CMBREr0K657cFNEA+ZWHiShKjiXHbYIFGKAaKcDcXHskraKIYd+5mXt5i5nG7Yzo1tXNVXa9bkxAOjDjK5O1JmzIhgy3ckKQCtzI/y1I5L9n08dSfElJZe4kpHccRRh/arqQeY5wes80+r1QjyVfW/2VXm95Kkysi8PAeIzzwQwiCiAMPOdIZY6bNnDkswPeiJTCkPxhXQ22HTomic9c7pHNF+vkhnlBLAwQUAAIACABFeDRK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RXg0SpGTgkhEAwAAzwoAABMAHABGb3JtdWxhcy9TZWN0aW9uMS5tIKIYACigFAAAAAAAAAAAAAAAAAAAAAAAAAAAAI1W227bOBB9D5B/GGhfEsDWVmra7m5RFKntokbj2oi82Ie4CBhpYrOWSZekUgdBPqjf0R/r0LfI4QhYP9gQz+FczowObDF3UivINr/J2+Oj4yM7EwYLGF93hRPXAylUYe7hHZTojo+APpmuTI500lvlWMb/aTO/0Xp+8lGWGHe0cqicPYmyfybn1qKDgVBiigs6nZzF0FNTqRCNVFN6TOKBkP6GUBSyjr0iLIlH5xeTsRH5HM2kK+zsgxammKQvkjdPj9CGbZXxqrSr6LQFqirLFjhT4WlrU/RhO9djcVP6Fja9PFz1HS7eRYekqPVZqoJOPTf6+njlwa/beH9E4/slwkIX8lb++hlRrDUvpmqVvdVm0dFltVCeZU+47K2Hh8hrB0NToIla0Ffu9VnsLzy24CG6QLE5dz6Rw5VbH2dOuMoGx120uZFLP8YA632v5NLrv0OEul8D5wZFmLijF54c5vCAtJZS0ICACjEOCuHwedhDHj0taXf8nnHkgTBzLNr/LqGr86pe5T5vv6BTeXsPw3V/YWFZrumxi7dxAI0MxoRYOQ11Gfc6n+AS7yT+4O5R5dZBzzq5oLrhfLk0+g6LkErrSQsO+aZRhtFX0klRbutoSrlDpZ03UT5K9X/D9K2tmFJ2XRw2F9AGww50aDuomz+/aAdfEAsm2ofhgMamwvujSzIVZpSjYVNhhHSxlHdoGJBcxdLbvHGrnd58ApnPYUxf6CxfWp9CibIUG+fLZ1hUJTuzGk1SVqOnBm24fKMsu+Qzrd+QdrVskKhS+QwupA2bGN588458hxZEPpNI83ofalJqi0CDakCoYB8lQJN23Wd3sKoWN2jWhLTt7+aVwfrbWCO8pAgrzKu62dTg3VIV6/cd+Hwe4thpm8ndROYK2XNDY0mZYp97C8d5speXDFpzmDMGrpnMK/52g8+85tjb1Z/SbihwGsbZG64pzm/+Yoih5fzNsBjXSV5wrWZwYD5JwpB4A0o43XkTSrgh7Iwo4UawNaOE1X9nSAmrd82UEk7pRmNKOLkDc0o4uXmDSjnFm0wq5ZTfG1XKLnndrFJ20feGlXIqc6aVcpLvjSvlJD8wr/S55o+nx0dS8X/B3v4GUEsBAi0AFAACAAgARXg0ShW3HPmrAAAA+gAAABIAAAAAAAAAAAAAAAAAAAAAAENvbmZpZy9QYWNrYWdlLnhtbFBLAQItABQAAgAIAEV4NEoPyumrpAAAAOkAAAATAAAAAAAAAAAAAAAAAPcAAABbQ29udGVudF9UeXBlc10ueG1sUEsBAi0AFAACAAgARXg0SpGTgkhEAwAAzwoAABMAAAAAAAAAAAAAAAAA6AEAAEZvcm11bGFzL1NlY3Rpb24xLm1QSwUGAAAAAAMAAwDCAAAAeQUAAAAA" command="SELECT * FROM [T_Data_Miandry]"/>
  </connection>
  <connection id="9" keepAlive="1" name="Requête - T_Data_Nambin" description="Connexion à la requête « T_Data_Nambin » dans le classeur." type="5" refreshedVersion="4" background="1" saveData="1">
    <dbPr connection="provider=Microsoft.Mashup.OleDb.1;data source=$EmbeddedMashup(d72cfce1-4a9f-439d-a155-58720f9ed009)$;location=T_Data_Nambin;extended properties=UEsDBBQAAgAIAE94NEoVtxz5qwAAAPoAAAASABwAQ29uZmlnL1BhY2thZ2UueG1sIKIYACigFAAAAAAAAAAAAAAAAAAAAAAAAAAAAIWPQQ6CMBREr0K657cFNEA+ZWHiShKjiXHbYIFGKAaKcDcXHskraKIYd+5mXt5i5nG7Yzo1tXNVXa9bkxAOjDjK5O1JmzIhgy3ckKQCtzI/y1I5L9n08dSfElJZe4kpHccRRh/arqQeY5wes80+r1QjyVfW/2VXm95Kkysi8PAeIzzwQwiCiAMPOdIZY6bNnDkswPeiJTCkPxhXQ22HTomic9c7pHNF+vkhnlBLAwQUAAIACABPeDRK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T3g0SqMhE+VEAwAAxQoAABMAHABGb3JtdWxhcy9TZWN0aW9uMS5tIKIYACigFAAAAAAAAAAAAAAAAAAAAAAAAAAAAI2W204bMRCG75F4B2t7A1KyZbcc2iJUQRLUqIREbKpeEISc3SFxs2untpcGIR6oz9EX6zgH2OAJai4S7cxve+b37KcYSK1QkiWL3+h4e2t7y4y5hoz1b5vc8ttLXgyFZCcsB7u9xfCTqFKngJHWLIU8/KH0ZKjUZOdc5BA2lLQgrdkJks+DU2PAsg6XfAQFRgf7IWvJkZAAWsgRPkZhhwu3gkvcspo7wFwU9k4vBn3N0wnoQZOb8ZniOhvEe9HRyyOrs0WR4Sw3s2C3xmSZ5zVmdQm7tUXNa83c9vkwdw0sOnm8blsoToI1TVD7JmSGQScNbp6uXe5mudu7oP8wBVaoTNyJv38C3GquC7FUae6ULhoqLwvpVGaHOLv2+Bg431hXZ6ADrNXtx+XDU409BhfAK1ELMzsPJ5bb0njhJphUi6m7Py/X+lWKqXPey5xq4BhsS3u4H7o659GGKpzavK7IxYUxeAReDcNCtGUZt/C2Dp+mODVuwChxh+sJZPXvU9ZUaVmtcqVoZxgUdw+sO2/P7z1JFT424S70Uj0NIWaMGPm29FuNr+wK7gX8ptZh4caylrGiwLLZ6XSq1T1kvhTnEiebpYs+CUVbCit4vqxj05GrrDCTTZJzIf93m7YxJVHKqov15jxZp9tgDZwN7Ob9pbLsEiAjdjvrdvDWpL++d4UwIeat191UGGaakIt70EQScWLwPV5QauU3fYBIJ6yPX2ANXVobt+J5zhfES8eQlTl5ZxUZkq+n1UiD8YevlyRX9EnzF6ReTjdYVMp0zC6E8ZvoDn86Et+DYTwdC8D7+uJ7kisDDC9qQwYLdrt42aheBewqLctiCHouiOtubVpqWL6Mr+jwATeYQVpWUVNZvpqpbP62M/o4l6LUcX396DfFVCHPWh8rsd/Ka7LERD8vcPlAZCt82SfSFcQc0Ks3UOaQUi8Hf4STIZlVrJ8cETKSNh8JoQ+cT4SKYE60R7WasDX0RBEhovETUb7TCIqoS1hhKKKuYImiiPR/haOI9LuCpIhyeiOWIspuD00RZTeNp5hyfBOiYsr5Z0zF5JBXURWTg/6Mq5hymUJWTFn+jK2YsnwNXfFrz592t7eEpP98Hf8DUEsBAi0AFAACAAgAT3g0ShW3HPmrAAAA+gAAABIAAAAAAAAAAAAAAAAAAAAAAENvbmZpZy9QYWNrYWdlLnhtbFBLAQItABQAAgAIAE94NEoPyumrpAAAAOkAAAATAAAAAAAAAAAAAAAAAPcAAABbQ29udGVudF9UeXBlc10ueG1sUEsBAi0AFAACAAgAT3g0SqMhE+VEAwAAxQoAABMAAAAAAAAAAAAAAAAA6AEAAEZvcm11bGFzL1NlY3Rpb24xLm1QSwUGAAAAAAMAAwDCAAAAeQUAAAAA" command="SELECT * FROM [T_Data_Nambin]"/>
  </connection>
  <connection id="10" keepAlive="1" name="Requête - T_Data_Oleg" description="Connexion à la requête « T_Data_Oleg » dans le classeur." type="5" refreshedVersion="4" background="1" saveData="1">
    <dbPr connection="provider=Microsoft.Mashup.OleDb.1;data source=$EmbeddedMashup(d72cfce1-4a9f-439d-a155-58720f9ed009)$;location=T_Data_Oleg;extended properties=&quot;UEsDBBQAAgAIAFZ4NEoVtxz5qwAAAPoAAAASABwAQ29uZmlnL1BhY2thZ2UueG1sIKIYACigFAAAAAAAAAAAAAAAAAAAAAAAAAAAAIWPQQ6CMBREr0K657cFNEA+ZWHiShKjiXHbYIFGKAaKcDcXHskraKIYd+5mXt5i5nG7Yzo1tXNVXa9bkxAOjDjK5O1JmzIhgy3ckKQCtzI/y1I5L9n08dSfElJZe4kpHccRRh/arqQeY5wes80+r1QjyVfW/2VXm95Kkysi8PAeIzzwQwiCiAMPOdIZY6bNnDkswPeiJTCkPxhXQ22HTomic9c7pHNF+vkhnlBLAwQUAAIACABWeDRK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Vng0SkTyyE1AAwAAuwoAABMAHABGb3JtdWxhcy9TZWN0aW9uMS5tIKIYACigFAAAAAAAAAAAAAAAAAAAAAAAAAAAAI1W224aMRB9R+IfrO1LIsE2u82lbRRVCRAVNQSUpepDiCJndwIui01tLyWK8kH9jv5Yx1ySJR6i8gDyzPH4zPH4CAOpFUqyZPkbHVcr1YoZcQ0Z6982ueW33RyG7ITlYKsVhp9EFToFjLTmKeThD6XHd0qNd85FDmFDSQvSmp0g+Tw4NQYs63DJhzDB6GA/ZC05FBJACznEZRR2uHA7uMSS5dwB5qKwd3ox6GuejkEPmtyMzhTX2SDei45elqzOHMVwnpt5sFtjssjzGrO6gN3aknGpkds+v8sd+WUXj9dtC5OToIQIat+EzDDkgMHN07XL3KwqvQv6D1NgE5WJe/H3T4CFFrgQSUpzr/SkofJiIh3K7Hjn1h4fA6cX6+oMdIAsXTUuH55q7DG4AF6KWpjbRTix3BbGCzfBpFpM3a15udavQkyd4l7mVAPHYFvaw/3QsVxEG2ri0OY1IxcXxuAReCUMiWjLMm7hbRyupjgtbqwocIfrMWT171PWVGlRZrlGtDMMivsH1l205/eepAqXTbgPvVRPQ4gZI4a+LP1W4yu7gpmA39Q+JG4saxkrJkibnU6nWs0g86E4jzjRLF32SSDaUljB8xWPbUeus8KMt0HOhfzfMm1jCoLKuovN5jxYp9tgDZwN7Ob9pbLsEiAjqp11O3hr0t/fu0ILIeat191GDDNNyMUMNJFEGzH4gpfetNabPkCkY9bHL7CGptbGUjzP+dLn0hFkRU7eWQkm8FSthhqMP3y9JLmiT1o8kHox3SJRIdMRuxDGb6J799P57wwM4+lIAN7XF1+TXBlgeFFbMkjYVfGyUb1srOu0LCZ3oBeAuO72poWG1WN85Q4fsMAc0qJsNaXt65nKFq+d0ce5FIWO65tHvwmmiDxjfVuJ/VZeO0tM9PNiLh+IbMlf9ol0yWIO6N1bXOaQQq8Gf4iTIZlVrJ8cETDSbT4SQN9wPhEownOiParVhG1YTxQRINp+Ikp32oIi6hLWNhRRV7CyoojUf21HEal3yZIiSumtthRRcnvWFFFy0/YUU4pvs6iYUv7ZpmJyyMtWFZOD/mxXMaUyZVkxJfmzbcWU5BvWFb/W/Gm3WhGS/ut1/A9QSwECLQAUAAIACABWeDRKFbcc+asAAAD6AAAAEgAAAAAAAAAAAAAAAAAAAAAAQ29uZmlnL1BhY2thZ2UueG1sUEsBAi0AFAACAAgAVng0Sg/K6aukAAAA6QAAABMAAAAAAAAAAAAAAAAA9wAAAFtDb250ZW50X1R5cGVzXS54bWxQSwECLQAUAAIACABWeDRKRPLITUADAAC7CgAAEwAAAAAAAAAAAAAAAADoAQAARm9ybXVsYXMvU2VjdGlvbjEubVBLBQYAAAAAAwADAMIAAAB1BQAAAAA=&quot;" command="SELECT * FROM [T_Data_Oleg]"/>
  </connection>
  <connection id="11" keepAlive="1" name="Requête - T_Data_Patrick" description="Connexion à la requête « T_Data_Patrick » dans le classeur." type="5" refreshedVersion="4" background="1" saveData="1">
    <dbPr connection="provider=Microsoft.Mashup.OleDb.1;data source=$EmbeddedMashup(d72cfce1-4a9f-439d-a155-58720f9ed009)$;location=T_Data_Patrick;extended properties=&quot;UEsDBBQAAgAIAGF4NEoVtxz5qwAAAPoAAAASABwAQ29uZmlnL1BhY2thZ2UueG1sIKIYACigFAAAAAAAAAAAAAAAAAAAAAAAAAAAAIWPQQ6CMBREr0K657cFNEA+ZWHiShKjiXHbYIFGKAaKcDcXHskraKIYd+5mXt5i5nG7Yzo1tXNVXa9bkxAOjDjK5O1JmzIhgy3ckKQCtzI/y1I5L9n08dSfElJZe4kpHccRRh/arqQeY5wes80+r1QjyVfW/2VXm95Kkysi8PAeIzzwQwiCiAMPOdIZY6bNnDkswPeiJTCkPxhXQ22HTomic9c7pHNF+vkhnlBLAwQUAAIACABheDRK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YXg0SlC68QlVAwAAsAoAABMAHABGb3JtdWxhcy9TZWN0aW9uMS5tIKIYACigFAAAAAAAAAAAAAAAAAAAAAAAAAAAAI1W224bNxB9N+B/ILYvNiBtzfUtaRAEjqQgQi1L8KroQxQY9O5YYrQiFZLryjD8Qf2O/liHkrbeFUdN9GCBcw6HZ4bDI1vInNSKpZtv/u7w4PDAzoSBnI3vusKJu5FwRmZz9p4V4A4PGH5SXZoMMNJbZVDEf2ozv9d6fvRJFhB3tHKgnD2K0t8mV9aCYwOhxBQWGJ2cxaynplIBGKmmuOTxQEi/QyhMWcfOEePx6Op6MjYim4OZdIWdfdTC5JPkhF++LlmbbVXGq8KuouMWU2VRtJgzJRy3NqKb5dyNxX3hS9jU8vyl72DxPmqSotbvUuUY9dzo68sXD37d5vslGj8tgS10Lh/kP39HmGvNi1Gtsg/aLDq6KBfKs+wRdXrr+TnyvWNDk4OJUK5PKNTTS4s9R9cgalEHK7cOp0640gbhLtjMyKW/xADrfS/l0nc/QK4MCAz2lbs4i73QdbSjF55tdxX5uLQWj8DrYSjEOJYLB//Pw9USJ8dPGUUeCDOHvP3HknV1VtZVVox+jkH58MSG6/LC2tNM47ILD3EAjQzEiFg5Ddsy7nU+s1t4lPAXtQ+FW8d61skFymZXy6XRj5CHVJxNnG6WbeokGH0lnRTFVse+IytU2vk+yiepfjZN39qSkFJV0SwuoA2GHdbB2cBqfr3Rjt0A5K/Zqov5OBzgpalw++gWDYUYt9FwR1eVCYEuFPIRTIihn1h8xxufqpqdEnMy8i41xj/gbEPXf4OEiURRiI3jZTPIyyI8r8GSeKTRUwM2eA2jNL0lj1k/jHa5JMFRqbIZu5Y2kD+8/+ZN+BEsE9lMAt7Sh6AXhbbA8HZoAKX6HLsgb9d9tUJVubgHsyYkbb81Kw3U31+NcIoZVpCVW3vZ8YtqjPL1A2f0cR6i2EmbOHofeUdHkxs6SRJq3TWThKj21U9OCbRmKWcEXHOVc3r3HmO5oNjbcZ/iWCjmNBunlwSNNJg3BDH0mLcEi7AZfkKVmrKG23BOkGjH4VTfadfhp+EtVs7DqRvYug8n2185EL8Is9ZdiF9Sv4t7nIi/IZLtuhF/S0wj6UjJyQ+YNVdKOHF05UwJ8QAa7pQQvX11qOQsRCmXSs6JXlVOlRCNbrhVstPpl+PDA6no/7He/QtQSwECLQAUAAIACABheDRKFbcc+asAAAD6AAAAEgAAAAAAAAAAAAAAAAAAAAAAQ29uZmlnL1BhY2thZ2UueG1sUEsBAi0AFAACAAgAYXg0Sg/K6aukAAAA6QAAABMAAAAAAAAAAAAAAAAA9wAAAFtDb250ZW50X1R5cGVzXS54bWxQSwECLQAUAAIACABheDRKULrxCVUDAACwCgAAEwAAAAAAAAAAAAAAAADoAQAARm9ybXVsYXMvU2VjdGlvbjEubVBLBQYAAAAAAwADAMIAAACKBQAAAAA=&quot;" command="SELECT * FROM [T_Data_Patrick]"/>
  </connection>
  <connection id="12" keepAlive="1" name="Requête - T_Data_Roelof" description="Connexion à la requête « T_Data_Roelof » dans le classeur." type="5" refreshedVersion="4" background="1" saveData="1">
    <dbPr connection="provider=Microsoft.Mashup.OleDb.1;data source=$EmbeddedMashup(d72cfce1-4a9f-439d-a155-58720f9ed009)$;location=T_Data_Roelof;extended properties=UEsDBBQAAgAIAGt4NEoVtxz5qwAAAPoAAAASABwAQ29uZmlnL1BhY2thZ2UueG1sIKIYACigFAAAAAAAAAAAAAAAAAAAAAAAAAAAAIWPQQ6CMBREr0K657cFNEA+ZWHiShKjiXHbYIFGKAaKcDcXHskraKIYd+5mXt5i5nG7Yzo1tXNVXa9bkxAOjDjK5O1JmzIhgy3ckKQCtzI/y1I5L9n08dSfElJZe4kpHccRRh/arqQeY5wes80+r1QjyVfW/2VXm95Kkysi8PAeIzzwQwiCiAMPOdIZY6bNnDkswPeiJTCkPxhXQ22HTomic9c7pHNF+vkhnlBLAwQUAAIACABreDRK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a3g0SmcrweVNAwAApAoAABMAHABGb3JtdWxhcy9TZWN0aW9uMS5tIKIYACigFAAAAAAAAAAAAAAAAAAAAAAAAAAAAI1W227bOBB9D5B/INSXBLDVULm1WxRFaruosUlsRF7sQ10EjDS2WcukS1JZB0E+qN/RH9uhbTWWOOmuH2JwzuHMmSF5HAuZk1qxdPPN3+3v7e/ZmTCQs9FtVzhxe6Oh0BP2nhXg9vcYflJdmgww0ltlUMR/azO/03p+8EkWEHe0cqCcPYjSP8YX1oJjV0KJKSwwOj6JWU9NpQIwUk1xyeMrIf0OoTDlLnaKGI+HF5fjkRHZHMy4K+zsoxYmHydH/Px5ydpsIzJeFXYVHbaYKouixZwp4bC10Vxr5nYk7grfwKaTxy99B4v3UY0Ttf6UKsegp0Zfn7547Os226to9LAEttC5nMifPyJMtebFKFXZiTaLji7KhfIse0DUbj0+Rn5ubGByMBFq9fmEenhqscfoEsRO1MHKrcOpE660QbgLNjNy6c8vwHrfS7n0kw+QCwMCg33lzk5ir3Md7eiFZ9umIh+X1mIJPBqGQoxjuXDwex6ulnhr/AWjyFfCzCFv/7VkXZ2VuyorRj/HoJw8sMG6vbD3NNO47MIkDqChgRgRK6fhWEa9zmd2A/cS/qH2oXDrWM86uUDZ7GK5NPoe8pCK9xJvNss2fRKMvpJOimKr46WSFSrt/CXKJ6n+b5q+tSUhpeqi3lxwJoMO6+DVwGZeX2vHrgHy52QV6+PgCs9MBbuHN+gk4TEOBw1RO0AXCnkPJsTQSCy+4I0/VZMms8tszkb4B5wlVfUxkSgKsXG6bAZ5WYT1aiyJJY2eGrDBUxim6Q1ZZv0q2uWSnkypshm7lDaQP7j75s33HiwT2UwCHtGHYBaFtsDwbGgApfocTZC3dw21QlW5uAOzJiRtvzUrDWwfX8MNjjHBCrJyay0NtLpC+fpxM7qahyh20q5X/i25oaPODV0kCbU2jSQhpvHsJccEumMnJwS84yin9O4XTOWMYm9v+xRvhWJOs1F6TtBIc3lDEEN/eUuwCIvhR1SrKas5DecEiXYbThwN7Tj8OGRWrsNPQmzrPPyUgCr34Wck+MuB+Dn1g/iCC/E3RLKmE/G3xFUk3Sg5+g/mjiMlnChduVJCjLjmTAkx2Wd3SojZUg6VEIP+5VIJMeiaUyWNST8d7u9JRf9v9e5fUEsBAi0AFAACAAgAa3g0ShW3HPmrAAAA+gAAABIAAAAAAAAAAAAAAAAAAAAAAENvbmZpZy9QYWNrYWdlLnhtbFBLAQItABQAAgAIAGt4NEoPyumrpAAAAOkAAAATAAAAAAAAAAAAAAAAAPcAAABbQ29udGVudF9UeXBlc10ueG1sUEsBAi0AFAACAAgAa3g0SmcrweVNAwAApAoAABMAAAAAAAAAAAAAAAAA6AEAAEZvcm11bGFzL1NlY3Rpb24xLm1QSwUGAAAAAAMAAwDCAAAAggUAAAAA" command="SELECT * FROM [T_Data_Roelof]"/>
  </connection>
  <connection id="13" keepAlive="1" name="Requête - T_Data_Vien" description="Connexion à la requête « T_Data_Vien » dans le classeur." type="5" refreshedVersion="4" background="1" saveData="1">
    <dbPr connection="provider=Microsoft.Mashup.OleDb.1;data source=$EmbeddedMashup(d72cfce1-4a9f-439d-a155-58720f9ed009)$;location=T_Data_Vien;extended properties=UEsDBBQAAgAIAHZ4NEoVtxz5qwAAAPoAAAASABwAQ29uZmlnL1BhY2thZ2UueG1sIKIYACigFAAAAAAAAAAAAAAAAAAAAAAAAAAAAIWPQQ6CMBREr0K657cFNEA+ZWHiShKjiXHbYIFGKAaKcDcXHskraKIYd+5mXt5i5nG7Yzo1tXNVXa9bkxAOjDjK5O1JmzIhgy3ckKQCtzI/y1I5L9n08dSfElJZe4kpHccRRh/arqQeY5wes80+r1QjyVfW/2VXm95Kkysi8PAeIzzwQwiCiAMPOdIZY6bNnDkswPeiJTCkPxhXQ22HTomic9c7pHNF+vkhnlBLAwQUAAIACAB2eDRK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dng0ShS7PhpBAwAAjgoAABMAHABGb3JtdWxhcy9TZWN0aW9uMS5tIKIYACigFAAAAAAAAAAAAAAAAAAAAAAAAAAAAI1W227bOBB9D5B/GKgvCWBrKzW9bItikdouamxSG5G7faiLgJHGNtcy6SWp1EGQD+p39Mc69CWVxfGieUigOYfDw8PhQSzmTmoF2eZv8ub46PjIzoTBAkbXXeHE9T8SFbyFEt3xEdBPpiuTI1V6qxzL+LM28xut5yfvZYlxRyuHytmTKHs9PrcWHVwKJaa4oOr4LIaemkqFaKSa0mcSXwrpVwhFLevYc8KSeHh+MR4Zkc/RjLvCzt5pYYpx+jR5+esT2uAlxqvSrqLTFqiqLFvgTIWnrY3i2kGuR+Km9OI3p7j/0ne4eBvVGFHrb6kKKnli9PXhi0e+bjs9iUZ3S4SFLuRE/vgeUaM1LyaRyk60WXR0WS2UZ9mTYN/W/X3k/YKBKdBEpNJ3E+ruoQX30QWKWtXhyq3LmROuskG5izY3culvLcB6/1Vy6R1vbnFuUFCtr9yLs9iLXFc7euHJtsn2dWkt7UA3Ak9OyskpiTEOCuHwN8hUWtLY+PniVlwKM8ei/WkJXZ1XnNx+QUU5uYPB+pyBwCzX9NXFSdxEhgZjAqycqiY06nU+wBXeSvzGrIKOtg561skFSYbz5dLoWywCJs0kTTXkmyOGhL6STopyq+HAfjtQ2vkBxnupfrNJ39oqlLHTv3+s4CYGHejQaNA5/vioHXxELMJe7waXdFMqWD28ovgIL284OKCJgC6W8hZNiFF+WHq6m1Damcx2l/kcRvQLnWVV9amRKEuxibd8hkVVctdUY0na0uipQRtM2jDLrtht1g+iXS15ZyqVz+BC2kD+4OZfn7i3aEHkM4l0RX8FXpTaItDd8ABJ9T2aYNKu52j42NO2X5lXBrcvroE/o/UrzKttsDTQ3QQV6xcNwWZrKR7i2Gl7f+f/JTd07HPD6EhDrc30YCi/AuRZCNYy5CxEazHynF17IEleMOTtnE9pHhQ4DaPsJXMcLlFehbwwVP4MSUyuJE+ZQ2awFy9JEnL4iEkYt/mYSRjrd1GTMMZv4ybhXN9FTsK5XIudhPH3YPQkjMlB/CSMyXwEpYzPh2IoZfx+jKKUG+h6HKXcUD9GUsp4y8VSyhj9GE0pY/RePKUNpx9Oj4+k4v+bevMTUEsBAi0AFAACAAgAdng0ShW3HPmrAAAA+gAAABIAAAAAAAAAAAAAAAAAAAAAAENvbmZpZy9QYWNrYWdlLnhtbFBLAQItABQAAgAIAHZ4NEoPyumrpAAAAOkAAAATAAAAAAAAAAAAAAAAAPcAAABbQ29udGVudF9UeXBlc10ueG1sUEsBAi0AFAACAAgAdng0ShS7PhpBAwAAjgoAABMAAAAAAAAAAAAAAAAA6AEAAEZvcm11bGFzL1NlY3Rpb24xLm1QSwUGAAAAAAMAAwDCAAAAdgUAAAAA" command="SELECT * FROM [T_Data_Vien]"/>
  </connection>
</connections>
</file>

<file path=xl/sharedStrings.xml><?xml version="1.0" encoding="utf-8"?>
<sst xmlns="http://schemas.openxmlformats.org/spreadsheetml/2006/main" count="1878" uniqueCount="180">
  <si>
    <t>Work Order</t>
  </si>
  <si>
    <t>Status</t>
  </si>
  <si>
    <t>Description</t>
  </si>
  <si>
    <t>Equipment</t>
  </si>
  <si>
    <t>Identify Options</t>
  </si>
  <si>
    <t>Scope Def.</t>
  </si>
  <si>
    <t>Pre. Design</t>
  </si>
  <si>
    <t>TECH Review</t>
  </si>
  <si>
    <t>Pre Cost Estimate Approved</t>
  </si>
  <si>
    <t>Initial Design Review</t>
  </si>
  <si>
    <t>Design Risk Review</t>
  </si>
  <si>
    <t>Final Design Review</t>
  </si>
  <si>
    <t>Approved Cost Estimate</t>
  </si>
  <si>
    <t>MOC Created/Not Needed</t>
  </si>
  <si>
    <t>BOM Done</t>
  </si>
  <si>
    <t>PR Sent</t>
  </si>
  <si>
    <t>PO Issued</t>
  </si>
  <si>
    <t>PO Delivered</t>
  </si>
  <si>
    <t>Construction Package Sent</t>
  </si>
  <si>
    <t>Pick Tickets Done</t>
  </si>
  <si>
    <t>Installation Scheduled</t>
  </si>
  <si>
    <t>Installation in Progress</t>
  </si>
  <si>
    <t>PSSR Done</t>
  </si>
  <si>
    <t>Start-up Done</t>
  </si>
  <si>
    <t>Punch List</t>
  </si>
  <si>
    <t>Objectives achieved?</t>
  </si>
  <si>
    <t>Close MOC</t>
  </si>
  <si>
    <t>Close Project</t>
  </si>
  <si>
    <t>Canceled</t>
  </si>
  <si>
    <t>Approved</t>
  </si>
  <si>
    <t>Procurement in progress</t>
  </si>
  <si>
    <t>Ready to complete</t>
  </si>
  <si>
    <t>Engeneering in progress</t>
  </si>
  <si>
    <t>Planning in progress</t>
  </si>
  <si>
    <t>Closed</t>
  </si>
  <si>
    <t>Child WO's Not Closed</t>
  </si>
  <si>
    <t>Execution in progress</t>
  </si>
  <si>
    <t>Comments</t>
  </si>
  <si>
    <t>Commissioning Completion date</t>
  </si>
  <si>
    <t>Commissioning Start date</t>
  </si>
  <si>
    <t>1-Planning and Engineering in progress / MOC</t>
  </si>
  <si>
    <t>3-Project Execution and QA/QC</t>
  </si>
  <si>
    <t>Identify Options2</t>
  </si>
  <si>
    <t>Scope Def.3</t>
  </si>
  <si>
    <t>Pre. Design4</t>
  </si>
  <si>
    <t>TECH Review5</t>
  </si>
  <si>
    <t>Pre Cost Estimate Approved6</t>
  </si>
  <si>
    <t>Package given to TS7</t>
  </si>
  <si>
    <t>Initial Design Review8</t>
  </si>
  <si>
    <t>Design Risk Review9</t>
  </si>
  <si>
    <t>Final Design Review10</t>
  </si>
  <si>
    <t>TS Design Issued11</t>
  </si>
  <si>
    <t>Approved Cost Estimate12</t>
  </si>
  <si>
    <t>MOC Created/Not Needed13</t>
  </si>
  <si>
    <t>BOM Done14</t>
  </si>
  <si>
    <t>PR Sent15</t>
  </si>
  <si>
    <t>PO Issued16</t>
  </si>
  <si>
    <t>PO Delivered17</t>
  </si>
  <si>
    <t>Construction Package Sent18</t>
  </si>
  <si>
    <t>Pick Tickets Done19</t>
  </si>
  <si>
    <t>Installation Scheduled20</t>
  </si>
  <si>
    <t>Installation in Progress21</t>
  </si>
  <si>
    <t>PSSR Done22</t>
  </si>
  <si>
    <t>Start-up Done23</t>
  </si>
  <si>
    <t>Punch List24</t>
  </si>
  <si>
    <t>Objectives achieved?25</t>
  </si>
  <si>
    <t>Close MOC26</t>
  </si>
  <si>
    <t>Close Project27</t>
  </si>
  <si>
    <t>2-Procurement</t>
  </si>
  <si>
    <t>TOP 25 PROGRESSION OVERVIEW</t>
  </si>
  <si>
    <t>Udpate:</t>
  </si>
  <si>
    <r>
      <t xml:space="preserve">Comments &amp; work in focus:
</t>
    </r>
    <r>
      <rPr>
        <sz val="11"/>
        <rFont val="Calibri"/>
        <family val="2"/>
        <scheme val="minor"/>
      </rPr>
      <t/>
    </r>
  </si>
  <si>
    <t>Valeur atteinte 2</t>
  </si>
  <si>
    <t>Target</t>
  </si>
  <si>
    <t>Valeur ecart 2</t>
  </si>
  <si>
    <t>épaisseur</t>
  </si>
  <si>
    <t>Valeur fixe 2</t>
  </si>
  <si>
    <t>1-Planning/Engineering/MOC</t>
  </si>
  <si>
    <t>ALL PROJECT PROGRESSION OVERVIEW</t>
  </si>
  <si>
    <t>TOP 25</t>
  </si>
  <si>
    <t>ALL</t>
  </si>
  <si>
    <t xml:space="preserve">Comments &amp; work in focus:
</t>
  </si>
  <si>
    <t>Comments &amp; work in focus:</t>
  </si>
  <si>
    <r>
      <t>Comments &amp; work in focus:</t>
    </r>
    <r>
      <rPr>
        <sz val="11"/>
        <color rgb="FFFF0000"/>
        <rFont val="Calibri"/>
        <family val="2"/>
      </rPr>
      <t/>
    </r>
  </si>
  <si>
    <r>
      <t>Comments &amp; work in focus:</t>
    </r>
    <r>
      <rPr>
        <sz val="11"/>
        <color theme="1"/>
        <rFont val="Calibri"/>
        <family val="2"/>
        <scheme val="minor"/>
      </rPr>
      <t xml:space="preserve"> (MTD)
</t>
    </r>
    <r>
      <rPr>
        <sz val="11"/>
        <color theme="1"/>
        <rFont val="Calibri"/>
        <family val="2"/>
        <scheme val="minor"/>
      </rPr>
      <t xml:space="preserve">
</t>
    </r>
    <r>
      <rPr>
        <u/>
        <sz val="11"/>
        <color theme="1"/>
        <rFont val="Calibri"/>
        <family val="2"/>
        <scheme val="minor"/>
      </rPr>
      <t xml:space="preserve">
</t>
    </r>
  </si>
  <si>
    <r>
      <t>Comments &amp; work in focus:</t>
    </r>
    <r>
      <rPr>
        <sz val="11"/>
        <color rgb="FFFF0000"/>
        <rFont val="Calibri"/>
        <family val="2"/>
      </rPr>
      <t xml:space="preserve"> 
</t>
    </r>
  </si>
  <si>
    <r>
      <t xml:space="preserve">Comments &amp; work in focus:
</t>
    </r>
    <r>
      <rPr>
        <sz val="11"/>
        <rFont val="Calibri"/>
        <family val="2"/>
      </rPr>
      <t/>
    </r>
  </si>
  <si>
    <t>Number of status</t>
  </si>
  <si>
    <t>Estimated date 2-Procurement</t>
  </si>
  <si>
    <t>Total général</t>
  </si>
  <si>
    <t>(Plusieurs éléments)</t>
  </si>
  <si>
    <t>Étiquettes de lignes</t>
  </si>
  <si>
    <t>Leader</t>
  </si>
  <si>
    <t>Area</t>
  </si>
  <si>
    <t>Marked-Up Document</t>
  </si>
  <si>
    <t>Package completed</t>
  </si>
  <si>
    <t>Design Issued</t>
  </si>
  <si>
    <t>1- Engineering</t>
  </si>
  <si>
    <t>2- Procurement</t>
  </si>
  <si>
    <t>3- Execution</t>
  </si>
  <si>
    <t>Estimated date 1- Engineering</t>
  </si>
  <si>
    <t>Estimated date 3- Execution</t>
  </si>
  <si>
    <t>Marked-Up Document2</t>
  </si>
  <si>
    <t>Arun</t>
  </si>
  <si>
    <t>Replacement of rubber lined piping at the tailings discharge pumps in PAL</t>
  </si>
  <si>
    <t>33-PU-41/42/43/44</t>
  </si>
  <si>
    <t>Common line from 35-PU-14/24 A/B to 35TK75 replacement (3500)</t>
  </si>
  <si>
    <t>35-TK-75</t>
  </si>
  <si>
    <t>Train 1&amp;2 inlet and outlet piping replacement</t>
  </si>
  <si>
    <t>x</t>
  </si>
  <si>
    <t>Denis</t>
  </si>
  <si>
    <t>Engineering in progress</t>
  </si>
  <si>
    <t>ICAM: Validate Existing Pre-heater Instrumentation and Final Control Elements</t>
  </si>
  <si>
    <t>35-PU-11B</t>
  </si>
  <si>
    <t>ICAM:Pre-heater Feed Pump Discharge Pressure Indication</t>
  </si>
  <si>
    <t>ICAM: Pre-heater Pressure Indication</t>
  </si>
  <si>
    <t>3300 MOL addition improved controls</t>
  </si>
  <si>
    <t>Elisa</t>
  </si>
  <si>
    <t>GEHO maintenance platforms</t>
  </si>
  <si>
    <t>32-PU-15/25/35/45/55</t>
  </si>
  <si>
    <t>Permanent platforms to be installed for Maintenance</t>
  </si>
  <si>
    <t>Gueorgui</t>
  </si>
  <si>
    <t>Modification of the piping header to measure dilution in CCD</t>
  </si>
  <si>
    <t>33-TH-01/02/03/04/06/07</t>
  </si>
  <si>
    <t>Defect Elimination action 33-DE-02</t>
  </si>
  <si>
    <t>Guillaume</t>
  </si>
  <si>
    <t>36-TK-19 bypass</t>
  </si>
  <si>
    <t>36-TK-19</t>
  </si>
  <si>
    <t>35-TK-01 bypass</t>
  </si>
  <si>
    <t>35-TK-01</t>
  </si>
  <si>
    <t>ICAM: 3500 Train Feed Tank Level</t>
  </si>
  <si>
    <t>35-TK-01/02</t>
  </si>
  <si>
    <t>ICAM:Valve Travel Times</t>
  </si>
  <si>
    <t>Pump back long term solution</t>
  </si>
  <si>
    <t>96-PU</t>
  </si>
  <si>
    <t>Not started</t>
  </si>
  <si>
    <t>3500 Sulphide Precipitation area improvement 2017</t>
  </si>
  <si>
    <t>Miandry</t>
  </si>
  <si>
    <t>Assessment if HDPE can be used for TMF distribution line</t>
  </si>
  <si>
    <t>35-FN-03 Drain</t>
  </si>
  <si>
    <t>35-FN-03</t>
  </si>
  <si>
    <t>Recycle H2S from 3500 to 3400</t>
  </si>
  <si>
    <t>Proper control of the reactor vent is crucial. Managing the right level of inert gas recirculating around prevents lossof efficiency</t>
  </si>
  <si>
    <t>Reduce sour water spill</t>
  </si>
  <si>
    <t>35-TK-90</t>
  </si>
  <si>
    <t>Transfer 35-VE-70 to 35-VE-05</t>
  </si>
  <si>
    <t>35-VE-70 / 35-VE-05</t>
  </si>
  <si>
    <t>Review 52-PU-05 caustic pump</t>
  </si>
  <si>
    <t>52-PU-05</t>
  </si>
  <si>
    <t>Nambin</t>
  </si>
  <si>
    <t>Modification of the flexible hose by rigid piping for Floc Injection</t>
  </si>
  <si>
    <t>Facilitate the Pump access in the Floc Preparation Area</t>
  </si>
  <si>
    <t>51-PU-206</t>
  </si>
  <si>
    <t>Oleg</t>
  </si>
  <si>
    <t>Restart H2S compressors including a recirculation philosophy</t>
  </si>
  <si>
    <t>35-CP-01/02</t>
  </si>
  <si>
    <t>Patrick</t>
  </si>
  <si>
    <t>3400 Raw Liquor Neutralization area improvement 2017</t>
  </si>
  <si>
    <t>34-TH-01 and 02</t>
  </si>
  <si>
    <t>PAL sump pump replacement</t>
  </si>
  <si>
    <t>33-PU-02/28/35-PU-02/36-PU-22</t>
  </si>
  <si>
    <t>31-PU-11/21/31/41/51 upgrade</t>
  </si>
  <si>
    <t>31-PU-11/21/31/41/51</t>
  </si>
  <si>
    <t xml:space="preserve">Spare agitator gearbox assemblies </t>
  </si>
  <si>
    <t>32-AG-21/22</t>
  </si>
  <si>
    <t xml:space="preserve">3200 Blast spools LP flash steam </t>
  </si>
  <si>
    <t>Roelof</t>
  </si>
  <si>
    <t>Alternative triple pumps</t>
  </si>
  <si>
    <t>32-PU-11</t>
  </si>
  <si>
    <t>36-TK-19 relining</t>
  </si>
  <si>
    <t>33-TK-29 relining</t>
  </si>
  <si>
    <t>33-TK-29</t>
  </si>
  <si>
    <t>Commissioning 
Start date</t>
  </si>
  <si>
    <t>Commissioning 
Completion date</t>
  </si>
  <si>
    <t>Vien</t>
  </si>
  <si>
    <t>Triple Pumps Reliability</t>
  </si>
  <si>
    <t>Floc Preparation Plant improvements</t>
  </si>
  <si>
    <t xml:space="preserve"> 1- Engineering</t>
  </si>
  <si>
    <t xml:space="preserve"> 2- Procurement</t>
  </si>
  <si>
    <t xml:space="preserve"> 3- Execution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</si>
</sst>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* #,##0.00_);_(* \(#,##0.00\);_(* &quot;-&quot;??_);_(@_)"/>
    <numFmt numFmtId="165" formatCode="_(&quot;$&quot;* #,##0.00_);_(&quot;$&quot;* \(#,##0.00\);_(&quot;$&quot;* &quot;-&quot;??_);_(@_)"/>
    <numFmt numFmtId="166" formatCode="dd/mm/yy;@"/>
  </numFmts>
  <fonts count="35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color theme="1"/>
      <name val="Arial"/>
      <family val="2"/>
    </font>
    <font>
      <b/>
      <sz val="18"/>
      <color theme="3"/>
      <name val="Cambria"/>
      <family val="2"/>
      <scheme val="maj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theme="1"/>
      <name val="Comic Sans MS"/>
      <family val="2"/>
    </font>
    <font>
      <b/>
      <sz val="12"/>
      <color theme="0"/>
      <name val="Calibri"/>
      <family val="2"/>
      <scheme val="minor"/>
    </font>
    <font>
      <sz val="5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FF0000"/>
      <name val="Calibri"/>
      <family val="2"/>
    </font>
    <font>
      <u/>
      <sz val="11"/>
      <name val="Calibri"/>
      <family val="2"/>
      <scheme val="minor"/>
    </font>
    <font>
      <b/>
      <sz val="10"/>
      <color rgb="FFFF000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00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2">
    <xf numFmtId="0" fontId="0" fillId="0" borderId="0"/>
    <xf numFmtId="0" fontId="4" fillId="0" borderId="0" applyNumberFormat="0" applyFill="0" applyBorder="0" applyAlignment="0" applyProtection="0"/>
    <xf numFmtId="0" fontId="5" fillId="0" borderId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5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20" fillId="32" borderId="0" applyNumberFormat="0" applyBorder="0" applyAlignment="0" applyProtection="0"/>
    <xf numFmtId="9" fontId="5" fillId="0" borderId="0" applyFont="0" applyFill="0" applyBorder="0" applyAlignment="0" applyProtection="0"/>
    <xf numFmtId="0" fontId="3" fillId="0" borderId="0"/>
    <xf numFmtId="164" fontId="5" fillId="0" borderId="0" applyFont="0" applyFill="0" applyBorder="0" applyAlignment="0" applyProtection="0"/>
    <xf numFmtId="0" fontId="24" fillId="0" borderId="0"/>
    <xf numFmtId="0" fontId="25" fillId="0" borderId="0"/>
    <xf numFmtId="0" fontId="5" fillId="0" borderId="0"/>
    <xf numFmtId="44" fontId="5" fillId="0" borderId="0" applyFont="0" applyFill="0" applyBorder="0" applyAlignment="0" applyProtection="0"/>
    <xf numFmtId="0" fontId="26" fillId="0" borderId="0">
      <alignment vertical="top"/>
    </xf>
    <xf numFmtId="0" fontId="5" fillId="0" borderId="0"/>
    <xf numFmtId="0" fontId="24" fillId="0" borderId="0"/>
    <xf numFmtId="0" fontId="24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6" fillId="0" borderId="0">
      <alignment vertical="top"/>
    </xf>
    <xf numFmtId="0" fontId="5" fillId="0" borderId="0"/>
    <xf numFmtId="0" fontId="27" fillId="0" borderId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0" fontId="24" fillId="0" borderId="0"/>
    <xf numFmtId="43" fontId="5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1" fillId="0" borderId="0"/>
  </cellStyleXfs>
  <cellXfs count="83">
    <xf numFmtId="0" fontId="0" fillId="0" borderId="0" xfId="0"/>
    <xf numFmtId="0" fontId="0" fillId="0" borderId="0" xfId="0" applyFill="1"/>
    <xf numFmtId="0" fontId="0" fillId="0" borderId="0" xfId="0" applyAlignment="1">
      <alignment horizontal="left"/>
    </xf>
    <xf numFmtId="0" fontId="0" fillId="0" borderId="0" xfId="0" pivotButton="1"/>
    <xf numFmtId="9" fontId="0" fillId="0" borderId="0" xfId="0" applyNumberFormat="1"/>
    <xf numFmtId="0" fontId="0" fillId="0" borderId="0" xfId="0" applyFont="1" applyFill="1"/>
    <xf numFmtId="0" fontId="5" fillId="0" borderId="0" xfId="2"/>
    <xf numFmtId="14" fontId="19" fillId="0" borderId="0" xfId="2" applyNumberFormat="1" applyFont="1" applyAlignment="1">
      <alignment horizontal="center"/>
    </xf>
    <xf numFmtId="14" fontId="5" fillId="0" borderId="0" xfId="2" applyNumberFormat="1" applyFont="1"/>
    <xf numFmtId="0" fontId="29" fillId="0" borderId="0" xfId="2" applyFont="1"/>
    <xf numFmtId="0" fontId="5" fillId="0" borderId="0" xfId="2" applyFill="1"/>
    <xf numFmtId="0" fontId="28" fillId="0" borderId="0" xfId="2" applyFont="1" applyFill="1" applyAlignment="1">
      <alignment horizontal="center"/>
    </xf>
    <xf numFmtId="0" fontId="28" fillId="34" borderId="0" xfId="2" applyFont="1" applyFill="1"/>
    <xf numFmtId="0" fontId="28" fillId="34" borderId="0" xfId="2" applyFont="1" applyFill="1" applyAlignment="1">
      <alignment horizontal="left"/>
    </xf>
    <xf numFmtId="0" fontId="19" fillId="0" borderId="0" xfId="2" applyFont="1" applyAlignment="1">
      <alignment horizontal="center"/>
    </xf>
    <xf numFmtId="0" fontId="22" fillId="0" borderId="0" xfId="51" applyFont="1" applyFill="1" applyBorder="1"/>
    <xf numFmtId="0" fontId="3" fillId="0" borderId="0" xfId="51" applyNumberFormat="1" applyFont="1" applyFill="1"/>
    <xf numFmtId="0" fontId="21" fillId="0" borderId="0" xfId="51" applyNumberFormat="1" applyFont="1" applyFill="1" applyBorder="1"/>
    <xf numFmtId="1" fontId="3" fillId="0" borderId="0" xfId="51" applyNumberFormat="1" applyFont="1" applyFill="1"/>
    <xf numFmtId="0" fontId="3" fillId="0" borderId="0" xfId="51" applyFont="1" applyFill="1"/>
    <xf numFmtId="10" fontId="21" fillId="0" borderId="0" xfId="43" applyNumberFormat="1" applyFont="1" applyFill="1" applyBorder="1"/>
    <xf numFmtId="9" fontId="21" fillId="0" borderId="0" xfId="43" applyFont="1" applyFill="1" applyBorder="1"/>
    <xf numFmtId="9" fontId="21" fillId="0" borderId="0" xfId="51" applyNumberFormat="1" applyFont="1" applyFill="1" applyBorder="1"/>
    <xf numFmtId="0" fontId="21" fillId="0" borderId="0" xfId="51" applyFont="1" applyFill="1" applyBorder="1"/>
    <xf numFmtId="0" fontId="5" fillId="0" borderId="0" xfId="51" applyFill="1"/>
    <xf numFmtId="0" fontId="0" fillId="0" borderId="0" xfId="2" applyNumberFormat="1" applyFont="1" applyFill="1" applyBorder="1" applyAlignment="1">
      <alignment horizontal="left" vertical="center"/>
    </xf>
    <xf numFmtId="0" fontId="34" fillId="0" borderId="0" xfId="0" applyFont="1" applyFill="1"/>
    <xf numFmtId="14" fontId="0" fillId="0" borderId="0" xfId="0" applyNumberFormat="1" applyAlignment="1"/>
    <xf numFmtId="0" fontId="0" fillId="0" borderId="0" xfId="0" quotePrefix="1" applyNumberFormat="1" applyAlignment="1"/>
    <xf numFmtId="0" fontId="0" fillId="0" borderId="0" xfId="0" applyNumberFormat="1" applyAlignment="1"/>
    <xf numFmtId="166" fontId="0" fillId="0" borderId="0" xfId="0" applyNumberFormat="1"/>
    <xf numFmtId="0" fontId="5" fillId="0" borderId="17" xfId="2" applyBorder="1" applyAlignment="1">
      <alignment horizontal="center"/>
    </xf>
    <xf numFmtId="0" fontId="5" fillId="0" borderId="18" xfId="2" applyBorder="1" applyAlignment="1">
      <alignment horizontal="center"/>
    </xf>
    <xf numFmtId="0" fontId="5" fillId="0" borderId="15" xfId="2" applyBorder="1" applyAlignment="1">
      <alignment horizontal="center"/>
    </xf>
    <xf numFmtId="0" fontId="5" fillId="0" borderId="13" xfId="2" applyBorder="1" applyAlignment="1">
      <alignment horizontal="center"/>
    </xf>
    <xf numFmtId="0" fontId="5" fillId="0" borderId="0" xfId="2" applyBorder="1" applyAlignment="1">
      <alignment horizontal="center"/>
    </xf>
    <xf numFmtId="0" fontId="5" fillId="0" borderId="16" xfId="2" applyBorder="1" applyAlignment="1">
      <alignment horizontal="center"/>
    </xf>
    <xf numFmtId="0" fontId="5" fillId="0" borderId="19" xfId="2" applyBorder="1" applyAlignment="1">
      <alignment horizontal="center"/>
    </xf>
    <xf numFmtId="0" fontId="5" fillId="0" borderId="20" xfId="2" applyBorder="1" applyAlignment="1">
      <alignment horizontal="center"/>
    </xf>
    <xf numFmtId="0" fontId="5" fillId="0" borderId="14" xfId="2" applyBorder="1" applyAlignment="1">
      <alignment horizontal="center"/>
    </xf>
    <xf numFmtId="0" fontId="19" fillId="33" borderId="10" xfId="2" applyFont="1" applyFill="1" applyBorder="1" applyAlignment="1">
      <alignment horizontal="center"/>
    </xf>
    <xf numFmtId="0" fontId="19" fillId="33" borderId="11" xfId="2" applyFont="1" applyFill="1" applyBorder="1" applyAlignment="1">
      <alignment horizontal="center"/>
    </xf>
    <xf numFmtId="0" fontId="19" fillId="33" borderId="12" xfId="2" applyFont="1" applyFill="1" applyBorder="1" applyAlignment="1">
      <alignment horizontal="center"/>
    </xf>
    <xf numFmtId="0" fontId="28" fillId="34" borderId="0" xfId="2" applyFont="1" applyFill="1" applyAlignment="1">
      <alignment horizontal="center"/>
    </xf>
    <xf numFmtId="0" fontId="16" fillId="34" borderId="10" xfId="2" applyFont="1" applyFill="1" applyBorder="1" applyAlignment="1">
      <alignment horizontal="center"/>
    </xf>
    <xf numFmtId="0" fontId="16" fillId="34" borderId="11" xfId="2" applyFont="1" applyFill="1" applyBorder="1" applyAlignment="1">
      <alignment horizontal="center"/>
    </xf>
    <xf numFmtId="0" fontId="16" fillId="34" borderId="12" xfId="2" applyFont="1" applyFill="1" applyBorder="1" applyAlignment="1">
      <alignment horizontal="center"/>
    </xf>
    <xf numFmtId="0" fontId="28" fillId="35" borderId="0" xfId="2" applyFont="1" applyFill="1" applyAlignment="1">
      <alignment horizontal="center"/>
    </xf>
    <xf numFmtId="0" fontId="33" fillId="0" borderId="17" xfId="2" applyFont="1" applyBorder="1" applyAlignment="1">
      <alignment horizontal="left" vertical="top" wrapText="1"/>
    </xf>
    <xf numFmtId="0" fontId="23" fillId="0" borderId="18" xfId="2" applyFont="1" applyBorder="1" applyAlignment="1">
      <alignment horizontal="left" vertical="top"/>
    </xf>
    <xf numFmtId="0" fontId="23" fillId="0" borderId="15" xfId="2" applyFont="1" applyBorder="1" applyAlignment="1">
      <alignment horizontal="left" vertical="top"/>
    </xf>
    <xf numFmtId="0" fontId="23" fillId="0" borderId="13" xfId="2" applyFont="1" applyBorder="1" applyAlignment="1">
      <alignment horizontal="left" vertical="top"/>
    </xf>
    <xf numFmtId="0" fontId="23" fillId="0" borderId="0" xfId="2" applyFont="1" applyBorder="1" applyAlignment="1">
      <alignment horizontal="left" vertical="top"/>
    </xf>
    <xf numFmtId="0" fontId="23" fillId="0" borderId="16" xfId="2" applyFont="1" applyBorder="1" applyAlignment="1">
      <alignment horizontal="left" vertical="top"/>
    </xf>
    <xf numFmtId="0" fontId="23" fillId="0" borderId="19" xfId="2" applyFont="1" applyBorder="1" applyAlignment="1">
      <alignment horizontal="left" vertical="top"/>
    </xf>
    <xf numFmtId="0" fontId="23" fillId="0" borderId="20" xfId="2" applyFont="1" applyBorder="1" applyAlignment="1">
      <alignment horizontal="left" vertical="top"/>
    </xf>
    <xf numFmtId="0" fontId="23" fillId="0" borderId="14" xfId="2" applyFont="1" applyBorder="1" applyAlignment="1">
      <alignment horizontal="left" vertical="top"/>
    </xf>
    <xf numFmtId="0" fontId="30" fillId="0" borderId="17" xfId="2" applyFont="1" applyBorder="1" applyAlignment="1">
      <alignment horizontal="left" vertical="top" wrapText="1"/>
    </xf>
    <xf numFmtId="0" fontId="5" fillId="0" borderId="18" xfId="2" applyBorder="1" applyAlignment="1">
      <alignment horizontal="left" vertical="top"/>
    </xf>
    <xf numFmtId="0" fontId="5" fillId="0" borderId="15" xfId="2" applyBorder="1" applyAlignment="1">
      <alignment horizontal="left" vertical="top"/>
    </xf>
    <xf numFmtId="0" fontId="5" fillId="0" borderId="13" xfId="2" applyBorder="1" applyAlignment="1">
      <alignment horizontal="left" vertical="top"/>
    </xf>
    <xf numFmtId="0" fontId="5" fillId="0" borderId="0" xfId="2" applyBorder="1" applyAlignment="1">
      <alignment horizontal="left" vertical="top"/>
    </xf>
    <xf numFmtId="0" fontId="5" fillId="0" borderId="16" xfId="2" applyBorder="1" applyAlignment="1">
      <alignment horizontal="left" vertical="top"/>
    </xf>
    <xf numFmtId="0" fontId="5" fillId="0" borderId="19" xfId="2" applyBorder="1" applyAlignment="1">
      <alignment horizontal="left" vertical="top"/>
    </xf>
    <xf numFmtId="0" fontId="5" fillId="0" borderId="20" xfId="2" applyBorder="1" applyAlignment="1">
      <alignment horizontal="left" vertical="top"/>
    </xf>
    <xf numFmtId="0" fontId="5" fillId="0" borderId="14" xfId="2" applyBorder="1" applyAlignment="1">
      <alignment horizontal="left" vertical="top"/>
    </xf>
    <xf numFmtId="0" fontId="5" fillId="0" borderId="17" xfId="2" applyFill="1" applyBorder="1" applyAlignment="1">
      <alignment horizontal="center"/>
    </xf>
    <xf numFmtId="0" fontId="5" fillId="0" borderId="18" xfId="2" applyFill="1" applyBorder="1" applyAlignment="1">
      <alignment horizontal="center"/>
    </xf>
    <xf numFmtId="0" fontId="5" fillId="0" borderId="15" xfId="2" applyFill="1" applyBorder="1" applyAlignment="1">
      <alignment horizontal="center"/>
    </xf>
    <xf numFmtId="0" fontId="5" fillId="0" borderId="13" xfId="2" applyFill="1" applyBorder="1" applyAlignment="1">
      <alignment horizontal="center"/>
    </xf>
    <xf numFmtId="0" fontId="5" fillId="0" borderId="0" xfId="2" applyFill="1" applyBorder="1" applyAlignment="1">
      <alignment horizontal="center"/>
    </xf>
    <xf numFmtId="0" fontId="5" fillId="0" borderId="16" xfId="2" applyFill="1" applyBorder="1" applyAlignment="1">
      <alignment horizontal="center"/>
    </xf>
    <xf numFmtId="0" fontId="5" fillId="0" borderId="19" xfId="2" applyFill="1" applyBorder="1" applyAlignment="1">
      <alignment horizontal="center"/>
    </xf>
    <xf numFmtId="0" fontId="5" fillId="0" borderId="20" xfId="2" applyFill="1" applyBorder="1" applyAlignment="1">
      <alignment horizontal="center"/>
    </xf>
    <xf numFmtId="0" fontId="5" fillId="0" borderId="14" xfId="2" applyFill="1" applyBorder="1" applyAlignment="1">
      <alignment horizontal="center"/>
    </xf>
    <xf numFmtId="0" fontId="30" fillId="0" borderId="18" xfId="2" applyFont="1" applyBorder="1" applyAlignment="1">
      <alignment horizontal="left" vertical="top"/>
    </xf>
    <xf numFmtId="0" fontId="30" fillId="0" borderId="15" xfId="2" applyFont="1" applyBorder="1" applyAlignment="1">
      <alignment horizontal="left" vertical="top"/>
    </xf>
    <xf numFmtId="0" fontId="30" fillId="0" borderId="13" xfId="2" applyFont="1" applyBorder="1" applyAlignment="1">
      <alignment horizontal="left" vertical="top"/>
    </xf>
    <xf numFmtId="0" fontId="30" fillId="0" borderId="0" xfId="2" applyFont="1" applyBorder="1" applyAlignment="1">
      <alignment horizontal="left" vertical="top"/>
    </xf>
    <xf numFmtId="0" fontId="30" fillId="0" borderId="16" xfId="2" applyFont="1" applyBorder="1" applyAlignment="1">
      <alignment horizontal="left" vertical="top"/>
    </xf>
    <xf numFmtId="0" fontId="30" fillId="0" borderId="19" xfId="2" applyFont="1" applyBorder="1" applyAlignment="1">
      <alignment horizontal="left" vertical="top"/>
    </xf>
    <xf numFmtId="0" fontId="30" fillId="0" borderId="20" xfId="2" applyFont="1" applyBorder="1" applyAlignment="1">
      <alignment horizontal="left" vertical="top"/>
    </xf>
    <xf numFmtId="0" fontId="30" fillId="0" borderId="14" xfId="2" applyFont="1" applyBorder="1" applyAlignment="1">
      <alignment horizontal="left" vertical="top"/>
    </xf>
  </cellXfs>
  <cellStyles count="82">
    <cellStyle name="20 % - Accent1 2" xfId="20"/>
    <cellStyle name="20 % - Accent2 2" xfId="24"/>
    <cellStyle name="20 % - Accent3 2" xfId="28"/>
    <cellStyle name="20 % - Accent4 2" xfId="32"/>
    <cellStyle name="20 % - Accent5 2" xfId="36"/>
    <cellStyle name="20 % - Accent6 2" xfId="40"/>
    <cellStyle name="40 % - Accent1 2" xfId="21"/>
    <cellStyle name="40 % - Accent2 2" xfId="25"/>
    <cellStyle name="40 % - Accent3 2" xfId="29"/>
    <cellStyle name="40 % - Accent4 2" xfId="33"/>
    <cellStyle name="40 % - Accent5 2" xfId="37"/>
    <cellStyle name="40 % - Accent6 2" xfId="41"/>
    <cellStyle name="60 % - Accent1 2" xfId="22"/>
    <cellStyle name="60 % - Accent2 2" xfId="26"/>
    <cellStyle name="60 % - Accent3 2" xfId="30"/>
    <cellStyle name="60 % - Accent4 2" xfId="34"/>
    <cellStyle name="60 % - Accent5 2" xfId="38"/>
    <cellStyle name="60 % - Accent6 2" xfId="42"/>
    <cellStyle name="Accent1 2" xfId="19"/>
    <cellStyle name="Accent2 2" xfId="23"/>
    <cellStyle name="Accent3 2" xfId="27"/>
    <cellStyle name="Accent4 2" xfId="31"/>
    <cellStyle name="Accent5 2" xfId="35"/>
    <cellStyle name="Accent6 2" xfId="39"/>
    <cellStyle name="Avertissement 2" xfId="15"/>
    <cellStyle name="Calcul 2" xfId="12"/>
    <cellStyle name="Cellule liée 2" xfId="13"/>
    <cellStyle name="Commentaire 2" xfId="16"/>
    <cellStyle name="Currency 2" xfId="49"/>
    <cellStyle name="Entrée 2" xfId="10"/>
    <cellStyle name="Insatisfaisant 2" xfId="8"/>
    <cellStyle name="Milliers 2" xfId="45"/>
    <cellStyle name="Milliers 3" xfId="77"/>
    <cellStyle name="Monétaire 2" xfId="74"/>
    <cellStyle name="Monétaire 2 2" xfId="75"/>
    <cellStyle name="Neutre 2" xfId="9"/>
    <cellStyle name="Normal" xfId="0" builtinId="0"/>
    <cellStyle name="Normal 10" xfId="50"/>
    <cellStyle name="Normal 11" xfId="51"/>
    <cellStyle name="Normal 11 2" xfId="76"/>
    <cellStyle name="Normal 12" xfId="52"/>
    <cellStyle name="Normal 13" xfId="53"/>
    <cellStyle name="Normal 14" xfId="72"/>
    <cellStyle name="Normal 2" xfId="2"/>
    <cellStyle name="Normal 2 2" xfId="48"/>
    <cellStyle name="Normal 2 2 2" xfId="46"/>
    <cellStyle name="Normal 2 3" xfId="73"/>
    <cellStyle name="Normal 2 4" xfId="81"/>
    <cellStyle name="Normal 3" xfId="44"/>
    <cellStyle name="Normal 3 2" xfId="54"/>
    <cellStyle name="Normal 3 2 2" xfId="79"/>
    <cellStyle name="Normal 3 3" xfId="55"/>
    <cellStyle name="Normal 3 3 2" xfId="80"/>
    <cellStyle name="Normal 3 4" xfId="78"/>
    <cellStyle name="Normal 4" xfId="56"/>
    <cellStyle name="Normal 4 2" xfId="57"/>
    <cellStyle name="Normal 4 2 2" xfId="58"/>
    <cellStyle name="Normal 4 2 2 2" xfId="59"/>
    <cellStyle name="Normal 4 2 3" xfId="60"/>
    <cellStyle name="Normal 4 3" xfId="61"/>
    <cellStyle name="Normal 5" xfId="47"/>
    <cellStyle name="Normal 5 2" xfId="62"/>
    <cellStyle name="Normal 6" xfId="63"/>
    <cellStyle name="Normal 6 2" xfId="64"/>
    <cellStyle name="Normal 6 3" xfId="65"/>
    <cellStyle name="Normal 7" xfId="66"/>
    <cellStyle name="Normal 7 2" xfId="67"/>
    <cellStyle name="Normal 7 3" xfId="68"/>
    <cellStyle name="Normal 7 4" xfId="69"/>
    <cellStyle name="Normal 8" xfId="70"/>
    <cellStyle name="Normal 9" xfId="71"/>
    <cellStyle name="Pourcentage 2" xfId="43"/>
    <cellStyle name="Satisfaisant 2" xfId="7"/>
    <cellStyle name="Sortie 2" xfId="11"/>
    <cellStyle name="Texte explicatif 2" xfId="17"/>
    <cellStyle name="Titre" xfId="1" builtinId="15" customBuiltin="1"/>
    <cellStyle name="Titre 1 2" xfId="3"/>
    <cellStyle name="Titre 2 2" xfId="4"/>
    <cellStyle name="Titre 3 2" xfId="5"/>
    <cellStyle name="Titre 4 2" xfId="6"/>
    <cellStyle name="Total 2" xfId="18"/>
    <cellStyle name="Vérification 2" xfId="14"/>
  </cellStyles>
  <dxfs count="860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859"/>
      <tableStyleElement type="headerRow" dxfId="858"/>
      <tableStyleElement type="firstRowStripe" dxfId="857"/>
    </tableStyle>
    <tableStyle name="TableStyleQueryResult" pivot="0" count="3">
      <tableStyleElement type="wholeTable" dxfId="856"/>
      <tableStyleElement type="headerRow" dxfId="855"/>
      <tableStyleElement type="firstRowStripe" dxfId="85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3.xml"/><Relationship Id="rId13" Type="http://schemas.openxmlformats.org/officeDocument/2006/relationships/worksheet" Target="worksheets/sheet8.xml"/><Relationship Id="rId18" Type="http://schemas.openxmlformats.org/officeDocument/2006/relationships/worksheet" Target="worksheets/sheet13.xml"/><Relationship Id="rId26" Type="http://schemas.openxmlformats.org/officeDocument/2006/relationships/theme" Target="theme/theme1.xml"/><Relationship Id="rId3" Type="http://schemas.openxmlformats.org/officeDocument/2006/relationships/chartsheet" Target="chartsheets/sheet1.xml"/><Relationship Id="rId21" Type="http://schemas.openxmlformats.org/officeDocument/2006/relationships/worksheet" Target="worksheets/sheet16.xml"/><Relationship Id="rId7" Type="http://schemas.openxmlformats.org/officeDocument/2006/relationships/chartsheet" Target="chartsheets/sheet5.xml"/><Relationship Id="rId12" Type="http://schemas.openxmlformats.org/officeDocument/2006/relationships/worksheet" Target="worksheets/sheet7.xml"/><Relationship Id="rId17" Type="http://schemas.openxmlformats.org/officeDocument/2006/relationships/worksheet" Target="worksheets/sheet12.xml"/><Relationship Id="rId25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1.xml"/><Relationship Id="rId20" Type="http://schemas.openxmlformats.org/officeDocument/2006/relationships/worksheet" Target="worksheets/sheet15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4.xml"/><Relationship Id="rId11" Type="http://schemas.openxmlformats.org/officeDocument/2006/relationships/worksheet" Target="worksheets/sheet6.xml"/><Relationship Id="rId24" Type="http://schemas.openxmlformats.org/officeDocument/2006/relationships/worksheet" Target="worksheets/sheet19.xml"/><Relationship Id="rId32" Type="http://schemas.microsoft.com/office/2006/relationships/vbaProject" Target="vbaProject.bin"/><Relationship Id="rId5" Type="http://schemas.openxmlformats.org/officeDocument/2006/relationships/chartsheet" Target="chartsheets/sheet3.xml"/><Relationship Id="rId15" Type="http://schemas.openxmlformats.org/officeDocument/2006/relationships/worksheet" Target="worksheets/sheet10.xml"/><Relationship Id="rId23" Type="http://schemas.openxmlformats.org/officeDocument/2006/relationships/worksheet" Target="worksheets/sheet18.xml"/><Relationship Id="rId28" Type="http://schemas.openxmlformats.org/officeDocument/2006/relationships/styles" Target="styles.xml"/><Relationship Id="rId10" Type="http://schemas.openxmlformats.org/officeDocument/2006/relationships/worksheet" Target="worksheets/sheet5.xml"/><Relationship Id="rId19" Type="http://schemas.openxmlformats.org/officeDocument/2006/relationships/worksheet" Target="worksheets/sheet14.xml"/><Relationship Id="rId31" Type="http://schemas.openxmlformats.org/officeDocument/2006/relationships/customXml" Target="../customXml/item1.xml"/><Relationship Id="rId4" Type="http://schemas.openxmlformats.org/officeDocument/2006/relationships/chartsheet" Target="chartsheets/sheet2.xml"/><Relationship Id="rId9" Type="http://schemas.openxmlformats.org/officeDocument/2006/relationships/worksheet" Target="worksheets/sheet4.xml"/><Relationship Id="rId14" Type="http://schemas.openxmlformats.org/officeDocument/2006/relationships/worksheet" Target="worksheets/sheet9.xml"/><Relationship Id="rId22" Type="http://schemas.openxmlformats.org/officeDocument/2006/relationships/worksheet" Target="worksheets/sheet17.xml"/><Relationship Id="rId27" Type="http://schemas.openxmlformats.org/officeDocument/2006/relationships/connections" Target="connections.xml"/><Relationship Id="rId30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1"/>
          <c:order val="2"/>
          <c:dPt>
            <c:idx val="0"/>
            <c:bubble3D val="0"/>
            <c:spPr>
              <a:noFill/>
            </c:spPr>
          </c:dPt>
          <c:dPt>
            <c:idx val="1"/>
            <c:bubble3D val="0"/>
            <c:spPr>
              <a:solidFill>
                <a:schemeClr val="tx1"/>
              </a:solidFill>
            </c:spPr>
          </c:dPt>
          <c:dPt>
            <c:idx val="2"/>
            <c:bubble3D val="0"/>
            <c:spPr>
              <a:noFill/>
            </c:spPr>
          </c:dPt>
          <c:val>
            <c:numRef>
              <c:f>Indicators_Data!$J$3:$J$5</c:f>
              <c:numCache>
                <c:formatCode>General</c:formatCode>
                <c:ptCount val="3"/>
                <c:pt idx="0" formatCode="0">
                  <c:v>0</c:v>
                </c:pt>
                <c:pt idx="1">
                  <c:v>1</c:v>
                </c:pt>
                <c:pt idx="2" formatCode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doughnutChart>
        <c:varyColors val="0"/>
        <c:ser>
          <c:idx val="0"/>
          <c:order val="0"/>
          <c:dPt>
            <c:idx val="0"/>
            <c:bubble3D val="0"/>
            <c:spPr>
              <a:gradFill flip="none" rotWithShape="1">
                <a:gsLst>
                  <a:gs pos="38000">
                    <a:srgbClr val="FF0000">
                      <a:alpha val="60000"/>
                    </a:srgbClr>
                  </a:gs>
                  <a:gs pos="9000">
                    <a:srgbClr val="00B050">
                      <a:alpha val="90000"/>
                    </a:srgbClr>
                  </a:gs>
                </a:gsLst>
                <a:path path="circle">
                  <a:fillToRect l="100000" t="100000"/>
                </a:path>
                <a:tileRect r="-100000" b="-100000"/>
              </a:gradFill>
            </c:spPr>
          </c:dPt>
          <c:dPt>
            <c:idx val="1"/>
            <c:bubble3D val="0"/>
            <c:spPr>
              <a:noFill/>
            </c:spPr>
          </c:dPt>
          <c:val>
            <c:numRef>
              <c:f>Indicators_Data!$I$3:$I$4</c:f>
              <c:numCache>
                <c:formatCode>General</c:formatCode>
                <c:ptCount val="2"/>
                <c:pt idx="0">
                  <c:v>100</c:v>
                </c:pt>
                <c:pt idx="1">
                  <c:v>100</c:v>
                </c:pt>
              </c:numCache>
            </c:numRef>
          </c:val>
        </c:ser>
        <c:ser>
          <c:idx val="2"/>
          <c:order val="1"/>
          <c:dPt>
            <c:idx val="0"/>
            <c:bubble3D val="0"/>
            <c:spPr>
              <a:noFill/>
            </c:spPr>
          </c:dPt>
          <c:dPt>
            <c:idx val="1"/>
            <c:bubble3D val="0"/>
            <c:spPr>
              <a:solidFill>
                <a:srgbClr val="FF0000"/>
              </a:solidFill>
            </c:spPr>
          </c:dPt>
          <c:dPt>
            <c:idx val="2"/>
            <c:bubble3D val="0"/>
            <c:spPr>
              <a:noFill/>
            </c:spPr>
          </c:dPt>
          <c:dLbls>
            <c:dLbl>
              <c:idx val="0"/>
              <c:layout>
                <c:manualLayout>
                  <c:x val="0.24652754719894984"/>
                  <c:y val="0.32122141716783614"/>
                </c:manualLayout>
              </c:layout>
              <c:spPr/>
              <c:txPr>
                <a:bodyPr/>
                <a:lstStyle/>
                <a:p>
                  <a:pPr>
                    <a:defRPr b="1"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/>
            </c:extLst>
          </c:dLbls>
          <c:val>
            <c:numRef>
              <c:f>Indicators_Data!$K$3:$K$5</c:f>
              <c:numCache>
                <c:formatCode>General</c:formatCode>
                <c:ptCount val="3"/>
                <c:pt idx="0">
                  <c:v>100</c:v>
                </c:pt>
                <c:pt idx="1">
                  <c:v>1</c:v>
                </c:pt>
                <c:pt idx="2">
                  <c:v>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1"/>
          <c:order val="2"/>
          <c:dPt>
            <c:idx val="0"/>
            <c:bubble3D val="0"/>
            <c:spPr>
              <a:noFill/>
            </c:spPr>
          </c:dPt>
          <c:dPt>
            <c:idx val="1"/>
            <c:bubble3D val="0"/>
            <c:spPr>
              <a:solidFill>
                <a:schemeClr val="tx1"/>
              </a:solidFill>
            </c:spPr>
          </c:dPt>
          <c:dPt>
            <c:idx val="2"/>
            <c:bubble3D val="0"/>
            <c:spPr>
              <a:noFill/>
            </c:spPr>
          </c:dPt>
          <c:val>
            <c:numRef>
              <c:f>Indicators_Data!$J$7:$J$9</c:f>
              <c:numCache>
                <c:formatCode>General</c:formatCode>
                <c:ptCount val="3"/>
                <c:pt idx="0" formatCode="0">
                  <c:v>0</c:v>
                </c:pt>
                <c:pt idx="1">
                  <c:v>1</c:v>
                </c:pt>
                <c:pt idx="2" formatCode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doughnutChart>
        <c:varyColors val="0"/>
        <c:ser>
          <c:idx val="0"/>
          <c:order val="0"/>
          <c:dPt>
            <c:idx val="0"/>
            <c:bubble3D val="0"/>
            <c:spPr>
              <a:gradFill flip="none" rotWithShape="1">
                <a:gsLst>
                  <a:gs pos="38000">
                    <a:srgbClr val="FF0000">
                      <a:alpha val="60000"/>
                    </a:srgbClr>
                  </a:gs>
                  <a:gs pos="9000">
                    <a:srgbClr val="00B050">
                      <a:alpha val="90000"/>
                    </a:srgbClr>
                  </a:gs>
                </a:gsLst>
                <a:path path="circle">
                  <a:fillToRect l="100000" t="100000"/>
                </a:path>
                <a:tileRect r="-100000" b="-100000"/>
              </a:gradFill>
            </c:spPr>
          </c:dPt>
          <c:dPt>
            <c:idx val="1"/>
            <c:bubble3D val="0"/>
            <c:spPr>
              <a:noFill/>
            </c:spPr>
          </c:dPt>
          <c:val>
            <c:numRef>
              <c:f>Indicators_Data!$I$7:$I$8</c:f>
              <c:numCache>
                <c:formatCode>General</c:formatCode>
                <c:ptCount val="2"/>
                <c:pt idx="0">
                  <c:v>100</c:v>
                </c:pt>
                <c:pt idx="1">
                  <c:v>100</c:v>
                </c:pt>
              </c:numCache>
            </c:numRef>
          </c:val>
        </c:ser>
        <c:ser>
          <c:idx val="2"/>
          <c:order val="1"/>
          <c:dPt>
            <c:idx val="0"/>
            <c:bubble3D val="0"/>
            <c:spPr>
              <a:noFill/>
            </c:spPr>
          </c:dPt>
          <c:dPt>
            <c:idx val="1"/>
            <c:bubble3D val="0"/>
            <c:spPr>
              <a:solidFill>
                <a:srgbClr val="FF0000"/>
              </a:solidFill>
            </c:spPr>
          </c:dPt>
          <c:dPt>
            <c:idx val="2"/>
            <c:bubble3D val="0"/>
            <c:spPr>
              <a:noFill/>
            </c:spPr>
          </c:dPt>
          <c:dLbls>
            <c:dLbl>
              <c:idx val="0"/>
              <c:layout>
                <c:manualLayout>
                  <c:x val="0.24652754719894984"/>
                  <c:y val="0.32122141716783614"/>
                </c:manualLayout>
              </c:layout>
              <c:spPr/>
              <c:txPr>
                <a:bodyPr/>
                <a:lstStyle/>
                <a:p>
                  <a:pPr>
                    <a:defRPr b="1"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/>
            </c:extLst>
          </c:dLbls>
          <c:val>
            <c:numRef>
              <c:f>Indicators_Data!$K$7:$K$9</c:f>
              <c:numCache>
                <c:formatCode>General</c:formatCode>
                <c:ptCount val="3"/>
                <c:pt idx="0">
                  <c:v>100</c:v>
                </c:pt>
                <c:pt idx="1">
                  <c:v>1</c:v>
                </c:pt>
                <c:pt idx="2">
                  <c:v>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1"/>
          <c:order val="2"/>
          <c:dPt>
            <c:idx val="0"/>
            <c:bubble3D val="0"/>
            <c:spPr>
              <a:noFill/>
            </c:spPr>
          </c:dPt>
          <c:dPt>
            <c:idx val="1"/>
            <c:bubble3D val="0"/>
            <c:spPr>
              <a:solidFill>
                <a:schemeClr val="tx1"/>
              </a:solidFill>
            </c:spPr>
          </c:dPt>
          <c:dPt>
            <c:idx val="2"/>
            <c:bubble3D val="0"/>
            <c:spPr>
              <a:noFill/>
            </c:spPr>
          </c:dPt>
          <c:val>
            <c:numRef>
              <c:f>Indicators_Data!$J$11:$J$13</c:f>
              <c:numCache>
                <c:formatCode>General</c:formatCode>
                <c:ptCount val="3"/>
                <c:pt idx="0" formatCode="0">
                  <c:v>0</c:v>
                </c:pt>
                <c:pt idx="1">
                  <c:v>1</c:v>
                </c:pt>
                <c:pt idx="2" formatCode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doughnutChart>
        <c:varyColors val="0"/>
        <c:ser>
          <c:idx val="0"/>
          <c:order val="0"/>
          <c:dPt>
            <c:idx val="0"/>
            <c:bubble3D val="0"/>
            <c:spPr>
              <a:gradFill flip="none" rotWithShape="1">
                <a:gsLst>
                  <a:gs pos="38000">
                    <a:srgbClr val="FF0000">
                      <a:alpha val="60000"/>
                    </a:srgbClr>
                  </a:gs>
                  <a:gs pos="9000">
                    <a:srgbClr val="00B050">
                      <a:alpha val="90000"/>
                    </a:srgbClr>
                  </a:gs>
                </a:gsLst>
                <a:path path="circle">
                  <a:fillToRect l="100000" t="100000"/>
                </a:path>
                <a:tileRect r="-100000" b="-100000"/>
              </a:gradFill>
            </c:spPr>
          </c:dPt>
          <c:dPt>
            <c:idx val="1"/>
            <c:bubble3D val="0"/>
            <c:spPr>
              <a:noFill/>
            </c:spPr>
          </c:dPt>
          <c:val>
            <c:numRef>
              <c:f>Indicators_Data!$I$11:$I$12</c:f>
              <c:numCache>
                <c:formatCode>General</c:formatCode>
                <c:ptCount val="2"/>
                <c:pt idx="0">
                  <c:v>100</c:v>
                </c:pt>
                <c:pt idx="1">
                  <c:v>100</c:v>
                </c:pt>
              </c:numCache>
            </c:numRef>
          </c:val>
        </c:ser>
        <c:ser>
          <c:idx val="2"/>
          <c:order val="1"/>
          <c:dPt>
            <c:idx val="0"/>
            <c:bubble3D val="0"/>
            <c:spPr>
              <a:noFill/>
            </c:spPr>
          </c:dPt>
          <c:dPt>
            <c:idx val="1"/>
            <c:bubble3D val="0"/>
            <c:spPr>
              <a:solidFill>
                <a:srgbClr val="FF0000"/>
              </a:solidFill>
            </c:spPr>
          </c:dPt>
          <c:dPt>
            <c:idx val="2"/>
            <c:bubble3D val="0"/>
            <c:spPr>
              <a:noFill/>
            </c:spPr>
          </c:dPt>
          <c:dLbls>
            <c:dLbl>
              <c:idx val="0"/>
              <c:layout>
                <c:manualLayout>
                  <c:x val="0.24652754719894984"/>
                  <c:y val="0.32122141716783614"/>
                </c:manualLayout>
              </c:layout>
              <c:spPr/>
              <c:txPr>
                <a:bodyPr/>
                <a:lstStyle/>
                <a:p>
                  <a:pPr>
                    <a:defRPr b="1"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/>
            </c:extLst>
          </c:dLbls>
          <c:val>
            <c:numRef>
              <c:f>Indicators_Data!$K$11:$K$13</c:f>
              <c:numCache>
                <c:formatCode>General</c:formatCode>
                <c:ptCount val="3"/>
                <c:pt idx="0">
                  <c:v>100</c:v>
                </c:pt>
                <c:pt idx="1">
                  <c:v>1</c:v>
                </c:pt>
                <c:pt idx="2">
                  <c:v>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1"/>
          <c:order val="2"/>
          <c:dPt>
            <c:idx val="0"/>
            <c:bubble3D val="0"/>
            <c:spPr>
              <a:noFill/>
            </c:spPr>
          </c:dPt>
          <c:dPt>
            <c:idx val="1"/>
            <c:bubble3D val="0"/>
            <c:spPr>
              <a:solidFill>
                <a:schemeClr val="tx1"/>
              </a:solidFill>
            </c:spPr>
          </c:dPt>
          <c:dPt>
            <c:idx val="2"/>
            <c:bubble3D val="0"/>
            <c:spPr>
              <a:noFill/>
            </c:spPr>
          </c:dPt>
          <c:val>
            <c:numRef>
              <c:f>Indicators_Data!$J$26:$J$28</c:f>
              <c:numCache>
                <c:formatCode>General</c:formatCode>
                <c:ptCount val="3"/>
                <c:pt idx="0" formatCode="0">
                  <c:v>47.729618163054695</c:v>
                </c:pt>
                <c:pt idx="1">
                  <c:v>1</c:v>
                </c:pt>
                <c:pt idx="2" formatCode="0">
                  <c:v>151.27038183694532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doughnutChart>
        <c:varyColors val="0"/>
        <c:ser>
          <c:idx val="0"/>
          <c:order val="0"/>
          <c:dPt>
            <c:idx val="0"/>
            <c:bubble3D val="0"/>
            <c:spPr>
              <a:gradFill flip="none" rotWithShape="1">
                <a:gsLst>
                  <a:gs pos="38000">
                    <a:srgbClr val="FF0000">
                      <a:alpha val="60000"/>
                    </a:srgbClr>
                  </a:gs>
                  <a:gs pos="9000">
                    <a:srgbClr val="00B050">
                      <a:alpha val="90000"/>
                    </a:srgbClr>
                  </a:gs>
                </a:gsLst>
                <a:path path="circle">
                  <a:fillToRect l="100000" t="100000"/>
                </a:path>
                <a:tileRect r="-100000" b="-100000"/>
              </a:gradFill>
            </c:spPr>
          </c:dPt>
          <c:dPt>
            <c:idx val="1"/>
            <c:bubble3D val="0"/>
            <c:spPr>
              <a:noFill/>
            </c:spPr>
          </c:dPt>
          <c:val>
            <c:numRef>
              <c:f>Indicators_Data!$I$26:$I$27</c:f>
              <c:numCache>
                <c:formatCode>General</c:formatCode>
                <c:ptCount val="2"/>
                <c:pt idx="0">
                  <c:v>100</c:v>
                </c:pt>
                <c:pt idx="1">
                  <c:v>100</c:v>
                </c:pt>
              </c:numCache>
            </c:numRef>
          </c:val>
        </c:ser>
        <c:ser>
          <c:idx val="2"/>
          <c:order val="1"/>
          <c:dPt>
            <c:idx val="0"/>
            <c:bubble3D val="0"/>
            <c:spPr>
              <a:noFill/>
            </c:spPr>
          </c:dPt>
          <c:dPt>
            <c:idx val="1"/>
            <c:bubble3D val="0"/>
            <c:spPr>
              <a:solidFill>
                <a:srgbClr val="FF0000"/>
              </a:solidFill>
            </c:spPr>
          </c:dPt>
          <c:dPt>
            <c:idx val="2"/>
            <c:bubble3D val="0"/>
            <c:spPr>
              <a:noFill/>
            </c:spPr>
          </c:dPt>
          <c:dLbls>
            <c:dLbl>
              <c:idx val="0"/>
              <c:layout>
                <c:manualLayout>
                  <c:x val="0.24652754719894984"/>
                  <c:y val="0.32122141716783614"/>
                </c:manualLayout>
              </c:layout>
              <c:spPr/>
              <c:txPr>
                <a:bodyPr/>
                <a:lstStyle/>
                <a:p>
                  <a:pPr>
                    <a:defRPr b="1"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/>
            </c:extLst>
          </c:dLbls>
          <c:val>
            <c:numRef>
              <c:f>Indicators_Data!$K$26:$K$28</c:f>
              <c:numCache>
                <c:formatCode>General</c:formatCode>
                <c:ptCount val="3"/>
                <c:pt idx="0">
                  <c:v>100</c:v>
                </c:pt>
                <c:pt idx="1">
                  <c:v>1</c:v>
                </c:pt>
                <c:pt idx="2">
                  <c:v>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1"/>
          <c:order val="2"/>
          <c:dPt>
            <c:idx val="0"/>
            <c:bubble3D val="0"/>
            <c:spPr>
              <a:noFill/>
            </c:spPr>
          </c:dPt>
          <c:dPt>
            <c:idx val="1"/>
            <c:bubble3D val="0"/>
            <c:spPr>
              <a:solidFill>
                <a:schemeClr val="tx1"/>
              </a:solidFill>
            </c:spPr>
          </c:dPt>
          <c:dPt>
            <c:idx val="2"/>
            <c:bubble3D val="0"/>
            <c:spPr>
              <a:noFill/>
            </c:spPr>
          </c:dPt>
          <c:val>
            <c:numRef>
              <c:f>Indicators_Data!$J$30:$J$32</c:f>
              <c:numCache>
                <c:formatCode>General</c:formatCode>
                <c:ptCount val="3"/>
                <c:pt idx="0" formatCode="0">
                  <c:v>31.25</c:v>
                </c:pt>
                <c:pt idx="1">
                  <c:v>1</c:v>
                </c:pt>
                <c:pt idx="2" formatCode="0">
                  <c:v>167.75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doughnutChart>
        <c:varyColors val="0"/>
        <c:ser>
          <c:idx val="0"/>
          <c:order val="0"/>
          <c:dPt>
            <c:idx val="0"/>
            <c:bubble3D val="0"/>
            <c:spPr>
              <a:gradFill flip="none" rotWithShape="1">
                <a:gsLst>
                  <a:gs pos="38000">
                    <a:srgbClr val="FF0000">
                      <a:alpha val="60000"/>
                    </a:srgbClr>
                  </a:gs>
                  <a:gs pos="9000">
                    <a:srgbClr val="00B050">
                      <a:alpha val="90000"/>
                    </a:srgbClr>
                  </a:gs>
                </a:gsLst>
                <a:path path="circle">
                  <a:fillToRect l="100000" t="100000"/>
                </a:path>
                <a:tileRect r="-100000" b="-100000"/>
              </a:gradFill>
            </c:spPr>
          </c:dPt>
          <c:dPt>
            <c:idx val="1"/>
            <c:bubble3D val="0"/>
            <c:spPr>
              <a:noFill/>
            </c:spPr>
          </c:dPt>
          <c:val>
            <c:numRef>
              <c:f>Indicators_Data!$I$30:$I$31</c:f>
              <c:numCache>
                <c:formatCode>General</c:formatCode>
                <c:ptCount val="2"/>
                <c:pt idx="0">
                  <c:v>100</c:v>
                </c:pt>
                <c:pt idx="1">
                  <c:v>100</c:v>
                </c:pt>
              </c:numCache>
            </c:numRef>
          </c:val>
        </c:ser>
        <c:ser>
          <c:idx val="2"/>
          <c:order val="1"/>
          <c:dPt>
            <c:idx val="0"/>
            <c:bubble3D val="0"/>
            <c:spPr>
              <a:noFill/>
            </c:spPr>
          </c:dPt>
          <c:dPt>
            <c:idx val="1"/>
            <c:bubble3D val="0"/>
            <c:spPr>
              <a:solidFill>
                <a:srgbClr val="FF0000"/>
              </a:solidFill>
            </c:spPr>
          </c:dPt>
          <c:dPt>
            <c:idx val="2"/>
            <c:bubble3D val="0"/>
            <c:spPr>
              <a:noFill/>
            </c:spPr>
          </c:dPt>
          <c:dLbls>
            <c:dLbl>
              <c:idx val="0"/>
              <c:layout>
                <c:manualLayout>
                  <c:x val="0.24652754719894984"/>
                  <c:y val="0.32122141716783614"/>
                </c:manualLayout>
              </c:layout>
              <c:spPr/>
              <c:txPr>
                <a:bodyPr/>
                <a:lstStyle/>
                <a:p>
                  <a:pPr>
                    <a:defRPr b="1"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/>
            </c:extLst>
          </c:dLbls>
          <c:val>
            <c:numRef>
              <c:f>Indicators_Data!$K$30:$K$32</c:f>
              <c:numCache>
                <c:formatCode>General</c:formatCode>
                <c:ptCount val="3"/>
                <c:pt idx="0">
                  <c:v>100</c:v>
                </c:pt>
                <c:pt idx="1">
                  <c:v>1</c:v>
                </c:pt>
                <c:pt idx="2">
                  <c:v>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1"/>
          <c:order val="2"/>
          <c:dPt>
            <c:idx val="0"/>
            <c:bubble3D val="0"/>
            <c:spPr>
              <a:noFill/>
            </c:spPr>
          </c:dPt>
          <c:dPt>
            <c:idx val="1"/>
            <c:bubble3D val="0"/>
            <c:spPr>
              <a:solidFill>
                <a:schemeClr val="tx1"/>
              </a:solidFill>
            </c:spPr>
          </c:dPt>
          <c:dPt>
            <c:idx val="2"/>
            <c:bubble3D val="0"/>
            <c:spPr>
              <a:noFill/>
            </c:spPr>
          </c:dPt>
          <c:val>
            <c:numRef>
              <c:f>Indicators_Data!$J$34:$J$36</c:f>
              <c:numCache>
                <c:formatCode>General</c:formatCode>
                <c:ptCount val="3"/>
                <c:pt idx="0" formatCode="0">
                  <c:v>20.409982174688054</c:v>
                </c:pt>
                <c:pt idx="1">
                  <c:v>1</c:v>
                </c:pt>
                <c:pt idx="2" formatCode="0">
                  <c:v>178.59001782531195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doughnutChart>
        <c:varyColors val="0"/>
        <c:ser>
          <c:idx val="0"/>
          <c:order val="0"/>
          <c:dPt>
            <c:idx val="0"/>
            <c:bubble3D val="0"/>
            <c:spPr>
              <a:gradFill flip="none" rotWithShape="1">
                <a:gsLst>
                  <a:gs pos="38000">
                    <a:srgbClr val="FF0000">
                      <a:alpha val="60000"/>
                    </a:srgbClr>
                  </a:gs>
                  <a:gs pos="9000">
                    <a:srgbClr val="00B050">
                      <a:alpha val="90000"/>
                    </a:srgbClr>
                  </a:gs>
                </a:gsLst>
                <a:path path="circle">
                  <a:fillToRect l="100000" t="100000"/>
                </a:path>
                <a:tileRect r="-100000" b="-100000"/>
              </a:gradFill>
            </c:spPr>
          </c:dPt>
          <c:dPt>
            <c:idx val="1"/>
            <c:bubble3D val="0"/>
            <c:spPr>
              <a:noFill/>
            </c:spPr>
          </c:dPt>
          <c:val>
            <c:numRef>
              <c:f>Indicators_Data!$I$34:$I$35</c:f>
              <c:numCache>
                <c:formatCode>General</c:formatCode>
                <c:ptCount val="2"/>
                <c:pt idx="0">
                  <c:v>100</c:v>
                </c:pt>
                <c:pt idx="1">
                  <c:v>100</c:v>
                </c:pt>
              </c:numCache>
            </c:numRef>
          </c:val>
        </c:ser>
        <c:ser>
          <c:idx val="2"/>
          <c:order val="1"/>
          <c:dPt>
            <c:idx val="0"/>
            <c:bubble3D val="0"/>
            <c:spPr>
              <a:noFill/>
            </c:spPr>
          </c:dPt>
          <c:dPt>
            <c:idx val="1"/>
            <c:bubble3D val="0"/>
            <c:spPr>
              <a:solidFill>
                <a:srgbClr val="FF0000"/>
              </a:solidFill>
            </c:spPr>
          </c:dPt>
          <c:dPt>
            <c:idx val="2"/>
            <c:bubble3D val="0"/>
            <c:spPr>
              <a:noFill/>
            </c:spPr>
          </c:dPt>
          <c:dLbls>
            <c:dLbl>
              <c:idx val="0"/>
              <c:layout>
                <c:manualLayout>
                  <c:x val="0.24652754719894984"/>
                  <c:y val="0.32122141716783614"/>
                </c:manualLayout>
              </c:layout>
              <c:spPr/>
              <c:txPr>
                <a:bodyPr/>
                <a:lstStyle/>
                <a:p>
                  <a:pPr>
                    <a:defRPr b="1"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/>
            </c:extLst>
          </c:dLbls>
          <c:val>
            <c:numRef>
              <c:f>Indicators_Data!$K$34:$K$36</c:f>
              <c:numCache>
                <c:formatCode>General</c:formatCode>
                <c:ptCount val="3"/>
                <c:pt idx="0">
                  <c:v>100</c:v>
                </c:pt>
                <c:pt idx="1">
                  <c:v>1</c:v>
                </c:pt>
                <c:pt idx="2">
                  <c:v>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TOP 10 </a:t>
            </a:r>
          </a:p>
          <a:p>
            <a:pPr>
              <a:defRPr sz="1400"/>
            </a:pPr>
            <a:r>
              <a:rPr lang="en-US" sz="1400"/>
              <a:t>Number of PROJECT by STATUS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explosion val="25"/>
          <c:dLbls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Indicators_Data!$A$15:$A$23</c:f>
              <c:strCache>
                <c:ptCount val="9"/>
                <c:pt idx="0">
                  <c:v>Procurement in progress</c:v>
                </c:pt>
                <c:pt idx="1">
                  <c:v>Engeneering in progress</c:v>
                </c:pt>
                <c:pt idx="2">
                  <c:v>Planning in progress</c:v>
                </c:pt>
                <c:pt idx="3">
                  <c:v>Canceled</c:v>
                </c:pt>
                <c:pt idx="4">
                  <c:v>Execution in progress</c:v>
                </c:pt>
                <c:pt idx="5">
                  <c:v>Approved</c:v>
                </c:pt>
                <c:pt idx="6">
                  <c:v>Ready to complete</c:v>
                </c:pt>
                <c:pt idx="7">
                  <c:v>Closed</c:v>
                </c:pt>
                <c:pt idx="8">
                  <c:v>Child WO's Not Closed</c:v>
                </c:pt>
              </c:strCache>
            </c:strRef>
          </c:cat>
          <c:val>
            <c:numRef>
              <c:f>Indicators_Data!$B$15:$B$23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[PEP-RPT-0001-0 0 - Project Status.xlsm]3100.3200_Tab!Tableau croisé dynamique2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3100</a:t>
            </a:r>
            <a:r>
              <a:rPr lang="fr-FR" baseline="0"/>
              <a:t> AND 3200</a:t>
            </a:r>
          </a:p>
          <a:p>
            <a:pPr>
              <a:defRPr/>
            </a:pPr>
            <a:r>
              <a:rPr lang="fr-FR" baseline="0"/>
              <a:t>PROJECT PROGRESSION </a:t>
            </a:r>
            <a:endParaRPr lang="fr-FR"/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'3100.3200_Tab'!$B$3</c:f>
              <c:strCache>
                <c:ptCount val="1"/>
                <c:pt idx="0">
                  <c:v> 3- Execution</c:v>
                </c:pt>
              </c:strCache>
            </c:strRef>
          </c:tx>
          <c:invertIfNegative val="0"/>
          <c:cat>
            <c:strRef>
              <c:f>'3100.3200_Tab'!$A$4:$A$12</c:f>
              <c:strCache>
                <c:ptCount val="8"/>
                <c:pt idx="0">
                  <c:v>31-PU-11/21/31/41/51 upgrade</c:v>
                </c:pt>
                <c:pt idx="1">
                  <c:v>3200 Blast spools LP flash steam </c:v>
                </c:pt>
                <c:pt idx="2">
                  <c:v>Alternative triple pumps</c:v>
                </c:pt>
                <c:pt idx="3">
                  <c:v>GEHO maintenance platforms</c:v>
                </c:pt>
                <c:pt idx="4">
                  <c:v>Recycle H2S from 3500 to 3400</c:v>
                </c:pt>
                <c:pt idx="5">
                  <c:v>Review 52-PU-05 caustic pump</c:v>
                </c:pt>
                <c:pt idx="6">
                  <c:v>Spare agitator gearbox assemblies </c:v>
                </c:pt>
                <c:pt idx="7">
                  <c:v>Triple Pumps Reliability</c:v>
                </c:pt>
              </c:strCache>
            </c:strRef>
          </c:cat>
          <c:val>
            <c:numRef>
              <c:f>'3100.3200_Tab'!$B$4:$B$12</c:f>
              <c:numCache>
                <c:formatCode>0%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ser>
          <c:idx val="1"/>
          <c:order val="1"/>
          <c:tx>
            <c:strRef>
              <c:f>'3100.3200_Tab'!$C$3</c:f>
              <c:strCache>
                <c:ptCount val="1"/>
                <c:pt idx="0">
                  <c:v> 2- Procurement</c:v>
                </c:pt>
              </c:strCache>
            </c:strRef>
          </c:tx>
          <c:invertIfNegative val="0"/>
          <c:cat>
            <c:strRef>
              <c:f>'3100.3200_Tab'!$A$4:$A$12</c:f>
              <c:strCache>
                <c:ptCount val="8"/>
                <c:pt idx="0">
                  <c:v>31-PU-11/21/31/41/51 upgrade</c:v>
                </c:pt>
                <c:pt idx="1">
                  <c:v>3200 Blast spools LP flash steam </c:v>
                </c:pt>
                <c:pt idx="2">
                  <c:v>Alternative triple pumps</c:v>
                </c:pt>
                <c:pt idx="3">
                  <c:v>GEHO maintenance platforms</c:v>
                </c:pt>
                <c:pt idx="4">
                  <c:v>Recycle H2S from 3500 to 3400</c:v>
                </c:pt>
                <c:pt idx="5">
                  <c:v>Review 52-PU-05 caustic pump</c:v>
                </c:pt>
                <c:pt idx="6">
                  <c:v>Spare agitator gearbox assemblies </c:v>
                </c:pt>
                <c:pt idx="7">
                  <c:v>Triple Pumps Reliability</c:v>
                </c:pt>
              </c:strCache>
            </c:strRef>
          </c:cat>
          <c:val>
            <c:numRef>
              <c:f>'3100.3200_Tab'!$C$4:$C$12</c:f>
              <c:numCache>
                <c:formatCode>0%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ser>
          <c:idx val="2"/>
          <c:order val="2"/>
          <c:tx>
            <c:strRef>
              <c:f>'3100.3200_Tab'!$D$3</c:f>
              <c:strCache>
                <c:ptCount val="1"/>
                <c:pt idx="0">
                  <c:v> 1- Engineering</c:v>
                </c:pt>
              </c:strCache>
            </c:strRef>
          </c:tx>
          <c:invertIfNegative val="0"/>
          <c:cat>
            <c:strRef>
              <c:f>'3100.3200_Tab'!$A$4:$A$12</c:f>
              <c:strCache>
                <c:ptCount val="8"/>
                <c:pt idx="0">
                  <c:v>31-PU-11/21/31/41/51 upgrade</c:v>
                </c:pt>
                <c:pt idx="1">
                  <c:v>3200 Blast spools LP flash steam </c:v>
                </c:pt>
                <c:pt idx="2">
                  <c:v>Alternative triple pumps</c:v>
                </c:pt>
                <c:pt idx="3">
                  <c:v>GEHO maintenance platforms</c:v>
                </c:pt>
                <c:pt idx="4">
                  <c:v>Recycle H2S from 3500 to 3400</c:v>
                </c:pt>
                <c:pt idx="5">
                  <c:v>Review 52-PU-05 caustic pump</c:v>
                </c:pt>
                <c:pt idx="6">
                  <c:v>Spare agitator gearbox assemblies </c:v>
                </c:pt>
                <c:pt idx="7">
                  <c:v>Triple Pumps Reliability</c:v>
                </c:pt>
              </c:strCache>
            </c:strRef>
          </c:cat>
          <c:val>
            <c:numRef>
              <c:f>'3100.3200_Tab'!$D$4:$D$12</c:f>
              <c:numCache>
                <c:formatCode>0%</c:formatCode>
                <c:ptCount val="8"/>
                <c:pt idx="0">
                  <c:v>7.0175438596491224E-2</c:v>
                </c:pt>
                <c:pt idx="1">
                  <c:v>0.52631578947368418</c:v>
                </c:pt>
                <c:pt idx="2">
                  <c:v>0.21052631578947367</c:v>
                </c:pt>
                <c:pt idx="3">
                  <c:v>0.24561403508771928</c:v>
                </c:pt>
                <c:pt idx="4">
                  <c:v>0.2982456140350877</c:v>
                </c:pt>
                <c:pt idx="5">
                  <c:v>0.2982456140350877</c:v>
                </c:pt>
                <c:pt idx="6">
                  <c:v>0.31578947368421051</c:v>
                </c:pt>
                <c:pt idx="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6284848"/>
        <c:axId val="446288768"/>
      </c:barChart>
      <c:catAx>
        <c:axId val="446284848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fr-FR"/>
          </a:p>
        </c:txPr>
        <c:crossAx val="446288768"/>
        <c:crosses val="autoZero"/>
        <c:auto val="1"/>
        <c:lblAlgn val="ctr"/>
        <c:lblOffset val="100"/>
        <c:noMultiLvlLbl val="0"/>
      </c:catAx>
      <c:valAx>
        <c:axId val="446288768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44628484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[PEP-RPT-0001-0 0 - Project Status.xlsm]3300_Tab!Tableau croisé dynamique2</c:name>
    <c:fmtId val="3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3300</a:t>
            </a:r>
          </a:p>
          <a:p>
            <a:pPr>
              <a:defRPr/>
            </a:pPr>
            <a:r>
              <a:rPr lang="fr-FR"/>
              <a:t>PROJECT</a:t>
            </a:r>
            <a:r>
              <a:rPr lang="fr-FR" baseline="0"/>
              <a:t> PROGRESSION</a:t>
            </a:r>
            <a:endParaRPr lang="fr-FR"/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'3300_Tab'!$B$3</c:f>
              <c:strCache>
                <c:ptCount val="1"/>
                <c:pt idx="0">
                  <c:v> 3- Execution</c:v>
                </c:pt>
              </c:strCache>
            </c:strRef>
          </c:tx>
          <c:invertIfNegative val="0"/>
          <c:cat>
            <c:strRef>
              <c:f>'3300_Tab'!$A$4:$A$10</c:f>
              <c:strCache>
                <c:ptCount val="6"/>
                <c:pt idx="0">
                  <c:v>3300 MOL addition improved controls</c:v>
                </c:pt>
                <c:pt idx="1">
                  <c:v>33-TK-29 relining</c:v>
                </c:pt>
                <c:pt idx="2">
                  <c:v>Modification of the flexible hose by rigid piping for Floc Injection</c:v>
                </c:pt>
                <c:pt idx="3">
                  <c:v>Modification of the piping header to measure dilution in CCD</c:v>
                </c:pt>
                <c:pt idx="4">
                  <c:v>PAL sump pump replacement</c:v>
                </c:pt>
                <c:pt idx="5">
                  <c:v>Replacement of rubber lined piping at the tailings discharge pumps in PAL</c:v>
                </c:pt>
              </c:strCache>
            </c:strRef>
          </c:cat>
          <c:val>
            <c:numRef>
              <c:f>'3300_Tab'!$B$4:$B$10</c:f>
              <c:numCache>
                <c:formatCode>0%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0.99999999999999978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ser>
          <c:idx val="1"/>
          <c:order val="1"/>
          <c:tx>
            <c:strRef>
              <c:f>'3300_Tab'!$C$3</c:f>
              <c:strCache>
                <c:ptCount val="1"/>
                <c:pt idx="0">
                  <c:v> 2- Procurement</c:v>
                </c:pt>
              </c:strCache>
            </c:strRef>
          </c:tx>
          <c:invertIfNegative val="0"/>
          <c:cat>
            <c:strRef>
              <c:f>'3300_Tab'!$A$4:$A$10</c:f>
              <c:strCache>
                <c:ptCount val="6"/>
                <c:pt idx="0">
                  <c:v>3300 MOL addition improved controls</c:v>
                </c:pt>
                <c:pt idx="1">
                  <c:v>33-TK-29 relining</c:v>
                </c:pt>
                <c:pt idx="2">
                  <c:v>Modification of the flexible hose by rigid piping for Floc Injection</c:v>
                </c:pt>
                <c:pt idx="3">
                  <c:v>Modification of the piping header to measure dilution in CCD</c:v>
                </c:pt>
                <c:pt idx="4">
                  <c:v>PAL sump pump replacement</c:v>
                </c:pt>
                <c:pt idx="5">
                  <c:v>Replacement of rubber lined piping at the tailings discharge pumps in PAL</c:v>
                </c:pt>
              </c:strCache>
            </c:strRef>
          </c:cat>
          <c:val>
            <c:numRef>
              <c:f>'3300_Tab'!$C$4:$C$10</c:f>
              <c:numCache>
                <c:formatCode>0%</c:formatCode>
                <c:ptCount val="6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5">
                  <c:v>0</c:v>
                </c:pt>
              </c:numCache>
            </c:numRef>
          </c:val>
        </c:ser>
        <c:ser>
          <c:idx val="2"/>
          <c:order val="2"/>
          <c:tx>
            <c:strRef>
              <c:f>'3300_Tab'!$D$3</c:f>
              <c:strCache>
                <c:ptCount val="1"/>
                <c:pt idx="0">
                  <c:v> 1- Engineering</c:v>
                </c:pt>
              </c:strCache>
            </c:strRef>
          </c:tx>
          <c:invertIfNegative val="0"/>
          <c:cat>
            <c:strRef>
              <c:f>'3300_Tab'!$A$4:$A$10</c:f>
              <c:strCache>
                <c:ptCount val="6"/>
                <c:pt idx="0">
                  <c:v>3300 MOL addition improved controls</c:v>
                </c:pt>
                <c:pt idx="1">
                  <c:v>33-TK-29 relining</c:v>
                </c:pt>
                <c:pt idx="2">
                  <c:v>Modification of the flexible hose by rigid piping for Floc Injection</c:v>
                </c:pt>
                <c:pt idx="3">
                  <c:v>Modification of the piping header to measure dilution in CCD</c:v>
                </c:pt>
                <c:pt idx="4">
                  <c:v>PAL sump pump replacement</c:v>
                </c:pt>
                <c:pt idx="5">
                  <c:v>Replacement of rubber lined piping at the tailings discharge pumps in PAL</c:v>
                </c:pt>
              </c:strCache>
            </c:strRef>
          </c:cat>
          <c:val>
            <c:numRef>
              <c:f>'3300_Tab'!$D$4:$D$10</c:f>
              <c:numCache>
                <c:formatCode>0%</c:formatCode>
                <c:ptCount val="6"/>
                <c:pt idx="0">
                  <c:v>0</c:v>
                </c:pt>
                <c:pt idx="1">
                  <c:v>0.82456140350877183</c:v>
                </c:pt>
                <c:pt idx="2">
                  <c:v>0.96491228070175428</c:v>
                </c:pt>
                <c:pt idx="3">
                  <c:v>0.24561403508771928</c:v>
                </c:pt>
                <c:pt idx="4">
                  <c:v>0.92982456140350866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6286024"/>
        <c:axId val="446286808"/>
      </c:barChart>
      <c:catAx>
        <c:axId val="446286024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fr-FR"/>
          </a:p>
        </c:txPr>
        <c:crossAx val="446286808"/>
        <c:crosses val="autoZero"/>
        <c:auto val="1"/>
        <c:lblAlgn val="ctr"/>
        <c:lblOffset val="100"/>
        <c:noMultiLvlLbl val="0"/>
      </c:catAx>
      <c:valAx>
        <c:axId val="446286808"/>
        <c:scaling>
          <c:orientation val="minMax"/>
          <c:max val="1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446286024"/>
        <c:crosses val="autoZero"/>
        <c:crossBetween val="between"/>
        <c:majorUnit val="0.2"/>
      </c:valAx>
    </c:plotArea>
    <c:legend>
      <c:legendPos val="r"/>
      <c:layout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[PEP-RPT-0001-0 0 - Project Status.xlsm]3400_Tab!Tableau croisé dynamique2</c:name>
    <c:fmtId val="3"/>
  </c:pivotSource>
  <c:chart>
    <c:title>
      <c:tx>
        <c:rich>
          <a:bodyPr/>
          <a:lstStyle/>
          <a:p>
            <a:pPr algn="ctr">
              <a:defRPr/>
            </a:pPr>
            <a:r>
              <a:rPr lang="fr-FR" sz="1800" b="1" i="0" baseline="0">
                <a:effectLst/>
              </a:rPr>
              <a:t>3400</a:t>
            </a:r>
          </a:p>
          <a:p>
            <a:pPr algn="ctr">
              <a:defRPr/>
            </a:pPr>
            <a:r>
              <a:rPr lang="fr-FR" sz="1800" b="1" i="0" baseline="0">
                <a:effectLst/>
              </a:rPr>
              <a:t>PROJECT PROGRESSION </a:t>
            </a:r>
            <a:endParaRPr lang="fr-FR">
              <a:effectLst/>
            </a:endParaRP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'3400_Tab'!$B$3</c:f>
              <c:strCache>
                <c:ptCount val="1"/>
                <c:pt idx="0">
                  <c:v> 3- Execution</c:v>
                </c:pt>
              </c:strCache>
            </c:strRef>
          </c:tx>
          <c:invertIfNegative val="0"/>
          <c:cat>
            <c:strRef>
              <c:f>'3400_Tab'!$A$4:$A$6</c:f>
              <c:strCache>
                <c:ptCount val="2"/>
                <c:pt idx="0">
                  <c:v>3400 Raw Liquor Neutralization area improvement 2017</c:v>
                </c:pt>
                <c:pt idx="1">
                  <c:v>Train 1&amp;2 inlet and outlet piping replacement</c:v>
                </c:pt>
              </c:strCache>
            </c:strRef>
          </c:cat>
          <c:val>
            <c:numRef>
              <c:f>'3400_Tab'!$B$4:$B$6</c:f>
              <c:numCache>
                <c:formatCode>0%</c:formatCode>
                <c:ptCount val="2"/>
                <c:pt idx="0">
                  <c:v>0</c:v>
                </c:pt>
                <c:pt idx="1">
                  <c:v>0.9696969696969695</c:v>
                </c:pt>
              </c:numCache>
            </c:numRef>
          </c:val>
        </c:ser>
        <c:ser>
          <c:idx val="1"/>
          <c:order val="1"/>
          <c:tx>
            <c:strRef>
              <c:f>'3400_Tab'!$C$3</c:f>
              <c:strCache>
                <c:ptCount val="1"/>
                <c:pt idx="0">
                  <c:v> 2- Procurement</c:v>
                </c:pt>
              </c:strCache>
            </c:strRef>
          </c:tx>
          <c:invertIfNegative val="0"/>
          <c:cat>
            <c:strRef>
              <c:f>'3400_Tab'!$A$4:$A$6</c:f>
              <c:strCache>
                <c:ptCount val="2"/>
                <c:pt idx="0">
                  <c:v>3400 Raw Liquor Neutralization area improvement 2017</c:v>
                </c:pt>
                <c:pt idx="1">
                  <c:v>Train 1&amp;2 inlet and outlet piping replacement</c:v>
                </c:pt>
              </c:strCache>
            </c:strRef>
          </c:cat>
          <c:val>
            <c:numRef>
              <c:f>'3400_Tab'!$C$4:$C$6</c:f>
              <c:numCache>
                <c:formatCode>0%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val>
        </c:ser>
        <c:ser>
          <c:idx val="2"/>
          <c:order val="2"/>
          <c:tx>
            <c:strRef>
              <c:f>'3400_Tab'!$D$3</c:f>
              <c:strCache>
                <c:ptCount val="1"/>
                <c:pt idx="0">
                  <c:v> 1- Engineering</c:v>
                </c:pt>
              </c:strCache>
            </c:strRef>
          </c:tx>
          <c:invertIfNegative val="0"/>
          <c:cat>
            <c:strRef>
              <c:f>'3400_Tab'!$A$4:$A$6</c:f>
              <c:strCache>
                <c:ptCount val="2"/>
                <c:pt idx="0">
                  <c:v>3400 Raw Liquor Neutralization area improvement 2017</c:v>
                </c:pt>
                <c:pt idx="1">
                  <c:v>Train 1&amp;2 inlet and outlet piping replacement</c:v>
                </c:pt>
              </c:strCache>
            </c:strRef>
          </c:cat>
          <c:val>
            <c:numRef>
              <c:f>'3400_Tab'!$D$4:$D$6</c:f>
              <c:numCache>
                <c:formatCode>0%</c:formatCode>
                <c:ptCount val="2"/>
                <c:pt idx="0">
                  <c:v>0</c:v>
                </c:pt>
                <c:pt idx="1">
                  <c:v>0.96491228070175428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6284064"/>
        <c:axId val="446282104"/>
      </c:barChart>
      <c:catAx>
        <c:axId val="446284064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fr-FR"/>
          </a:p>
        </c:txPr>
        <c:crossAx val="446282104"/>
        <c:crosses val="autoZero"/>
        <c:auto val="1"/>
        <c:lblAlgn val="ctr"/>
        <c:lblOffset val="100"/>
        <c:noMultiLvlLbl val="0"/>
      </c:catAx>
      <c:valAx>
        <c:axId val="446282104"/>
        <c:scaling>
          <c:orientation val="minMax"/>
          <c:max val="1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446284064"/>
        <c:crosses val="autoZero"/>
        <c:crossBetween val="between"/>
        <c:majorUnit val="0.2"/>
      </c:valAx>
    </c:plotArea>
    <c:legend>
      <c:legendPos val="r"/>
      <c:layout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[PEP-RPT-0001-0 0 - Project Status.xlsm]3500.3600_Tab!Tableau croisé dynamique2</c:name>
    <c:fmtId val="3"/>
  </c:pivotSource>
  <c:chart>
    <c:title>
      <c:tx>
        <c:rich>
          <a:bodyPr/>
          <a:lstStyle/>
          <a:p>
            <a:pPr>
              <a:defRPr/>
            </a:pPr>
            <a:r>
              <a:rPr lang="fr-FR" sz="1800" b="1" i="0" baseline="0">
                <a:effectLst/>
              </a:rPr>
              <a:t>3500 AND 3600</a:t>
            </a:r>
            <a:endParaRPr lang="fr-FR">
              <a:effectLst/>
            </a:endParaRPr>
          </a:p>
          <a:p>
            <a:pPr>
              <a:defRPr/>
            </a:pPr>
            <a:r>
              <a:rPr lang="fr-FR" sz="1800" b="1" i="0" baseline="0">
                <a:effectLst/>
              </a:rPr>
              <a:t>PROJECT PROGRESSION </a:t>
            </a:r>
            <a:endParaRPr lang="fr-FR">
              <a:effectLst/>
            </a:endParaRP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'3500.3600_Tab'!$B$3</c:f>
              <c:strCache>
                <c:ptCount val="1"/>
                <c:pt idx="0">
                  <c:v> 3- Execution</c:v>
                </c:pt>
              </c:strCache>
            </c:strRef>
          </c:tx>
          <c:invertIfNegative val="0"/>
          <c:cat>
            <c:strRef>
              <c:f>'3500.3600_Tab'!$A$4:$A$18</c:f>
              <c:strCache>
                <c:ptCount val="14"/>
                <c:pt idx="0">
                  <c:v>3500 Sulphide Precipitation area improvement 2017</c:v>
                </c:pt>
                <c:pt idx="1">
                  <c:v>35-FN-03 Drain</c:v>
                </c:pt>
                <c:pt idx="2">
                  <c:v>35-TK-01 bypass</c:v>
                </c:pt>
                <c:pt idx="3">
                  <c:v>36-TK-19 bypass</c:v>
                </c:pt>
                <c:pt idx="4">
                  <c:v>36-TK-19 relining</c:v>
                </c:pt>
                <c:pt idx="5">
                  <c:v>Common line from 35-PU-14/24 A/B to 35TK75 replacement (3500)</c:v>
                </c:pt>
                <c:pt idx="6">
                  <c:v>ICAM: 3500 Train Feed Tank Level</c:v>
                </c:pt>
                <c:pt idx="7">
                  <c:v>ICAM: Pre-heater Pressure Indication</c:v>
                </c:pt>
                <c:pt idx="8">
                  <c:v>ICAM: Validate Existing Pre-heater Instrumentation and Final Control Elements</c:v>
                </c:pt>
                <c:pt idx="9">
                  <c:v>ICAM:Pre-heater Feed Pump Discharge Pressure Indication</c:v>
                </c:pt>
                <c:pt idx="10">
                  <c:v>ICAM:Valve Travel Times</c:v>
                </c:pt>
                <c:pt idx="11">
                  <c:v>Reduce sour water spill</c:v>
                </c:pt>
                <c:pt idx="12">
                  <c:v>Restart H2S compressors including a recirculation philosophy</c:v>
                </c:pt>
                <c:pt idx="13">
                  <c:v>Transfer 35-VE-70 to 35-VE-05</c:v>
                </c:pt>
              </c:strCache>
            </c:strRef>
          </c:cat>
          <c:val>
            <c:numRef>
              <c:f>'3500.3600_Tab'!$B$4:$B$18</c:f>
              <c:numCache>
                <c:formatCode>0%</c:formatCode>
                <c:ptCount val="14"/>
                <c:pt idx="0">
                  <c:v>0</c:v>
                </c:pt>
                <c:pt idx="1">
                  <c:v>0.99999999999999978</c:v>
                </c:pt>
                <c:pt idx="2">
                  <c:v>0</c:v>
                </c:pt>
                <c:pt idx="3">
                  <c:v>0.99999999999999978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0.99999999999999978</c:v>
                </c:pt>
                <c:pt idx="8">
                  <c:v>0</c:v>
                </c:pt>
                <c:pt idx="9">
                  <c:v>0.48484848484848475</c:v>
                </c:pt>
                <c:pt idx="10">
                  <c:v>0</c:v>
                </c:pt>
                <c:pt idx="11">
                  <c:v>0</c:v>
                </c:pt>
                <c:pt idx="12">
                  <c:v>0.99999999999999978</c:v>
                </c:pt>
                <c:pt idx="13">
                  <c:v>0</c:v>
                </c:pt>
              </c:numCache>
            </c:numRef>
          </c:val>
        </c:ser>
        <c:ser>
          <c:idx val="1"/>
          <c:order val="1"/>
          <c:tx>
            <c:strRef>
              <c:f>'3500.3600_Tab'!$C$3</c:f>
              <c:strCache>
                <c:ptCount val="1"/>
                <c:pt idx="0">
                  <c:v> 2- Procurement</c:v>
                </c:pt>
              </c:strCache>
            </c:strRef>
          </c:tx>
          <c:invertIfNegative val="0"/>
          <c:cat>
            <c:strRef>
              <c:f>'3500.3600_Tab'!$A$4:$A$18</c:f>
              <c:strCache>
                <c:ptCount val="14"/>
                <c:pt idx="0">
                  <c:v>3500 Sulphide Precipitation area improvement 2017</c:v>
                </c:pt>
                <c:pt idx="1">
                  <c:v>35-FN-03 Drain</c:v>
                </c:pt>
                <c:pt idx="2">
                  <c:v>35-TK-01 bypass</c:v>
                </c:pt>
                <c:pt idx="3">
                  <c:v>36-TK-19 bypass</c:v>
                </c:pt>
                <c:pt idx="4">
                  <c:v>36-TK-19 relining</c:v>
                </c:pt>
                <c:pt idx="5">
                  <c:v>Common line from 35-PU-14/24 A/B to 35TK75 replacement (3500)</c:v>
                </c:pt>
                <c:pt idx="6">
                  <c:v>ICAM: 3500 Train Feed Tank Level</c:v>
                </c:pt>
                <c:pt idx="7">
                  <c:v>ICAM: Pre-heater Pressure Indication</c:v>
                </c:pt>
                <c:pt idx="8">
                  <c:v>ICAM: Validate Existing Pre-heater Instrumentation and Final Control Elements</c:v>
                </c:pt>
                <c:pt idx="9">
                  <c:v>ICAM:Pre-heater Feed Pump Discharge Pressure Indication</c:v>
                </c:pt>
                <c:pt idx="10">
                  <c:v>ICAM:Valve Travel Times</c:v>
                </c:pt>
                <c:pt idx="11">
                  <c:v>Reduce sour water spill</c:v>
                </c:pt>
                <c:pt idx="12">
                  <c:v>Restart H2S compressors including a recirculation philosophy</c:v>
                </c:pt>
                <c:pt idx="13">
                  <c:v>Transfer 35-VE-70 to 35-VE-05</c:v>
                </c:pt>
              </c:strCache>
            </c:strRef>
          </c:cat>
          <c:val>
            <c:numRef>
              <c:f>'3500.3600_Tab'!$C$4:$C$18</c:f>
              <c:numCache>
                <c:formatCode>0%</c:formatCode>
                <c:ptCount val="14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</c:numCache>
            </c:numRef>
          </c:val>
        </c:ser>
        <c:ser>
          <c:idx val="2"/>
          <c:order val="2"/>
          <c:tx>
            <c:strRef>
              <c:f>'3500.3600_Tab'!$D$3</c:f>
              <c:strCache>
                <c:ptCount val="1"/>
                <c:pt idx="0">
                  <c:v> 1- Engineering</c:v>
                </c:pt>
              </c:strCache>
            </c:strRef>
          </c:tx>
          <c:invertIfNegative val="0"/>
          <c:cat>
            <c:strRef>
              <c:f>'3500.3600_Tab'!$A$4:$A$18</c:f>
              <c:strCache>
                <c:ptCount val="14"/>
                <c:pt idx="0">
                  <c:v>3500 Sulphide Precipitation area improvement 2017</c:v>
                </c:pt>
                <c:pt idx="1">
                  <c:v>35-FN-03 Drain</c:v>
                </c:pt>
                <c:pt idx="2">
                  <c:v>35-TK-01 bypass</c:v>
                </c:pt>
                <c:pt idx="3">
                  <c:v>36-TK-19 bypass</c:v>
                </c:pt>
                <c:pt idx="4">
                  <c:v>36-TK-19 relining</c:v>
                </c:pt>
                <c:pt idx="5">
                  <c:v>Common line from 35-PU-14/24 A/B to 35TK75 replacement (3500)</c:v>
                </c:pt>
                <c:pt idx="6">
                  <c:v>ICAM: 3500 Train Feed Tank Level</c:v>
                </c:pt>
                <c:pt idx="7">
                  <c:v>ICAM: Pre-heater Pressure Indication</c:v>
                </c:pt>
                <c:pt idx="8">
                  <c:v>ICAM: Validate Existing Pre-heater Instrumentation and Final Control Elements</c:v>
                </c:pt>
                <c:pt idx="9">
                  <c:v>ICAM:Pre-heater Feed Pump Discharge Pressure Indication</c:v>
                </c:pt>
                <c:pt idx="10">
                  <c:v>ICAM:Valve Travel Times</c:v>
                </c:pt>
                <c:pt idx="11">
                  <c:v>Reduce sour water spill</c:v>
                </c:pt>
                <c:pt idx="12">
                  <c:v>Restart H2S compressors including a recirculation philosophy</c:v>
                </c:pt>
                <c:pt idx="13">
                  <c:v>Transfer 35-VE-70 to 35-VE-05</c:v>
                </c:pt>
              </c:strCache>
            </c:strRef>
          </c:cat>
          <c:val>
            <c:numRef>
              <c:f>'3500.3600_Tab'!$D$4:$D$18</c:f>
              <c:numCache>
                <c:formatCode>0%</c:formatCode>
                <c:ptCount val="14"/>
                <c:pt idx="0">
                  <c:v>0</c:v>
                </c:pt>
                <c:pt idx="1">
                  <c:v>0.99999999999999989</c:v>
                </c:pt>
                <c:pt idx="2">
                  <c:v>0.96491228070175428</c:v>
                </c:pt>
                <c:pt idx="3">
                  <c:v>0.96491228070175428</c:v>
                </c:pt>
                <c:pt idx="4">
                  <c:v>0.21052631578947367</c:v>
                </c:pt>
                <c:pt idx="5">
                  <c:v>0</c:v>
                </c:pt>
                <c:pt idx="6">
                  <c:v>0</c:v>
                </c:pt>
                <c:pt idx="7">
                  <c:v>0.96491228070175428</c:v>
                </c:pt>
                <c:pt idx="8">
                  <c:v>0.92982456140350866</c:v>
                </c:pt>
                <c:pt idx="9">
                  <c:v>0.96491228070175428</c:v>
                </c:pt>
                <c:pt idx="10">
                  <c:v>0</c:v>
                </c:pt>
                <c:pt idx="11">
                  <c:v>0.19298245614035087</c:v>
                </c:pt>
                <c:pt idx="12">
                  <c:v>0.96491228070175428</c:v>
                </c:pt>
                <c:pt idx="13">
                  <c:v>0.99999999999999989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6283672"/>
        <c:axId val="446284456"/>
      </c:barChart>
      <c:catAx>
        <c:axId val="446283672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fr-FR"/>
          </a:p>
        </c:txPr>
        <c:crossAx val="446284456"/>
        <c:crosses val="autoZero"/>
        <c:auto val="1"/>
        <c:lblAlgn val="ctr"/>
        <c:lblOffset val="100"/>
        <c:noMultiLvlLbl val="0"/>
      </c:catAx>
      <c:valAx>
        <c:axId val="446284456"/>
        <c:scaling>
          <c:orientation val="minMax"/>
          <c:max val="1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446283672"/>
        <c:crosses val="autoZero"/>
        <c:crossBetween val="between"/>
        <c:majorUnit val="0.2"/>
      </c:valAx>
    </c:plotArea>
    <c:legend>
      <c:legendPos val="r"/>
      <c:layout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[PEP-RPT-0001-0 0 - Project Status.xlsm]5100.9600_Tab!Tableau croisé dynamique2</c:name>
    <c:fmtId val="3"/>
  </c:pivotSource>
  <c:chart>
    <c:title>
      <c:tx>
        <c:rich>
          <a:bodyPr/>
          <a:lstStyle/>
          <a:p>
            <a:pPr>
              <a:defRPr/>
            </a:pPr>
            <a:r>
              <a:rPr lang="fr-FR" sz="1800" b="1" i="0" baseline="0">
                <a:effectLst/>
              </a:rPr>
              <a:t>5100 AND 9600</a:t>
            </a:r>
            <a:endParaRPr lang="fr-FR">
              <a:effectLst/>
            </a:endParaRPr>
          </a:p>
          <a:p>
            <a:pPr>
              <a:defRPr/>
            </a:pPr>
            <a:r>
              <a:rPr lang="fr-FR" sz="1800" b="1" i="0" baseline="0">
                <a:effectLst/>
              </a:rPr>
              <a:t>PROJECT PROGRESSION </a:t>
            </a:r>
            <a:endParaRPr lang="fr-FR">
              <a:effectLst/>
            </a:endParaRP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  <c15:dlblFieldTable/>
              <c15:showDataLabelsRange val="1"/>
            </c:ext>
          </c:extLst>
        </c:dLbl>
      </c:pivotFmt>
      <c:pivotFmt>
        <c:idx val="4"/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  <c15:dlblFieldTable/>
              <c15:showDataLabelsRange val="1"/>
            </c:ext>
          </c:extLst>
        </c:dLbl>
      </c:pivotFmt>
      <c:pivotFmt>
        <c:idx val="5"/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  <c15:dlblFieldTable/>
              <c15:showDataLabelsRange val="1"/>
            </c:ext>
          </c:extLst>
        </c:dLbl>
      </c:pivotFmt>
      <c:pivotFmt>
        <c:idx val="6"/>
        <c:dLbl>
          <c:idx val="0"/>
          <c:layout/>
          <c:tx>
            <c:rich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fld id="{998AC87E-E577-4F49-8DF0-976A37ADCBDB}" type="CELLRANGE">
                  <a:rPr lang="en-US"/>
                  <a:pPr>
                    <a:defRPr/>
                  </a:pPr>
                  <a:t>[PLAGECELL]</a:t>
                </a:fld>
                <a:endParaRPr lang="fr-FR"/>
              </a:p>
            </c:rich>
          </c:tx>
          <c:spPr>
            <a:noFill/>
            <a:ln>
              <a:noFill/>
            </a:ln>
            <a:effectLst/>
          </c:spPr>
          <c:showLegendKey val="1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  <c15:dlblFieldTable/>
              <c15:showDataLabelsRange val="1"/>
            </c:ext>
          </c:extLst>
        </c:dLbl>
      </c:pivotFmt>
      <c:pivotFmt>
        <c:idx val="7"/>
        <c:dLbl>
          <c:idx val="0"/>
          <c:layout/>
          <c:tx>
            <c:rich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fld id="{8AFB7F4A-5FC7-421F-87D8-199F0F509485}" type="CELLRANGE">
                  <a:rPr lang="en-US"/>
                  <a:pPr>
                    <a:defRPr/>
                  </a:pPr>
                  <a:t>[PLAGECELL]</a:t>
                </a:fld>
                <a:endParaRPr lang="fr-FR"/>
              </a:p>
            </c:rich>
          </c:tx>
          <c:spPr>
            <a:noFill/>
            <a:ln>
              <a:noFill/>
            </a:ln>
            <a:effectLst/>
          </c:sp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  <c15:dlblFieldTable/>
              <c15:xForSave val="1"/>
              <c15:showDataLabelsRange val="1"/>
            </c:ext>
          </c:extLst>
        </c:dLbl>
      </c:pivotFmt>
      <c:pivotFmt>
        <c:idx val="8"/>
        <c:dLbl>
          <c:idx val="0"/>
          <c:layout/>
          <c:tx>
            <c:rich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fld id="{6B41809B-7FD3-4974-89C8-C5B910F822D3}" type="CELLRANGE">
                  <a:rPr lang="en-US"/>
                  <a:pPr>
                    <a:defRPr/>
                  </a:pPr>
                  <a:t>[PLAGECELL]</a:t>
                </a:fld>
                <a:endParaRPr lang="fr-FR"/>
              </a:p>
            </c:rich>
          </c:tx>
          <c:spPr>
            <a:noFill/>
            <a:ln>
              <a:noFill/>
            </a:ln>
            <a:effectLst/>
          </c:sp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  <c15:dlblFieldTable/>
              <c15:xForSave val="1"/>
              <c15:showDataLabelsRange val="1"/>
            </c:ext>
          </c:extLst>
        </c:dLbl>
      </c:pivotFmt>
      <c:pivotFmt>
        <c:idx val="9"/>
        <c:dLbl>
          <c:idx val="0"/>
          <c:layout/>
          <c:tx>
            <c:rich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fld id="{C53D4AF6-D451-4F2D-86BF-E48C49C8B20D}" type="CELLRANGE">
                  <a:rPr lang="en-US"/>
                  <a:pPr>
                    <a:defRPr/>
                  </a:pPr>
                  <a:t>[PLAGECELL]</a:t>
                </a:fld>
                <a:endParaRPr lang="fr-FR"/>
              </a:p>
            </c:rich>
          </c:tx>
          <c:spPr>
            <a:noFill/>
            <a:ln>
              <a:noFill/>
            </a:ln>
            <a:effectLst/>
          </c:sp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  <c15:dlblFieldTable/>
              <c15:xForSave val="1"/>
              <c15:showDataLabelsRange val="1"/>
            </c:ext>
          </c:extLst>
        </c:dLbl>
      </c:pivotFmt>
      <c:pivotFmt>
        <c:idx val="10"/>
        <c:dLbl>
          <c:idx val="0"/>
          <c:layout/>
          <c:tx>
            <c:rich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fld id="{34D82D4D-4EE8-4C3C-8A75-5713E6C3523C}" type="CELLRANGE">
                  <a:rPr lang="en-US"/>
                  <a:pPr>
                    <a:defRPr/>
                  </a:pPr>
                  <a:t>[PLAGECELL]</a:t>
                </a:fld>
                <a:endParaRPr lang="fr-FR"/>
              </a:p>
            </c:rich>
          </c:tx>
          <c:spPr>
            <a:noFill/>
            <a:ln>
              <a:noFill/>
            </a:ln>
            <a:effectLst/>
          </c:sp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  <c15:dlblFieldTable/>
              <c15:xForSave val="1"/>
              <c15:showDataLabelsRange val="1"/>
            </c:ext>
          </c:extLst>
        </c:dLbl>
      </c:pivotFmt>
      <c:pivotFmt>
        <c:idx val="11"/>
        <c:dLbl>
          <c:idx val="0"/>
          <c:layout/>
          <c:tx>
            <c:rich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fld id="{4F42E83F-051A-421B-B645-172422010204}" type="CELLRANGE">
                  <a:rPr lang="en-US"/>
                  <a:pPr>
                    <a:defRPr/>
                  </a:pPr>
                  <a:t>[PLAGECELL]</a:t>
                </a:fld>
                <a:endParaRPr lang="fr-FR"/>
              </a:p>
            </c:rich>
          </c:tx>
          <c:spPr>
            <a:noFill/>
            <a:ln>
              <a:noFill/>
            </a:ln>
            <a:effectLst/>
          </c:sp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  <c15:dlblFieldTable/>
              <c15:xForSave val="1"/>
              <c15:showDataLabelsRange val="1"/>
            </c:ext>
          </c:extLst>
        </c:dLbl>
      </c:pivotFmt>
      <c:pivotFmt>
        <c:idx val="12"/>
        <c:dLbl>
          <c:idx val="0"/>
          <c:layout/>
          <c:tx>
            <c:rich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fld id="{AE5F3C92-B4B6-4521-B354-D7B59130A25F}" type="CELLRANGE">
                  <a:rPr lang="en-US"/>
                  <a:pPr>
                    <a:defRPr/>
                  </a:pPr>
                  <a:t>[PLAGECELL]</a:t>
                </a:fld>
                <a:endParaRPr lang="fr-FR"/>
              </a:p>
            </c:rich>
          </c:tx>
          <c:spPr>
            <a:noFill/>
            <a:ln>
              <a:noFill/>
            </a:ln>
            <a:effectLst/>
          </c:sp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  <c15:dlblFieldTable/>
              <c15:xForSave val="1"/>
              <c15:showDataLabelsRange val="1"/>
            </c:ext>
          </c:extLst>
        </c:dLbl>
      </c:pivotFmt>
      <c:pivotFmt>
        <c:idx val="13"/>
        <c:dLbl>
          <c:idx val="0"/>
          <c:layout/>
          <c:tx>
            <c:rich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fld id="{E25CAB58-170E-4722-8B6C-2973405EDE37}" type="CELLRANGE">
                  <a:rPr lang="en-US"/>
                  <a:pPr>
                    <a:defRPr/>
                  </a:pPr>
                  <a:t>[PLAGECELL]</a:t>
                </a:fld>
                <a:endParaRPr lang="fr-FR"/>
              </a:p>
            </c:rich>
          </c:tx>
          <c:spPr>
            <a:noFill/>
            <a:ln>
              <a:noFill/>
            </a:ln>
            <a:effectLst/>
          </c:sp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  <c15:dlblFieldTable/>
              <c15:xForSave val="1"/>
              <c15:showDataLabelsRange val="1"/>
            </c:ext>
          </c:extLst>
        </c:dLbl>
      </c:pivotFmt>
      <c:pivotFmt>
        <c:idx val="14"/>
        <c:dLbl>
          <c:idx val="0"/>
          <c:layout/>
          <c:tx>
            <c:rich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fld id="{F5F250C7-EB34-4F63-BF51-24C4942062DA}" type="CELLRANGE">
                  <a:rPr lang="en-US"/>
                  <a:pPr>
                    <a:defRPr/>
                  </a:pPr>
                  <a:t>[PLAGECELL]</a:t>
                </a:fld>
                <a:endParaRPr lang="fr-FR"/>
              </a:p>
            </c:rich>
          </c:tx>
          <c:spPr>
            <a:noFill/>
            <a:ln>
              <a:noFill/>
            </a:ln>
            <a:effectLst/>
          </c:sp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  <c15:dlblFieldTable/>
              <c15:xForSave val="1"/>
              <c15:showDataLabelsRange val="1"/>
            </c:ext>
          </c:extLst>
        </c:dLbl>
      </c:pivotFmt>
      <c:pivotFmt>
        <c:idx val="15"/>
        <c:dLbl>
          <c:idx val="0"/>
          <c:layout/>
          <c:tx>
            <c:rich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fld id="{D88AD192-D20C-4202-80D5-5DF8C6900C11}" type="CELLRANGE">
                  <a:rPr lang="en-US"/>
                  <a:pPr>
                    <a:defRPr/>
                  </a:pPr>
                  <a:t>[PLAGECELL]</a:t>
                </a:fld>
                <a:endParaRPr lang="fr-FR"/>
              </a:p>
            </c:rich>
          </c:tx>
          <c:spPr>
            <a:noFill/>
            <a:ln>
              <a:noFill/>
            </a:ln>
            <a:effectLst/>
          </c:sp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  <c15:dlblFieldTable/>
              <c15:xForSave val="1"/>
              <c15:showDataLabelsRange val="1"/>
            </c:ext>
          </c:extLst>
        </c:dLbl>
      </c:pivotFmt>
      <c:pivotFmt>
        <c:idx val="16"/>
        <c:dLbl>
          <c:idx val="0"/>
          <c:layout/>
          <c:tx>
            <c:rich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fld id="{ED40BE6A-1FCC-420C-847F-A64777704420}" type="CELLRANGE">
                  <a:rPr lang="en-US"/>
                  <a:pPr>
                    <a:defRPr/>
                  </a:pPr>
                  <a:t>[PLAGECELL]</a:t>
                </a:fld>
                <a:endParaRPr lang="fr-FR"/>
              </a:p>
            </c:rich>
          </c:tx>
          <c:spPr>
            <a:noFill/>
            <a:ln>
              <a:noFill/>
            </a:ln>
            <a:effectLst/>
          </c:sp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  <c15:dlblFieldTable/>
              <c15:xForSave val="1"/>
              <c15:showDataLabelsRange val="1"/>
            </c:ext>
          </c:extLst>
        </c:dLbl>
      </c:pivotFmt>
      <c:pivotFmt>
        <c:idx val="17"/>
        <c:dLbl>
          <c:idx val="0"/>
          <c:layout/>
          <c:tx>
            <c:rich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fld id="{9869F49F-2DA7-4DCF-BBB7-70FC9001C732}" type="CELLRANGE">
                  <a:rPr lang="en-US"/>
                  <a:pPr>
                    <a:defRPr/>
                  </a:pPr>
                  <a:t>[PLAGECELL]</a:t>
                </a:fld>
                <a:endParaRPr lang="fr-FR"/>
              </a:p>
            </c:rich>
          </c:tx>
          <c:spPr>
            <a:noFill/>
            <a:ln>
              <a:noFill/>
            </a:ln>
            <a:effectLst/>
          </c:sp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  <c15:dlblFieldTable/>
              <c15:xForSave val="1"/>
              <c15:showDataLabelsRange val="1"/>
            </c:ext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'5100.9600_Tab'!$H$4:$H$7</c:f>
              <c:strCache>
                <c:ptCount val="1"/>
                <c:pt idx="0">
                  <c:v> 3- Execution</c:v>
                </c:pt>
              </c:strCache>
            </c:strRef>
          </c:tx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fld id="{34D82D4D-4EE8-4C3C-8A75-5713E6C3523C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4F42E83F-051A-421B-B645-172422010204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AE5F3C92-B4B6-4521-B354-D7B59130A25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E25CAB58-170E-4722-8B6C-2973405EDE3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1"/>
              </c:ext>
            </c:extLst>
          </c:dLbls>
          <c:cat>
            <c:strRef>
              <c:f>'5100.9600_Tab'!$H$4:$H$7</c:f>
              <c:strCache>
                <c:ptCount val="4"/>
                <c:pt idx="0">
                  <c:v>Assessment if HDPE can be used for TMF distribution line</c:v>
                </c:pt>
                <c:pt idx="1">
                  <c:v>Facilitate the Pump access in the Floc Preparation Area</c:v>
                </c:pt>
                <c:pt idx="2">
                  <c:v>Floc Preparation Plant improvements</c:v>
                </c:pt>
                <c:pt idx="3">
                  <c:v>Pump back long term solution</c:v>
                </c:pt>
              </c:strCache>
            </c:strRef>
          </c:cat>
          <c:val>
            <c:numRef>
              <c:f>'5100.9600_Tab'!$H$4:$H$7</c:f>
              <c:numCache>
                <c:formatCode>0%</c:formatCode>
                <c:ptCount val="4"/>
                <c:pt idx="0">
                  <c:v>0.24242424242424238</c:v>
                </c:pt>
                <c:pt idx="1">
                  <c:v>0.24242424242424238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'5100.9600_Tab'!$F$4:$F$7</c15:f>
                <c15:dlblRangeCache>
                  <c:ptCount val="4"/>
                  <c:pt idx="0">
                    <c:v>09/11/17</c:v>
                  </c:pt>
                  <c:pt idx="1">
                    <c:v>14/06/17</c:v>
                  </c:pt>
                  <c:pt idx="2">
                    <c:v>26/05/17</c:v>
                  </c:pt>
                  <c:pt idx="3">
                    <c:v>12/08/17</c:v>
                  </c:pt>
                </c15:dlblRangeCache>
              </c15:datalabelsRange>
            </c:ext>
          </c:extLst>
        </c:ser>
        <c:ser>
          <c:idx val="1"/>
          <c:order val="1"/>
          <c:tx>
            <c:strRef>
              <c:f>'5100.9600_Tab'!$H$4:$H$7</c:f>
              <c:strCache>
                <c:ptCount val="1"/>
                <c:pt idx="0">
                  <c:v> 2- Procurement</c:v>
                </c:pt>
              </c:strCache>
            </c:strRef>
          </c:tx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fld id="{F5F250C7-EB34-4F63-BF51-24C4942062D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D88AD192-D20C-4202-80D5-5DF8C6900C11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ED40BE6A-1FCC-420C-847F-A6477770442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9869F49F-2DA7-4DCF-BBB7-70FC9001C732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1"/>
              </c:ext>
            </c:extLst>
          </c:dLbls>
          <c:cat>
            <c:strRef>
              <c:f>'5100.9600_Tab'!$H$4:$H$7</c:f>
              <c:strCache>
                <c:ptCount val="4"/>
                <c:pt idx="0">
                  <c:v>Assessment if HDPE can be used for TMF distribution line</c:v>
                </c:pt>
                <c:pt idx="1">
                  <c:v>Facilitate the Pump access in the Floc Preparation Area</c:v>
                </c:pt>
                <c:pt idx="2">
                  <c:v>Floc Preparation Plant improvements</c:v>
                </c:pt>
                <c:pt idx="3">
                  <c:v>Pump back long term solution</c:v>
                </c:pt>
              </c:strCache>
            </c:strRef>
          </c:cat>
          <c:val>
            <c:numRef>
              <c:f>'5100.9600_Tab'!$H$4:$H$7</c:f>
              <c:numCache>
                <c:formatCode>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'5100.9600_Tab'!$G$4:$G$7</c15:f>
                <c15:dlblRangeCache>
                  <c:ptCount val="4"/>
                  <c:pt idx="0">
                    <c:v>13/06/17</c:v>
                  </c:pt>
                  <c:pt idx="1">
                    <c:v>30/12/17</c:v>
                  </c:pt>
                  <c:pt idx="2">
                    <c:v>08/11/17</c:v>
                  </c:pt>
                  <c:pt idx="3">
                    <c:v>13/12/17</c:v>
                  </c:pt>
                </c15:dlblRangeCache>
              </c15:datalabelsRange>
            </c:ext>
          </c:extLst>
        </c:ser>
        <c:ser>
          <c:idx val="2"/>
          <c:order val="2"/>
          <c:tx>
            <c:strRef>
              <c:f>'5100.9600_Tab'!$H$4:$H$7</c:f>
              <c:strCache>
                <c:ptCount val="1"/>
                <c:pt idx="0">
                  <c:v> 1- Engineering</c:v>
                </c:pt>
              </c:strCache>
            </c:strRef>
          </c:tx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fld id="{8AFB7F4A-5FC7-421F-87D8-199F0F50948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6B41809B-7FD3-4974-89C8-C5B910F822D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C53D4AF6-D451-4F2D-86BF-E48C49C8B20D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998AC87E-E577-4F49-8DF0-976A37ADCBD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1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1"/>
              </c:ext>
            </c:extLst>
          </c:dLbls>
          <c:cat>
            <c:strRef>
              <c:f>'5100.9600_Tab'!$H$4:$H$7</c:f>
              <c:strCache>
                <c:ptCount val="4"/>
                <c:pt idx="0">
                  <c:v>Assessment if HDPE can be used for TMF distribution line</c:v>
                </c:pt>
                <c:pt idx="1">
                  <c:v>Facilitate the Pump access in the Floc Preparation Area</c:v>
                </c:pt>
                <c:pt idx="2">
                  <c:v>Floc Preparation Plant improvements</c:v>
                </c:pt>
                <c:pt idx="3">
                  <c:v>Pump back long term solution</c:v>
                </c:pt>
              </c:strCache>
            </c:strRef>
          </c:cat>
          <c:val>
            <c:numRef>
              <c:f>'5100.9600_Tab'!$H$4:$H$7</c:f>
              <c:numCache>
                <c:formatCode>0%</c:formatCode>
                <c:ptCount val="4"/>
                <c:pt idx="0">
                  <c:v>0.99999999999999989</c:v>
                </c:pt>
                <c:pt idx="1">
                  <c:v>0.96491228070175428</c:v>
                </c:pt>
                <c:pt idx="2">
                  <c:v>0</c:v>
                </c:pt>
                <c:pt idx="3">
                  <c:v>0.21052631578947367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'5100.9600_Tab'!$H$4:$H$7</c15:f>
                <c15:dlblRangeCache>
                  <c:ptCount val="4"/>
                  <c:pt idx="0">
                    <c:v>27/05/17</c:v>
                  </c:pt>
                  <c:pt idx="1">
                    <c:v>28/04/17</c:v>
                  </c:pt>
                  <c:pt idx="2">
                    <c:v>22/11/17</c:v>
                  </c:pt>
                  <c:pt idx="3">
                    <c:v>17/08/17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6912648"/>
        <c:axId val="446909512"/>
      </c:barChart>
      <c:catAx>
        <c:axId val="446912648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fr-FR"/>
          </a:p>
        </c:txPr>
        <c:crossAx val="446909512"/>
        <c:crosses val="autoZero"/>
        <c:auto val="1"/>
        <c:lblAlgn val="ctr"/>
        <c:lblOffset val="100"/>
        <c:noMultiLvlLbl val="0"/>
      </c:catAx>
      <c:valAx>
        <c:axId val="446909512"/>
        <c:scaling>
          <c:orientation val="minMax"/>
          <c:max val="1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446912648"/>
        <c:crosses val="autoZero"/>
        <c:crossBetween val="between"/>
        <c:majorUnit val="0.2"/>
      </c:valAx>
    </c:plotArea>
    <c:legend>
      <c:legendPos val="r"/>
      <c:layout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sheet1.xml><?xml version="1.0" encoding="utf-8"?>
<chartsheet xmlns="http://schemas.openxmlformats.org/spreadsheetml/2006/main" xmlns:r="http://schemas.openxmlformats.org/officeDocument/2006/relationships">
  <sheetPr>
    <tabColor theme="3" tint="-0.249977111117893"/>
  </sheetPr>
  <sheetViews>
    <sheetView workbookViewId="0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>
    <tabColor theme="3" tint="-0.249977111117893"/>
  </sheetPr>
  <sheetViews>
    <sheetView workbookViewId="0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>
    <tabColor theme="3" tint="-0.249977111117893"/>
  </sheetPr>
  <sheetViews>
    <sheetView workbookViewId="0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>
  <sheetPr>
    <tabColor theme="3" tint="-0.249977111117893"/>
  </sheetPr>
  <sheetViews>
    <sheetView workbookViewId="0"/>
  </sheetViews>
  <pageMargins left="0.7" right="0.7" top="0.75" bottom="0.75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>
  <sheetPr>
    <tabColor theme="3" tint="-0.249977111117893"/>
  </sheetPr>
  <sheetViews>
    <sheetView tabSelected="1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775608</xdr:colOff>
      <xdr:row>2</xdr:row>
      <xdr:rowOff>136071</xdr:rowOff>
    </xdr:from>
    <xdr:to>
      <xdr:col>6</xdr:col>
      <xdr:colOff>349665</xdr:colOff>
      <xdr:row>3</xdr:row>
      <xdr:rowOff>196853</xdr:rowOff>
    </xdr:to>
    <xdr:grpSp>
      <xdr:nvGrpSpPr>
        <xdr:cNvPr id="14" name="Groupe 13"/>
        <xdr:cNvGrpSpPr/>
      </xdr:nvGrpSpPr>
      <xdr:grpSpPr>
        <a:xfrm>
          <a:off x="775608" y="530678"/>
          <a:ext cx="4894450" cy="251282"/>
          <a:chOff x="843643" y="530678"/>
          <a:chExt cx="5180200" cy="3462568"/>
        </a:xfrm>
      </xdr:grpSpPr>
      <xdr:graphicFrame macro="">
        <xdr:nvGraphicFramePr>
          <xdr:cNvPr id="5" name="Graphique 4"/>
          <xdr:cNvGraphicFramePr>
            <a:graphicFrameLocks/>
          </xdr:cNvGraphicFramePr>
        </xdr:nvGraphicFramePr>
        <xdr:xfrm>
          <a:off x="843643" y="530678"/>
          <a:ext cx="5180200" cy="3462568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sp macro="" textlink="Indicators_Data!$C$3">
        <xdr:nvSpPr>
          <xdr:cNvPr id="6" name="Affichage_1"/>
          <xdr:cNvSpPr/>
        </xdr:nvSpPr>
        <xdr:spPr>
          <a:xfrm>
            <a:off x="3210215" y="2299607"/>
            <a:ext cx="691985" cy="261359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29D0AB8-4CCC-46E7-AFF5-E2FE321C6EF0}" type="TxLink">
              <a:rPr lang="fr-FR" sz="1800" b="1">
                <a:solidFill>
                  <a:sysClr val="windowText" lastClr="000000"/>
                </a:solidFill>
                <a:latin typeface="+mn-lt"/>
                <a:cs typeface="Arial" pitchFamily="34" charset="0"/>
              </a:rPr>
              <a:pPr algn="ctr"/>
              <a:t>#REF!</a:t>
            </a:fld>
            <a:endParaRPr lang="fr-FR" sz="1800" b="1">
              <a:solidFill>
                <a:sysClr val="windowText" lastClr="000000"/>
              </a:solidFill>
              <a:latin typeface="+mn-lt"/>
              <a:cs typeface="Arial" pitchFamily="34" charset="0"/>
            </a:endParaRPr>
          </a:p>
        </xdr:txBody>
      </xdr:sp>
    </xdr:grpSp>
    <xdr:clientData/>
  </xdr:twoCellAnchor>
  <xdr:twoCellAnchor>
    <xdr:from>
      <xdr:col>4</xdr:col>
      <xdr:colOff>27213</xdr:colOff>
      <xdr:row>2</xdr:row>
      <xdr:rowOff>136071</xdr:rowOff>
    </xdr:from>
    <xdr:to>
      <xdr:col>11</xdr:col>
      <xdr:colOff>444913</xdr:colOff>
      <xdr:row>3</xdr:row>
      <xdr:rowOff>196853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68037</xdr:colOff>
      <xdr:row>2</xdr:row>
      <xdr:rowOff>136071</xdr:rowOff>
    </xdr:from>
    <xdr:to>
      <xdr:col>16</xdr:col>
      <xdr:colOff>485737</xdr:colOff>
      <xdr:row>3</xdr:row>
      <xdr:rowOff>196853</xdr:rowOff>
    </xdr:to>
    <xdr:graphicFrame macro="">
      <xdr:nvGraphicFramePr>
        <xdr:cNvPr id="10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775608</xdr:colOff>
      <xdr:row>5</xdr:row>
      <xdr:rowOff>81643</xdr:rowOff>
    </xdr:from>
    <xdr:to>
      <xdr:col>6</xdr:col>
      <xdr:colOff>349665</xdr:colOff>
      <xdr:row>23</xdr:row>
      <xdr:rowOff>128818</xdr:rowOff>
    </xdr:to>
    <xdr:graphicFrame macro="">
      <xdr:nvGraphicFramePr>
        <xdr:cNvPr id="11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27213</xdr:colOff>
      <xdr:row>5</xdr:row>
      <xdr:rowOff>81643</xdr:rowOff>
    </xdr:from>
    <xdr:to>
      <xdr:col>11</xdr:col>
      <xdr:colOff>444913</xdr:colOff>
      <xdr:row>23</xdr:row>
      <xdr:rowOff>128818</xdr:rowOff>
    </xdr:to>
    <xdr:graphicFrame macro="">
      <xdr:nvGraphicFramePr>
        <xdr:cNvPr id="12" name="Graphique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68037</xdr:colOff>
      <xdr:row>5</xdr:row>
      <xdr:rowOff>81643</xdr:rowOff>
    </xdr:from>
    <xdr:to>
      <xdr:col>16</xdr:col>
      <xdr:colOff>485737</xdr:colOff>
      <xdr:row>23</xdr:row>
      <xdr:rowOff>128818</xdr:rowOff>
    </xdr:to>
    <xdr:graphicFrame macro="">
      <xdr:nvGraphicFramePr>
        <xdr:cNvPr id="13" name="Graphique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15</xdr:col>
      <xdr:colOff>666750</xdr:colOff>
      <xdr:row>2</xdr:row>
      <xdr:rowOff>176893</xdr:rowOff>
    </xdr:from>
    <xdr:to>
      <xdr:col>25</xdr:col>
      <xdr:colOff>0</xdr:colOff>
      <xdr:row>3</xdr:row>
      <xdr:rowOff>0</xdr:rowOff>
    </xdr:to>
    <xdr:graphicFrame macro="">
      <xdr:nvGraphicFramePr>
        <xdr:cNvPr id="17" name="Graphique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0.46492</cdr:x>
      <cdr:y>0.48725</cdr:y>
    </cdr:from>
    <cdr:to>
      <cdr:x>0.5458</cdr:x>
      <cdr:y>0.55019</cdr:y>
    </cdr:to>
    <cdr:sp macro="" textlink="#REF!">
      <cdr:nvSpPr>
        <cdr:cNvPr id="2" name="Rectangle 1"/>
        <cdr:cNvSpPr/>
      </cdr:nvSpPr>
      <cdr:spPr>
        <a:xfrm xmlns:a="http://schemas.openxmlformats.org/drawingml/2006/main">
          <a:off x="2121755" y="1336633"/>
          <a:ext cx="369095" cy="1726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anchor="ctr"/>
        <a:lstStyle xmlns:a="http://schemas.openxmlformats.org/drawingml/2006/main"/>
        <a:p xmlns:a="http://schemas.openxmlformats.org/drawingml/2006/main">
          <a:fld id="{08796B2A-49A1-41A5-96EB-15533B742656}" type="TxLink">
            <a:rPr lang="fr-FR" sz="800" b="1">
              <a:solidFill>
                <a:sysClr val="windowText" lastClr="000000"/>
              </a:solidFill>
            </a:rPr>
            <a:pPr/>
            <a:t> </a:t>
          </a:fld>
          <a:endParaRPr lang="fr-FR" sz="800" b="1">
            <a:solidFill>
              <a:sysClr val="windowText" lastClr="000000"/>
            </a:solidFill>
          </a:endParaRPr>
        </a:p>
      </cdr:txBody>
    </cdr:sp>
  </cdr:relSizeAnchor>
  <cdr:relSizeAnchor xmlns:cdr="http://schemas.openxmlformats.org/drawingml/2006/chartDrawing">
    <cdr:from>
      <cdr:x>0.46492</cdr:x>
      <cdr:y>0.48725</cdr:y>
    </cdr:from>
    <cdr:to>
      <cdr:x>0.5458</cdr:x>
      <cdr:y>0.55019</cdr:y>
    </cdr:to>
    <cdr:sp macro="" textlink="#REF!">
      <cdr:nvSpPr>
        <cdr:cNvPr id="3" name="Rectangle 1"/>
        <cdr:cNvSpPr/>
      </cdr:nvSpPr>
      <cdr:spPr>
        <a:xfrm xmlns:a="http://schemas.openxmlformats.org/drawingml/2006/main">
          <a:off x="2121755" y="1336633"/>
          <a:ext cx="369095" cy="1726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anchor="ctr"/>
        <a:lstStyle xmlns:a="http://schemas.openxmlformats.org/drawingml/2006/main"/>
        <a:p xmlns:a="http://schemas.openxmlformats.org/drawingml/2006/main">
          <a:fld id="{08796B2A-49A1-41A5-96EB-15533B742656}" type="TxLink">
            <a:rPr lang="fr-FR" sz="800" b="1">
              <a:solidFill>
                <a:sysClr val="windowText" lastClr="000000"/>
              </a:solidFill>
            </a:rPr>
            <a:pPr/>
            <a:t> </a:t>
          </a:fld>
          <a:endParaRPr lang="fr-FR" sz="800" b="1">
            <a:solidFill>
              <a:sysClr val="windowText" lastClr="000000"/>
            </a:solidFill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0.46492</cdr:x>
      <cdr:y>0.48725</cdr:y>
    </cdr:from>
    <cdr:to>
      <cdr:x>0.5458</cdr:x>
      <cdr:y>0.55019</cdr:y>
    </cdr:to>
    <cdr:sp macro="" textlink="#REF!">
      <cdr:nvSpPr>
        <cdr:cNvPr id="2" name="Rectangle 1"/>
        <cdr:cNvSpPr/>
      </cdr:nvSpPr>
      <cdr:spPr>
        <a:xfrm xmlns:a="http://schemas.openxmlformats.org/drawingml/2006/main">
          <a:off x="2121755" y="1336633"/>
          <a:ext cx="369095" cy="1726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anchor="ctr"/>
        <a:lstStyle xmlns:a="http://schemas.openxmlformats.org/drawingml/2006/main"/>
        <a:p xmlns:a="http://schemas.openxmlformats.org/drawingml/2006/main">
          <a:fld id="{08796B2A-49A1-41A5-96EB-15533B742656}" type="TxLink">
            <a:rPr lang="fr-FR" sz="800" b="1">
              <a:solidFill>
                <a:sysClr val="windowText" lastClr="000000"/>
              </a:solidFill>
            </a:rPr>
            <a:pPr/>
            <a:t> </a:t>
          </a:fld>
          <a:endParaRPr lang="fr-FR" sz="800" b="1">
            <a:solidFill>
              <a:sysClr val="windowText" lastClr="000000"/>
            </a:solidFill>
          </a:endParaRPr>
        </a:p>
      </cdr:txBody>
    </cdr:sp>
  </cdr:relSizeAnchor>
  <cdr:relSizeAnchor xmlns:cdr="http://schemas.openxmlformats.org/drawingml/2006/chartDrawing">
    <cdr:from>
      <cdr:x>0.46492</cdr:x>
      <cdr:y>0.48725</cdr:y>
    </cdr:from>
    <cdr:to>
      <cdr:x>0.5458</cdr:x>
      <cdr:y>0.55019</cdr:y>
    </cdr:to>
    <cdr:sp macro="" textlink="#REF!">
      <cdr:nvSpPr>
        <cdr:cNvPr id="3" name="Rectangle 1"/>
        <cdr:cNvSpPr/>
      </cdr:nvSpPr>
      <cdr:spPr>
        <a:xfrm xmlns:a="http://schemas.openxmlformats.org/drawingml/2006/main">
          <a:off x="2121755" y="1336633"/>
          <a:ext cx="369095" cy="1726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anchor="ctr"/>
        <a:lstStyle xmlns:a="http://schemas.openxmlformats.org/drawingml/2006/main"/>
        <a:p xmlns:a="http://schemas.openxmlformats.org/drawingml/2006/main">
          <a:fld id="{08796B2A-49A1-41A5-96EB-15533B742656}" type="TxLink">
            <a:rPr lang="fr-FR" sz="800" b="1">
              <a:solidFill>
                <a:sysClr val="windowText" lastClr="000000"/>
              </a:solidFill>
            </a:rPr>
            <a:pPr/>
            <a:t> </a:t>
          </a:fld>
          <a:endParaRPr lang="fr-FR" sz="800" b="1">
            <a:solidFill>
              <a:sysClr val="windowText" lastClr="000000"/>
            </a:solidFill>
          </a:endParaRPr>
        </a:p>
      </cdr:txBody>
    </cdr:sp>
  </cdr:relSizeAnchor>
  <cdr:relSizeAnchor xmlns:cdr="http://schemas.openxmlformats.org/drawingml/2006/chartDrawing">
    <cdr:from>
      <cdr:x>0.43534</cdr:x>
      <cdr:y>0.49018</cdr:y>
    </cdr:from>
    <cdr:to>
      <cdr:x>0.56892</cdr:x>
      <cdr:y>0.56566</cdr:y>
    </cdr:to>
    <cdr:sp macro="" textlink="Indicators_Data!$C$7">
      <cdr:nvSpPr>
        <cdr:cNvPr id="4" name="Affichage_1"/>
        <cdr:cNvSpPr/>
      </cdr:nvSpPr>
      <cdr:spPr>
        <a:xfrm xmlns:a="http://schemas.openxmlformats.org/drawingml/2006/main">
          <a:off x="2255157" y="1697265"/>
          <a:ext cx="691985" cy="26135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rtlCol="0" anchor="ctr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fld id="{2BB35054-D710-4812-A2BF-2CEE825F5FF2}" type="TxLink">
            <a:rPr lang="fr-FR" sz="1800" b="1">
              <a:solidFill>
                <a:sysClr val="windowText" lastClr="000000"/>
              </a:solidFill>
              <a:latin typeface="+mn-lt"/>
              <a:cs typeface="Arial" pitchFamily="34" charset="0"/>
            </a:rPr>
            <a:pPr algn="ctr"/>
            <a:t>#REF!</a:t>
          </a:fld>
          <a:endParaRPr lang="fr-FR" sz="1800" b="1">
            <a:solidFill>
              <a:sysClr val="windowText" lastClr="000000"/>
            </a:solidFill>
            <a:latin typeface="+mn-lt"/>
            <a:cs typeface="Arial" pitchFamily="34" charset="0"/>
          </a:endParaRP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0.46492</cdr:x>
      <cdr:y>0.48725</cdr:y>
    </cdr:from>
    <cdr:to>
      <cdr:x>0.5458</cdr:x>
      <cdr:y>0.55019</cdr:y>
    </cdr:to>
    <cdr:sp macro="" textlink="#REF!">
      <cdr:nvSpPr>
        <cdr:cNvPr id="2" name="Rectangle 1"/>
        <cdr:cNvSpPr/>
      </cdr:nvSpPr>
      <cdr:spPr>
        <a:xfrm xmlns:a="http://schemas.openxmlformats.org/drawingml/2006/main">
          <a:off x="2121755" y="1336633"/>
          <a:ext cx="369095" cy="1726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anchor="ctr"/>
        <a:lstStyle xmlns:a="http://schemas.openxmlformats.org/drawingml/2006/main"/>
        <a:p xmlns:a="http://schemas.openxmlformats.org/drawingml/2006/main">
          <a:fld id="{08796B2A-49A1-41A5-96EB-15533B742656}" type="TxLink">
            <a:rPr lang="fr-FR" sz="800" b="1">
              <a:solidFill>
                <a:sysClr val="windowText" lastClr="000000"/>
              </a:solidFill>
            </a:rPr>
            <a:pPr/>
            <a:t> </a:t>
          </a:fld>
          <a:endParaRPr lang="fr-FR" sz="800" b="1">
            <a:solidFill>
              <a:sysClr val="windowText" lastClr="000000"/>
            </a:solidFill>
          </a:endParaRPr>
        </a:p>
      </cdr:txBody>
    </cdr:sp>
  </cdr:relSizeAnchor>
  <cdr:relSizeAnchor xmlns:cdr="http://schemas.openxmlformats.org/drawingml/2006/chartDrawing">
    <cdr:from>
      <cdr:x>0.46492</cdr:x>
      <cdr:y>0.48725</cdr:y>
    </cdr:from>
    <cdr:to>
      <cdr:x>0.5458</cdr:x>
      <cdr:y>0.55019</cdr:y>
    </cdr:to>
    <cdr:sp macro="" textlink="#REF!">
      <cdr:nvSpPr>
        <cdr:cNvPr id="3" name="Rectangle 1"/>
        <cdr:cNvSpPr/>
      </cdr:nvSpPr>
      <cdr:spPr>
        <a:xfrm xmlns:a="http://schemas.openxmlformats.org/drawingml/2006/main">
          <a:off x="2121755" y="1336633"/>
          <a:ext cx="369095" cy="1726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anchor="ctr"/>
        <a:lstStyle xmlns:a="http://schemas.openxmlformats.org/drawingml/2006/main"/>
        <a:p xmlns:a="http://schemas.openxmlformats.org/drawingml/2006/main">
          <a:fld id="{08796B2A-49A1-41A5-96EB-15533B742656}" type="TxLink">
            <a:rPr lang="fr-FR" sz="800" b="1">
              <a:solidFill>
                <a:sysClr val="windowText" lastClr="000000"/>
              </a:solidFill>
            </a:rPr>
            <a:pPr/>
            <a:t> </a:t>
          </a:fld>
          <a:endParaRPr lang="fr-FR" sz="800" b="1">
            <a:solidFill>
              <a:sysClr val="windowText" lastClr="000000"/>
            </a:solidFill>
          </a:endParaRPr>
        </a:p>
      </cdr:txBody>
    </cdr:sp>
  </cdr:relSizeAnchor>
  <cdr:relSizeAnchor xmlns:cdr="http://schemas.openxmlformats.org/drawingml/2006/chartDrawing">
    <cdr:from>
      <cdr:x>0.43534</cdr:x>
      <cdr:y>0.49018</cdr:y>
    </cdr:from>
    <cdr:to>
      <cdr:x>0.56892</cdr:x>
      <cdr:y>0.56566</cdr:y>
    </cdr:to>
    <cdr:sp macro="" textlink="Indicators_Data!$C$11">
      <cdr:nvSpPr>
        <cdr:cNvPr id="4" name="Affichage_1"/>
        <cdr:cNvSpPr/>
      </cdr:nvSpPr>
      <cdr:spPr>
        <a:xfrm xmlns:a="http://schemas.openxmlformats.org/drawingml/2006/main">
          <a:off x="2255157" y="1697265"/>
          <a:ext cx="691985" cy="26135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rtlCol="0" anchor="ctr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fld id="{01ED3F67-FB2E-4325-96F5-77F351DA40D5}" type="TxLink">
            <a:rPr lang="fr-FR" sz="1800" b="1">
              <a:solidFill>
                <a:sysClr val="windowText" lastClr="000000"/>
              </a:solidFill>
              <a:latin typeface="+mn-lt"/>
              <a:cs typeface="Arial" pitchFamily="34" charset="0"/>
            </a:rPr>
            <a:pPr algn="ctr"/>
            <a:t>#REF!</a:t>
          </a:fld>
          <a:endParaRPr lang="fr-FR" sz="1800" b="1">
            <a:solidFill>
              <a:sysClr val="windowText" lastClr="000000"/>
            </a:solidFill>
            <a:latin typeface="+mn-lt"/>
            <a:cs typeface="Arial" pitchFamily="34" charset="0"/>
          </a:endParaRP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0.46492</cdr:x>
      <cdr:y>0.48725</cdr:y>
    </cdr:from>
    <cdr:to>
      <cdr:x>0.5458</cdr:x>
      <cdr:y>0.55019</cdr:y>
    </cdr:to>
    <cdr:sp macro="" textlink="#REF!">
      <cdr:nvSpPr>
        <cdr:cNvPr id="2" name="Rectangle 1"/>
        <cdr:cNvSpPr/>
      </cdr:nvSpPr>
      <cdr:spPr>
        <a:xfrm xmlns:a="http://schemas.openxmlformats.org/drawingml/2006/main">
          <a:off x="2121755" y="1336633"/>
          <a:ext cx="369095" cy="1726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anchor="ctr"/>
        <a:lstStyle xmlns:a="http://schemas.openxmlformats.org/drawingml/2006/main"/>
        <a:p xmlns:a="http://schemas.openxmlformats.org/drawingml/2006/main">
          <a:fld id="{08796B2A-49A1-41A5-96EB-15533B742656}" type="TxLink">
            <a:rPr lang="fr-FR" sz="800" b="1">
              <a:solidFill>
                <a:sysClr val="windowText" lastClr="000000"/>
              </a:solidFill>
            </a:rPr>
            <a:pPr/>
            <a:t> </a:t>
          </a:fld>
          <a:endParaRPr lang="fr-FR" sz="800" b="1">
            <a:solidFill>
              <a:sysClr val="windowText" lastClr="000000"/>
            </a:solidFill>
          </a:endParaRPr>
        </a:p>
      </cdr:txBody>
    </cdr:sp>
  </cdr:relSizeAnchor>
  <cdr:relSizeAnchor xmlns:cdr="http://schemas.openxmlformats.org/drawingml/2006/chartDrawing">
    <cdr:from>
      <cdr:x>0.46492</cdr:x>
      <cdr:y>0.48725</cdr:y>
    </cdr:from>
    <cdr:to>
      <cdr:x>0.5458</cdr:x>
      <cdr:y>0.55019</cdr:y>
    </cdr:to>
    <cdr:sp macro="" textlink="#REF!">
      <cdr:nvSpPr>
        <cdr:cNvPr id="3" name="Rectangle 1"/>
        <cdr:cNvSpPr/>
      </cdr:nvSpPr>
      <cdr:spPr>
        <a:xfrm xmlns:a="http://schemas.openxmlformats.org/drawingml/2006/main">
          <a:off x="2121755" y="1336633"/>
          <a:ext cx="369095" cy="1726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anchor="ctr"/>
        <a:lstStyle xmlns:a="http://schemas.openxmlformats.org/drawingml/2006/main"/>
        <a:p xmlns:a="http://schemas.openxmlformats.org/drawingml/2006/main">
          <a:fld id="{08796B2A-49A1-41A5-96EB-15533B742656}" type="TxLink">
            <a:rPr lang="fr-FR" sz="800" b="1">
              <a:solidFill>
                <a:sysClr val="windowText" lastClr="000000"/>
              </a:solidFill>
            </a:rPr>
            <a:pPr/>
            <a:t> </a:t>
          </a:fld>
          <a:endParaRPr lang="fr-FR" sz="800" b="1">
            <a:solidFill>
              <a:sysClr val="windowText" lastClr="000000"/>
            </a:solidFill>
          </a:endParaRPr>
        </a:p>
      </cdr:txBody>
    </cdr:sp>
  </cdr:relSizeAnchor>
  <cdr:relSizeAnchor xmlns:cdr="http://schemas.openxmlformats.org/drawingml/2006/chartDrawing">
    <cdr:from>
      <cdr:x>0.42746</cdr:x>
      <cdr:y>0.47053</cdr:y>
    </cdr:from>
    <cdr:to>
      <cdr:x>0.56104</cdr:x>
      <cdr:y>0.54601</cdr:y>
    </cdr:to>
    <cdr:sp macro="" textlink="Indicators_Data!$C$26">
      <cdr:nvSpPr>
        <cdr:cNvPr id="4" name="Affichage_1"/>
        <cdr:cNvSpPr/>
      </cdr:nvSpPr>
      <cdr:spPr>
        <a:xfrm xmlns:a="http://schemas.openxmlformats.org/drawingml/2006/main">
          <a:off x="2214336" y="1629228"/>
          <a:ext cx="691985" cy="26135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rtlCol="0" anchor="ctr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fld id="{396ECD90-BFAE-40A6-9A46-3B69459B2690}" type="TxLink">
            <a:rPr lang="fr-FR" sz="1800" b="1">
              <a:solidFill>
                <a:sysClr val="windowText" lastClr="000000"/>
              </a:solidFill>
              <a:latin typeface="+mn-lt"/>
              <a:cs typeface="Arial" pitchFamily="34" charset="0"/>
            </a:rPr>
            <a:pPr algn="ctr"/>
            <a:t>48%</a:t>
          </a:fld>
          <a:endParaRPr lang="fr-FR" sz="1800" b="1">
            <a:solidFill>
              <a:sysClr val="windowText" lastClr="000000"/>
            </a:solidFill>
            <a:latin typeface="+mn-lt"/>
            <a:cs typeface="Arial" pitchFamily="34" charset="0"/>
          </a:endParaRP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0.46492</cdr:x>
      <cdr:y>0.48725</cdr:y>
    </cdr:from>
    <cdr:to>
      <cdr:x>0.5458</cdr:x>
      <cdr:y>0.55019</cdr:y>
    </cdr:to>
    <cdr:sp macro="" textlink="#REF!">
      <cdr:nvSpPr>
        <cdr:cNvPr id="2" name="Rectangle 1"/>
        <cdr:cNvSpPr/>
      </cdr:nvSpPr>
      <cdr:spPr>
        <a:xfrm xmlns:a="http://schemas.openxmlformats.org/drawingml/2006/main">
          <a:off x="2121755" y="1336633"/>
          <a:ext cx="369095" cy="1726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anchor="ctr"/>
        <a:lstStyle xmlns:a="http://schemas.openxmlformats.org/drawingml/2006/main"/>
        <a:p xmlns:a="http://schemas.openxmlformats.org/drawingml/2006/main">
          <a:fld id="{08796B2A-49A1-41A5-96EB-15533B742656}" type="TxLink">
            <a:rPr lang="fr-FR" sz="800" b="1">
              <a:solidFill>
                <a:sysClr val="windowText" lastClr="000000"/>
              </a:solidFill>
            </a:rPr>
            <a:pPr/>
            <a:t> </a:t>
          </a:fld>
          <a:endParaRPr lang="fr-FR" sz="800" b="1">
            <a:solidFill>
              <a:sysClr val="windowText" lastClr="000000"/>
            </a:solidFill>
          </a:endParaRPr>
        </a:p>
      </cdr:txBody>
    </cdr:sp>
  </cdr:relSizeAnchor>
  <cdr:relSizeAnchor xmlns:cdr="http://schemas.openxmlformats.org/drawingml/2006/chartDrawing">
    <cdr:from>
      <cdr:x>0.46492</cdr:x>
      <cdr:y>0.48725</cdr:y>
    </cdr:from>
    <cdr:to>
      <cdr:x>0.5458</cdr:x>
      <cdr:y>0.55019</cdr:y>
    </cdr:to>
    <cdr:sp macro="" textlink="#REF!">
      <cdr:nvSpPr>
        <cdr:cNvPr id="3" name="Rectangle 1"/>
        <cdr:cNvSpPr/>
      </cdr:nvSpPr>
      <cdr:spPr>
        <a:xfrm xmlns:a="http://schemas.openxmlformats.org/drawingml/2006/main">
          <a:off x="2121755" y="1336633"/>
          <a:ext cx="369095" cy="1726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anchor="ctr"/>
        <a:lstStyle xmlns:a="http://schemas.openxmlformats.org/drawingml/2006/main"/>
        <a:p xmlns:a="http://schemas.openxmlformats.org/drawingml/2006/main">
          <a:fld id="{08796B2A-49A1-41A5-96EB-15533B742656}" type="TxLink">
            <a:rPr lang="fr-FR" sz="800" b="1">
              <a:solidFill>
                <a:sysClr val="windowText" lastClr="000000"/>
              </a:solidFill>
            </a:rPr>
            <a:pPr/>
            <a:t> </a:t>
          </a:fld>
          <a:endParaRPr lang="fr-FR" sz="800" b="1">
            <a:solidFill>
              <a:sysClr val="windowText" lastClr="000000"/>
            </a:solidFill>
          </a:endParaRPr>
        </a:p>
      </cdr:txBody>
    </cdr:sp>
  </cdr:relSizeAnchor>
  <cdr:relSizeAnchor xmlns:cdr="http://schemas.openxmlformats.org/drawingml/2006/chartDrawing">
    <cdr:from>
      <cdr:x>0.43534</cdr:x>
      <cdr:y>0.49018</cdr:y>
    </cdr:from>
    <cdr:to>
      <cdr:x>0.56892</cdr:x>
      <cdr:y>0.56566</cdr:y>
    </cdr:to>
    <cdr:sp macro="" textlink="Indicators_Data!$C$30">
      <cdr:nvSpPr>
        <cdr:cNvPr id="4" name="Affichage_1"/>
        <cdr:cNvSpPr/>
      </cdr:nvSpPr>
      <cdr:spPr>
        <a:xfrm xmlns:a="http://schemas.openxmlformats.org/drawingml/2006/main">
          <a:off x="2255157" y="1697265"/>
          <a:ext cx="691985" cy="26135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rtlCol="0" anchor="ctr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fld id="{CBB76F6C-517C-4E8A-B41C-E33F898EAAE4}" type="TxLink">
            <a:rPr lang="fr-FR" sz="1800" b="1">
              <a:solidFill>
                <a:sysClr val="windowText" lastClr="000000"/>
              </a:solidFill>
              <a:latin typeface="+mn-lt"/>
              <a:cs typeface="Arial" pitchFamily="34" charset="0"/>
            </a:rPr>
            <a:pPr algn="ctr"/>
            <a:t>31%</a:t>
          </a:fld>
          <a:endParaRPr lang="fr-FR" sz="1800" b="1">
            <a:solidFill>
              <a:sysClr val="windowText" lastClr="000000"/>
            </a:solidFill>
            <a:latin typeface="+mn-lt"/>
            <a:cs typeface="Arial" pitchFamily="34" charset="0"/>
          </a:endParaRP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0.46492</cdr:x>
      <cdr:y>0.48725</cdr:y>
    </cdr:from>
    <cdr:to>
      <cdr:x>0.5458</cdr:x>
      <cdr:y>0.55019</cdr:y>
    </cdr:to>
    <cdr:sp macro="" textlink="#REF!">
      <cdr:nvSpPr>
        <cdr:cNvPr id="2" name="Rectangle 1"/>
        <cdr:cNvSpPr/>
      </cdr:nvSpPr>
      <cdr:spPr>
        <a:xfrm xmlns:a="http://schemas.openxmlformats.org/drawingml/2006/main">
          <a:off x="2121755" y="1336633"/>
          <a:ext cx="369095" cy="1726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anchor="ctr"/>
        <a:lstStyle xmlns:a="http://schemas.openxmlformats.org/drawingml/2006/main"/>
        <a:p xmlns:a="http://schemas.openxmlformats.org/drawingml/2006/main">
          <a:fld id="{08796B2A-49A1-41A5-96EB-15533B742656}" type="TxLink">
            <a:rPr lang="fr-FR" sz="800" b="1">
              <a:solidFill>
                <a:sysClr val="windowText" lastClr="000000"/>
              </a:solidFill>
            </a:rPr>
            <a:pPr/>
            <a:t> </a:t>
          </a:fld>
          <a:endParaRPr lang="fr-FR" sz="800" b="1">
            <a:solidFill>
              <a:sysClr val="windowText" lastClr="000000"/>
            </a:solidFill>
          </a:endParaRPr>
        </a:p>
      </cdr:txBody>
    </cdr:sp>
  </cdr:relSizeAnchor>
  <cdr:relSizeAnchor xmlns:cdr="http://schemas.openxmlformats.org/drawingml/2006/chartDrawing">
    <cdr:from>
      <cdr:x>0.46492</cdr:x>
      <cdr:y>0.48725</cdr:y>
    </cdr:from>
    <cdr:to>
      <cdr:x>0.5458</cdr:x>
      <cdr:y>0.55019</cdr:y>
    </cdr:to>
    <cdr:sp macro="" textlink="#REF!">
      <cdr:nvSpPr>
        <cdr:cNvPr id="3" name="Rectangle 1"/>
        <cdr:cNvSpPr/>
      </cdr:nvSpPr>
      <cdr:spPr>
        <a:xfrm xmlns:a="http://schemas.openxmlformats.org/drawingml/2006/main">
          <a:off x="2121755" y="1336633"/>
          <a:ext cx="369095" cy="1726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anchor="ctr"/>
        <a:lstStyle xmlns:a="http://schemas.openxmlformats.org/drawingml/2006/main"/>
        <a:p xmlns:a="http://schemas.openxmlformats.org/drawingml/2006/main">
          <a:fld id="{08796B2A-49A1-41A5-96EB-15533B742656}" type="TxLink">
            <a:rPr lang="fr-FR" sz="800" b="1">
              <a:solidFill>
                <a:sysClr val="windowText" lastClr="000000"/>
              </a:solidFill>
            </a:rPr>
            <a:pPr/>
            <a:t> </a:t>
          </a:fld>
          <a:endParaRPr lang="fr-FR" sz="800" b="1">
            <a:solidFill>
              <a:sysClr val="windowText" lastClr="000000"/>
            </a:solidFill>
          </a:endParaRPr>
        </a:p>
      </cdr:txBody>
    </cdr:sp>
  </cdr:relSizeAnchor>
  <cdr:relSizeAnchor xmlns:cdr="http://schemas.openxmlformats.org/drawingml/2006/chartDrawing">
    <cdr:from>
      <cdr:x>0.43534</cdr:x>
      <cdr:y>0.49018</cdr:y>
    </cdr:from>
    <cdr:to>
      <cdr:x>0.56892</cdr:x>
      <cdr:y>0.56566</cdr:y>
    </cdr:to>
    <cdr:sp macro="" textlink="Indicators_Data!$C$34">
      <cdr:nvSpPr>
        <cdr:cNvPr id="4" name="Affichage_1"/>
        <cdr:cNvSpPr/>
      </cdr:nvSpPr>
      <cdr:spPr>
        <a:xfrm xmlns:a="http://schemas.openxmlformats.org/drawingml/2006/main">
          <a:off x="2255157" y="1697265"/>
          <a:ext cx="691985" cy="26135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rtlCol="0" anchor="ctr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fld id="{2DD5F330-2DDA-4754-B091-7C7CE4873EEA}" type="TxLink">
            <a:rPr lang="fr-FR" sz="1800" b="1">
              <a:solidFill>
                <a:sysClr val="windowText" lastClr="000000"/>
              </a:solidFill>
              <a:latin typeface="+mn-lt"/>
              <a:cs typeface="Arial" pitchFamily="34" charset="0"/>
            </a:rPr>
            <a:pPr algn="ctr"/>
            <a:t>20%</a:t>
          </a:fld>
          <a:endParaRPr lang="fr-FR" sz="1800" b="1">
            <a:solidFill>
              <a:sysClr val="windowText" lastClr="000000"/>
            </a:solidFill>
            <a:latin typeface="+mn-lt"/>
            <a:cs typeface="Arial" pitchFamily="34" charset="0"/>
          </a:endParaRP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9305925" cy="6076950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9305925" cy="6076950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9305925" cy="6076950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9305925" cy="6076950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9305925" cy="6076950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andry Rabemananjafy" refreshedDate="42755.634434953703" createdVersion="4" refreshedVersion="4" minRefreshableVersion="3" recordCount="34">
  <cacheSource type="worksheet">
    <worksheetSource name="T_Data"/>
  </cacheSource>
  <cacheFields count="71">
    <cacheField name="Work Order" numFmtId="0">
      <sharedItems containsString="0" containsBlank="1" containsNumber="1" containsInteger="1" minValue="2003553" maxValue="2003555"/>
    </cacheField>
    <cacheField name="Leader" numFmtId="0">
      <sharedItems/>
    </cacheField>
    <cacheField name="Status" numFmtId="0">
      <sharedItems/>
    </cacheField>
    <cacheField name="Description" numFmtId="0">
      <sharedItems count="34">
        <s v="Replacement of rubber lined piping at the tailings discharge pumps in PAL"/>
        <s v="Common line from 35-PU-14/24 A/B to 35TK75 replacement (3500)"/>
        <s v="Train 1&amp;2 inlet and outlet piping replacement"/>
        <s v="ICAM: Validate Existing Pre-heater Instrumentation and Final Control Elements"/>
        <s v="ICAM:Pre-heater Feed Pump Discharge Pressure Indication"/>
        <s v="ICAM: Pre-heater Pressure Indication"/>
        <s v="3300 MOL addition improved controls"/>
        <s v="GEHO maintenance platforms"/>
        <s v="Modification of the piping header to measure dilution in CCD"/>
        <s v="36-TK-19 bypass"/>
        <s v="35-TK-01 bypass"/>
        <s v="ICAM: 3500 Train Feed Tank Level"/>
        <s v="ICAM:Valve Travel Times"/>
        <s v="Pump back long term solution"/>
        <s v="3500 Sulphide Precipitation area improvement 2017"/>
        <s v="Assessment if HDPE can be used for TMF distribution line"/>
        <s v="35-FN-03 Drain"/>
        <s v="Recycle H2S from 3500 to 3400"/>
        <s v="Reduce sour water spill"/>
        <s v="Transfer 35-VE-70 to 35-VE-05"/>
        <s v="Review 52-PU-05 caustic pump"/>
        <s v="Modification of the flexible hose by rigid piping for Floc Injection"/>
        <s v="Facilitate the Pump access in the Floc Preparation Area"/>
        <s v="Restart H2S compressors including a recirculation philosophy"/>
        <s v="3400 Raw Liquor Neutralization area improvement 2017"/>
        <s v="PAL sump pump replacement"/>
        <s v="31-PU-11/21/31/41/51 upgrade"/>
        <s v="Spare agitator gearbox assemblies "/>
        <s v="3200 Blast spools LP flash steam "/>
        <s v="Alternative triple pumps"/>
        <s v="36-TK-19 relining"/>
        <s v="33-TK-29 relining"/>
        <s v="Triple Pumps Reliability"/>
        <s v="Floc Preparation Plant improvements"/>
      </sharedItems>
    </cacheField>
    <cacheField name="Equipment" numFmtId="0">
      <sharedItems containsBlank="1" containsMixedTypes="1" containsNumber="1" containsInteger="1" minValue="3200" maxValue="9600"/>
    </cacheField>
    <cacheField name="Area" numFmtId="0">
      <sharedItems containsSemiMixedTypes="0" containsString="0" containsNumber="1" containsInteger="1" minValue="3100" maxValue="9600" count="8">
        <n v="3300"/>
        <n v="3500"/>
        <n v="3400"/>
        <n v="3200"/>
        <n v="3600"/>
        <n v="9600"/>
        <n v="5100"/>
        <n v="3100"/>
      </sharedItems>
    </cacheField>
    <cacheField name="Comments" numFmtId="0">
      <sharedItems containsBlank="1"/>
    </cacheField>
    <cacheField name="Commissioning Start date" numFmtId="0">
      <sharedItems containsNonDate="0" containsString="0" containsBlank="1"/>
    </cacheField>
    <cacheField name="Commissioning Completion date" numFmtId="0">
      <sharedItems containsNonDate="0" containsString="0" containsBlank="1"/>
    </cacheField>
    <cacheField name="Marked-Up Document" numFmtId="0">
      <sharedItems containsBlank="1"/>
    </cacheField>
    <cacheField name="Identify Options" numFmtId="0">
      <sharedItems containsBlank="1"/>
    </cacheField>
    <cacheField name="Scope Def." numFmtId="0">
      <sharedItems containsBlank="1"/>
    </cacheField>
    <cacheField name="Pre. Design" numFmtId="0">
      <sharedItems containsBlank="1"/>
    </cacheField>
    <cacheField name="TECH Review" numFmtId="0">
      <sharedItems containsBlank="1"/>
    </cacheField>
    <cacheField name="Pre Cost Estimate Approved" numFmtId="0">
      <sharedItems containsBlank="1"/>
    </cacheField>
    <cacheField name="Package completed" numFmtId="0">
      <sharedItems containsBlank="1"/>
    </cacheField>
    <cacheField name="Initial Design Review" numFmtId="0">
      <sharedItems containsBlank="1"/>
    </cacheField>
    <cacheField name="Design Risk Review" numFmtId="0">
      <sharedItems containsBlank="1"/>
    </cacheField>
    <cacheField name="Final Design Review" numFmtId="0">
      <sharedItems containsBlank="1"/>
    </cacheField>
    <cacheField name="Design Issued" numFmtId="0">
      <sharedItems containsBlank="1"/>
    </cacheField>
    <cacheField name="Approved Cost Estimate" numFmtId="0">
      <sharedItems containsBlank="1"/>
    </cacheField>
    <cacheField name="MOC Created/Not Needed" numFmtId="0">
      <sharedItems containsBlank="1"/>
    </cacheField>
    <cacheField name="BOM Done" numFmtId="0">
      <sharedItems containsBlank="1"/>
    </cacheField>
    <cacheField name="PR Sent" numFmtId="0">
      <sharedItems containsBlank="1"/>
    </cacheField>
    <cacheField name="PO Issued" numFmtId="0">
      <sharedItems containsBlank="1"/>
    </cacheField>
    <cacheField name="PO Delivered" numFmtId="0">
      <sharedItems containsBlank="1"/>
    </cacheField>
    <cacheField name="Construction Package Sent" numFmtId="0">
      <sharedItems containsBlank="1"/>
    </cacheField>
    <cacheField name="Pick Tickets Done" numFmtId="0">
      <sharedItems containsBlank="1"/>
    </cacheField>
    <cacheField name="Installation Scheduled" numFmtId="0">
      <sharedItems containsBlank="1"/>
    </cacheField>
    <cacheField name="Installation in Progress" numFmtId="0">
      <sharedItems containsBlank="1"/>
    </cacheField>
    <cacheField name="PSSR Done" numFmtId="0">
      <sharedItems containsBlank="1"/>
    </cacheField>
    <cacheField name="Start-up Done" numFmtId="0">
      <sharedItems containsBlank="1"/>
    </cacheField>
    <cacheField name="Punch List" numFmtId="0">
      <sharedItems containsBlank="1"/>
    </cacheField>
    <cacheField name="Objectives achieved?" numFmtId="0">
      <sharedItems containsBlank="1"/>
    </cacheField>
    <cacheField name="Close MOC" numFmtId="0">
      <sharedItems containsBlank="1"/>
    </cacheField>
    <cacheField name="Close Project" numFmtId="0">
      <sharedItems containsBlank="1"/>
    </cacheField>
    <cacheField name="1- Engineering" numFmtId="0">
      <sharedItems containsSemiMixedTypes="0" containsString="0" containsNumber="1" minValue="0" maxValue="0.99999999999999989"/>
    </cacheField>
    <cacheField name="2- Procurement" numFmtId="0">
      <sharedItems containsString="0" containsBlank="1" containsNumber="1" containsInteger="1" minValue="0" maxValue="1"/>
    </cacheField>
    <cacheField name="3- Execution" numFmtId="0">
      <sharedItems containsSemiMixedTypes="0" containsString="0" containsNumber="1" minValue="0" maxValue="0.99999999999999978"/>
    </cacheField>
    <cacheField name="Estimated date 1- Engineering" numFmtId="14">
      <sharedItems containsNonDate="0" containsDate="1" containsString="0" containsBlank="1" minDate="2016-05-26T00:00:00" maxDate="2017-12-30T00:00:00"/>
    </cacheField>
    <cacheField name="Estimated date 2-Procurement" numFmtId="14">
      <sharedItems containsNonDate="0" containsDate="1" containsString="0" containsBlank="1" minDate="2016-10-28T00:00:00" maxDate="2017-12-31T00:00:00"/>
    </cacheField>
    <cacheField name="Estimated date 3- Execution" numFmtId="14">
      <sharedItems containsNonDate="0" containsDate="1" containsString="0" containsBlank="1" minDate="2016-10-07T00:00:00" maxDate="2017-12-30T00:00:00"/>
    </cacheField>
    <cacheField name="Marked-Up Document2" numFmtId="0">
      <sharedItems containsString="0" containsBlank="1" containsNumber="1" containsInteger="1" minValue="0" maxValue="0"/>
    </cacheField>
    <cacheField name="Identify Options2" numFmtId="0">
      <sharedItems containsSemiMixedTypes="0" containsString="0" containsNumber="1" minValue="0" maxValue="7.0175438596491224E-2"/>
    </cacheField>
    <cacheField name="Scope Def.3" numFmtId="0">
      <sharedItems containsSemiMixedTypes="0" containsString="0" containsNumber="1" minValue="0" maxValue="3.5087719298245612E-2"/>
    </cacheField>
    <cacheField name="Pre. Design4" numFmtId="0">
      <sharedItems containsSemiMixedTypes="0" containsString="0" containsNumber="1" minValue="0" maxValue="0.10526315789473682"/>
    </cacheField>
    <cacheField name="TECH Review5" numFmtId="0">
      <sharedItems containsSemiMixedTypes="0" containsString="0" containsNumber="1" minValue="0" maxValue="5.2631578947368411E-2"/>
    </cacheField>
    <cacheField name="Pre Cost Estimate Approved6" numFmtId="0">
      <sharedItems containsSemiMixedTypes="0" containsString="0" containsNumber="1" minValue="0" maxValue="5.2631578947368411E-2"/>
    </cacheField>
    <cacheField name="Package given to TS7" numFmtId="0">
      <sharedItems containsSemiMixedTypes="0" containsString="0" containsNumber="1" minValue="0" maxValue="3.5087719298245612E-2"/>
    </cacheField>
    <cacheField name="Initial Design Review8" numFmtId="0">
      <sharedItems containsSemiMixedTypes="0" containsString="0" containsNumber="1" minValue="0" maxValue="0.17543859649122806"/>
    </cacheField>
    <cacheField name="Design Risk Review9" numFmtId="0">
      <sharedItems containsSemiMixedTypes="0" containsString="0" containsNumber="1" minValue="0" maxValue="7.0175438596491224E-2"/>
    </cacheField>
    <cacheField name="Final Design Review10" numFmtId="0">
      <sharedItems containsSemiMixedTypes="0" containsString="0" containsNumber="1" minValue="0" maxValue="0.17543859649122806"/>
    </cacheField>
    <cacheField name="TS Design Issued11" numFmtId="0">
      <sharedItems containsSemiMixedTypes="0" containsString="0" containsNumber="1" minValue="0" maxValue="5.2631578947368411E-2"/>
    </cacheField>
    <cacheField name="Approved Cost Estimate12" numFmtId="0">
      <sharedItems containsSemiMixedTypes="0" containsString="0" containsNumber="1" minValue="0" maxValue="0.10526315789473682"/>
    </cacheField>
    <cacheField name="MOC Created/Not Needed13" numFmtId="0">
      <sharedItems containsSemiMixedTypes="0" containsString="0" containsNumber="1" minValue="0" maxValue="3.5087719298245612E-2"/>
    </cacheField>
    <cacheField name="BOM Done14" numFmtId="0">
      <sharedItems containsSemiMixedTypes="0" containsString="0" containsNumber="1" minValue="0" maxValue="0.3"/>
    </cacheField>
    <cacheField name="PR Sent15" numFmtId="0">
      <sharedItems containsSemiMixedTypes="0" containsString="0" containsNumber="1" minValue="0" maxValue="0.19999999999999998"/>
    </cacheField>
    <cacheField name="PO Issued16" numFmtId="0">
      <sharedItems containsSemiMixedTypes="0" containsString="0" containsNumber="1" minValue="0" maxValue="0.19999999999999998"/>
    </cacheField>
    <cacheField name="PO Delivered17" numFmtId="0">
      <sharedItems containsSemiMixedTypes="0" containsString="0" containsNumber="1" minValue="0" maxValue="0.3"/>
    </cacheField>
    <cacheField name="Construction Package Sent18" numFmtId="0">
      <sharedItems containsSemiMixedTypes="0" containsString="0" containsNumber="1" minValue="0" maxValue="6.0606060606060594E-2"/>
    </cacheField>
    <cacheField name="Pick Tickets Done19" numFmtId="0">
      <sharedItems containsSemiMixedTypes="0" containsString="0" containsNumber="1" minValue="0" maxValue="6.0606060606060594E-2"/>
    </cacheField>
    <cacheField name="Installation Scheduled20" numFmtId="0">
      <sharedItems containsSemiMixedTypes="0" containsString="0" containsNumber="1" minValue="0" maxValue="0.12121212121212119"/>
    </cacheField>
    <cacheField name="Installation in Progress21" numFmtId="0">
      <sharedItems containsSemiMixedTypes="0" containsString="0" containsNumber="1" minValue="0" maxValue="0.24242424242424238"/>
    </cacheField>
    <cacheField name="PSSR Done22" numFmtId="0">
      <sharedItems containsSemiMixedTypes="0" containsString="0" containsNumber="1" minValue="0" maxValue="9.0909090909090884E-2"/>
    </cacheField>
    <cacheField name="Start-up Done23" numFmtId="0">
      <sharedItems containsSemiMixedTypes="0" containsString="0" containsNumber="1" minValue="0" maxValue="0.18181818181818177"/>
    </cacheField>
    <cacheField name="Punch List24" numFmtId="0">
      <sharedItems containsSemiMixedTypes="0" containsString="0" containsNumber="1" minValue="0" maxValue="6.0606060606060594E-2"/>
    </cacheField>
    <cacheField name="Objectives achieved?25" numFmtId="0">
      <sharedItems containsSemiMixedTypes="0" containsString="0" containsNumber="1" minValue="0" maxValue="9.0909090909090884E-2"/>
    </cacheField>
    <cacheField name="Close MOC26" numFmtId="0">
      <sharedItems containsSemiMixedTypes="0" containsString="0" containsNumber="1" minValue="0" maxValue="6.0606060606060594E-2"/>
    </cacheField>
    <cacheField name="Close Project27" numFmtId="0">
      <sharedItems containsString="0" containsBlank="1" containsNumber="1" containsInteger="1" minValue="0" maxValue="0"/>
    </cacheField>
    <cacheField name="Commissioning _x000a_Start date" numFmtId="0">
      <sharedItems containsNonDate="0" containsString="0" containsBlank="1"/>
    </cacheField>
    <cacheField name="Commissioning _x000a_Completion dat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4">
  <r>
    <m/>
    <s v="Arun"/>
    <s v="Execution in progress"/>
    <x v="0"/>
    <s v="33-PU-41/42/43/44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d v="2017-08-25T00:00:00"/>
    <d v="2017-11-22T00:00:00"/>
    <d v="2017-07-04T00:00: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</r>
  <r>
    <m/>
    <s v="Arun"/>
    <s v="Execution in progress"/>
    <x v="1"/>
    <s v="35-TK-75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d v="2017-07-21T00:00:00"/>
    <d v="2017-06-30T00:00:00"/>
    <d v="2017-10-29T00:00: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</r>
  <r>
    <m/>
    <s v="Arun"/>
    <s v="Execution in progress"/>
    <x v="2"/>
    <n v="3400"/>
    <x v="2"/>
    <m/>
    <m/>
    <m/>
    <m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m/>
    <n v="0.96491228070175428"/>
    <n v="1"/>
    <n v="0.9696969696969695"/>
    <d v="2017-12-29T00:00:00"/>
    <d v="2017-06-09T00:00:00"/>
    <d v="2017-10-04T00:00:00"/>
    <n v="0"/>
    <n v="7.0175438596491224E-2"/>
    <n v="3.5087719298245612E-2"/>
    <n v="0.10526315789473682"/>
    <n v="5.2631578947368411E-2"/>
    <n v="5.2631578947368411E-2"/>
    <n v="3.5087719298245612E-2"/>
    <n v="0.17543859649122806"/>
    <n v="7.0175438596491224E-2"/>
    <n v="0.17543859649122806"/>
    <n v="5.2631578947368411E-2"/>
    <n v="0.10526315789473682"/>
    <n v="3.5087719298245612E-2"/>
    <n v="0.3"/>
    <n v="0.19999999999999998"/>
    <n v="0.19999999999999998"/>
    <n v="0.3"/>
    <n v="6.0606060606060594E-2"/>
    <n v="6.0606060606060594E-2"/>
    <n v="0.12121212121212119"/>
    <n v="0.24242424242424238"/>
    <n v="9.0909090909090884E-2"/>
    <n v="0.18181818181818177"/>
    <n v="6.0606060606060594E-2"/>
    <n v="9.0909090909090884E-2"/>
    <n v="6.0606060606060594E-2"/>
    <n v="0"/>
    <m/>
    <m/>
  </r>
  <r>
    <m/>
    <s v="Denis"/>
    <s v="Engineering in progress"/>
    <x v="3"/>
    <s v="35-PU-11B"/>
    <x v="1"/>
    <m/>
    <m/>
    <m/>
    <m/>
    <s v="x"/>
    <s v="x"/>
    <s v="x"/>
    <s v="x"/>
    <s v="x"/>
    <s v="x"/>
    <s v="x"/>
    <s v="x"/>
    <s v="x"/>
    <s v="x"/>
    <s v="x"/>
    <m/>
    <m/>
    <m/>
    <m/>
    <m/>
    <m/>
    <m/>
    <m/>
    <m/>
    <m/>
    <m/>
    <m/>
    <m/>
    <m/>
    <m/>
    <n v="0.92982456140350866"/>
    <n v="0"/>
    <n v="0"/>
    <d v="2017-10-30T00:00:00"/>
    <d v="2017-06-13T00:00:00"/>
    <d v="2017-11-23T00:00:00"/>
    <n v="0"/>
    <n v="7.0175438596491224E-2"/>
    <n v="3.5087719298245612E-2"/>
    <n v="0.10526315789473682"/>
    <n v="5.2631578947368411E-2"/>
    <n v="5.2631578947368411E-2"/>
    <n v="3.5087719298245612E-2"/>
    <n v="0.17543859649122806"/>
    <n v="7.0175438596491224E-2"/>
    <n v="0.17543859649122806"/>
    <n v="5.2631578947368411E-2"/>
    <n v="0.10526315789473682"/>
    <n v="0"/>
    <n v="0"/>
    <n v="0"/>
    <n v="0"/>
    <n v="0"/>
    <n v="0"/>
    <n v="0"/>
    <n v="0"/>
    <n v="0"/>
    <n v="0"/>
    <n v="0"/>
    <n v="0"/>
    <n v="0"/>
    <n v="0"/>
    <n v="0"/>
    <m/>
    <m/>
  </r>
  <r>
    <m/>
    <s v="Denis"/>
    <s v="Engineering in progress"/>
    <x v="4"/>
    <s v="35-PU-11B"/>
    <x v="1"/>
    <m/>
    <m/>
    <m/>
    <m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m/>
    <m/>
    <m/>
    <m/>
    <m/>
    <m/>
    <n v="0.96491228070175428"/>
    <n v="1"/>
    <n v="0.48484848484848475"/>
    <d v="2017-06-17T00:00:00"/>
    <d v="2017-08-08T00:00:00"/>
    <d v="2017-10-24T00:00:00"/>
    <n v="0"/>
    <n v="7.0175438596491224E-2"/>
    <n v="3.5087719298245612E-2"/>
    <n v="0.10526315789473682"/>
    <n v="5.2631578947368411E-2"/>
    <n v="5.2631578947368411E-2"/>
    <n v="3.5087719298245612E-2"/>
    <n v="0.17543859649122806"/>
    <n v="7.0175438596491224E-2"/>
    <n v="0.17543859649122806"/>
    <n v="5.2631578947368411E-2"/>
    <n v="0.10526315789473682"/>
    <n v="3.5087719298245612E-2"/>
    <n v="0.3"/>
    <n v="0.19999999999999998"/>
    <n v="0.19999999999999998"/>
    <n v="0.3"/>
    <n v="6.0606060606060594E-2"/>
    <n v="6.0606060606060594E-2"/>
    <n v="0.12121212121212119"/>
    <n v="0.24242424242424238"/>
    <n v="0"/>
    <n v="0"/>
    <n v="0"/>
    <n v="0"/>
    <n v="0"/>
    <n v="0"/>
    <m/>
    <m/>
  </r>
  <r>
    <m/>
    <s v="Denis"/>
    <s v="Engineering in progress"/>
    <x v="5"/>
    <s v="35-PU-11B"/>
    <x v="1"/>
    <m/>
    <m/>
    <m/>
    <m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n v="0.96491228070175428"/>
    <n v="1"/>
    <n v="0.99999999999999978"/>
    <d v="2017-04-23T00:00:00"/>
    <d v="2017-05-16T00:00:00"/>
    <d v="2017-07-30T00:00:00"/>
    <n v="0"/>
    <n v="7.0175438596491224E-2"/>
    <n v="3.5087719298245612E-2"/>
    <n v="0.10526315789473682"/>
    <n v="5.2631578947368411E-2"/>
    <n v="5.2631578947368411E-2"/>
    <n v="3.5087719298245612E-2"/>
    <n v="0.17543859649122806"/>
    <n v="7.0175438596491224E-2"/>
    <n v="0.17543859649122806"/>
    <n v="5.2631578947368411E-2"/>
    <n v="0.10526315789473682"/>
    <n v="3.5087719298245612E-2"/>
    <n v="0.3"/>
    <n v="0.19999999999999998"/>
    <n v="0.19999999999999998"/>
    <n v="0.3"/>
    <n v="6.0606060606060594E-2"/>
    <n v="6.0606060606060594E-2"/>
    <n v="0.12121212121212119"/>
    <n v="0.24242424242424238"/>
    <n v="9.0909090909090884E-2"/>
    <n v="0.18181818181818177"/>
    <n v="6.0606060606060594E-2"/>
    <n v="9.0909090909090884E-2"/>
    <n v="6.0606060606060594E-2"/>
    <m/>
    <m/>
    <m/>
  </r>
  <r>
    <m/>
    <s v="Denis"/>
    <s v="Engineering in progress"/>
    <x v="6"/>
    <n v="330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d v="2017-10-08T00:00:00"/>
    <d v="2017-12-16T00:00:00"/>
    <d v="2017-11-22T00:00: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</r>
  <r>
    <m/>
    <s v="Elisa"/>
    <s v="Engineering in progress"/>
    <x v="7"/>
    <s v="32-PU-15/25/35/45/55"/>
    <x v="3"/>
    <s v="Permanent platforms to be installed for Maintenance"/>
    <m/>
    <m/>
    <s v="x"/>
    <s v="x"/>
    <s v="x"/>
    <s v="x"/>
    <m/>
    <m/>
    <m/>
    <m/>
    <m/>
    <m/>
    <m/>
    <m/>
    <m/>
    <m/>
    <m/>
    <m/>
    <m/>
    <m/>
    <m/>
    <m/>
    <m/>
    <m/>
    <m/>
    <m/>
    <m/>
    <m/>
    <m/>
    <n v="0.24561403508771928"/>
    <n v="0"/>
    <n v="0"/>
    <d v="2017-06-17T00:00:00"/>
    <d v="2017-08-08T00:00:00"/>
    <d v="2017-10-24T00:00:00"/>
    <m/>
    <n v="7.0175438596491224E-2"/>
    <n v="3.5087719298245612E-2"/>
    <n v="0.1052631578947368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</r>
  <r>
    <m/>
    <s v="Gueorgui"/>
    <s v="Engineering in progress"/>
    <x v="8"/>
    <s v="33-TH-01/02/03/04/06/07"/>
    <x v="0"/>
    <s v="Defect Elimination action 33-DE-02"/>
    <m/>
    <m/>
    <s v="x"/>
    <s v="x"/>
    <s v="x"/>
    <s v="x"/>
    <m/>
    <m/>
    <m/>
    <m/>
    <m/>
    <m/>
    <m/>
    <m/>
    <m/>
    <m/>
    <m/>
    <m/>
    <m/>
    <m/>
    <m/>
    <m/>
    <m/>
    <m/>
    <m/>
    <m/>
    <m/>
    <m/>
    <m/>
    <n v="0.24561403508771928"/>
    <n v="0"/>
    <n v="0"/>
    <d v="2017-04-23T00:00:00"/>
    <d v="2017-05-16T00:00:00"/>
    <d v="2017-07-30T00:00:00"/>
    <m/>
    <n v="7.0175438596491224E-2"/>
    <n v="3.5087719298245612E-2"/>
    <n v="0.1052631578947368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</r>
  <r>
    <m/>
    <s v="Guillaume"/>
    <s v="Engineering in progress"/>
    <x v="9"/>
    <s v="36-TK-19"/>
    <x v="4"/>
    <m/>
    <m/>
    <m/>
    <m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n v="0.96491228070175428"/>
    <n v="1"/>
    <n v="0.99999999999999978"/>
    <d v="2017-04-29T00:00:00"/>
    <d v="2017-11-05T00:00:00"/>
    <d v="2017-05-10T00:00:00"/>
    <n v="0"/>
    <n v="7.0175438596491224E-2"/>
    <n v="3.5087719298245612E-2"/>
    <n v="0.10526315789473682"/>
    <n v="5.2631578947368411E-2"/>
    <n v="5.2631578947368411E-2"/>
    <n v="3.5087719298245612E-2"/>
    <n v="0.17543859649122806"/>
    <n v="7.0175438596491224E-2"/>
    <n v="0.17543859649122806"/>
    <n v="5.2631578947368411E-2"/>
    <n v="0.10526315789473682"/>
    <n v="3.5087719298245612E-2"/>
    <n v="0.3"/>
    <n v="0.19999999999999998"/>
    <n v="0.19999999999999998"/>
    <n v="0.3"/>
    <n v="6.0606060606060594E-2"/>
    <n v="6.0606060606060594E-2"/>
    <n v="0.12121212121212119"/>
    <n v="0.24242424242424238"/>
    <n v="9.0909090909090884E-2"/>
    <n v="0.18181818181818177"/>
    <n v="6.0606060606060594E-2"/>
    <n v="9.0909090909090884E-2"/>
    <n v="6.0606060606060594E-2"/>
    <m/>
    <m/>
    <m/>
  </r>
  <r>
    <m/>
    <s v="Guillaume"/>
    <s v="Engineering in progress"/>
    <x v="10"/>
    <s v="35-TK-01"/>
    <x v="1"/>
    <m/>
    <m/>
    <m/>
    <m/>
    <s v="x"/>
    <s v="x"/>
    <s v="x"/>
    <s v="x"/>
    <s v="x"/>
    <s v="x"/>
    <s v="x"/>
    <s v="x"/>
    <s v="x"/>
    <s v="x"/>
    <s v="x"/>
    <s v="x"/>
    <s v="x"/>
    <s v="x"/>
    <s v="x"/>
    <s v="x"/>
    <m/>
    <m/>
    <m/>
    <m/>
    <m/>
    <m/>
    <m/>
    <m/>
    <m/>
    <m/>
    <n v="0.96491228070175428"/>
    <n v="1"/>
    <n v="0"/>
    <d v="2017-06-24T00:00:00"/>
    <d v="2017-05-05T00:00:00"/>
    <d v="2017-12-25T00:00:00"/>
    <n v="0"/>
    <n v="7.0175438596491224E-2"/>
    <n v="3.5087719298245612E-2"/>
    <n v="0.10526315789473682"/>
    <n v="5.2631578947368411E-2"/>
    <n v="5.2631578947368411E-2"/>
    <n v="3.5087719298245612E-2"/>
    <n v="0.17543859649122806"/>
    <n v="7.0175438596491224E-2"/>
    <n v="0.17543859649122806"/>
    <n v="5.2631578947368411E-2"/>
    <n v="0.10526315789473682"/>
    <n v="3.5087719298245612E-2"/>
    <n v="0.3"/>
    <n v="0.19999999999999998"/>
    <n v="0.19999999999999998"/>
    <n v="0.3"/>
    <n v="0"/>
    <n v="0"/>
    <n v="0"/>
    <n v="0"/>
    <n v="0"/>
    <n v="0"/>
    <n v="0"/>
    <n v="0"/>
    <n v="0"/>
    <n v="0"/>
    <m/>
    <m/>
  </r>
  <r>
    <m/>
    <s v="Guillaume"/>
    <s v="Engineering in progress"/>
    <x v="11"/>
    <s v="35-TK-01/02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d v="2017-05-24T00:00:00"/>
    <d v="2017-11-13T00:00:00"/>
    <d v="2017-09-24T00:00: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</r>
  <r>
    <m/>
    <s v="Guillaume"/>
    <s v="Engineering in progress"/>
    <x v="12"/>
    <s v="35-PU-11B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d v="2017-10-07T00:00:00"/>
    <d v="2017-07-02T00:00:00"/>
    <d v="2017-11-08T00:00: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</r>
  <r>
    <m/>
    <s v="Guillaume"/>
    <s v="Engineering in progress"/>
    <x v="13"/>
    <s v="96-PU"/>
    <x v="5"/>
    <m/>
    <m/>
    <m/>
    <m/>
    <s v="x"/>
    <s v="x"/>
    <s v="x"/>
    <m/>
    <m/>
    <m/>
    <m/>
    <m/>
    <m/>
    <m/>
    <m/>
    <m/>
    <m/>
    <m/>
    <m/>
    <m/>
    <m/>
    <m/>
    <m/>
    <m/>
    <m/>
    <m/>
    <m/>
    <m/>
    <m/>
    <m/>
    <n v="0.21052631578947367"/>
    <n v="0"/>
    <n v="0"/>
    <d v="2017-08-12T00:00:00"/>
    <d v="2017-12-13T00:00:00"/>
    <d v="2017-08-17T00:00:00"/>
    <n v="0"/>
    <n v="7.0175438596491224E-2"/>
    <n v="3.5087719298245612E-2"/>
    <n v="0.1052631578947368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</r>
  <r>
    <m/>
    <s v="Guillaume"/>
    <s v="Not started"/>
    <x v="14"/>
    <n v="3500"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d v="2017-08-04T00:00:00"/>
    <d v="2017-08-01T00:00:00"/>
    <d v="2017-04-29T00:00: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</r>
  <r>
    <m/>
    <s v="Miandry"/>
    <s v="Engineering in progress"/>
    <x v="15"/>
    <n v="9600"/>
    <x v="5"/>
    <m/>
    <m/>
    <m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m/>
    <m/>
    <m/>
    <m/>
    <m/>
    <m/>
    <m/>
    <n v="0.99999999999999989"/>
    <n v="1"/>
    <n v="0.24242424242424238"/>
    <d v="2017-11-09T00:00:00"/>
    <d v="2017-06-13T00:00:00"/>
    <d v="2017-05-27T00:00:00"/>
    <m/>
    <n v="7.0175438596491224E-2"/>
    <n v="3.5087719298245612E-2"/>
    <n v="0.10526315789473682"/>
    <n v="5.2631578947368411E-2"/>
    <n v="5.2631578947368411E-2"/>
    <n v="3.5087719298245612E-2"/>
    <n v="0.17543859649122806"/>
    <n v="7.0175438596491224E-2"/>
    <n v="0.17543859649122806"/>
    <n v="5.2631578947368411E-2"/>
    <n v="0.10526315789473682"/>
    <n v="3.5087719298245612E-2"/>
    <n v="0.3"/>
    <n v="0.19999999999999998"/>
    <n v="0.19999999999999998"/>
    <n v="0.3"/>
    <n v="6.0606060606060594E-2"/>
    <n v="6.0606060606060594E-2"/>
    <n v="0.12121212121212119"/>
    <n v="0"/>
    <n v="0"/>
    <n v="0"/>
    <n v="0"/>
    <n v="0"/>
    <n v="0"/>
    <n v="0"/>
    <m/>
    <m/>
  </r>
  <r>
    <m/>
    <s v="Miandry"/>
    <s v="Engineering in progress"/>
    <x v="16"/>
    <s v="35-FN-03"/>
    <x v="1"/>
    <m/>
    <m/>
    <m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n v="0.99999999999999989"/>
    <n v="1"/>
    <n v="0.99999999999999978"/>
    <d v="2017-06-04T00:00:00"/>
    <d v="2017-08-07T00:00:00"/>
    <d v="2017-04-16T00:00:00"/>
    <m/>
    <n v="7.0175438596491224E-2"/>
    <n v="3.5087719298245612E-2"/>
    <n v="0.10526315789473682"/>
    <n v="5.2631578947368411E-2"/>
    <n v="5.2631578947368411E-2"/>
    <n v="3.5087719298245612E-2"/>
    <n v="0.17543859649122806"/>
    <n v="7.0175438596491224E-2"/>
    <n v="0.17543859649122806"/>
    <n v="5.2631578947368411E-2"/>
    <n v="0.10526315789473682"/>
    <n v="3.5087719298245612E-2"/>
    <n v="0.3"/>
    <n v="0.19999999999999998"/>
    <n v="0.19999999999999998"/>
    <n v="0.3"/>
    <n v="6.0606060606060594E-2"/>
    <n v="6.0606060606060594E-2"/>
    <n v="0.12121212121212119"/>
    <n v="0.24242424242424238"/>
    <n v="9.0909090909090884E-2"/>
    <n v="0.18181818181818177"/>
    <n v="6.0606060606060594E-2"/>
    <n v="9.0909090909090884E-2"/>
    <n v="6.0606060606060594E-2"/>
    <m/>
    <m/>
    <m/>
  </r>
  <r>
    <n v="2003553"/>
    <s v="Miandry"/>
    <s v="Engineering in progress"/>
    <x v="17"/>
    <n v="3200"/>
    <x v="3"/>
    <s v="Proper control of the reactor vent is crucial. Managing the right level of inert gas recirculating around prevents lossof efficiency"/>
    <m/>
    <m/>
    <s v="x"/>
    <s v="x"/>
    <s v="x"/>
    <s v="x"/>
    <s v="x"/>
    <m/>
    <m/>
    <m/>
    <m/>
    <m/>
    <m/>
    <m/>
    <m/>
    <m/>
    <m/>
    <m/>
    <m/>
    <m/>
    <m/>
    <m/>
    <m/>
    <m/>
    <m/>
    <m/>
    <m/>
    <m/>
    <m/>
    <n v="0.2982456140350877"/>
    <n v="0"/>
    <n v="0"/>
    <m/>
    <m/>
    <m/>
    <m/>
    <n v="7.0175438596491224E-2"/>
    <n v="3.5087719298245612E-2"/>
    <n v="0.10526315789473682"/>
    <n v="5.2631578947368411E-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</r>
  <r>
    <n v="2003554"/>
    <s v="Miandry"/>
    <s v="Engineering in progress"/>
    <x v="18"/>
    <s v="35-TK-90"/>
    <x v="1"/>
    <m/>
    <m/>
    <m/>
    <s v="x"/>
    <s v="x"/>
    <s v="x"/>
    <m/>
    <m/>
    <s v="x"/>
    <m/>
    <m/>
    <m/>
    <m/>
    <m/>
    <m/>
    <m/>
    <m/>
    <m/>
    <m/>
    <m/>
    <m/>
    <m/>
    <m/>
    <m/>
    <m/>
    <m/>
    <m/>
    <m/>
    <m/>
    <m/>
    <n v="0.19298245614035087"/>
    <n v="0"/>
    <n v="0"/>
    <m/>
    <m/>
    <m/>
    <m/>
    <n v="7.0175438596491224E-2"/>
    <n v="3.5087719298245612E-2"/>
    <n v="0"/>
    <n v="0"/>
    <n v="5.2631578947368411E-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</r>
  <r>
    <n v="2003555"/>
    <s v="Miandry"/>
    <s v="Engineering in progress"/>
    <x v="19"/>
    <s v="35-VE-70 / 35-VE-05"/>
    <x v="1"/>
    <m/>
    <m/>
    <m/>
    <s v="x"/>
    <s v="x"/>
    <s v="x"/>
    <s v="x"/>
    <s v="x"/>
    <s v="x"/>
    <s v="x"/>
    <s v="x"/>
    <s v="x"/>
    <s v="x"/>
    <s v="x"/>
    <s v="x"/>
    <s v="x"/>
    <s v="x"/>
    <m/>
    <m/>
    <m/>
    <m/>
    <m/>
    <m/>
    <m/>
    <m/>
    <m/>
    <m/>
    <m/>
    <m/>
    <m/>
    <n v="0.99999999999999989"/>
    <m/>
    <n v="0"/>
    <m/>
    <m/>
    <m/>
    <m/>
    <n v="7.0175438596491224E-2"/>
    <n v="3.5087719298245612E-2"/>
    <n v="0.10526315789473682"/>
    <n v="5.2631578947368411E-2"/>
    <n v="5.2631578947368411E-2"/>
    <n v="3.5087719298245612E-2"/>
    <n v="0.17543859649122806"/>
    <n v="7.0175438596491224E-2"/>
    <n v="0.17543859649122806"/>
    <n v="5.2631578947368411E-2"/>
    <n v="0.10526315789473682"/>
    <n v="3.5087719298245612E-2"/>
    <n v="0.3"/>
    <n v="0"/>
    <n v="0"/>
    <n v="0"/>
    <n v="0"/>
    <n v="0"/>
    <n v="0"/>
    <n v="0"/>
    <n v="0"/>
    <n v="0"/>
    <n v="0"/>
    <n v="0"/>
    <n v="0"/>
    <n v="0"/>
    <m/>
    <m/>
  </r>
  <r>
    <m/>
    <s v="Miandry"/>
    <s v="Engineering in progress"/>
    <x v="20"/>
    <s v="52-PU-05"/>
    <x v="3"/>
    <m/>
    <m/>
    <m/>
    <s v="x"/>
    <s v="x"/>
    <s v="x"/>
    <s v="x"/>
    <s v="x"/>
    <m/>
    <m/>
    <m/>
    <m/>
    <m/>
    <m/>
    <m/>
    <m/>
    <m/>
    <m/>
    <m/>
    <m/>
    <m/>
    <m/>
    <m/>
    <m/>
    <m/>
    <m/>
    <m/>
    <m/>
    <m/>
    <m/>
    <n v="0.2982456140350877"/>
    <n v="0"/>
    <n v="0"/>
    <m/>
    <m/>
    <m/>
    <m/>
    <n v="7.0175438596491224E-2"/>
    <n v="3.5087719298245612E-2"/>
    <n v="0.10526315789473682"/>
    <n v="5.2631578947368411E-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</r>
  <r>
    <m/>
    <s v="Nambin"/>
    <s v="Engineering in progress"/>
    <x v="21"/>
    <s v="33-TH-01/02/03/04/06/07"/>
    <x v="0"/>
    <m/>
    <m/>
    <m/>
    <m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n v="0.96491228070175428"/>
    <n v="1"/>
    <n v="0.99999999999999978"/>
    <d v="2017-07-30T00:00:00"/>
    <d v="2017-09-26T00:00:00"/>
    <d v="2017-04-30T00:00:00"/>
    <n v="0"/>
    <n v="7.0175438596491224E-2"/>
    <n v="3.5087719298245612E-2"/>
    <n v="0.10526315789473682"/>
    <n v="5.2631578947368411E-2"/>
    <n v="5.2631578947368411E-2"/>
    <n v="3.5087719298245612E-2"/>
    <n v="0.17543859649122806"/>
    <n v="7.0175438596491224E-2"/>
    <n v="0.17543859649122806"/>
    <n v="5.2631578947368411E-2"/>
    <n v="0.10526315789473682"/>
    <n v="3.5087719298245612E-2"/>
    <n v="0.3"/>
    <n v="0.19999999999999998"/>
    <n v="0.19999999999999998"/>
    <n v="0.3"/>
    <n v="6.0606060606060594E-2"/>
    <n v="6.0606060606060594E-2"/>
    <n v="0.12121212121212119"/>
    <n v="0.24242424242424238"/>
    <n v="9.0909090909090884E-2"/>
    <n v="0.18181818181818177"/>
    <n v="6.0606060606060594E-2"/>
    <n v="9.0909090909090884E-2"/>
    <n v="6.0606060606060594E-2"/>
    <m/>
    <m/>
    <m/>
  </r>
  <r>
    <m/>
    <s v="Nambin"/>
    <s v="Engineering in progress"/>
    <x v="22"/>
    <s v="51-PU-206"/>
    <x v="6"/>
    <m/>
    <m/>
    <m/>
    <m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m/>
    <m/>
    <m/>
    <m/>
    <m/>
    <m/>
    <m/>
    <n v="0.96491228070175428"/>
    <n v="1"/>
    <n v="0.24242424242424238"/>
    <d v="2017-06-14T00:00:00"/>
    <d v="2017-12-30T00:00:00"/>
    <d v="2017-04-28T00:00:00"/>
    <n v="0"/>
    <n v="7.0175438596491224E-2"/>
    <n v="3.5087719298245612E-2"/>
    <n v="0.10526315789473682"/>
    <n v="5.2631578947368411E-2"/>
    <n v="5.2631578947368411E-2"/>
    <n v="3.5087719298245612E-2"/>
    <n v="0.17543859649122806"/>
    <n v="7.0175438596491224E-2"/>
    <n v="0.17543859649122806"/>
    <n v="5.2631578947368411E-2"/>
    <n v="0.10526315789473682"/>
    <n v="3.5087719298245612E-2"/>
    <n v="0.3"/>
    <n v="0.19999999999999998"/>
    <n v="0.19999999999999998"/>
    <n v="0.3"/>
    <n v="6.0606060606060594E-2"/>
    <n v="6.0606060606060594E-2"/>
    <n v="0.12121212121212119"/>
    <n v="0"/>
    <n v="0"/>
    <n v="0"/>
    <n v="0"/>
    <n v="0"/>
    <n v="0"/>
    <n v="0"/>
    <m/>
    <m/>
  </r>
  <r>
    <m/>
    <s v="Oleg"/>
    <s v="Engineering in progress"/>
    <x v="23"/>
    <s v="35-CP-01/02"/>
    <x v="1"/>
    <m/>
    <m/>
    <m/>
    <m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s v="x"/>
    <n v="0.96491228070175428"/>
    <n v="1"/>
    <n v="0.99999999999999978"/>
    <d v="2017-09-20T00:00:00"/>
    <d v="2017-07-19T00:00:00"/>
    <d v="2017-05-15T00:00:00"/>
    <n v="0"/>
    <n v="7.0175438596491224E-2"/>
    <n v="3.5087719298245612E-2"/>
    <n v="0.10526315789473682"/>
    <n v="5.2631578947368411E-2"/>
    <n v="5.2631578947368411E-2"/>
    <n v="3.5087719298245612E-2"/>
    <n v="0.17543859649122806"/>
    <n v="7.0175438596491224E-2"/>
    <n v="0.17543859649122806"/>
    <n v="5.2631578947368411E-2"/>
    <n v="0.10526315789473682"/>
    <n v="3.5087719298245612E-2"/>
    <n v="0.3"/>
    <n v="0.19999999999999998"/>
    <n v="0.19999999999999998"/>
    <n v="0.3"/>
    <n v="6.0606060606060594E-2"/>
    <n v="6.0606060606060594E-2"/>
    <n v="0.12121212121212119"/>
    <n v="0.24242424242424238"/>
    <n v="9.0909090909090884E-2"/>
    <n v="0.18181818181818177"/>
    <n v="6.0606060606060594E-2"/>
    <n v="9.0909090909090884E-2"/>
    <n v="6.0606060606060594E-2"/>
    <m/>
    <m/>
    <m/>
  </r>
  <r>
    <m/>
    <s v="Patrick"/>
    <s v="Not started"/>
    <x v="24"/>
    <s v="34-TH-01 and 02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d v="2017-10-23T00:00:00"/>
    <d v="2017-07-01T00:00:00"/>
    <d v="2017-11-19T00:00: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</r>
  <r>
    <m/>
    <s v="Patrick"/>
    <s v="Procurement in progress"/>
    <x v="25"/>
    <s v="33-PU-02/28/35-PU-02/36-PU-22"/>
    <x v="0"/>
    <m/>
    <m/>
    <m/>
    <m/>
    <s v="x"/>
    <s v="x"/>
    <s v="x"/>
    <s v="x"/>
    <s v="x"/>
    <s v="x"/>
    <s v="x"/>
    <s v="x"/>
    <s v="x"/>
    <s v="x"/>
    <s v="x"/>
    <m/>
    <s v="x"/>
    <s v="x"/>
    <m/>
    <m/>
    <m/>
    <m/>
    <m/>
    <m/>
    <m/>
    <m/>
    <m/>
    <m/>
    <m/>
    <m/>
    <n v="0.92982456140350866"/>
    <m/>
    <n v="0"/>
    <d v="2017-08-20T00:00:00"/>
    <d v="2017-06-13T00:00:00"/>
    <d v="2017-06-10T00:00:00"/>
    <n v="0"/>
    <n v="7.0175438596491224E-2"/>
    <n v="3.5087719298245612E-2"/>
    <n v="0.10526315789473682"/>
    <n v="5.2631578947368411E-2"/>
    <n v="5.2631578947368411E-2"/>
    <n v="3.5087719298245612E-2"/>
    <n v="0.17543859649122806"/>
    <n v="7.0175438596491224E-2"/>
    <n v="0.17543859649122806"/>
    <n v="5.2631578947368411E-2"/>
    <n v="0.10526315789473682"/>
    <n v="0"/>
    <n v="0.3"/>
    <n v="0.19999999999999998"/>
    <n v="0"/>
    <n v="0"/>
    <n v="0"/>
    <n v="0"/>
    <n v="0"/>
    <n v="0"/>
    <n v="0"/>
    <n v="0"/>
    <n v="0"/>
    <n v="0"/>
    <n v="0"/>
    <n v="0"/>
    <m/>
    <m/>
  </r>
  <r>
    <m/>
    <s v="Patrick"/>
    <s v="Procurement in progress"/>
    <x v="26"/>
    <s v="31-PU-11/21/31/41/51"/>
    <x v="7"/>
    <m/>
    <m/>
    <m/>
    <m/>
    <s v="x"/>
    <m/>
    <m/>
    <m/>
    <m/>
    <m/>
    <m/>
    <m/>
    <m/>
    <m/>
    <m/>
    <m/>
    <m/>
    <m/>
    <m/>
    <m/>
    <m/>
    <m/>
    <m/>
    <m/>
    <m/>
    <m/>
    <m/>
    <m/>
    <m/>
    <m/>
    <n v="7.0175438596491224E-2"/>
    <n v="0"/>
    <n v="0"/>
    <d v="2017-08-24T00:00:00"/>
    <d v="2017-09-07T00:00:00"/>
    <d v="2017-04-02T00:00:00"/>
    <n v="0"/>
    <n v="7.0175438596491224E-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</r>
  <r>
    <m/>
    <s v="Patrick"/>
    <s v="Procurement in progress"/>
    <x v="27"/>
    <s v="32-AG-21/22"/>
    <x v="3"/>
    <m/>
    <m/>
    <m/>
    <m/>
    <s v="x"/>
    <s v="x"/>
    <s v="x"/>
    <s v="x"/>
    <s v="x"/>
    <m/>
    <m/>
    <m/>
    <m/>
    <m/>
    <m/>
    <m/>
    <m/>
    <m/>
    <m/>
    <m/>
    <m/>
    <m/>
    <m/>
    <m/>
    <m/>
    <m/>
    <m/>
    <m/>
    <m/>
    <m/>
    <n v="0.31578947368421051"/>
    <n v="0"/>
    <n v="0"/>
    <d v="2017-04-30T00:00:00"/>
    <d v="2017-07-22T00:00:00"/>
    <d v="2017-06-13T00:00:00"/>
    <n v="0"/>
    <n v="7.0175438596491224E-2"/>
    <n v="3.5087719298245612E-2"/>
    <n v="0.10526315789473682"/>
    <n v="5.2631578947368411E-2"/>
    <n v="5.2631578947368411E-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</r>
  <r>
    <m/>
    <s v="Patrick"/>
    <s v="Engineering in progress"/>
    <x v="28"/>
    <m/>
    <x v="3"/>
    <m/>
    <m/>
    <m/>
    <m/>
    <s v="x"/>
    <s v="x"/>
    <s v="x"/>
    <s v="x"/>
    <s v="x"/>
    <s v="x"/>
    <s v="x"/>
    <m/>
    <m/>
    <m/>
    <m/>
    <m/>
    <m/>
    <m/>
    <m/>
    <m/>
    <m/>
    <m/>
    <m/>
    <m/>
    <m/>
    <m/>
    <m/>
    <m/>
    <m/>
    <m/>
    <n v="0.52631578947368418"/>
    <n v="0"/>
    <n v="0"/>
    <d v="2016-05-26T00:00:00"/>
    <d v="2016-10-28T00:00:00"/>
    <d v="2016-10-07T00:00:00"/>
    <n v="0"/>
    <n v="7.0175438596491224E-2"/>
    <n v="3.5087719298245612E-2"/>
    <n v="0.10526315789473682"/>
    <n v="5.2631578947368411E-2"/>
    <n v="5.2631578947368411E-2"/>
    <n v="3.5087719298245612E-2"/>
    <n v="0.1754385964912280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</r>
  <r>
    <m/>
    <s v="Roelof"/>
    <s v="Engineering in progress"/>
    <x v="29"/>
    <s v="32-PU-11"/>
    <x v="3"/>
    <m/>
    <m/>
    <m/>
    <m/>
    <s v="x"/>
    <s v="x"/>
    <s v="x"/>
    <m/>
    <m/>
    <m/>
    <m/>
    <m/>
    <m/>
    <m/>
    <m/>
    <m/>
    <m/>
    <m/>
    <m/>
    <m/>
    <m/>
    <m/>
    <m/>
    <m/>
    <m/>
    <m/>
    <m/>
    <m/>
    <m/>
    <m/>
    <n v="0.21052631578947367"/>
    <n v="0"/>
    <n v="0"/>
    <d v="2017-05-02T00:00:00"/>
    <d v="2017-06-22T00:00:00"/>
    <d v="2017-12-29T00:00:00"/>
    <n v="0"/>
    <n v="7.0175438596491224E-2"/>
    <n v="3.5087719298245612E-2"/>
    <n v="0.1052631578947368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</r>
  <r>
    <m/>
    <s v="Roelof"/>
    <s v="Execution in progress"/>
    <x v="30"/>
    <s v="36-TK-19"/>
    <x v="4"/>
    <m/>
    <m/>
    <m/>
    <m/>
    <s v="x"/>
    <s v="x"/>
    <s v="x"/>
    <m/>
    <m/>
    <m/>
    <m/>
    <m/>
    <m/>
    <m/>
    <m/>
    <m/>
    <m/>
    <m/>
    <m/>
    <m/>
    <m/>
    <m/>
    <m/>
    <m/>
    <m/>
    <m/>
    <m/>
    <m/>
    <m/>
    <m/>
    <n v="0.21052631578947367"/>
    <n v="0"/>
    <n v="0"/>
    <d v="2017-11-26T00:00:00"/>
    <d v="2017-08-11T00:00:00"/>
    <d v="2017-09-08T00:00:00"/>
    <n v="0"/>
    <n v="7.0175438596491224E-2"/>
    <n v="3.5087719298245612E-2"/>
    <n v="0.1052631578947368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</r>
  <r>
    <m/>
    <s v="Roelof"/>
    <s v="Execution in progress"/>
    <x v="31"/>
    <s v="33-TK-29"/>
    <x v="0"/>
    <m/>
    <m/>
    <m/>
    <m/>
    <s v="x"/>
    <s v="x"/>
    <s v="x"/>
    <s v="x"/>
    <s v="x"/>
    <s v="x"/>
    <s v="x"/>
    <s v="x"/>
    <s v="x"/>
    <s v="x"/>
    <m/>
    <m/>
    <m/>
    <m/>
    <m/>
    <m/>
    <m/>
    <m/>
    <m/>
    <m/>
    <m/>
    <m/>
    <m/>
    <m/>
    <m/>
    <m/>
    <n v="0.82456140350877183"/>
    <n v="0"/>
    <n v="0"/>
    <d v="2017-04-23T00:00:00"/>
    <d v="2017-07-08T00:00:00"/>
    <d v="2017-08-28T00:00:00"/>
    <n v="0"/>
    <n v="7.0175438596491224E-2"/>
    <n v="3.5087719298245612E-2"/>
    <n v="0.10526315789473682"/>
    <n v="5.2631578947368411E-2"/>
    <n v="5.2631578947368411E-2"/>
    <n v="3.5087719298245612E-2"/>
    <n v="0.17543859649122806"/>
    <n v="7.0175438596491224E-2"/>
    <n v="0.17543859649122806"/>
    <n v="5.2631578947368411E-2"/>
    <n v="0"/>
    <n v="0"/>
    <n v="0"/>
    <n v="0"/>
    <n v="0"/>
    <n v="0"/>
    <n v="0"/>
    <n v="0"/>
    <n v="0"/>
    <n v="0"/>
    <n v="0"/>
    <n v="0"/>
    <n v="0"/>
    <n v="0"/>
    <n v="0"/>
    <n v="0"/>
    <m/>
    <m/>
  </r>
  <r>
    <m/>
    <s v="Vien"/>
    <s v="Procurement in progress"/>
    <x v="32"/>
    <s v="32-PU-11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d v="2017-06-06T00:00:00"/>
    <d v="2017-05-18T00:00:00"/>
    <d v="2017-04-28T00:00: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</r>
  <r>
    <m/>
    <s v="Vien"/>
    <s v="Execution in progress"/>
    <x v="33"/>
    <n v="5100"/>
    <x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d v="2017-05-26T00:00:00"/>
    <d v="2017-11-08T00:00:00"/>
    <d v="2017-11-22T00:00: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3">
  <location ref="A3:D12" firstHeaderRow="0" firstDataRow="1" firstDataCol="1" rowPageCount="1" colPageCount="1"/>
  <pivotFields count="71">
    <pivotField showAll="0"/>
    <pivotField showAll="0"/>
    <pivotField showAll="0"/>
    <pivotField axis="axisRow" showAll="0">
      <items count="35">
        <item x="26"/>
        <item x="28"/>
        <item x="6"/>
        <item x="31"/>
        <item x="24"/>
        <item x="14"/>
        <item x="16"/>
        <item x="10"/>
        <item x="9"/>
        <item x="30"/>
        <item x="29"/>
        <item x="15"/>
        <item x="1"/>
        <item x="22"/>
        <item x="33"/>
        <item x="7"/>
        <item x="11"/>
        <item x="5"/>
        <item x="3"/>
        <item x="4"/>
        <item x="12"/>
        <item x="21"/>
        <item x="8"/>
        <item x="25"/>
        <item x="13"/>
        <item x="17"/>
        <item x="18"/>
        <item x="0"/>
        <item x="23"/>
        <item x="20"/>
        <item x="27"/>
        <item x="2"/>
        <item x="19"/>
        <item x="32"/>
        <item t="default"/>
      </items>
    </pivotField>
    <pivotField showAll="0"/>
    <pivotField axis="axisPage" multipleItemSelectionAllowed="1" showAll="0">
      <items count="9">
        <item x="7"/>
        <item x="3"/>
        <item h="1" x="0"/>
        <item h="1" x="2"/>
        <item h="1" x="1"/>
        <item h="1" x="4"/>
        <item h="1" x="6"/>
        <item h="1" x="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3"/>
  </rowFields>
  <rowItems count="9">
    <i>
      <x/>
    </i>
    <i>
      <x v="1"/>
    </i>
    <i>
      <x v="10"/>
    </i>
    <i>
      <x v="15"/>
    </i>
    <i>
      <x v="25"/>
    </i>
    <i>
      <x v="29"/>
    </i>
    <i>
      <x v="30"/>
    </i>
    <i>
      <x v="33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5" hier="-1"/>
  </pageFields>
  <dataFields count="3">
    <dataField name=" 3- Execution" fld="38" subtotal="average" baseField="3" baseItem="0" numFmtId="9"/>
    <dataField name=" 2- Procurement" fld="37" subtotal="average" baseField="3" baseItem="0" numFmtId="9"/>
    <dataField name=" 1- Engineering" fld="36" subtotal="average" baseField="3" baseItem="0" numFmtId="9"/>
  </dataFields>
  <chartFormats count="3">
    <chartFormat chart="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5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4">
  <location ref="A3:D10" firstHeaderRow="0" firstDataRow="1" firstDataCol="1" rowPageCount="1" colPageCount="1"/>
  <pivotFields count="71">
    <pivotField showAll="0"/>
    <pivotField showAll="0"/>
    <pivotField showAll="0"/>
    <pivotField axis="axisRow" showAll="0">
      <items count="35">
        <item x="26"/>
        <item x="28"/>
        <item x="6"/>
        <item x="31"/>
        <item x="24"/>
        <item x="14"/>
        <item x="16"/>
        <item x="10"/>
        <item x="9"/>
        <item x="30"/>
        <item x="29"/>
        <item x="15"/>
        <item x="1"/>
        <item x="22"/>
        <item x="33"/>
        <item x="7"/>
        <item x="11"/>
        <item x="5"/>
        <item x="3"/>
        <item x="4"/>
        <item x="12"/>
        <item x="21"/>
        <item x="8"/>
        <item x="25"/>
        <item x="13"/>
        <item x="17"/>
        <item x="18"/>
        <item x="0"/>
        <item x="23"/>
        <item x="20"/>
        <item x="27"/>
        <item x="2"/>
        <item x="19"/>
        <item x="32"/>
        <item t="default"/>
      </items>
    </pivotField>
    <pivotField showAll="0"/>
    <pivotField axis="axisPage" multipleItemSelectionAllowed="1" showAll="0">
      <items count="9">
        <item h="1" x="7"/>
        <item h="1" x="3"/>
        <item x="0"/>
        <item h="1" x="2"/>
        <item h="1" x="1"/>
        <item h="1" x="4"/>
        <item h="1" x="6"/>
        <item h="1" x="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3"/>
  </rowFields>
  <rowItems count="7">
    <i>
      <x v="2"/>
    </i>
    <i>
      <x v="3"/>
    </i>
    <i>
      <x v="21"/>
    </i>
    <i>
      <x v="22"/>
    </i>
    <i>
      <x v="23"/>
    </i>
    <i>
      <x v="27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5" hier="-1"/>
  </pageFields>
  <dataFields count="3">
    <dataField name=" 3- Execution" fld="38" subtotal="average" baseField="3" baseItem="0" numFmtId="9"/>
    <dataField name=" 2- Procurement" fld="37" subtotal="average" baseField="3" baseItem="0" numFmtId="9"/>
    <dataField name=" 1- Engineering" fld="36" subtotal="average" baseField="3" baseItem="0" numFmtId="9"/>
  </dataFields>
  <chartFormats count="6">
    <chartFormat chart="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5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3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" format="5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4">
  <location ref="A3:D6" firstHeaderRow="0" firstDataRow="1" firstDataCol="1" rowPageCount="1" colPageCount="1"/>
  <pivotFields count="71">
    <pivotField showAll="0"/>
    <pivotField showAll="0"/>
    <pivotField showAll="0"/>
    <pivotField axis="axisRow" showAll="0">
      <items count="35">
        <item x="26"/>
        <item x="28"/>
        <item x="6"/>
        <item x="31"/>
        <item x="24"/>
        <item x="14"/>
        <item x="16"/>
        <item x="10"/>
        <item x="9"/>
        <item x="30"/>
        <item x="29"/>
        <item x="15"/>
        <item x="1"/>
        <item x="22"/>
        <item x="33"/>
        <item x="7"/>
        <item x="11"/>
        <item x="5"/>
        <item x="3"/>
        <item x="4"/>
        <item x="12"/>
        <item x="21"/>
        <item x="8"/>
        <item x="25"/>
        <item x="13"/>
        <item x="17"/>
        <item x="18"/>
        <item x="0"/>
        <item x="23"/>
        <item x="20"/>
        <item x="27"/>
        <item x="2"/>
        <item x="19"/>
        <item x="32"/>
        <item t="default"/>
      </items>
    </pivotField>
    <pivotField showAll="0"/>
    <pivotField axis="axisPage" multipleItemSelectionAllowed="1" showAll="0">
      <items count="9">
        <item h="1" x="7"/>
        <item h="1" x="3"/>
        <item h="1" x="0"/>
        <item x="2"/>
        <item h="1" x="1"/>
        <item h="1" x="4"/>
        <item h="1" x="6"/>
        <item h="1" x="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3"/>
  </rowFields>
  <rowItems count="3">
    <i>
      <x v="4"/>
    </i>
    <i>
      <x v="31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5" hier="-1"/>
  </pageFields>
  <dataFields count="3">
    <dataField name=" 3- Execution" fld="38" subtotal="average" baseField="3" baseItem="0" numFmtId="9"/>
    <dataField name=" 2- Procurement" fld="37" subtotal="average" baseField="3" baseItem="0" numFmtId="9"/>
    <dataField name=" 1- Engineering" fld="36" subtotal="average" baseField="3" baseItem="0" numFmtId="9"/>
  </dataFields>
  <chartFormats count="6">
    <chartFormat chart="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5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3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" format="5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4">
  <location ref="A3:D18" firstHeaderRow="0" firstDataRow="1" firstDataCol="1" rowPageCount="1" colPageCount="1"/>
  <pivotFields count="71">
    <pivotField showAll="0"/>
    <pivotField showAll="0"/>
    <pivotField showAll="0"/>
    <pivotField axis="axisRow" showAll="0">
      <items count="35">
        <item x="26"/>
        <item x="28"/>
        <item x="6"/>
        <item x="31"/>
        <item x="24"/>
        <item x="14"/>
        <item x="16"/>
        <item x="10"/>
        <item x="9"/>
        <item x="30"/>
        <item x="29"/>
        <item x="15"/>
        <item x="1"/>
        <item x="22"/>
        <item x="33"/>
        <item x="7"/>
        <item x="11"/>
        <item x="5"/>
        <item x="3"/>
        <item x="4"/>
        <item x="12"/>
        <item x="21"/>
        <item x="8"/>
        <item x="25"/>
        <item x="13"/>
        <item x="17"/>
        <item x="18"/>
        <item x="0"/>
        <item x="23"/>
        <item x="20"/>
        <item x="27"/>
        <item x="2"/>
        <item x="19"/>
        <item x="32"/>
        <item t="default"/>
      </items>
    </pivotField>
    <pivotField showAll="0"/>
    <pivotField axis="axisPage" multipleItemSelectionAllowed="1" showAll="0">
      <items count="9">
        <item h="1" x="7"/>
        <item h="1" x="3"/>
        <item h="1" x="0"/>
        <item h="1" x="2"/>
        <item x="1"/>
        <item x="4"/>
        <item h="1" x="6"/>
        <item h="1" x="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3"/>
  </rowFields>
  <rowItems count="15">
    <i>
      <x v="5"/>
    </i>
    <i>
      <x v="6"/>
    </i>
    <i>
      <x v="7"/>
    </i>
    <i>
      <x v="8"/>
    </i>
    <i>
      <x v="9"/>
    </i>
    <i>
      <x v="12"/>
    </i>
    <i>
      <x v="16"/>
    </i>
    <i>
      <x v="17"/>
    </i>
    <i>
      <x v="18"/>
    </i>
    <i>
      <x v="19"/>
    </i>
    <i>
      <x v="20"/>
    </i>
    <i>
      <x v="26"/>
    </i>
    <i>
      <x v="28"/>
    </i>
    <i>
      <x v="32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5" hier="-1"/>
  </pageFields>
  <dataFields count="3">
    <dataField name=" 3- Execution" fld="38" subtotal="average" baseField="3" baseItem="0" numFmtId="9"/>
    <dataField name=" 2- Procurement" fld="37" subtotal="average" baseField="3" baseItem="0" numFmtId="9"/>
    <dataField name=" 1- Engineering" fld="36" subtotal="average" baseField="3" baseItem="0" numFmtId="9"/>
  </dataFields>
  <chartFormats count="6">
    <chartFormat chart="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5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3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" format="5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4">
  <location ref="A3:D8" firstHeaderRow="0" firstDataRow="1" firstDataCol="1" rowPageCount="1" colPageCount="1"/>
  <pivotFields count="71">
    <pivotField showAll="0"/>
    <pivotField showAll="0"/>
    <pivotField showAll="0"/>
    <pivotField axis="axisRow" showAll="0">
      <items count="35">
        <item x="26"/>
        <item x="28"/>
        <item x="6"/>
        <item x="31"/>
        <item x="24"/>
        <item x="14"/>
        <item x="16"/>
        <item x="10"/>
        <item x="9"/>
        <item x="30"/>
        <item x="29"/>
        <item x="15"/>
        <item x="1"/>
        <item x="22"/>
        <item x="33"/>
        <item x="7"/>
        <item x="11"/>
        <item x="5"/>
        <item x="3"/>
        <item x="4"/>
        <item x="12"/>
        <item x="21"/>
        <item x="8"/>
        <item x="25"/>
        <item x="13"/>
        <item x="17"/>
        <item x="18"/>
        <item x="0"/>
        <item x="23"/>
        <item x="20"/>
        <item x="27"/>
        <item x="2"/>
        <item x="19"/>
        <item x="32"/>
        <item t="default"/>
      </items>
    </pivotField>
    <pivotField showAll="0"/>
    <pivotField axis="axisPage" multipleItemSelectionAllowed="1" showAll="0">
      <items count="9">
        <item h="1" x="7"/>
        <item h="1" x="3"/>
        <item h="1" x="0"/>
        <item h="1" x="2"/>
        <item h="1" x="1"/>
        <item h="1" x="4"/>
        <item x="6"/>
        <item x="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3"/>
  </rowFields>
  <rowItems count="5">
    <i>
      <x v="11"/>
    </i>
    <i>
      <x v="13"/>
    </i>
    <i>
      <x v="14"/>
    </i>
    <i>
      <x v="24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5" hier="-1"/>
  </pageFields>
  <dataFields count="3">
    <dataField name=" 3- Execution" fld="38" subtotal="average" baseField="3" baseItem="0" numFmtId="9"/>
    <dataField name=" 2- Procurement" fld="37" subtotal="average" baseField="3" baseItem="0" numFmtId="9"/>
    <dataField name=" 1- Engineering" fld="36" subtotal="average" baseField="3" baseItem="0" numFmtId="9"/>
  </dataFields>
  <chartFormats count="18">
    <chartFormat chart="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5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3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" format="5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3" format="6">
      <pivotArea type="data" outline="0" fieldPosition="0">
        <references count="2">
          <reference field="4294967294" count="1" selected="0">
            <x v="2"/>
          </reference>
          <reference field="3" count="1" selected="0">
            <x v="24"/>
          </reference>
        </references>
      </pivotArea>
    </chartFormat>
    <chartFormat chart="3" format="7">
      <pivotArea type="data" outline="0" fieldPosition="0">
        <references count="2">
          <reference field="4294967294" count="1" selected="0">
            <x v="2"/>
          </reference>
          <reference field="3" count="1" selected="0">
            <x v="11"/>
          </reference>
        </references>
      </pivotArea>
    </chartFormat>
    <chartFormat chart="3" format="8">
      <pivotArea type="data" outline="0" fieldPosition="0">
        <references count="2">
          <reference field="4294967294" count="1" selected="0">
            <x v="2"/>
          </reference>
          <reference field="3" count="1" selected="0">
            <x v="13"/>
          </reference>
        </references>
      </pivotArea>
    </chartFormat>
    <chartFormat chart="3" format="9">
      <pivotArea type="data" outline="0" fieldPosition="0">
        <references count="2">
          <reference field="4294967294" count="1" selected="0">
            <x v="2"/>
          </reference>
          <reference field="3" count="1" selected="0">
            <x v="14"/>
          </reference>
        </references>
      </pivotArea>
    </chartFormat>
    <chartFormat chart="3" format="10">
      <pivotArea type="data" outline="0" fieldPosition="0">
        <references count="2">
          <reference field="4294967294" count="1" selected="0">
            <x v="0"/>
          </reference>
          <reference field="3" count="1" selected="0">
            <x v="11"/>
          </reference>
        </references>
      </pivotArea>
    </chartFormat>
    <chartFormat chart="3" format="11">
      <pivotArea type="data" outline="0" fieldPosition="0">
        <references count="2">
          <reference field="4294967294" count="1" selected="0">
            <x v="0"/>
          </reference>
          <reference field="3" count="1" selected="0">
            <x v="13"/>
          </reference>
        </references>
      </pivotArea>
    </chartFormat>
    <chartFormat chart="3" format="12">
      <pivotArea type="data" outline="0" fieldPosition="0">
        <references count="2">
          <reference field="4294967294" count="1" selected="0">
            <x v="0"/>
          </reference>
          <reference field="3" count="1" selected="0">
            <x v="14"/>
          </reference>
        </references>
      </pivotArea>
    </chartFormat>
    <chartFormat chart="3" format="13">
      <pivotArea type="data" outline="0" fieldPosition="0">
        <references count="2">
          <reference field="4294967294" count="1" selected="0">
            <x v="0"/>
          </reference>
          <reference field="3" count="1" selected="0">
            <x v="24"/>
          </reference>
        </references>
      </pivotArea>
    </chartFormat>
    <chartFormat chart="3" format="14">
      <pivotArea type="data" outline="0" fieldPosition="0">
        <references count="2">
          <reference field="4294967294" count="1" selected="0">
            <x v="1"/>
          </reference>
          <reference field="3" count="1" selected="0">
            <x v="11"/>
          </reference>
        </references>
      </pivotArea>
    </chartFormat>
    <chartFormat chart="3" format="15">
      <pivotArea type="data" outline="0" fieldPosition="0">
        <references count="2">
          <reference field="4294967294" count="1" selected="0">
            <x v="1"/>
          </reference>
          <reference field="3" count="1" selected="0">
            <x v="13"/>
          </reference>
        </references>
      </pivotArea>
    </chartFormat>
    <chartFormat chart="3" format="16">
      <pivotArea type="data" outline="0" fieldPosition="0">
        <references count="2">
          <reference field="4294967294" count="1" selected="0">
            <x v="1"/>
          </reference>
          <reference field="3" count="1" selected="0">
            <x v="14"/>
          </reference>
        </references>
      </pivotArea>
    </chartFormat>
    <chartFormat chart="3" format="17">
      <pivotArea type="data" outline="0" fieldPosition="0">
        <references count="2">
          <reference field="4294967294" count="1" selected="0">
            <x v="1"/>
          </reference>
          <reference field="3" count="1" selected="0">
            <x v="2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DonnéesExternes_1" connectionId="3" autoFormatId="0" applyNumberFormats="0" applyBorderFormats="0" applyFontFormats="1" applyPatternFormats="1" applyAlignmentFormats="0" applyWidthHeightFormats="0">
  <queryTableRefresh preserveSortFilterLayout="0" nextId="70">
    <queryTableFields count="69">
      <queryTableField id="1" name="Work Order" tableColumnId="138"/>
      <queryTableField id="2" name="Leader" tableColumnId="139"/>
      <queryTableField id="3" name="Status" tableColumnId="140"/>
      <queryTableField id="4" name="Description" tableColumnId="141"/>
      <queryTableField id="5" name="Equipment" tableColumnId="142"/>
      <queryTableField id="6" name="Area" tableColumnId="143"/>
      <queryTableField id="7" name="Comments" tableColumnId="144"/>
      <queryTableField id="8" name="Commissioning Start date" tableColumnId="145"/>
      <queryTableField id="9" name="Commissioning Completion date" tableColumnId="146"/>
      <queryTableField id="10" name="Marked-Up Document" tableColumnId="147"/>
      <queryTableField id="11" name="Identify Options" tableColumnId="148"/>
      <queryTableField id="12" name="Scope Def." tableColumnId="149"/>
      <queryTableField id="13" name="Pre. Design" tableColumnId="150"/>
      <queryTableField id="14" name="TECH Review" tableColumnId="151"/>
      <queryTableField id="15" name="Pre Cost Estimate Approved" tableColumnId="152"/>
      <queryTableField id="16" name="Package completed" tableColumnId="153"/>
      <queryTableField id="17" name="Initial Design Review" tableColumnId="154"/>
      <queryTableField id="18" name="Design Risk Review" tableColumnId="155"/>
      <queryTableField id="19" name="Final Design Review" tableColumnId="156"/>
      <queryTableField id="20" name="Design Issued" tableColumnId="157"/>
      <queryTableField id="21" name="Approved Cost Estimate" tableColumnId="158"/>
      <queryTableField id="22" name="MOC Created/Not Needed" tableColumnId="159"/>
      <queryTableField id="23" name="BOM Done" tableColumnId="160"/>
      <queryTableField id="24" name="PR Sent" tableColumnId="161"/>
      <queryTableField id="25" name="PO Issued" tableColumnId="162"/>
      <queryTableField id="26" name="PO Delivered" tableColumnId="163"/>
      <queryTableField id="27" name="Construction Package Sent" tableColumnId="164"/>
      <queryTableField id="28" name="Pick Tickets Done" tableColumnId="165"/>
      <queryTableField id="29" name="Installation Scheduled" tableColumnId="166"/>
      <queryTableField id="30" name="Installation in Progress" tableColumnId="167"/>
      <queryTableField id="31" name="PSSR Done" tableColumnId="168"/>
      <queryTableField id="32" name="Start-up Done" tableColumnId="169"/>
      <queryTableField id="33" name="Punch List" tableColumnId="170"/>
      <queryTableField id="34" name="Objectives achieved?" tableColumnId="171"/>
      <queryTableField id="35" name="Close MOC" tableColumnId="172"/>
      <queryTableField id="36" name="Close Project" tableColumnId="173"/>
      <queryTableField id="37" name="1- Engineering" tableColumnId="174"/>
      <queryTableField id="38" name="2- Procurement" tableColumnId="175"/>
      <queryTableField id="39" name="3- Execution" tableColumnId="176"/>
      <queryTableField id="40" name="Estimated date 1- Engineering" tableColumnId="177"/>
      <queryTableField id="41" name="Estimated date 2-Procurement" tableColumnId="178"/>
      <queryTableField id="42" name="Estimated date 3- Execution" tableColumnId="179"/>
      <queryTableField id="43" name="Marked-Up Document2" tableColumnId="180"/>
      <queryTableField id="44" name="Identify Options2" tableColumnId="181"/>
      <queryTableField id="45" name="Scope Def.3" tableColumnId="182"/>
      <queryTableField id="46" name="Pre. Design4" tableColumnId="183"/>
      <queryTableField id="47" name="TECH Review5" tableColumnId="184"/>
      <queryTableField id="48" name="Pre Cost Estimate Approved6" tableColumnId="185"/>
      <queryTableField id="49" name="Package given to TS7" tableColumnId="186"/>
      <queryTableField id="50" name="Initial Design Review8" tableColumnId="187"/>
      <queryTableField id="51" name="Design Risk Review9" tableColumnId="188"/>
      <queryTableField id="52" name="Final Design Review10" tableColumnId="189"/>
      <queryTableField id="53" name="TS Design Issued11" tableColumnId="190"/>
      <queryTableField id="54" name="Approved Cost Estimate12" tableColumnId="191"/>
      <queryTableField id="55" name="MOC Created/Not Needed13" tableColumnId="192"/>
      <queryTableField id="56" name="BOM Done14" tableColumnId="193"/>
      <queryTableField id="57" name="PR Sent15" tableColumnId="194"/>
      <queryTableField id="58" name="PO Issued16" tableColumnId="195"/>
      <queryTableField id="59" name="PO Delivered17" tableColumnId="196"/>
      <queryTableField id="60" name="Construction Package Sent18" tableColumnId="197"/>
      <queryTableField id="61" name="Pick Tickets Done19" tableColumnId="198"/>
      <queryTableField id="62" name="Installation Scheduled20" tableColumnId="199"/>
      <queryTableField id="63" name="Installation in Progress21" tableColumnId="200"/>
      <queryTableField id="64" name="PSSR Done22" tableColumnId="201"/>
      <queryTableField id="65" name="Start-up Done23" tableColumnId="202"/>
      <queryTableField id="66" name="Punch List24" tableColumnId="203"/>
      <queryTableField id="67" name="Objectives achieved?25" tableColumnId="204"/>
      <queryTableField id="68" name="Close MOC26" tableColumnId="205"/>
      <queryTableField id="69" name="Close Project27" tableColumnId="206"/>
    </queryTableFields>
  </queryTableRefresh>
</queryTable>
</file>

<file path=xl/queryTables/queryTable2.xml><?xml version="1.0" encoding="utf-8"?>
<queryTable xmlns="http://schemas.openxmlformats.org/spreadsheetml/2006/main" name="DonnéesExternes_1" connectionId="4" autoFormatId="0" applyNumberFormats="0" applyBorderFormats="0" applyFontFormats="1" applyPatternFormats="1" applyAlignmentFormats="0" applyWidthHeightFormats="0">
  <queryTableRefresh preserveSortFilterLayout="0" nextId="70">
    <queryTableFields count="69">
      <queryTableField id="1" name="Work Order" tableColumnId="138"/>
      <queryTableField id="2" name="Leader" tableColumnId="139"/>
      <queryTableField id="3" name="Status" tableColumnId="140"/>
      <queryTableField id="4" name="Description" tableColumnId="141"/>
      <queryTableField id="5" name="Equipment" tableColumnId="142"/>
      <queryTableField id="6" name="Area" tableColumnId="143"/>
      <queryTableField id="7" name="Comments" tableColumnId="144"/>
      <queryTableField id="8" name="Commissioning Start date" tableColumnId="145"/>
      <queryTableField id="9" name="Commissioning Completion date" tableColumnId="146"/>
      <queryTableField id="10" name="Marked-Up Document" tableColumnId="147"/>
      <queryTableField id="11" name="Identify Options" tableColumnId="148"/>
      <queryTableField id="12" name="Scope Def." tableColumnId="149"/>
      <queryTableField id="13" name="Pre. Design" tableColumnId="150"/>
      <queryTableField id="14" name="TECH Review" tableColumnId="151"/>
      <queryTableField id="15" name="Pre Cost Estimate Approved" tableColumnId="152"/>
      <queryTableField id="16" name="Package completed" tableColumnId="153"/>
      <queryTableField id="17" name="Initial Design Review" tableColumnId="154"/>
      <queryTableField id="18" name="Design Risk Review" tableColumnId="155"/>
      <queryTableField id="19" name="Final Design Review" tableColumnId="156"/>
      <queryTableField id="20" name="Design Issued" tableColumnId="157"/>
      <queryTableField id="21" name="Approved Cost Estimate" tableColumnId="158"/>
      <queryTableField id="22" name="MOC Created/Not Needed" tableColumnId="159"/>
      <queryTableField id="23" name="BOM Done" tableColumnId="160"/>
      <queryTableField id="24" name="PR Sent" tableColumnId="161"/>
      <queryTableField id="25" name="PO Issued" tableColumnId="162"/>
      <queryTableField id="26" name="PO Delivered" tableColumnId="163"/>
      <queryTableField id="27" name="Construction Package Sent" tableColumnId="164"/>
      <queryTableField id="28" name="Pick Tickets Done" tableColumnId="165"/>
      <queryTableField id="29" name="Installation Scheduled" tableColumnId="166"/>
      <queryTableField id="30" name="Installation in Progress" tableColumnId="167"/>
      <queryTableField id="31" name="PSSR Done" tableColumnId="168"/>
      <queryTableField id="32" name="Start-up Done" tableColumnId="169"/>
      <queryTableField id="33" name="Punch List" tableColumnId="170"/>
      <queryTableField id="34" name="Objectives achieved?" tableColumnId="171"/>
      <queryTableField id="35" name="Close MOC" tableColumnId="172"/>
      <queryTableField id="36" name="Close Project" tableColumnId="173"/>
      <queryTableField id="37" name="1- Engineering" tableColumnId="174"/>
      <queryTableField id="38" name="2- Procurement" tableColumnId="175"/>
      <queryTableField id="39" name="3- Execution" tableColumnId="176"/>
      <queryTableField id="40" name="Estimated date 1- Engineering" tableColumnId="177"/>
      <queryTableField id="41" name="Estimated date 2-Procurement" tableColumnId="178"/>
      <queryTableField id="42" name="Estimated date 3- Execution" tableColumnId="179"/>
      <queryTableField id="43" name="Marked-Up Document2" tableColumnId="180"/>
      <queryTableField id="44" name="Identify Options2" tableColumnId="181"/>
      <queryTableField id="45" name="Scope Def.3" tableColumnId="182"/>
      <queryTableField id="46" name="Pre. Design4" tableColumnId="183"/>
      <queryTableField id="47" name="TECH Review5" tableColumnId="184"/>
      <queryTableField id="48" name="Pre Cost Estimate Approved6" tableColumnId="185"/>
      <queryTableField id="49" name="Package given to TS7" tableColumnId="186"/>
      <queryTableField id="50" name="Initial Design Review8" tableColumnId="187"/>
      <queryTableField id="51" name="Design Risk Review9" tableColumnId="188"/>
      <queryTableField id="52" name="Final Design Review10" tableColumnId="189"/>
      <queryTableField id="53" name="TS Design Issued11" tableColumnId="190"/>
      <queryTableField id="54" name="Approved Cost Estimate12" tableColumnId="191"/>
      <queryTableField id="55" name="MOC Created/Not Needed13" tableColumnId="192"/>
      <queryTableField id="56" name="BOM Done14" tableColumnId="193"/>
      <queryTableField id="57" name="PR Sent15" tableColumnId="194"/>
      <queryTableField id="58" name="PO Issued16" tableColumnId="195"/>
      <queryTableField id="59" name="PO Delivered17" tableColumnId="196"/>
      <queryTableField id="60" name="Construction Package Sent18" tableColumnId="197"/>
      <queryTableField id="61" name="Pick Tickets Done19" tableColumnId="198"/>
      <queryTableField id="62" name="Installation Scheduled20" tableColumnId="199"/>
      <queryTableField id="63" name="Installation in Progress21" tableColumnId="200"/>
      <queryTableField id="64" name="PSSR Done22" tableColumnId="201"/>
      <queryTableField id="65" name="Start-up Done23" tableColumnId="202"/>
      <queryTableField id="66" name="Punch List24" tableColumnId="203"/>
      <queryTableField id="67" name="Objectives achieved?25" tableColumnId="204"/>
      <queryTableField id="68" name="Close MOC26" tableColumnId="205"/>
      <queryTableField id="69" name="Close Project27" tableColumnId="206"/>
    </queryTableFields>
  </queryTableRefresh>
</queryTable>
</file>

<file path=xl/queryTables/queryTable3.xml><?xml version="1.0" encoding="utf-8"?>
<queryTable xmlns="http://schemas.openxmlformats.org/spreadsheetml/2006/main" name="DonnéesExternes_1" connectionId="5" autoFormatId="0" applyNumberFormats="0" applyBorderFormats="0" applyFontFormats="1" applyPatternFormats="1" applyAlignmentFormats="0" applyWidthHeightFormats="0">
  <queryTableRefresh preserveSortFilterLayout="0" nextId="70">
    <queryTableFields count="69">
      <queryTableField id="1" name="Work Order" tableColumnId="138"/>
      <queryTableField id="2" name="Leader" tableColumnId="139"/>
      <queryTableField id="3" name="Status" tableColumnId="140"/>
      <queryTableField id="4" name="Description" tableColumnId="141"/>
      <queryTableField id="5" name="Equipment" tableColumnId="142"/>
      <queryTableField id="6" name="Area" tableColumnId="143"/>
      <queryTableField id="7" name="Comments" tableColumnId="144"/>
      <queryTableField id="8" name="Commissioning Start date" tableColumnId="145"/>
      <queryTableField id="9" name="Commissioning Completion date" tableColumnId="146"/>
      <queryTableField id="10" name="Marked-Up Document" tableColumnId="147"/>
      <queryTableField id="11" name="Identify Options" tableColumnId="148"/>
      <queryTableField id="12" name="Scope Def." tableColumnId="149"/>
      <queryTableField id="13" name="Pre. Design" tableColumnId="150"/>
      <queryTableField id="14" name="TECH Review" tableColumnId="151"/>
      <queryTableField id="15" name="Pre Cost Estimate Approved" tableColumnId="152"/>
      <queryTableField id="16" name="Package completed" tableColumnId="153"/>
      <queryTableField id="17" name="Initial Design Review" tableColumnId="154"/>
      <queryTableField id="18" name="Design Risk Review" tableColumnId="155"/>
      <queryTableField id="19" name="Final Design Review" tableColumnId="156"/>
      <queryTableField id="20" name="Design Issued" tableColumnId="157"/>
      <queryTableField id="21" name="Approved Cost Estimate" tableColumnId="158"/>
      <queryTableField id="22" name="MOC Created/Not Needed" tableColumnId="159"/>
      <queryTableField id="23" name="BOM Done" tableColumnId="160"/>
      <queryTableField id="24" name="PR Sent" tableColumnId="161"/>
      <queryTableField id="25" name="PO Issued" tableColumnId="162"/>
      <queryTableField id="26" name="PO Delivered" tableColumnId="163"/>
      <queryTableField id="27" name="Construction Package Sent" tableColumnId="164"/>
      <queryTableField id="28" name="Pick Tickets Done" tableColumnId="165"/>
      <queryTableField id="29" name="Installation Scheduled" tableColumnId="166"/>
      <queryTableField id="30" name="Installation in Progress" tableColumnId="167"/>
      <queryTableField id="31" name="PSSR Done" tableColumnId="168"/>
      <queryTableField id="32" name="Start-up Done" tableColumnId="169"/>
      <queryTableField id="33" name="Punch List" tableColumnId="170"/>
      <queryTableField id="34" name="Objectives achieved?" tableColumnId="171"/>
      <queryTableField id="35" name="Close MOC" tableColumnId="172"/>
      <queryTableField id="36" name="Close Project" tableColumnId="173"/>
      <queryTableField id="37" name="1- Engineering" tableColumnId="174"/>
      <queryTableField id="38" name="2- Procurement" tableColumnId="175"/>
      <queryTableField id="39" name="3- Execution" tableColumnId="176"/>
      <queryTableField id="40" name="Estimated date 1- Engineering" tableColumnId="177"/>
      <queryTableField id="41" name="Estimated date 2-Procurement" tableColumnId="178"/>
      <queryTableField id="42" name="Estimated date 3- Execution" tableColumnId="179"/>
      <queryTableField id="43" name="Marked-Up Document2" tableColumnId="180"/>
      <queryTableField id="44" name="Identify Options2" tableColumnId="181"/>
      <queryTableField id="45" name="Scope Def.3" tableColumnId="182"/>
      <queryTableField id="46" name="Pre. Design4" tableColumnId="183"/>
      <queryTableField id="47" name="TECH Review5" tableColumnId="184"/>
      <queryTableField id="48" name="Pre Cost Estimate Approved6" tableColumnId="185"/>
      <queryTableField id="49" name="Package given to TS7" tableColumnId="186"/>
      <queryTableField id="50" name="Initial Design Review8" tableColumnId="187"/>
      <queryTableField id="51" name="Design Risk Review9" tableColumnId="188"/>
      <queryTableField id="52" name="Final Design Review10" tableColumnId="189"/>
      <queryTableField id="53" name="TS Design Issued11" tableColumnId="190"/>
      <queryTableField id="54" name="Approved Cost Estimate12" tableColumnId="191"/>
      <queryTableField id="55" name="MOC Created/Not Needed13" tableColumnId="192"/>
      <queryTableField id="56" name="BOM Done14" tableColumnId="193"/>
      <queryTableField id="57" name="PR Sent15" tableColumnId="194"/>
      <queryTableField id="58" name="PO Issued16" tableColumnId="195"/>
      <queryTableField id="59" name="PO Delivered17" tableColumnId="196"/>
      <queryTableField id="60" name="Construction Package Sent18" tableColumnId="197"/>
      <queryTableField id="61" name="Pick Tickets Done19" tableColumnId="198"/>
      <queryTableField id="62" name="Installation Scheduled20" tableColumnId="199"/>
      <queryTableField id="63" name="Installation in Progress21" tableColumnId="200"/>
      <queryTableField id="64" name="PSSR Done22" tableColumnId="201"/>
      <queryTableField id="65" name="Start-up Done23" tableColumnId="202"/>
      <queryTableField id="66" name="Punch List24" tableColumnId="203"/>
      <queryTableField id="67" name="Objectives achieved?25" tableColumnId="204"/>
      <queryTableField id="68" name="Close MOC26" tableColumnId="205"/>
      <queryTableField id="69" name="Close Project27" tableColumnId="206"/>
    </queryTableFields>
  </queryTableRefresh>
</queryTable>
</file>

<file path=xl/queryTables/queryTable4.xml><?xml version="1.0" encoding="utf-8"?>
<queryTable xmlns="http://schemas.openxmlformats.org/spreadsheetml/2006/main" name="DonnéesExternes_1" connectionId="6" autoFormatId="0" applyNumberFormats="0" applyBorderFormats="0" applyFontFormats="1" applyPatternFormats="1" applyAlignmentFormats="0" applyWidthHeightFormats="0">
  <queryTableRefresh preserveSortFilterLayout="0" nextId="70">
    <queryTableFields count="69">
      <queryTableField id="1" name="Work Order" tableColumnId="138"/>
      <queryTableField id="2" name="Leader" tableColumnId="139"/>
      <queryTableField id="3" name="Status" tableColumnId="140"/>
      <queryTableField id="4" name="Description" tableColumnId="141"/>
      <queryTableField id="5" name="Equipment" tableColumnId="142"/>
      <queryTableField id="6" name="Area" tableColumnId="143"/>
      <queryTableField id="7" name="Comments" tableColumnId="144"/>
      <queryTableField id="8" name="Commissioning Start date" tableColumnId="145"/>
      <queryTableField id="9" name="Commissioning Completion date" tableColumnId="146"/>
      <queryTableField id="10" name="Marked-Up Document" tableColumnId="147"/>
      <queryTableField id="11" name="Identify Options" tableColumnId="148"/>
      <queryTableField id="12" name="Scope Def." tableColumnId="149"/>
      <queryTableField id="13" name="Pre. Design" tableColumnId="150"/>
      <queryTableField id="14" name="TECH Review" tableColumnId="151"/>
      <queryTableField id="15" name="Pre Cost Estimate Approved" tableColumnId="152"/>
      <queryTableField id="16" name="Package completed" tableColumnId="153"/>
      <queryTableField id="17" name="Initial Design Review" tableColumnId="154"/>
      <queryTableField id="18" name="Design Risk Review" tableColumnId="155"/>
      <queryTableField id="19" name="Final Design Review" tableColumnId="156"/>
      <queryTableField id="20" name="Design Issued" tableColumnId="157"/>
      <queryTableField id="21" name="Approved Cost Estimate" tableColumnId="158"/>
      <queryTableField id="22" name="MOC Created/Not Needed" tableColumnId="159"/>
      <queryTableField id="23" name="BOM Done" tableColumnId="160"/>
      <queryTableField id="24" name="PR Sent" tableColumnId="161"/>
      <queryTableField id="25" name="PO Issued" tableColumnId="162"/>
      <queryTableField id="26" name="PO Delivered" tableColumnId="163"/>
      <queryTableField id="27" name="Construction Package Sent" tableColumnId="164"/>
      <queryTableField id="28" name="Pick Tickets Done" tableColumnId="165"/>
      <queryTableField id="29" name="Installation Scheduled" tableColumnId="166"/>
      <queryTableField id="30" name="Installation in Progress" tableColumnId="167"/>
      <queryTableField id="31" name="PSSR Done" tableColumnId="168"/>
      <queryTableField id="32" name="Start-up Done" tableColumnId="169"/>
      <queryTableField id="33" name="Punch List" tableColumnId="170"/>
      <queryTableField id="34" name="Objectives achieved?" tableColumnId="171"/>
      <queryTableField id="35" name="Close MOC" tableColumnId="172"/>
      <queryTableField id="36" name="Close Project" tableColumnId="173"/>
      <queryTableField id="37" name="1- Engineering" tableColumnId="174"/>
      <queryTableField id="38" name="2- Procurement" tableColumnId="175"/>
      <queryTableField id="39" name="3- Execution" tableColumnId="176"/>
      <queryTableField id="40" name="Estimated date 1- Engineering" tableColumnId="177"/>
      <queryTableField id="41" name="Estimated date 2-Procurement" tableColumnId="178"/>
      <queryTableField id="42" name="Estimated date 3- Execution" tableColumnId="179"/>
      <queryTableField id="43" name="Marked-Up Document2" tableColumnId="180"/>
      <queryTableField id="44" name="Identify Options2" tableColumnId="181"/>
      <queryTableField id="45" name="Scope Def.3" tableColumnId="182"/>
      <queryTableField id="46" name="Pre. Design4" tableColumnId="183"/>
      <queryTableField id="47" name="TECH Review5" tableColumnId="184"/>
      <queryTableField id="48" name="Pre Cost Estimate Approved6" tableColumnId="185"/>
      <queryTableField id="49" name="Package given to TS7" tableColumnId="186"/>
      <queryTableField id="50" name="Initial Design Review8" tableColumnId="187"/>
      <queryTableField id="51" name="Design Risk Review9" tableColumnId="188"/>
      <queryTableField id="52" name="Final Design Review10" tableColumnId="189"/>
      <queryTableField id="53" name="TS Design Issued11" tableColumnId="190"/>
      <queryTableField id="54" name="Approved Cost Estimate12" tableColumnId="191"/>
      <queryTableField id="55" name="MOC Created/Not Needed13" tableColumnId="192"/>
      <queryTableField id="56" name="BOM Done14" tableColumnId="193"/>
      <queryTableField id="57" name="PR Sent15" tableColumnId="194"/>
      <queryTableField id="58" name="PO Issued16" tableColumnId="195"/>
      <queryTableField id="59" name="PO Delivered17" tableColumnId="196"/>
      <queryTableField id="60" name="Construction Package Sent18" tableColumnId="197"/>
      <queryTableField id="61" name="Pick Tickets Done19" tableColumnId="198"/>
      <queryTableField id="62" name="Installation Scheduled20" tableColumnId="199"/>
      <queryTableField id="63" name="Installation in Progress21" tableColumnId="200"/>
      <queryTableField id="64" name="PSSR Done22" tableColumnId="201"/>
      <queryTableField id="65" name="Start-up Done23" tableColumnId="202"/>
      <queryTableField id="66" name="Punch List24" tableColumnId="203"/>
      <queryTableField id="67" name="Objectives achieved?25" tableColumnId="204"/>
      <queryTableField id="68" name="Close MOC26" tableColumnId="205"/>
      <queryTableField id="69" name="Close Project27" tableColumnId="206"/>
    </queryTableFields>
  </queryTableRefresh>
</queryTable>
</file>

<file path=xl/queryTables/queryTable5.xml><?xml version="1.0" encoding="utf-8"?>
<queryTable xmlns="http://schemas.openxmlformats.org/spreadsheetml/2006/main" name="DonnéesExternes_1" connectionId="7" autoFormatId="0" applyNumberFormats="0" applyBorderFormats="0" applyFontFormats="1" applyPatternFormats="1" applyAlignmentFormats="0" applyWidthHeightFormats="0">
  <queryTableRefresh preserveSortFilterLayout="0" nextId="70">
    <queryTableFields count="69">
      <queryTableField id="1" name="Work Order" tableColumnId="138"/>
      <queryTableField id="2" name="Leader" tableColumnId="139"/>
      <queryTableField id="3" name="Status" tableColumnId="140"/>
      <queryTableField id="4" name="Description" tableColumnId="141"/>
      <queryTableField id="5" name="Equipment" tableColumnId="142"/>
      <queryTableField id="6" name="Area" tableColumnId="143"/>
      <queryTableField id="7" name="Comments" tableColumnId="144"/>
      <queryTableField id="8" name="Commissioning Start date" tableColumnId="145"/>
      <queryTableField id="9" name="Commissioning Completion date" tableColumnId="146"/>
      <queryTableField id="10" name="Marked-Up Document" tableColumnId="147"/>
      <queryTableField id="11" name="Identify Options" tableColumnId="148"/>
      <queryTableField id="12" name="Scope Def." tableColumnId="149"/>
      <queryTableField id="13" name="Pre. Design" tableColumnId="150"/>
      <queryTableField id="14" name="TECH Review" tableColumnId="151"/>
      <queryTableField id="15" name="Pre Cost Estimate Approved" tableColumnId="152"/>
      <queryTableField id="16" name="Package completed" tableColumnId="153"/>
      <queryTableField id="17" name="Initial Design Review" tableColumnId="154"/>
      <queryTableField id="18" name="Design Risk Review" tableColumnId="155"/>
      <queryTableField id="19" name="Final Design Review" tableColumnId="156"/>
      <queryTableField id="20" name="Design Issued" tableColumnId="157"/>
      <queryTableField id="21" name="Approved Cost Estimate" tableColumnId="158"/>
      <queryTableField id="22" name="MOC Created/Not Needed" tableColumnId="159"/>
      <queryTableField id="23" name="BOM Done" tableColumnId="160"/>
      <queryTableField id="24" name="PR Sent" tableColumnId="161"/>
      <queryTableField id="25" name="PO Issued" tableColumnId="162"/>
      <queryTableField id="26" name="PO Delivered" tableColumnId="163"/>
      <queryTableField id="27" name="Construction Package Sent" tableColumnId="164"/>
      <queryTableField id="28" name="Pick Tickets Done" tableColumnId="165"/>
      <queryTableField id="29" name="Installation Scheduled" tableColumnId="166"/>
      <queryTableField id="30" name="Installation in Progress" tableColumnId="167"/>
      <queryTableField id="31" name="PSSR Done" tableColumnId="168"/>
      <queryTableField id="32" name="Start-up Done" tableColumnId="169"/>
      <queryTableField id="33" name="Punch List" tableColumnId="170"/>
      <queryTableField id="34" name="Objectives achieved?" tableColumnId="171"/>
      <queryTableField id="35" name="Close MOC" tableColumnId="172"/>
      <queryTableField id="36" name="Close Project" tableColumnId="173"/>
      <queryTableField id="37" name="1- Engineering" tableColumnId="174"/>
      <queryTableField id="38" name="2- Procurement" tableColumnId="175"/>
      <queryTableField id="39" name="3- Execution" tableColumnId="176"/>
      <queryTableField id="40" name="Estimated date 1- Engineering" tableColumnId="177"/>
      <queryTableField id="41" name="Estimated date 2-Procurement" tableColumnId="178"/>
      <queryTableField id="42" name="Estimated date 3- Execution" tableColumnId="179"/>
      <queryTableField id="43" name="Marked-Up Document2" tableColumnId="180"/>
      <queryTableField id="44" name="Identify Options2" tableColumnId="181"/>
      <queryTableField id="45" name="Scope Def.3" tableColumnId="182"/>
      <queryTableField id="46" name="Pre. Design4" tableColumnId="183"/>
      <queryTableField id="47" name="TECH Review5" tableColumnId="184"/>
      <queryTableField id="48" name="Pre Cost Estimate Approved6" tableColumnId="185"/>
      <queryTableField id="49" name="Package given to TS7" tableColumnId="186"/>
      <queryTableField id="50" name="Initial Design Review8" tableColumnId="187"/>
      <queryTableField id="51" name="Design Risk Review9" tableColumnId="188"/>
      <queryTableField id="52" name="Final Design Review10" tableColumnId="189"/>
      <queryTableField id="53" name="TS Design Issued11" tableColumnId="190"/>
      <queryTableField id="54" name="Approved Cost Estimate12" tableColumnId="191"/>
      <queryTableField id="55" name="MOC Created/Not Needed13" tableColumnId="192"/>
      <queryTableField id="56" name="BOM Done14" tableColumnId="193"/>
      <queryTableField id="57" name="PR Sent15" tableColumnId="194"/>
      <queryTableField id="58" name="PO Issued16" tableColumnId="195"/>
      <queryTableField id="59" name="PO Delivered17" tableColumnId="196"/>
      <queryTableField id="60" name="Construction Package Sent18" tableColumnId="197"/>
      <queryTableField id="61" name="Pick Tickets Done19" tableColumnId="198"/>
      <queryTableField id="62" name="Installation Scheduled20" tableColumnId="199"/>
      <queryTableField id="63" name="Installation in Progress21" tableColumnId="200"/>
      <queryTableField id="64" name="PSSR Done22" tableColumnId="201"/>
      <queryTableField id="65" name="Start-up Done23" tableColumnId="202"/>
      <queryTableField id="66" name="Punch List24" tableColumnId="203"/>
      <queryTableField id="67" name="Objectives achieved?25" tableColumnId="204"/>
      <queryTableField id="68" name="Close MOC26" tableColumnId="205"/>
      <queryTableField id="69" name="Close Project27" tableColumnId="206"/>
    </queryTableFields>
  </queryTableRefresh>
</queryTable>
</file>

<file path=xl/queryTables/queryTable6.xml><?xml version="1.0" encoding="utf-8"?>
<queryTable xmlns="http://schemas.openxmlformats.org/spreadsheetml/2006/main" name="DonnéesExternes_1" connectionId="8" autoFormatId="0" applyNumberFormats="0" applyBorderFormats="0" applyFontFormats="1" applyPatternFormats="1" applyAlignmentFormats="0" applyWidthHeightFormats="0">
  <queryTableRefresh preserveSortFilterLayout="0" nextId="70">
    <queryTableFields count="69">
      <queryTableField id="1" name="Work Order" tableColumnId="138"/>
      <queryTableField id="2" name="Leader" tableColumnId="139"/>
      <queryTableField id="3" name="Status" tableColumnId="140"/>
      <queryTableField id="4" name="Description" tableColumnId="141"/>
      <queryTableField id="5" name="Equipment" tableColumnId="142"/>
      <queryTableField id="6" name="Area" tableColumnId="143"/>
      <queryTableField id="7" name="Comments" tableColumnId="144"/>
      <queryTableField id="8" name="Commissioning Start date" tableColumnId="145"/>
      <queryTableField id="9" name="Commissioning Completion date" tableColumnId="146"/>
      <queryTableField id="10" name="Marked-Up Document" tableColumnId="147"/>
      <queryTableField id="11" name="Identify Options" tableColumnId="148"/>
      <queryTableField id="12" name="Scope Def." tableColumnId="149"/>
      <queryTableField id="13" name="Pre. Design" tableColumnId="150"/>
      <queryTableField id="14" name="TECH Review" tableColumnId="151"/>
      <queryTableField id="15" name="Pre Cost Estimate Approved" tableColumnId="152"/>
      <queryTableField id="16" name="Package completed" tableColumnId="153"/>
      <queryTableField id="17" name="Initial Design Review" tableColumnId="154"/>
      <queryTableField id="18" name="Design Risk Review" tableColumnId="155"/>
      <queryTableField id="19" name="Final Design Review" tableColumnId="156"/>
      <queryTableField id="20" name="Design Issued" tableColumnId="157"/>
      <queryTableField id="21" name="Approved Cost Estimate" tableColumnId="158"/>
      <queryTableField id="22" name="MOC Created/Not Needed" tableColumnId="159"/>
      <queryTableField id="23" name="BOM Done" tableColumnId="160"/>
      <queryTableField id="24" name="PR Sent" tableColumnId="161"/>
      <queryTableField id="25" name="PO Issued" tableColumnId="162"/>
      <queryTableField id="26" name="PO Delivered" tableColumnId="163"/>
      <queryTableField id="27" name="Construction Package Sent" tableColumnId="164"/>
      <queryTableField id="28" name="Pick Tickets Done" tableColumnId="165"/>
      <queryTableField id="29" name="Installation Scheduled" tableColumnId="166"/>
      <queryTableField id="30" name="Installation in Progress" tableColumnId="167"/>
      <queryTableField id="31" name="PSSR Done" tableColumnId="168"/>
      <queryTableField id="32" name="Start-up Done" tableColumnId="169"/>
      <queryTableField id="33" name="Punch List" tableColumnId="170"/>
      <queryTableField id="34" name="Objectives achieved?" tableColumnId="171"/>
      <queryTableField id="35" name="Close MOC" tableColumnId="172"/>
      <queryTableField id="36" name="Close Project" tableColumnId="173"/>
      <queryTableField id="37" name="1- Engineering" tableColumnId="174"/>
      <queryTableField id="38" name="2- Procurement" tableColumnId="175"/>
      <queryTableField id="39" name="3- Execution" tableColumnId="176"/>
      <queryTableField id="40" name="Estimated date 1- Engineering" tableColumnId="177"/>
      <queryTableField id="41" name="Estimated date 2-Procurement" tableColumnId="178"/>
      <queryTableField id="42" name="Estimated date 3- Execution" tableColumnId="179"/>
      <queryTableField id="43" name="Marked-Up Document2" tableColumnId="180"/>
      <queryTableField id="44" name="Identify Options2" tableColumnId="181"/>
      <queryTableField id="45" name="Scope Def.3" tableColumnId="182"/>
      <queryTableField id="46" name="Pre. Design4" tableColumnId="183"/>
      <queryTableField id="47" name="TECH Review5" tableColumnId="184"/>
      <queryTableField id="48" name="Pre Cost Estimate Approved6" tableColumnId="185"/>
      <queryTableField id="49" name="Package given to TS7" tableColumnId="186"/>
      <queryTableField id="50" name="Initial Design Review8" tableColumnId="187"/>
      <queryTableField id="51" name="Design Risk Review9" tableColumnId="188"/>
      <queryTableField id="52" name="Final Design Review10" tableColumnId="189"/>
      <queryTableField id="53" name="TS Design Issued11" tableColumnId="190"/>
      <queryTableField id="54" name="Approved Cost Estimate12" tableColumnId="191"/>
      <queryTableField id="55" name="MOC Created/Not Needed13" tableColumnId="192"/>
      <queryTableField id="56" name="BOM Done14" tableColumnId="193"/>
      <queryTableField id="57" name="PR Sent15" tableColumnId="194"/>
      <queryTableField id="58" name="PO Issued16" tableColumnId="195"/>
      <queryTableField id="59" name="PO Delivered17" tableColumnId="196"/>
      <queryTableField id="60" name="Construction Package Sent18" tableColumnId="197"/>
      <queryTableField id="61" name="Pick Tickets Done19" tableColumnId="198"/>
      <queryTableField id="62" name="Installation Scheduled20" tableColumnId="199"/>
      <queryTableField id="63" name="Installation in Progress21" tableColumnId="200"/>
      <queryTableField id="64" name="PSSR Done22" tableColumnId="201"/>
      <queryTableField id="65" name="Start-up Done23" tableColumnId="202"/>
      <queryTableField id="66" name="Punch List24" tableColumnId="203"/>
      <queryTableField id="67" name="Objectives achieved?25" tableColumnId="204"/>
      <queryTableField id="68" name="Close MOC26" tableColumnId="205"/>
      <queryTableField id="69" name="Close Project27" tableColumnId="206"/>
    </queryTableFields>
  </queryTableRefresh>
</queryTable>
</file>

<file path=xl/queryTables/queryTable7.xml><?xml version="1.0" encoding="utf-8"?>
<queryTable xmlns="http://schemas.openxmlformats.org/spreadsheetml/2006/main" name="DonnéesExternes_1" connectionId="9" autoFormatId="0" applyNumberFormats="0" applyBorderFormats="0" applyFontFormats="1" applyPatternFormats="1" applyAlignmentFormats="0" applyWidthHeightFormats="0">
  <queryTableRefresh preserveSortFilterLayout="0" nextId="70">
    <queryTableFields count="69">
      <queryTableField id="1" name="Work Order" tableColumnId="138"/>
      <queryTableField id="2" name="Leader" tableColumnId="139"/>
      <queryTableField id="3" name="Status" tableColumnId="140"/>
      <queryTableField id="4" name="Description" tableColumnId="141"/>
      <queryTableField id="5" name="Equipment" tableColumnId="142"/>
      <queryTableField id="6" name="Area" tableColumnId="143"/>
      <queryTableField id="7" name="Comments" tableColumnId="144"/>
      <queryTableField id="8" name="Commissioning Start date" tableColumnId="145"/>
      <queryTableField id="9" name="Commissioning Completion date" tableColumnId="146"/>
      <queryTableField id="10" name="Marked-Up Document" tableColumnId="147"/>
      <queryTableField id="11" name="Identify Options" tableColumnId="148"/>
      <queryTableField id="12" name="Scope Def." tableColumnId="149"/>
      <queryTableField id="13" name="Pre. Design" tableColumnId="150"/>
      <queryTableField id="14" name="TECH Review" tableColumnId="151"/>
      <queryTableField id="15" name="Pre Cost Estimate Approved" tableColumnId="152"/>
      <queryTableField id="16" name="Package completed" tableColumnId="153"/>
      <queryTableField id="17" name="Initial Design Review" tableColumnId="154"/>
      <queryTableField id="18" name="Design Risk Review" tableColumnId="155"/>
      <queryTableField id="19" name="Final Design Review" tableColumnId="156"/>
      <queryTableField id="20" name="Design Issued" tableColumnId="157"/>
      <queryTableField id="21" name="Approved Cost Estimate" tableColumnId="158"/>
      <queryTableField id="22" name="MOC Created/Not Needed" tableColumnId="159"/>
      <queryTableField id="23" name="BOM Done" tableColumnId="160"/>
      <queryTableField id="24" name="PR Sent" tableColumnId="161"/>
      <queryTableField id="25" name="PO Issued" tableColumnId="162"/>
      <queryTableField id="26" name="PO Delivered" tableColumnId="163"/>
      <queryTableField id="27" name="Construction Package Sent" tableColumnId="164"/>
      <queryTableField id="28" name="Pick Tickets Done" tableColumnId="165"/>
      <queryTableField id="29" name="Installation Scheduled" tableColumnId="166"/>
      <queryTableField id="30" name="Installation in Progress" tableColumnId="167"/>
      <queryTableField id="31" name="PSSR Done" tableColumnId="168"/>
      <queryTableField id="32" name="Start-up Done" tableColumnId="169"/>
      <queryTableField id="33" name="Punch List" tableColumnId="170"/>
      <queryTableField id="34" name="Objectives achieved?" tableColumnId="171"/>
      <queryTableField id="35" name="Close MOC" tableColumnId="172"/>
      <queryTableField id="36" name="Close Project" tableColumnId="173"/>
      <queryTableField id="37" name="1- Engineering" tableColumnId="174"/>
      <queryTableField id="38" name="2- Procurement" tableColumnId="175"/>
      <queryTableField id="39" name="3- Execution" tableColumnId="176"/>
      <queryTableField id="40" name="Estimated date 1- Engineering" tableColumnId="177"/>
      <queryTableField id="41" name="Estimated date 2-Procurement" tableColumnId="178"/>
      <queryTableField id="42" name="Estimated date 3- Execution" tableColumnId="179"/>
      <queryTableField id="43" name="Marked-Up Document2" tableColumnId="180"/>
      <queryTableField id="44" name="Identify Options2" tableColumnId="181"/>
      <queryTableField id="45" name="Scope Def.3" tableColumnId="182"/>
      <queryTableField id="46" name="Pre. Design4" tableColumnId="183"/>
      <queryTableField id="47" name="TECH Review5" tableColumnId="184"/>
      <queryTableField id="48" name="Pre Cost Estimate Approved6" tableColumnId="185"/>
      <queryTableField id="49" name="Package given to TS7" tableColumnId="186"/>
      <queryTableField id="50" name="Initial Design Review8" tableColumnId="187"/>
      <queryTableField id="51" name="Design Risk Review9" tableColumnId="188"/>
      <queryTableField id="52" name="Final Design Review10" tableColumnId="189"/>
      <queryTableField id="53" name="TS Design Issued11" tableColumnId="190"/>
      <queryTableField id="54" name="Approved Cost Estimate12" tableColumnId="191"/>
      <queryTableField id="55" name="MOC Created/Not Needed13" tableColumnId="192"/>
      <queryTableField id="56" name="BOM Done14" tableColumnId="193"/>
      <queryTableField id="57" name="PR Sent15" tableColumnId="194"/>
      <queryTableField id="58" name="PO Issued16" tableColumnId="195"/>
      <queryTableField id="59" name="PO Delivered17" tableColumnId="196"/>
      <queryTableField id="60" name="Construction Package Sent18" tableColumnId="197"/>
      <queryTableField id="61" name="Pick Tickets Done19" tableColumnId="198"/>
      <queryTableField id="62" name="Installation Scheduled20" tableColumnId="199"/>
      <queryTableField id="63" name="Installation in Progress21" tableColumnId="200"/>
      <queryTableField id="64" name="PSSR Done22" tableColumnId="201"/>
      <queryTableField id="65" name="Start-up Done23" tableColumnId="202"/>
      <queryTableField id="66" name="Punch List24" tableColumnId="203"/>
      <queryTableField id="67" name="Objectives achieved?25" tableColumnId="204"/>
      <queryTableField id="68" name="Close MOC26" tableColumnId="205"/>
      <queryTableField id="69" name="Close Project27" tableColumnId="206"/>
    </queryTableFields>
  </queryTableRefresh>
</queryTable>
</file>

<file path=xl/queryTables/queryTable8.xml><?xml version="1.0" encoding="utf-8"?>
<queryTable xmlns="http://schemas.openxmlformats.org/spreadsheetml/2006/main" name="DonnéesExternes_1" connectionId="10" autoFormatId="0" applyNumberFormats="0" applyBorderFormats="0" applyFontFormats="1" applyPatternFormats="1" applyAlignmentFormats="0" applyWidthHeightFormats="0">
  <queryTableRefresh preserveSortFilterLayout="0" nextId="70">
    <queryTableFields count="69">
      <queryTableField id="1" name="Work Order" tableColumnId="138"/>
      <queryTableField id="2" name="Leader" tableColumnId="139"/>
      <queryTableField id="3" name="Status" tableColumnId="140"/>
      <queryTableField id="4" name="Description" tableColumnId="141"/>
      <queryTableField id="5" name="Equipment" tableColumnId="142"/>
      <queryTableField id="6" name="Area" tableColumnId="143"/>
      <queryTableField id="7" name="Comments" tableColumnId="144"/>
      <queryTableField id="8" name="Commissioning Start date" tableColumnId="145"/>
      <queryTableField id="9" name="Commissioning Completion date" tableColumnId="146"/>
      <queryTableField id="10" name="Marked-Up Document" tableColumnId="147"/>
      <queryTableField id="11" name="Identify Options" tableColumnId="148"/>
      <queryTableField id="12" name="Scope Def." tableColumnId="149"/>
      <queryTableField id="13" name="Pre. Design" tableColumnId="150"/>
      <queryTableField id="14" name="TECH Review" tableColumnId="151"/>
      <queryTableField id="15" name="Pre Cost Estimate Approved" tableColumnId="152"/>
      <queryTableField id="16" name="Package completed" tableColumnId="153"/>
      <queryTableField id="17" name="Initial Design Review" tableColumnId="154"/>
      <queryTableField id="18" name="Design Risk Review" tableColumnId="155"/>
      <queryTableField id="19" name="Final Design Review" tableColumnId="156"/>
      <queryTableField id="20" name="Design Issued" tableColumnId="157"/>
      <queryTableField id="21" name="Approved Cost Estimate" tableColumnId="158"/>
      <queryTableField id="22" name="MOC Created/Not Needed" tableColumnId="159"/>
      <queryTableField id="23" name="BOM Done" tableColumnId="160"/>
      <queryTableField id="24" name="PR Sent" tableColumnId="161"/>
      <queryTableField id="25" name="PO Issued" tableColumnId="162"/>
      <queryTableField id="26" name="PO Delivered" tableColumnId="163"/>
      <queryTableField id="27" name="Construction Package Sent" tableColumnId="164"/>
      <queryTableField id="28" name="Pick Tickets Done" tableColumnId="165"/>
      <queryTableField id="29" name="Installation Scheduled" tableColumnId="166"/>
      <queryTableField id="30" name="Installation in Progress" tableColumnId="167"/>
      <queryTableField id="31" name="PSSR Done" tableColumnId="168"/>
      <queryTableField id="32" name="Start-up Done" tableColumnId="169"/>
      <queryTableField id="33" name="Punch List" tableColumnId="170"/>
      <queryTableField id="34" name="Objectives achieved?" tableColumnId="171"/>
      <queryTableField id="35" name="Close MOC" tableColumnId="172"/>
      <queryTableField id="36" name="Close Project" tableColumnId="173"/>
      <queryTableField id="37" name="1- Engineering" tableColumnId="174"/>
      <queryTableField id="38" name="2- Procurement" tableColumnId="175"/>
      <queryTableField id="39" name="3- Execution" tableColumnId="176"/>
      <queryTableField id="40" name="Estimated date 1- Engineering" tableColumnId="177"/>
      <queryTableField id="41" name="Estimated date 2-Procurement" tableColumnId="178"/>
      <queryTableField id="42" name="Estimated date 3- Execution" tableColumnId="179"/>
      <queryTableField id="43" name="Marked-Up Document2" tableColumnId="180"/>
      <queryTableField id="44" name="Identify Options2" tableColumnId="181"/>
      <queryTableField id="45" name="Scope Def.3" tableColumnId="182"/>
      <queryTableField id="46" name="Pre. Design4" tableColumnId="183"/>
      <queryTableField id="47" name="TECH Review5" tableColumnId="184"/>
      <queryTableField id="48" name="Pre Cost Estimate Approved6" tableColumnId="185"/>
      <queryTableField id="49" name="Package given to TS7" tableColumnId="186"/>
      <queryTableField id="50" name="Initial Design Review8" tableColumnId="187"/>
      <queryTableField id="51" name="Design Risk Review9" tableColumnId="188"/>
      <queryTableField id="52" name="Final Design Review10" tableColumnId="189"/>
      <queryTableField id="53" name="TS Design Issued11" tableColumnId="190"/>
      <queryTableField id="54" name="Approved Cost Estimate12" tableColumnId="191"/>
      <queryTableField id="55" name="MOC Created/Not Needed13" tableColumnId="192"/>
      <queryTableField id="56" name="BOM Done14" tableColumnId="193"/>
      <queryTableField id="57" name="PR Sent15" tableColumnId="194"/>
      <queryTableField id="58" name="PO Issued16" tableColumnId="195"/>
      <queryTableField id="59" name="PO Delivered17" tableColumnId="196"/>
      <queryTableField id="60" name="Construction Package Sent18" tableColumnId="197"/>
      <queryTableField id="61" name="Pick Tickets Done19" tableColumnId="198"/>
      <queryTableField id="62" name="Installation Scheduled20" tableColumnId="199"/>
      <queryTableField id="63" name="Installation in Progress21" tableColumnId="200"/>
      <queryTableField id="64" name="PSSR Done22" tableColumnId="201"/>
      <queryTableField id="65" name="Start-up Done23" tableColumnId="202"/>
      <queryTableField id="66" name="Punch List24" tableColumnId="203"/>
      <queryTableField id="67" name="Objectives achieved?25" tableColumnId="204"/>
      <queryTableField id="68" name="Close MOC26" tableColumnId="205"/>
      <queryTableField id="69" name="Close Project27" tableColumnId="206"/>
    </queryTableFields>
  </queryTableRefresh>
</queryTable>
</file>

<file path=xl/queryTables/queryTable9.xml><?xml version="1.0" encoding="utf-8"?>
<queryTable xmlns="http://schemas.openxmlformats.org/spreadsheetml/2006/main" name="DonnéesExternes_1" connectionId="11" autoFormatId="0" applyNumberFormats="0" applyBorderFormats="0" applyFontFormats="1" applyPatternFormats="1" applyAlignmentFormats="0" applyWidthHeightFormats="0">
  <queryTableRefresh preserveSortFilterLayout="0" nextId="70">
    <queryTableFields count="69">
      <queryTableField id="1" name="Work Order" tableColumnId="138"/>
      <queryTableField id="2" name="Leader" tableColumnId="139"/>
      <queryTableField id="3" name="Status" tableColumnId="140"/>
      <queryTableField id="4" name="Description" tableColumnId="141"/>
      <queryTableField id="5" name="Equipment" tableColumnId="142"/>
      <queryTableField id="6" name="Area" tableColumnId="143"/>
      <queryTableField id="7" name="Comments" tableColumnId="144"/>
      <queryTableField id="8" name="Commissioning Start date" tableColumnId="145"/>
      <queryTableField id="9" name="Commissioning Completion date" tableColumnId="146"/>
      <queryTableField id="10" name="Marked-Up Document" tableColumnId="147"/>
      <queryTableField id="11" name="Identify Options" tableColumnId="148"/>
      <queryTableField id="12" name="Scope Def." tableColumnId="149"/>
      <queryTableField id="13" name="Pre. Design" tableColumnId="150"/>
      <queryTableField id="14" name="TECH Review" tableColumnId="151"/>
      <queryTableField id="15" name="Pre Cost Estimate Approved" tableColumnId="152"/>
      <queryTableField id="16" name="Package completed" tableColumnId="153"/>
      <queryTableField id="17" name="Initial Design Review" tableColumnId="154"/>
      <queryTableField id="18" name="Design Risk Review" tableColumnId="155"/>
      <queryTableField id="19" name="Final Design Review" tableColumnId="156"/>
      <queryTableField id="20" name="Design Issued" tableColumnId="157"/>
      <queryTableField id="21" name="Approved Cost Estimate" tableColumnId="158"/>
      <queryTableField id="22" name="MOC Created/Not Needed" tableColumnId="159"/>
      <queryTableField id="23" name="BOM Done" tableColumnId="160"/>
      <queryTableField id="24" name="PR Sent" tableColumnId="161"/>
      <queryTableField id="25" name="PO Issued" tableColumnId="162"/>
      <queryTableField id="26" name="PO Delivered" tableColumnId="163"/>
      <queryTableField id="27" name="Construction Package Sent" tableColumnId="164"/>
      <queryTableField id="28" name="Pick Tickets Done" tableColumnId="165"/>
      <queryTableField id="29" name="Installation Scheduled" tableColumnId="166"/>
      <queryTableField id="30" name="Installation in Progress" tableColumnId="167"/>
      <queryTableField id="31" name="PSSR Done" tableColumnId="168"/>
      <queryTableField id="32" name="Start-up Done" tableColumnId="169"/>
      <queryTableField id="33" name="Punch List" tableColumnId="170"/>
      <queryTableField id="34" name="Objectives achieved?" tableColumnId="171"/>
      <queryTableField id="35" name="Close MOC" tableColumnId="172"/>
      <queryTableField id="36" name="Close Project" tableColumnId="173"/>
      <queryTableField id="37" name="1- Engineering" tableColumnId="174"/>
      <queryTableField id="38" name="2- Procurement" tableColumnId="175"/>
      <queryTableField id="39" name="3- Execution" tableColumnId="176"/>
      <queryTableField id="40" name="Estimated date 1- Engineering" tableColumnId="177"/>
      <queryTableField id="41" name="Estimated date 2-Procurement" tableColumnId="178"/>
      <queryTableField id="42" name="Estimated date 3- Execution" tableColumnId="179"/>
      <queryTableField id="43" name="Marked-Up Document2" tableColumnId="180"/>
      <queryTableField id="44" name="Identify Options2" tableColumnId="181"/>
      <queryTableField id="45" name="Scope Def.3" tableColumnId="182"/>
      <queryTableField id="46" name="Pre. Design4" tableColumnId="183"/>
      <queryTableField id="47" name="TECH Review5" tableColumnId="184"/>
      <queryTableField id="48" name="Pre Cost Estimate Approved6" tableColumnId="185"/>
      <queryTableField id="49" name="Package given to TS7" tableColumnId="186"/>
      <queryTableField id="50" name="Initial Design Review8" tableColumnId="187"/>
      <queryTableField id="51" name="Design Risk Review9" tableColumnId="188"/>
      <queryTableField id="52" name="Final Design Review10" tableColumnId="189"/>
      <queryTableField id="53" name="TS Design Issued11" tableColumnId="190"/>
      <queryTableField id="54" name="Approved Cost Estimate12" tableColumnId="191"/>
      <queryTableField id="55" name="MOC Created/Not Needed13" tableColumnId="192"/>
      <queryTableField id="56" name="BOM Done14" tableColumnId="193"/>
      <queryTableField id="57" name="PR Sent15" tableColumnId="194"/>
      <queryTableField id="58" name="PO Issued16" tableColumnId="195"/>
      <queryTableField id="59" name="PO Delivered17" tableColumnId="196"/>
      <queryTableField id="60" name="Construction Package Sent18" tableColumnId="197"/>
      <queryTableField id="61" name="Pick Tickets Done19" tableColumnId="198"/>
      <queryTableField id="62" name="Installation Scheduled20" tableColumnId="199"/>
      <queryTableField id="63" name="Installation in Progress21" tableColumnId="200"/>
      <queryTableField id="64" name="PSSR Done22" tableColumnId="201"/>
      <queryTableField id="65" name="Start-up Done23" tableColumnId="202"/>
      <queryTableField id="66" name="Punch List24" tableColumnId="203"/>
      <queryTableField id="67" name="Objectives achieved?25" tableColumnId="204"/>
      <queryTableField id="68" name="Close MOC26" tableColumnId="205"/>
      <queryTableField id="69" name="Close Project27" tableColumnId="206"/>
    </queryTableFields>
  </queryTableRefresh>
</queryTable>
</file>

<file path=xl/queryTables/queryTable10.xml><?xml version="1.0" encoding="utf-8"?>
<queryTable xmlns="http://schemas.openxmlformats.org/spreadsheetml/2006/main" name="DonnéesExternes_1" connectionId="12" autoFormatId="0" applyNumberFormats="0" applyBorderFormats="0" applyFontFormats="1" applyPatternFormats="1" applyAlignmentFormats="0" applyWidthHeightFormats="0">
  <queryTableRefresh preserveSortFilterLayout="0" nextId="70">
    <queryTableFields count="69">
      <queryTableField id="1" name="Work Order" tableColumnId="138"/>
      <queryTableField id="2" name="Leader" tableColumnId="139"/>
      <queryTableField id="3" name="Status" tableColumnId="140"/>
      <queryTableField id="4" name="Description" tableColumnId="141"/>
      <queryTableField id="5" name="Equipment" tableColumnId="142"/>
      <queryTableField id="6" name="Area" tableColumnId="143"/>
      <queryTableField id="7" name="Comments" tableColumnId="144"/>
      <queryTableField id="8" name="Commissioning Start date" tableColumnId="145"/>
      <queryTableField id="9" name="Commissioning Completion date" tableColumnId="146"/>
      <queryTableField id="10" name="Marked-Up Document" tableColumnId="147"/>
      <queryTableField id="11" name="Identify Options" tableColumnId="148"/>
      <queryTableField id="12" name="Scope Def." tableColumnId="149"/>
      <queryTableField id="13" name="Pre. Design" tableColumnId="150"/>
      <queryTableField id="14" name="TECH Review" tableColumnId="151"/>
      <queryTableField id="15" name="Pre Cost Estimate Approved" tableColumnId="152"/>
      <queryTableField id="16" name="Package completed" tableColumnId="153"/>
      <queryTableField id="17" name="Initial Design Review" tableColumnId="154"/>
      <queryTableField id="18" name="Design Risk Review" tableColumnId="155"/>
      <queryTableField id="19" name="Final Design Review" tableColumnId="156"/>
      <queryTableField id="20" name="Design Issued" tableColumnId="157"/>
      <queryTableField id="21" name="Approved Cost Estimate" tableColumnId="158"/>
      <queryTableField id="22" name="MOC Created/Not Needed" tableColumnId="159"/>
      <queryTableField id="23" name="BOM Done" tableColumnId="160"/>
      <queryTableField id="24" name="PR Sent" tableColumnId="161"/>
      <queryTableField id="25" name="PO Issued" tableColumnId="162"/>
      <queryTableField id="26" name="PO Delivered" tableColumnId="163"/>
      <queryTableField id="27" name="Construction Package Sent" tableColumnId="164"/>
      <queryTableField id="28" name="Pick Tickets Done" tableColumnId="165"/>
      <queryTableField id="29" name="Installation Scheduled" tableColumnId="166"/>
      <queryTableField id="30" name="Installation in Progress" tableColumnId="167"/>
      <queryTableField id="31" name="PSSR Done" tableColumnId="168"/>
      <queryTableField id="32" name="Start-up Done" tableColumnId="169"/>
      <queryTableField id="33" name="Punch List" tableColumnId="170"/>
      <queryTableField id="34" name="Objectives achieved?" tableColumnId="171"/>
      <queryTableField id="35" name="Close MOC" tableColumnId="172"/>
      <queryTableField id="36" name="Close Project" tableColumnId="173"/>
      <queryTableField id="37" name="1- Engineering" tableColumnId="174"/>
      <queryTableField id="38" name="2- Procurement" tableColumnId="175"/>
      <queryTableField id="39" name="3- Execution" tableColumnId="176"/>
      <queryTableField id="40" name="Estimated date 1- Engineering" tableColumnId="177"/>
      <queryTableField id="41" name="Estimated date 2-Procurement" tableColumnId="178"/>
      <queryTableField id="42" name="Estimated date 3- Execution" tableColumnId="179"/>
      <queryTableField id="43" name="Marked-Up Document2" tableColumnId="180"/>
      <queryTableField id="44" name="Identify Options2" tableColumnId="181"/>
      <queryTableField id="45" name="Scope Def.3" tableColumnId="182"/>
      <queryTableField id="46" name="Pre. Design4" tableColumnId="183"/>
      <queryTableField id="47" name="TECH Review5" tableColumnId="184"/>
      <queryTableField id="48" name="Pre Cost Estimate Approved6" tableColumnId="185"/>
      <queryTableField id="49" name="Package given to TS7" tableColumnId="186"/>
      <queryTableField id="50" name="Initial Design Review8" tableColumnId="187"/>
      <queryTableField id="51" name="Design Risk Review9" tableColumnId="188"/>
      <queryTableField id="52" name="Final Design Review10" tableColumnId="189"/>
      <queryTableField id="53" name="TS Design Issued11" tableColumnId="190"/>
      <queryTableField id="54" name="Approved Cost Estimate12" tableColumnId="191"/>
      <queryTableField id="55" name="MOC Created/Not Needed13" tableColumnId="192"/>
      <queryTableField id="56" name="BOM Done14" tableColumnId="193"/>
      <queryTableField id="57" name="PR Sent15" tableColumnId="194"/>
      <queryTableField id="58" name="PO Issued16" tableColumnId="195"/>
      <queryTableField id="59" name="PO Delivered17" tableColumnId="196"/>
      <queryTableField id="60" name="Construction Package Sent18" tableColumnId="197"/>
      <queryTableField id="61" name="Pick Tickets Done19" tableColumnId="198"/>
      <queryTableField id="62" name="Installation Scheduled20" tableColumnId="199"/>
      <queryTableField id="63" name="Installation in Progress21" tableColumnId="200"/>
      <queryTableField id="64" name="PSSR Done22" tableColumnId="201"/>
      <queryTableField id="65" name="Start-up Done23" tableColumnId="202"/>
      <queryTableField id="66" name="Punch List24" tableColumnId="203"/>
      <queryTableField id="67" name="Objectives achieved?25" tableColumnId="204"/>
      <queryTableField id="68" name="Close MOC26" tableColumnId="205"/>
      <queryTableField id="69" name="Close Project27" tableColumnId="206"/>
    </queryTableFields>
  </queryTableRefresh>
</queryTable>
</file>

<file path=xl/queryTables/queryTable11.xml><?xml version="1.0" encoding="utf-8"?>
<queryTable xmlns="http://schemas.openxmlformats.org/spreadsheetml/2006/main" name="DonnéesExternes_1" connectionId="13" autoFormatId="0" applyNumberFormats="0" applyBorderFormats="0" applyFontFormats="1" applyPatternFormats="1" applyAlignmentFormats="0" applyWidthHeightFormats="0">
  <queryTableRefresh preserveSortFilterLayout="0" nextId="70">
    <queryTableFields count="69">
      <queryTableField id="1" name="Work Order" tableColumnId="138"/>
      <queryTableField id="2" name="Leader" tableColumnId="139"/>
      <queryTableField id="3" name="Status" tableColumnId="140"/>
      <queryTableField id="4" name="Description" tableColumnId="141"/>
      <queryTableField id="5" name="Equipment" tableColumnId="142"/>
      <queryTableField id="6" name="Area" tableColumnId="143"/>
      <queryTableField id="7" name="Comments" tableColumnId="144"/>
      <queryTableField id="8" name="Commissioning _x000a_Start date" tableColumnId="145"/>
      <queryTableField id="9" name="Commissioning _x000a_Completion date" tableColumnId="146"/>
      <queryTableField id="10" name="Marked-Up Document" tableColumnId="147"/>
      <queryTableField id="11" name="Identify Options" tableColumnId="148"/>
      <queryTableField id="12" name="Scope Def." tableColumnId="149"/>
      <queryTableField id="13" name="Pre. Design" tableColumnId="150"/>
      <queryTableField id="14" name="TECH Review" tableColumnId="151"/>
      <queryTableField id="15" name="Pre Cost Estimate Approved" tableColumnId="152"/>
      <queryTableField id="16" name="Package completed" tableColumnId="153"/>
      <queryTableField id="17" name="Initial Design Review" tableColumnId="154"/>
      <queryTableField id="18" name="Design Risk Review" tableColumnId="155"/>
      <queryTableField id="19" name="Final Design Review" tableColumnId="156"/>
      <queryTableField id="20" name="Design Issued" tableColumnId="157"/>
      <queryTableField id="21" name="Approved Cost Estimate" tableColumnId="158"/>
      <queryTableField id="22" name="MOC Created/Not Needed" tableColumnId="159"/>
      <queryTableField id="23" name="BOM Done" tableColumnId="160"/>
      <queryTableField id="24" name="PR Sent" tableColumnId="161"/>
      <queryTableField id="25" name="PO Issued" tableColumnId="162"/>
      <queryTableField id="26" name="PO Delivered" tableColumnId="163"/>
      <queryTableField id="27" name="Construction Package Sent" tableColumnId="164"/>
      <queryTableField id="28" name="Pick Tickets Done" tableColumnId="165"/>
      <queryTableField id="29" name="Installation Scheduled" tableColumnId="166"/>
      <queryTableField id="30" name="Installation in Progress" tableColumnId="167"/>
      <queryTableField id="31" name="PSSR Done" tableColumnId="168"/>
      <queryTableField id="32" name="Start-up Done" tableColumnId="169"/>
      <queryTableField id="33" name="Punch List" tableColumnId="170"/>
      <queryTableField id="34" name="Objectives achieved?" tableColumnId="171"/>
      <queryTableField id="35" name="Close MOC" tableColumnId="172"/>
      <queryTableField id="36" name="Close Project" tableColumnId="173"/>
      <queryTableField id="37" name="1- Engineering" tableColumnId="174"/>
      <queryTableField id="38" name="2- Procurement" tableColumnId="175"/>
      <queryTableField id="39" name="3- Execution" tableColumnId="176"/>
      <queryTableField id="40" name="Estimated date 1- Engineering" tableColumnId="177"/>
      <queryTableField id="41" name="Estimated date 2-Procurement" tableColumnId="178"/>
      <queryTableField id="42" name="Estimated date 3- Execution" tableColumnId="179"/>
      <queryTableField id="43" name="Marked-Up Document2" tableColumnId="180"/>
      <queryTableField id="44" name="Identify Options2" tableColumnId="181"/>
      <queryTableField id="45" name="Scope Def.3" tableColumnId="182"/>
      <queryTableField id="46" name="Pre. Design4" tableColumnId="183"/>
      <queryTableField id="47" name="TECH Review5" tableColumnId="184"/>
      <queryTableField id="48" name="Pre Cost Estimate Approved6" tableColumnId="185"/>
      <queryTableField id="49" name="Package given to TS7" tableColumnId="186"/>
      <queryTableField id="50" name="Initial Design Review8" tableColumnId="187"/>
      <queryTableField id="51" name="Design Risk Review9" tableColumnId="188"/>
      <queryTableField id="52" name="Final Design Review10" tableColumnId="189"/>
      <queryTableField id="53" name="TS Design Issued11" tableColumnId="190"/>
      <queryTableField id="54" name="Approved Cost Estimate12" tableColumnId="191"/>
      <queryTableField id="55" name="MOC Created/Not Needed13" tableColumnId="192"/>
      <queryTableField id="56" name="BOM Done14" tableColumnId="193"/>
      <queryTableField id="57" name="PR Sent15" tableColumnId="194"/>
      <queryTableField id="58" name="PO Issued16" tableColumnId="195"/>
      <queryTableField id="59" name="PO Delivered17" tableColumnId="196"/>
      <queryTableField id="60" name="Construction Package Sent18" tableColumnId="197"/>
      <queryTableField id="61" name="Pick Tickets Done19" tableColumnId="198"/>
      <queryTableField id="62" name="Installation Scheduled20" tableColumnId="199"/>
      <queryTableField id="63" name="Installation in Progress21" tableColumnId="200"/>
      <queryTableField id="64" name="PSSR Done22" tableColumnId="201"/>
      <queryTableField id="65" name="Start-up Done23" tableColumnId="202"/>
      <queryTableField id="66" name="Punch List24" tableColumnId="203"/>
      <queryTableField id="67" name="Objectives achieved?25" tableColumnId="204"/>
      <queryTableField id="68" name="Close MOC26" tableColumnId="205"/>
      <queryTableField id="69" name="Close Project27" tableColumnId="206"/>
    </queryTableFields>
  </queryTableRefresh>
</queryTable>
</file>

<file path=xl/queryTables/queryTable12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72">
    <queryTableFields count="71">
      <queryTableField id="1" name="Work Order" tableColumnId="213"/>
      <queryTableField id="2" name="Leader" tableColumnId="214"/>
      <queryTableField id="3" name="Status" tableColumnId="215"/>
      <queryTableField id="4" name="Description" tableColumnId="216"/>
      <queryTableField id="5" name="Equipment" tableColumnId="217"/>
      <queryTableField id="6" name="Area" tableColumnId="218"/>
      <queryTableField id="7" name="Comments" tableColumnId="219"/>
      <queryTableField id="8" name="Commissioning Start date" tableColumnId="220"/>
      <queryTableField id="9" name="Commissioning Completion date" tableColumnId="221"/>
      <queryTableField id="10" name="Marked-Up Document" tableColumnId="222"/>
      <queryTableField id="11" name="Identify Options" tableColumnId="223"/>
      <queryTableField id="12" name="Scope Def." tableColumnId="224"/>
      <queryTableField id="13" name="Pre. Design" tableColumnId="225"/>
      <queryTableField id="14" name="TECH Review" tableColumnId="226"/>
      <queryTableField id="15" name="Pre Cost Estimate Approved" tableColumnId="227"/>
      <queryTableField id="16" name="Package completed" tableColumnId="228"/>
      <queryTableField id="17" name="Initial Design Review" tableColumnId="229"/>
      <queryTableField id="18" name="Design Risk Review" tableColumnId="230"/>
      <queryTableField id="19" name="Final Design Review" tableColumnId="231"/>
      <queryTableField id="20" name="Design Issued" tableColumnId="232"/>
      <queryTableField id="21" name="Approved Cost Estimate" tableColumnId="233"/>
      <queryTableField id="22" name="MOC Created/Not Needed" tableColumnId="234"/>
      <queryTableField id="23" name="BOM Done" tableColumnId="235"/>
      <queryTableField id="24" name="PR Sent" tableColumnId="236"/>
      <queryTableField id="25" name="PO Issued" tableColumnId="237"/>
      <queryTableField id="26" name="PO Delivered" tableColumnId="238"/>
      <queryTableField id="27" name="Construction Package Sent" tableColumnId="239"/>
      <queryTableField id="28" name="Pick Tickets Done" tableColumnId="240"/>
      <queryTableField id="29" name="Installation Scheduled" tableColumnId="241"/>
      <queryTableField id="30" name="Installation in Progress" tableColumnId="242"/>
      <queryTableField id="31" name="PSSR Done" tableColumnId="243"/>
      <queryTableField id="32" name="Start-up Done" tableColumnId="244"/>
      <queryTableField id="33" name="Punch List" tableColumnId="245"/>
      <queryTableField id="34" name="Objectives achieved?" tableColumnId="246"/>
      <queryTableField id="35" name="Close MOC" tableColumnId="247"/>
      <queryTableField id="36" name="Close Project" tableColumnId="248"/>
      <queryTableField id="37" name="1- Engineering" tableColumnId="249"/>
      <queryTableField id="38" name="2- Procurement" tableColumnId="250"/>
      <queryTableField id="39" name="3- Execution" tableColumnId="251"/>
      <queryTableField id="40" name="Estimated date 1- Engineering" tableColumnId="252"/>
      <queryTableField id="41" name="Estimated date 2-Procurement" tableColumnId="253"/>
      <queryTableField id="42" name="Estimated date 3- Execution" tableColumnId="254"/>
      <queryTableField id="43" name="Marked-Up Document2" tableColumnId="255"/>
      <queryTableField id="44" name="Identify Options2" tableColumnId="256"/>
      <queryTableField id="45" name="Scope Def.3" tableColumnId="257"/>
      <queryTableField id="46" name="Pre. Design4" tableColumnId="258"/>
      <queryTableField id="47" name="TECH Review5" tableColumnId="259"/>
      <queryTableField id="48" name="Pre Cost Estimate Approved6" tableColumnId="260"/>
      <queryTableField id="49" name="Package given to TS7" tableColumnId="261"/>
      <queryTableField id="50" name="Initial Design Review8" tableColumnId="262"/>
      <queryTableField id="51" name="Design Risk Review9" tableColumnId="263"/>
      <queryTableField id="52" name="Final Design Review10" tableColumnId="264"/>
      <queryTableField id="53" name="TS Design Issued11" tableColumnId="265"/>
      <queryTableField id="54" name="Approved Cost Estimate12" tableColumnId="266"/>
      <queryTableField id="55" name="MOC Created/Not Needed13" tableColumnId="267"/>
      <queryTableField id="56" name="BOM Done14" tableColumnId="268"/>
      <queryTableField id="57" name="PR Sent15" tableColumnId="269"/>
      <queryTableField id="58" name="PO Issued16" tableColumnId="270"/>
      <queryTableField id="59" name="PO Delivered17" tableColumnId="271"/>
      <queryTableField id="60" name="Construction Package Sent18" tableColumnId="272"/>
      <queryTableField id="61" name="Pick Tickets Done19" tableColumnId="273"/>
      <queryTableField id="62" name="Installation Scheduled20" tableColumnId="274"/>
      <queryTableField id="63" name="Installation in Progress21" tableColumnId="275"/>
      <queryTableField id="64" name="PSSR Done22" tableColumnId="276"/>
      <queryTableField id="65" name="Start-up Done23" tableColumnId="277"/>
      <queryTableField id="66" name="Punch List24" tableColumnId="278"/>
      <queryTableField id="67" name="Objectives achieved?25" tableColumnId="279"/>
      <queryTableField id="68" name="Close MOC26" tableColumnId="280"/>
      <queryTableField id="69" name="Close Project27" tableColumnId="281"/>
      <queryTableField id="70" name="Commissioning _x000a_Start date" tableColumnId="282"/>
      <queryTableField id="71" name="Commissioning _x000a_Completion date" tableColumnId="28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tables/_rels/table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tables/_rels/table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tables/_rels/table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tables/_rels/table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tables/table1.xml><?xml version="1.0" encoding="utf-8"?>
<table xmlns="http://schemas.openxmlformats.org/spreadsheetml/2006/main" id="1" name="T_Data_Arun" displayName="T_Data_Arun" ref="A1:BQ4" tableType="queryTable" totalsRowShown="0" headerRowDxfId="853" dataDxfId="852">
  <autoFilter ref="A1:BQ4"/>
  <tableColumns count="69">
    <tableColumn id="138" uniqueName="138" name="Work Order" queryTableFieldId="1" dataDxfId="851"/>
    <tableColumn id="139" uniqueName="139" name="Leader" queryTableFieldId="2" dataDxfId="850"/>
    <tableColumn id="140" uniqueName="140" name="Status" queryTableFieldId="3" dataDxfId="849"/>
    <tableColumn id="141" uniqueName="141" name="Description" queryTableFieldId="4" dataDxfId="848"/>
    <tableColumn id="142" uniqueName="142" name="Equipment" queryTableFieldId="5" dataDxfId="847"/>
    <tableColumn id="143" uniqueName="143" name="Area" queryTableFieldId="6" dataDxfId="846"/>
    <tableColumn id="144" uniqueName="144" name="Comments" queryTableFieldId="7" dataDxfId="845"/>
    <tableColumn id="145" uniqueName="145" name="Commissioning Start date" queryTableFieldId="8" dataDxfId="844"/>
    <tableColumn id="146" uniqueName="146" name="Commissioning Completion date" queryTableFieldId="9" dataDxfId="843"/>
    <tableColumn id="147" uniqueName="147" name="Marked-Up Document" queryTableFieldId="10" dataDxfId="842"/>
    <tableColumn id="148" uniqueName="148" name="Identify Options" queryTableFieldId="11" dataDxfId="841"/>
    <tableColumn id="149" uniqueName="149" name="Scope Def." queryTableFieldId="12" dataDxfId="840"/>
    <tableColumn id="150" uniqueName="150" name="Pre. Design" queryTableFieldId="13" dataDxfId="839"/>
    <tableColumn id="151" uniqueName="151" name="TECH Review" queryTableFieldId="14" dataDxfId="838"/>
    <tableColumn id="152" uniqueName="152" name="Pre Cost Estimate Approved" queryTableFieldId="15" dataDxfId="837"/>
    <tableColumn id="153" uniqueName="153" name="Package completed" queryTableFieldId="16" dataDxfId="836"/>
    <tableColumn id="154" uniqueName="154" name="Initial Design Review" queryTableFieldId="17" dataDxfId="835"/>
    <tableColumn id="155" uniqueName="155" name="Design Risk Review" queryTableFieldId="18" dataDxfId="834"/>
    <tableColumn id="156" uniqueName="156" name="Final Design Review" queryTableFieldId="19" dataDxfId="833"/>
    <tableColumn id="157" uniqueName="157" name="Design Issued" queryTableFieldId="20" dataDxfId="832"/>
    <tableColumn id="158" uniqueName="158" name="Approved Cost Estimate" queryTableFieldId="21" dataDxfId="831"/>
    <tableColumn id="159" uniqueName="159" name="MOC Created/Not Needed" queryTableFieldId="22" dataDxfId="830"/>
    <tableColumn id="160" uniqueName="160" name="BOM Done" queryTableFieldId="23" dataDxfId="829"/>
    <tableColumn id="161" uniqueName="161" name="PR Sent" queryTableFieldId="24" dataDxfId="828"/>
    <tableColumn id="162" uniqueName="162" name="PO Issued" queryTableFieldId="25" dataDxfId="827"/>
    <tableColumn id="163" uniqueName="163" name="PO Delivered" queryTableFieldId="26" dataDxfId="826"/>
    <tableColumn id="164" uniqueName="164" name="Construction Package Sent" queryTableFieldId="27" dataDxfId="825"/>
    <tableColumn id="165" uniqueName="165" name="Pick Tickets Done" queryTableFieldId="28" dataDxfId="824"/>
    <tableColumn id="166" uniqueName="166" name="Installation Scheduled" queryTableFieldId="29" dataDxfId="823"/>
    <tableColumn id="167" uniqueName="167" name="Installation in Progress" queryTableFieldId="30" dataDxfId="822"/>
    <tableColumn id="168" uniqueName="168" name="PSSR Done" queryTableFieldId="31" dataDxfId="821"/>
    <tableColumn id="169" uniqueName="169" name="Start-up Done" queryTableFieldId="32" dataDxfId="820"/>
    <tableColumn id="170" uniqueName="170" name="Punch List" queryTableFieldId="33" dataDxfId="819"/>
    <tableColumn id="171" uniqueName="171" name="Objectives achieved?" queryTableFieldId="34" dataDxfId="818"/>
    <tableColumn id="172" uniqueName="172" name="Close MOC" queryTableFieldId="35" dataDxfId="817"/>
    <tableColumn id="173" uniqueName="173" name="Close Project" queryTableFieldId="36" dataDxfId="816"/>
    <tableColumn id="174" uniqueName="174" name="1- Engineering" queryTableFieldId="37" dataDxfId="815"/>
    <tableColumn id="175" uniqueName="175" name="2- Procurement" queryTableFieldId="38" dataDxfId="814"/>
    <tableColumn id="176" uniqueName="176" name="3- Execution" queryTableFieldId="39" dataDxfId="813"/>
    <tableColumn id="177" uniqueName="177" name="Estimated date 1- Engineering" queryTableFieldId="40" dataDxfId="812"/>
    <tableColumn id="178" uniqueName="178" name="Estimated date 2-Procurement" queryTableFieldId="41" dataDxfId="811"/>
    <tableColumn id="179" uniqueName="179" name="Estimated date 3- Execution" queryTableFieldId="42" dataDxfId="810"/>
    <tableColumn id="180" uniqueName="180" name="Marked-Up Document2" queryTableFieldId="43" dataDxfId="809"/>
    <tableColumn id="181" uniqueName="181" name="Identify Options2" queryTableFieldId="44" dataDxfId="808"/>
    <tableColumn id="182" uniqueName="182" name="Scope Def.3" queryTableFieldId="45" dataDxfId="807"/>
    <tableColumn id="183" uniqueName="183" name="Pre. Design4" queryTableFieldId="46" dataDxfId="806"/>
    <tableColumn id="184" uniqueName="184" name="TECH Review5" queryTableFieldId="47" dataDxfId="805"/>
    <tableColumn id="185" uniqueName="185" name="Pre Cost Estimate Approved6" queryTableFieldId="48" dataDxfId="804"/>
    <tableColumn id="186" uniqueName="186" name="Package given to TS7" queryTableFieldId="49" dataDxfId="803"/>
    <tableColumn id="187" uniqueName="187" name="Initial Design Review8" queryTableFieldId="50" dataDxfId="802"/>
    <tableColumn id="188" uniqueName="188" name="Design Risk Review9" queryTableFieldId="51" dataDxfId="801"/>
    <tableColumn id="189" uniqueName="189" name="Final Design Review10" queryTableFieldId="52" dataDxfId="800"/>
    <tableColumn id="190" uniqueName="190" name="TS Design Issued11" queryTableFieldId="53" dataDxfId="799"/>
    <tableColumn id="191" uniqueName="191" name="Approved Cost Estimate12" queryTableFieldId="54" dataDxfId="798"/>
    <tableColumn id="192" uniqueName="192" name="MOC Created/Not Needed13" queryTableFieldId="55" dataDxfId="797"/>
    <tableColumn id="193" uniqueName="193" name="BOM Done14" queryTableFieldId="56" dataDxfId="796"/>
    <tableColumn id="194" uniqueName="194" name="PR Sent15" queryTableFieldId="57" dataDxfId="795"/>
    <tableColumn id="195" uniqueName="195" name="PO Issued16" queryTableFieldId="58" dataDxfId="794"/>
    <tableColumn id="196" uniqueName="196" name="PO Delivered17" queryTableFieldId="59" dataDxfId="793"/>
    <tableColumn id="197" uniqueName="197" name="Construction Package Sent18" queryTableFieldId="60" dataDxfId="792"/>
    <tableColumn id="198" uniqueName="198" name="Pick Tickets Done19" queryTableFieldId="61" dataDxfId="791"/>
    <tableColumn id="199" uniqueName="199" name="Installation Scheduled20" queryTableFieldId="62" dataDxfId="790"/>
    <tableColumn id="200" uniqueName="200" name="Installation in Progress21" queryTableFieldId="63" dataDxfId="789"/>
    <tableColumn id="201" uniqueName="201" name="PSSR Done22" queryTableFieldId="64" dataDxfId="788"/>
    <tableColumn id="202" uniqueName="202" name="Start-up Done23" queryTableFieldId="65" dataDxfId="787"/>
    <tableColumn id="203" uniqueName="203" name="Punch List24" queryTableFieldId="66" dataDxfId="786"/>
    <tableColumn id="204" uniqueName="204" name="Objectives achieved?25" queryTableFieldId="67" dataDxfId="785"/>
    <tableColumn id="205" uniqueName="205" name="Close MOC26" queryTableFieldId="68" dataDxfId="784"/>
    <tableColumn id="206" uniqueName="206" name="Close Project27" queryTableFieldId="69" dataDxfId="783"/>
  </tableColumns>
  <tableStyleInfo name="TableStyleQueryResult" showFirstColumn="0" showLastColumn="0" showRowStripes="1" showColumnStripes="0"/>
</table>
</file>

<file path=xl/tables/table2.xml><?xml version="1.0" encoding="utf-8"?>
<table xmlns="http://schemas.openxmlformats.org/spreadsheetml/2006/main" id="2" name="T_Data_Denis" displayName="T_Data_Denis" ref="A1:BQ5" tableType="queryTable" totalsRowShown="0" headerRowDxfId="782" dataDxfId="781">
  <autoFilter ref="A1:BQ5"/>
  <tableColumns count="69">
    <tableColumn id="138" uniqueName="138" name="Work Order" queryTableFieldId="1" dataDxfId="780"/>
    <tableColumn id="139" uniqueName="139" name="Leader" queryTableFieldId="2" dataDxfId="779"/>
    <tableColumn id="140" uniqueName="140" name="Status" queryTableFieldId="3" dataDxfId="778"/>
    <tableColumn id="141" uniqueName="141" name="Description" queryTableFieldId="4" dataDxfId="777"/>
    <tableColumn id="142" uniqueName="142" name="Equipment" queryTableFieldId="5" dataDxfId="776"/>
    <tableColumn id="143" uniqueName="143" name="Area" queryTableFieldId="6" dataDxfId="775"/>
    <tableColumn id="144" uniqueName="144" name="Comments" queryTableFieldId="7" dataDxfId="774"/>
    <tableColumn id="145" uniqueName="145" name="Commissioning Start date" queryTableFieldId="8" dataDxfId="773"/>
    <tableColumn id="146" uniqueName="146" name="Commissioning Completion date" queryTableFieldId="9" dataDxfId="772"/>
    <tableColumn id="147" uniqueName="147" name="Marked-Up Document" queryTableFieldId="10" dataDxfId="771"/>
    <tableColumn id="148" uniqueName="148" name="Identify Options" queryTableFieldId="11" dataDxfId="770"/>
    <tableColumn id="149" uniqueName="149" name="Scope Def." queryTableFieldId="12" dataDxfId="769"/>
    <tableColumn id="150" uniqueName="150" name="Pre. Design" queryTableFieldId="13" dataDxfId="768"/>
    <tableColumn id="151" uniqueName="151" name="TECH Review" queryTableFieldId="14" dataDxfId="767"/>
    <tableColumn id="152" uniqueName="152" name="Pre Cost Estimate Approved" queryTableFieldId="15" dataDxfId="766"/>
    <tableColumn id="153" uniqueName="153" name="Package completed" queryTableFieldId="16" dataDxfId="765"/>
    <tableColumn id="154" uniqueName="154" name="Initial Design Review" queryTableFieldId="17" dataDxfId="764"/>
    <tableColumn id="155" uniqueName="155" name="Design Risk Review" queryTableFieldId="18" dataDxfId="763"/>
    <tableColumn id="156" uniqueName="156" name="Final Design Review" queryTableFieldId="19" dataDxfId="762"/>
    <tableColumn id="157" uniqueName="157" name="Design Issued" queryTableFieldId="20" dataDxfId="761"/>
    <tableColumn id="158" uniqueName="158" name="Approved Cost Estimate" queryTableFieldId="21" dataDxfId="760"/>
    <tableColumn id="159" uniqueName="159" name="MOC Created/Not Needed" queryTableFieldId="22" dataDxfId="759"/>
    <tableColumn id="160" uniqueName="160" name="BOM Done" queryTableFieldId="23" dataDxfId="758"/>
    <tableColumn id="161" uniqueName="161" name="PR Sent" queryTableFieldId="24" dataDxfId="757"/>
    <tableColumn id="162" uniqueName="162" name="PO Issued" queryTableFieldId="25" dataDxfId="756"/>
    <tableColumn id="163" uniqueName="163" name="PO Delivered" queryTableFieldId="26" dataDxfId="755"/>
    <tableColumn id="164" uniqueName="164" name="Construction Package Sent" queryTableFieldId="27" dataDxfId="754"/>
    <tableColumn id="165" uniqueName="165" name="Pick Tickets Done" queryTableFieldId="28" dataDxfId="753"/>
    <tableColumn id="166" uniqueName="166" name="Installation Scheduled" queryTableFieldId="29" dataDxfId="752"/>
    <tableColumn id="167" uniqueName="167" name="Installation in Progress" queryTableFieldId="30" dataDxfId="751"/>
    <tableColumn id="168" uniqueName="168" name="PSSR Done" queryTableFieldId="31" dataDxfId="750"/>
    <tableColumn id="169" uniqueName="169" name="Start-up Done" queryTableFieldId="32" dataDxfId="749"/>
    <tableColumn id="170" uniqueName="170" name="Punch List" queryTableFieldId="33" dataDxfId="748"/>
    <tableColumn id="171" uniqueName="171" name="Objectives achieved?" queryTableFieldId="34" dataDxfId="747"/>
    <tableColumn id="172" uniqueName="172" name="Close MOC" queryTableFieldId="35" dataDxfId="746"/>
    <tableColumn id="173" uniqueName="173" name="Close Project" queryTableFieldId="36" dataDxfId="745"/>
    <tableColumn id="174" uniqueName="174" name="1- Engineering" queryTableFieldId="37" dataDxfId="744"/>
    <tableColumn id="175" uniqueName="175" name="2- Procurement" queryTableFieldId="38" dataDxfId="743"/>
    <tableColumn id="176" uniqueName="176" name="3- Execution" queryTableFieldId="39" dataDxfId="742"/>
    <tableColumn id="177" uniqueName="177" name="Estimated date 1- Engineering" queryTableFieldId="40" dataDxfId="741"/>
    <tableColumn id="178" uniqueName="178" name="Estimated date 2-Procurement" queryTableFieldId="41" dataDxfId="740"/>
    <tableColumn id="179" uniqueName="179" name="Estimated date 3- Execution" queryTableFieldId="42" dataDxfId="739"/>
    <tableColumn id="180" uniqueName="180" name="Marked-Up Document2" queryTableFieldId="43" dataDxfId="738"/>
    <tableColumn id="181" uniqueName="181" name="Identify Options2" queryTableFieldId="44" dataDxfId="737"/>
    <tableColumn id="182" uniqueName="182" name="Scope Def.3" queryTableFieldId="45" dataDxfId="736"/>
    <tableColumn id="183" uniqueName="183" name="Pre. Design4" queryTableFieldId="46" dataDxfId="735"/>
    <tableColumn id="184" uniqueName="184" name="TECH Review5" queryTableFieldId="47" dataDxfId="734"/>
    <tableColumn id="185" uniqueName="185" name="Pre Cost Estimate Approved6" queryTableFieldId="48" dataDxfId="733"/>
    <tableColumn id="186" uniqueName="186" name="Package given to TS7" queryTableFieldId="49" dataDxfId="732"/>
    <tableColumn id="187" uniqueName="187" name="Initial Design Review8" queryTableFieldId="50" dataDxfId="731"/>
    <tableColumn id="188" uniqueName="188" name="Design Risk Review9" queryTableFieldId="51" dataDxfId="730"/>
    <tableColumn id="189" uniqueName="189" name="Final Design Review10" queryTableFieldId="52" dataDxfId="729"/>
    <tableColumn id="190" uniqueName="190" name="TS Design Issued11" queryTableFieldId="53" dataDxfId="728"/>
    <tableColumn id="191" uniqueName="191" name="Approved Cost Estimate12" queryTableFieldId="54" dataDxfId="727"/>
    <tableColumn id="192" uniqueName="192" name="MOC Created/Not Needed13" queryTableFieldId="55" dataDxfId="726"/>
    <tableColumn id="193" uniqueName="193" name="BOM Done14" queryTableFieldId="56" dataDxfId="725"/>
    <tableColumn id="194" uniqueName="194" name="PR Sent15" queryTableFieldId="57" dataDxfId="724"/>
    <tableColumn id="195" uniqueName="195" name="PO Issued16" queryTableFieldId="58" dataDxfId="723"/>
    <tableColumn id="196" uniqueName="196" name="PO Delivered17" queryTableFieldId="59" dataDxfId="722"/>
    <tableColumn id="197" uniqueName="197" name="Construction Package Sent18" queryTableFieldId="60" dataDxfId="721"/>
    <tableColumn id="198" uniqueName="198" name="Pick Tickets Done19" queryTableFieldId="61" dataDxfId="720"/>
    <tableColumn id="199" uniqueName="199" name="Installation Scheduled20" queryTableFieldId="62" dataDxfId="719"/>
    <tableColumn id="200" uniqueName="200" name="Installation in Progress21" queryTableFieldId="63" dataDxfId="718"/>
    <tableColumn id="201" uniqueName="201" name="PSSR Done22" queryTableFieldId="64" dataDxfId="717"/>
    <tableColumn id="202" uniqueName="202" name="Start-up Done23" queryTableFieldId="65" dataDxfId="716"/>
    <tableColumn id="203" uniqueName="203" name="Punch List24" queryTableFieldId="66" dataDxfId="715"/>
    <tableColumn id="204" uniqueName="204" name="Objectives achieved?25" queryTableFieldId="67" dataDxfId="714"/>
    <tableColumn id="205" uniqueName="205" name="Close MOC26" queryTableFieldId="68" dataDxfId="713"/>
    <tableColumn id="206" uniqueName="206" name="Close Project27" queryTableFieldId="69" dataDxfId="712"/>
  </tableColumns>
  <tableStyleInfo name="TableStyleQueryResult" showFirstColumn="0" showLastColumn="0" showRowStripes="1" showColumnStripes="0"/>
</table>
</file>

<file path=xl/tables/table3.xml><?xml version="1.0" encoding="utf-8"?>
<table xmlns="http://schemas.openxmlformats.org/spreadsheetml/2006/main" id="3" name="T_Data_Elisa" displayName="T_Data_Elisa" ref="A1:BQ2" tableType="queryTable" totalsRowShown="0" headerRowDxfId="711" dataDxfId="710">
  <autoFilter ref="A1:BQ2"/>
  <tableColumns count="69">
    <tableColumn id="138" uniqueName="138" name="Work Order" queryTableFieldId="1" dataDxfId="709"/>
    <tableColumn id="139" uniqueName="139" name="Leader" queryTableFieldId="2" dataDxfId="708"/>
    <tableColumn id="140" uniqueName="140" name="Status" queryTableFieldId="3" dataDxfId="707"/>
    <tableColumn id="141" uniqueName="141" name="Description" queryTableFieldId="4" dataDxfId="706"/>
    <tableColumn id="142" uniqueName="142" name="Equipment" queryTableFieldId="5" dataDxfId="705"/>
    <tableColumn id="143" uniqueName="143" name="Area" queryTableFieldId="6" dataDxfId="704"/>
    <tableColumn id="144" uniqueName="144" name="Comments" queryTableFieldId="7" dataDxfId="703"/>
    <tableColumn id="145" uniqueName="145" name="Commissioning Start date" queryTableFieldId="8" dataDxfId="702"/>
    <tableColumn id="146" uniqueName="146" name="Commissioning Completion date" queryTableFieldId="9" dataDxfId="701"/>
    <tableColumn id="147" uniqueName="147" name="Marked-Up Document" queryTableFieldId="10" dataDxfId="700"/>
    <tableColumn id="148" uniqueName="148" name="Identify Options" queryTableFieldId="11" dataDxfId="699"/>
    <tableColumn id="149" uniqueName="149" name="Scope Def." queryTableFieldId="12" dataDxfId="698"/>
    <tableColumn id="150" uniqueName="150" name="Pre. Design" queryTableFieldId="13" dataDxfId="697"/>
    <tableColumn id="151" uniqueName="151" name="TECH Review" queryTableFieldId="14" dataDxfId="696"/>
    <tableColumn id="152" uniqueName="152" name="Pre Cost Estimate Approved" queryTableFieldId="15" dataDxfId="695"/>
    <tableColumn id="153" uniqueName="153" name="Package completed" queryTableFieldId="16" dataDxfId="694"/>
    <tableColumn id="154" uniqueName="154" name="Initial Design Review" queryTableFieldId="17" dataDxfId="693"/>
    <tableColumn id="155" uniqueName="155" name="Design Risk Review" queryTableFieldId="18" dataDxfId="692"/>
    <tableColumn id="156" uniqueName="156" name="Final Design Review" queryTableFieldId="19" dataDxfId="691"/>
    <tableColumn id="157" uniqueName="157" name="Design Issued" queryTableFieldId="20" dataDxfId="690"/>
    <tableColumn id="158" uniqueName="158" name="Approved Cost Estimate" queryTableFieldId="21" dataDxfId="689"/>
    <tableColumn id="159" uniqueName="159" name="MOC Created/Not Needed" queryTableFieldId="22" dataDxfId="688"/>
    <tableColumn id="160" uniqueName="160" name="BOM Done" queryTableFieldId="23" dataDxfId="687"/>
    <tableColumn id="161" uniqueName="161" name="PR Sent" queryTableFieldId="24" dataDxfId="686"/>
    <tableColumn id="162" uniqueName="162" name="PO Issued" queryTableFieldId="25" dataDxfId="685"/>
    <tableColumn id="163" uniqueName="163" name="PO Delivered" queryTableFieldId="26" dataDxfId="684"/>
    <tableColumn id="164" uniqueName="164" name="Construction Package Sent" queryTableFieldId="27" dataDxfId="683"/>
    <tableColumn id="165" uniqueName="165" name="Pick Tickets Done" queryTableFieldId="28" dataDxfId="682"/>
    <tableColumn id="166" uniqueName="166" name="Installation Scheduled" queryTableFieldId="29" dataDxfId="681"/>
    <tableColumn id="167" uniqueName="167" name="Installation in Progress" queryTableFieldId="30" dataDxfId="680"/>
    <tableColumn id="168" uniqueName="168" name="PSSR Done" queryTableFieldId="31" dataDxfId="679"/>
    <tableColumn id="169" uniqueName="169" name="Start-up Done" queryTableFieldId="32" dataDxfId="678"/>
    <tableColumn id="170" uniqueName="170" name="Punch List" queryTableFieldId="33" dataDxfId="677"/>
    <tableColumn id="171" uniqueName="171" name="Objectives achieved?" queryTableFieldId="34" dataDxfId="676"/>
    <tableColumn id="172" uniqueName="172" name="Close MOC" queryTableFieldId="35" dataDxfId="675"/>
    <tableColumn id="173" uniqueName="173" name="Close Project" queryTableFieldId="36" dataDxfId="674"/>
    <tableColumn id="174" uniqueName="174" name="1- Engineering" queryTableFieldId="37" dataDxfId="673"/>
    <tableColumn id="175" uniqueName="175" name="2- Procurement" queryTableFieldId="38" dataDxfId="672"/>
    <tableColumn id="176" uniqueName="176" name="3- Execution" queryTableFieldId="39" dataDxfId="671"/>
    <tableColumn id="177" uniqueName="177" name="Estimated date 1- Engineering" queryTableFieldId="40" dataDxfId="670"/>
    <tableColumn id="178" uniqueName="178" name="Estimated date 2-Procurement" queryTableFieldId="41" dataDxfId="669"/>
    <tableColumn id="179" uniqueName="179" name="Estimated date 3- Execution" queryTableFieldId="42" dataDxfId="668"/>
    <tableColumn id="180" uniqueName="180" name="Marked-Up Document2" queryTableFieldId="43" dataDxfId="667"/>
    <tableColumn id="181" uniqueName="181" name="Identify Options2" queryTableFieldId="44" dataDxfId="666"/>
    <tableColumn id="182" uniqueName="182" name="Scope Def.3" queryTableFieldId="45" dataDxfId="665"/>
    <tableColumn id="183" uniqueName="183" name="Pre. Design4" queryTableFieldId="46" dataDxfId="664"/>
    <tableColumn id="184" uniqueName="184" name="TECH Review5" queryTableFieldId="47" dataDxfId="663"/>
    <tableColumn id="185" uniqueName="185" name="Pre Cost Estimate Approved6" queryTableFieldId="48" dataDxfId="662"/>
    <tableColumn id="186" uniqueName="186" name="Package given to TS7" queryTableFieldId="49" dataDxfId="661"/>
    <tableColumn id="187" uniqueName="187" name="Initial Design Review8" queryTableFieldId="50" dataDxfId="660"/>
    <tableColumn id="188" uniqueName="188" name="Design Risk Review9" queryTableFieldId="51" dataDxfId="659"/>
    <tableColumn id="189" uniqueName="189" name="Final Design Review10" queryTableFieldId="52" dataDxfId="658"/>
    <tableColumn id="190" uniqueName="190" name="TS Design Issued11" queryTableFieldId="53" dataDxfId="657"/>
    <tableColumn id="191" uniqueName="191" name="Approved Cost Estimate12" queryTableFieldId="54" dataDxfId="656"/>
    <tableColumn id="192" uniqueName="192" name="MOC Created/Not Needed13" queryTableFieldId="55" dataDxfId="655"/>
    <tableColumn id="193" uniqueName="193" name="BOM Done14" queryTableFieldId="56" dataDxfId="654"/>
    <tableColumn id="194" uniqueName="194" name="PR Sent15" queryTableFieldId="57" dataDxfId="653"/>
    <tableColumn id="195" uniqueName="195" name="PO Issued16" queryTableFieldId="58" dataDxfId="652"/>
    <tableColumn id="196" uniqueName="196" name="PO Delivered17" queryTableFieldId="59" dataDxfId="651"/>
    <tableColumn id="197" uniqueName="197" name="Construction Package Sent18" queryTableFieldId="60" dataDxfId="650"/>
    <tableColumn id="198" uniqueName="198" name="Pick Tickets Done19" queryTableFieldId="61" dataDxfId="649"/>
    <tableColumn id="199" uniqueName="199" name="Installation Scheduled20" queryTableFieldId="62" dataDxfId="648"/>
    <tableColumn id="200" uniqueName="200" name="Installation in Progress21" queryTableFieldId="63" dataDxfId="647"/>
    <tableColumn id="201" uniqueName="201" name="PSSR Done22" queryTableFieldId="64" dataDxfId="646"/>
    <tableColumn id="202" uniqueName="202" name="Start-up Done23" queryTableFieldId="65" dataDxfId="645"/>
    <tableColumn id="203" uniqueName="203" name="Punch List24" queryTableFieldId="66" dataDxfId="644"/>
    <tableColumn id="204" uniqueName="204" name="Objectives achieved?25" queryTableFieldId="67" dataDxfId="643"/>
    <tableColumn id="205" uniqueName="205" name="Close MOC26" queryTableFieldId="68" dataDxfId="642"/>
    <tableColumn id="206" uniqueName="206" name="Close Project27" queryTableFieldId="69" dataDxfId="641"/>
  </tableColumns>
  <tableStyleInfo name="TableStyleQueryResult" showFirstColumn="0" showLastColumn="0" showRowStripes="1" showColumnStripes="0"/>
</table>
</file>

<file path=xl/tables/table4.xml><?xml version="1.0" encoding="utf-8"?>
<table xmlns="http://schemas.openxmlformats.org/spreadsheetml/2006/main" id="4" name="T_Data_Gueorgui" displayName="T_Data_Gueorgui" ref="A1:BQ2" tableType="queryTable" totalsRowShown="0" headerRowDxfId="640" dataDxfId="639">
  <autoFilter ref="A1:BQ2"/>
  <tableColumns count="69">
    <tableColumn id="138" uniqueName="138" name="Work Order" queryTableFieldId="1" dataDxfId="638"/>
    <tableColumn id="139" uniqueName="139" name="Leader" queryTableFieldId="2" dataDxfId="637"/>
    <tableColumn id="140" uniqueName="140" name="Status" queryTableFieldId="3" dataDxfId="636"/>
    <tableColumn id="141" uniqueName="141" name="Description" queryTableFieldId="4" dataDxfId="635"/>
    <tableColumn id="142" uniqueName="142" name="Equipment" queryTableFieldId="5" dataDxfId="634"/>
    <tableColumn id="143" uniqueName="143" name="Area" queryTableFieldId="6" dataDxfId="633"/>
    <tableColumn id="144" uniqueName="144" name="Comments" queryTableFieldId="7" dataDxfId="632"/>
    <tableColumn id="145" uniqueName="145" name="Commissioning Start date" queryTableFieldId="8" dataDxfId="631"/>
    <tableColumn id="146" uniqueName="146" name="Commissioning Completion date" queryTableFieldId="9" dataDxfId="630"/>
    <tableColumn id="147" uniqueName="147" name="Marked-Up Document" queryTableFieldId="10" dataDxfId="629"/>
    <tableColumn id="148" uniqueName="148" name="Identify Options" queryTableFieldId="11" dataDxfId="628"/>
    <tableColumn id="149" uniqueName="149" name="Scope Def." queryTableFieldId="12" dataDxfId="627"/>
    <tableColumn id="150" uniqueName="150" name="Pre. Design" queryTableFieldId="13" dataDxfId="626"/>
    <tableColumn id="151" uniqueName="151" name="TECH Review" queryTableFieldId="14" dataDxfId="625"/>
    <tableColumn id="152" uniqueName="152" name="Pre Cost Estimate Approved" queryTableFieldId="15" dataDxfId="624"/>
    <tableColumn id="153" uniqueName="153" name="Package completed" queryTableFieldId="16" dataDxfId="623"/>
    <tableColumn id="154" uniqueName="154" name="Initial Design Review" queryTableFieldId="17" dataDxfId="622"/>
    <tableColumn id="155" uniqueName="155" name="Design Risk Review" queryTableFieldId="18" dataDxfId="621"/>
    <tableColumn id="156" uniqueName="156" name="Final Design Review" queryTableFieldId="19" dataDxfId="620"/>
    <tableColumn id="157" uniqueName="157" name="Design Issued" queryTableFieldId="20" dataDxfId="619"/>
    <tableColumn id="158" uniqueName="158" name="Approved Cost Estimate" queryTableFieldId="21" dataDxfId="618"/>
    <tableColumn id="159" uniqueName="159" name="MOC Created/Not Needed" queryTableFieldId="22" dataDxfId="617"/>
    <tableColumn id="160" uniqueName="160" name="BOM Done" queryTableFieldId="23" dataDxfId="616"/>
    <tableColumn id="161" uniqueName="161" name="PR Sent" queryTableFieldId="24" dataDxfId="615"/>
    <tableColumn id="162" uniqueName="162" name="PO Issued" queryTableFieldId="25" dataDxfId="614"/>
    <tableColumn id="163" uniqueName="163" name="PO Delivered" queryTableFieldId="26" dataDxfId="613"/>
    <tableColumn id="164" uniqueName="164" name="Construction Package Sent" queryTableFieldId="27" dataDxfId="612"/>
    <tableColumn id="165" uniqueName="165" name="Pick Tickets Done" queryTableFieldId="28" dataDxfId="611"/>
    <tableColumn id="166" uniqueName="166" name="Installation Scheduled" queryTableFieldId="29" dataDxfId="610"/>
    <tableColumn id="167" uniqueName="167" name="Installation in Progress" queryTableFieldId="30" dataDxfId="609"/>
    <tableColumn id="168" uniqueName="168" name="PSSR Done" queryTableFieldId="31" dataDxfId="608"/>
    <tableColumn id="169" uniqueName="169" name="Start-up Done" queryTableFieldId="32" dataDxfId="607"/>
    <tableColumn id="170" uniqueName="170" name="Punch List" queryTableFieldId="33" dataDxfId="606"/>
    <tableColumn id="171" uniqueName="171" name="Objectives achieved?" queryTableFieldId="34" dataDxfId="605"/>
    <tableColumn id="172" uniqueName="172" name="Close MOC" queryTableFieldId="35" dataDxfId="604"/>
    <tableColumn id="173" uniqueName="173" name="Close Project" queryTableFieldId="36" dataDxfId="603"/>
    <tableColumn id="174" uniqueName="174" name="1- Engineering" queryTableFieldId="37" dataDxfId="602"/>
    <tableColumn id="175" uniqueName="175" name="2- Procurement" queryTableFieldId="38" dataDxfId="601"/>
    <tableColumn id="176" uniqueName="176" name="3- Execution" queryTableFieldId="39" dataDxfId="600"/>
    <tableColumn id="177" uniqueName="177" name="Estimated date 1- Engineering" queryTableFieldId="40" dataDxfId="599"/>
    <tableColumn id="178" uniqueName="178" name="Estimated date 2-Procurement" queryTableFieldId="41" dataDxfId="598"/>
    <tableColumn id="179" uniqueName="179" name="Estimated date 3- Execution" queryTableFieldId="42" dataDxfId="597"/>
    <tableColumn id="180" uniqueName="180" name="Marked-Up Document2" queryTableFieldId="43" dataDxfId="596"/>
    <tableColumn id="181" uniqueName="181" name="Identify Options2" queryTableFieldId="44" dataDxfId="595"/>
    <tableColumn id="182" uniqueName="182" name="Scope Def.3" queryTableFieldId="45" dataDxfId="594"/>
    <tableColumn id="183" uniqueName="183" name="Pre. Design4" queryTableFieldId="46" dataDxfId="593"/>
    <tableColumn id="184" uniqueName="184" name="TECH Review5" queryTableFieldId="47" dataDxfId="592"/>
    <tableColumn id="185" uniqueName="185" name="Pre Cost Estimate Approved6" queryTableFieldId="48" dataDxfId="591"/>
    <tableColumn id="186" uniqueName="186" name="Package given to TS7" queryTableFieldId="49" dataDxfId="590"/>
    <tableColumn id="187" uniqueName="187" name="Initial Design Review8" queryTableFieldId="50" dataDxfId="589"/>
    <tableColumn id="188" uniqueName="188" name="Design Risk Review9" queryTableFieldId="51" dataDxfId="588"/>
    <tableColumn id="189" uniqueName="189" name="Final Design Review10" queryTableFieldId="52" dataDxfId="587"/>
    <tableColumn id="190" uniqueName="190" name="TS Design Issued11" queryTableFieldId="53" dataDxfId="586"/>
    <tableColumn id="191" uniqueName="191" name="Approved Cost Estimate12" queryTableFieldId="54" dataDxfId="585"/>
    <tableColumn id="192" uniqueName="192" name="MOC Created/Not Needed13" queryTableFieldId="55" dataDxfId="584"/>
    <tableColumn id="193" uniqueName="193" name="BOM Done14" queryTableFieldId="56" dataDxfId="583"/>
    <tableColumn id="194" uniqueName="194" name="PR Sent15" queryTableFieldId="57" dataDxfId="582"/>
    <tableColumn id="195" uniqueName="195" name="PO Issued16" queryTableFieldId="58" dataDxfId="581"/>
    <tableColumn id="196" uniqueName="196" name="PO Delivered17" queryTableFieldId="59" dataDxfId="580"/>
    <tableColumn id="197" uniqueName="197" name="Construction Package Sent18" queryTableFieldId="60" dataDxfId="579"/>
    <tableColumn id="198" uniqueName="198" name="Pick Tickets Done19" queryTableFieldId="61" dataDxfId="578"/>
    <tableColumn id="199" uniqueName="199" name="Installation Scheduled20" queryTableFieldId="62" dataDxfId="577"/>
    <tableColumn id="200" uniqueName="200" name="Installation in Progress21" queryTableFieldId="63" dataDxfId="576"/>
    <tableColumn id="201" uniqueName="201" name="PSSR Done22" queryTableFieldId="64" dataDxfId="575"/>
    <tableColumn id="202" uniqueName="202" name="Start-up Done23" queryTableFieldId="65" dataDxfId="574"/>
    <tableColumn id="203" uniqueName="203" name="Punch List24" queryTableFieldId="66" dataDxfId="573"/>
    <tableColumn id="204" uniqueName="204" name="Objectives achieved?25" queryTableFieldId="67" dataDxfId="572"/>
    <tableColumn id="205" uniqueName="205" name="Close MOC26" queryTableFieldId="68" dataDxfId="571"/>
    <tableColumn id="206" uniqueName="206" name="Close Project27" queryTableFieldId="69" dataDxfId="570"/>
  </tableColumns>
  <tableStyleInfo name="TableStyleQueryResult" showFirstColumn="0" showLastColumn="0" showRowStripes="1" showColumnStripes="0"/>
</table>
</file>

<file path=xl/tables/table5.xml><?xml version="1.0" encoding="utf-8"?>
<table xmlns="http://schemas.openxmlformats.org/spreadsheetml/2006/main" id="5" name="T_Data_Guillaume" displayName="T_Data_Guillaume" ref="A1:BQ7" tableType="queryTable" totalsRowShown="0" headerRowDxfId="569" dataDxfId="568">
  <autoFilter ref="A1:BQ7"/>
  <tableColumns count="69">
    <tableColumn id="138" uniqueName="138" name="Work Order" queryTableFieldId="1" dataDxfId="567"/>
    <tableColumn id="139" uniqueName="139" name="Leader" queryTableFieldId="2" dataDxfId="566"/>
    <tableColumn id="140" uniqueName="140" name="Status" queryTableFieldId="3" dataDxfId="565"/>
    <tableColumn id="141" uniqueName="141" name="Description" queryTableFieldId="4" dataDxfId="564"/>
    <tableColumn id="142" uniqueName="142" name="Equipment" queryTableFieldId="5" dataDxfId="563"/>
    <tableColumn id="143" uniqueName="143" name="Area" queryTableFieldId="6" dataDxfId="562"/>
    <tableColumn id="144" uniqueName="144" name="Comments" queryTableFieldId="7" dataDxfId="561"/>
    <tableColumn id="145" uniqueName="145" name="Commissioning Start date" queryTableFieldId="8" dataDxfId="560"/>
    <tableColumn id="146" uniqueName="146" name="Commissioning Completion date" queryTableFieldId="9" dataDxfId="559"/>
    <tableColumn id="147" uniqueName="147" name="Marked-Up Document" queryTableFieldId="10" dataDxfId="558"/>
    <tableColumn id="148" uniqueName="148" name="Identify Options" queryTableFieldId="11" dataDxfId="557"/>
    <tableColumn id="149" uniqueName="149" name="Scope Def." queryTableFieldId="12" dataDxfId="556"/>
    <tableColumn id="150" uniqueName="150" name="Pre. Design" queryTableFieldId="13" dataDxfId="555"/>
    <tableColumn id="151" uniqueName="151" name="TECH Review" queryTableFieldId="14" dataDxfId="554"/>
    <tableColumn id="152" uniqueName="152" name="Pre Cost Estimate Approved" queryTableFieldId="15" dataDxfId="553"/>
    <tableColumn id="153" uniqueName="153" name="Package completed" queryTableFieldId="16" dataDxfId="552"/>
    <tableColumn id="154" uniqueName="154" name="Initial Design Review" queryTableFieldId="17" dataDxfId="551"/>
    <tableColumn id="155" uniqueName="155" name="Design Risk Review" queryTableFieldId="18" dataDxfId="550"/>
    <tableColumn id="156" uniqueName="156" name="Final Design Review" queryTableFieldId="19" dataDxfId="549"/>
    <tableColumn id="157" uniqueName="157" name="Design Issued" queryTableFieldId="20" dataDxfId="548"/>
    <tableColumn id="158" uniqueName="158" name="Approved Cost Estimate" queryTableFieldId="21" dataDxfId="547"/>
    <tableColumn id="159" uniqueName="159" name="MOC Created/Not Needed" queryTableFieldId="22" dataDxfId="546"/>
    <tableColumn id="160" uniqueName="160" name="BOM Done" queryTableFieldId="23" dataDxfId="545"/>
    <tableColumn id="161" uniqueName="161" name="PR Sent" queryTableFieldId="24" dataDxfId="544"/>
    <tableColumn id="162" uniqueName="162" name="PO Issued" queryTableFieldId="25" dataDxfId="543"/>
    <tableColumn id="163" uniqueName="163" name="PO Delivered" queryTableFieldId="26" dataDxfId="542"/>
    <tableColumn id="164" uniqueName="164" name="Construction Package Sent" queryTableFieldId="27" dataDxfId="541"/>
    <tableColumn id="165" uniqueName="165" name="Pick Tickets Done" queryTableFieldId="28" dataDxfId="540"/>
    <tableColumn id="166" uniqueName="166" name="Installation Scheduled" queryTableFieldId="29" dataDxfId="539"/>
    <tableColumn id="167" uniqueName="167" name="Installation in Progress" queryTableFieldId="30" dataDxfId="538"/>
    <tableColumn id="168" uniqueName="168" name="PSSR Done" queryTableFieldId="31" dataDxfId="537"/>
    <tableColumn id="169" uniqueName="169" name="Start-up Done" queryTableFieldId="32" dataDxfId="536"/>
    <tableColumn id="170" uniqueName="170" name="Punch List" queryTableFieldId="33" dataDxfId="535"/>
    <tableColumn id="171" uniqueName="171" name="Objectives achieved?" queryTableFieldId="34" dataDxfId="534"/>
    <tableColumn id="172" uniqueName="172" name="Close MOC" queryTableFieldId="35" dataDxfId="533"/>
    <tableColumn id="173" uniqueName="173" name="Close Project" queryTableFieldId="36" dataDxfId="532"/>
    <tableColumn id="174" uniqueName="174" name="1- Engineering" queryTableFieldId="37" dataDxfId="531"/>
    <tableColumn id="175" uniqueName="175" name="2- Procurement" queryTableFieldId="38" dataDxfId="530"/>
    <tableColumn id="176" uniqueName="176" name="3- Execution" queryTableFieldId="39" dataDxfId="529"/>
    <tableColumn id="177" uniqueName="177" name="Estimated date 1- Engineering" queryTableFieldId="40" dataDxfId="528"/>
    <tableColumn id="178" uniqueName="178" name="Estimated date 2-Procurement" queryTableFieldId="41" dataDxfId="527"/>
    <tableColumn id="179" uniqueName="179" name="Estimated date 3- Execution" queryTableFieldId="42" dataDxfId="526"/>
    <tableColumn id="180" uniqueName="180" name="Marked-Up Document2" queryTableFieldId="43" dataDxfId="525"/>
    <tableColumn id="181" uniqueName="181" name="Identify Options2" queryTableFieldId="44" dataDxfId="524"/>
    <tableColumn id="182" uniqueName="182" name="Scope Def.3" queryTableFieldId="45" dataDxfId="523"/>
    <tableColumn id="183" uniqueName="183" name="Pre. Design4" queryTableFieldId="46" dataDxfId="522"/>
    <tableColumn id="184" uniqueName="184" name="TECH Review5" queryTableFieldId="47" dataDxfId="521"/>
    <tableColumn id="185" uniqueName="185" name="Pre Cost Estimate Approved6" queryTableFieldId="48" dataDxfId="520"/>
    <tableColumn id="186" uniqueName="186" name="Package given to TS7" queryTableFieldId="49" dataDxfId="519"/>
    <tableColumn id="187" uniqueName="187" name="Initial Design Review8" queryTableFieldId="50" dataDxfId="518"/>
    <tableColumn id="188" uniqueName="188" name="Design Risk Review9" queryTableFieldId="51" dataDxfId="517"/>
    <tableColumn id="189" uniqueName="189" name="Final Design Review10" queryTableFieldId="52" dataDxfId="516"/>
    <tableColumn id="190" uniqueName="190" name="TS Design Issued11" queryTableFieldId="53" dataDxfId="515"/>
    <tableColumn id="191" uniqueName="191" name="Approved Cost Estimate12" queryTableFieldId="54" dataDxfId="514"/>
    <tableColumn id="192" uniqueName="192" name="MOC Created/Not Needed13" queryTableFieldId="55" dataDxfId="513"/>
    <tableColumn id="193" uniqueName="193" name="BOM Done14" queryTableFieldId="56" dataDxfId="512"/>
    <tableColumn id="194" uniqueName="194" name="PR Sent15" queryTableFieldId="57" dataDxfId="511"/>
    <tableColumn id="195" uniqueName="195" name="PO Issued16" queryTableFieldId="58" dataDxfId="510"/>
    <tableColumn id="196" uniqueName="196" name="PO Delivered17" queryTableFieldId="59" dataDxfId="509"/>
    <tableColumn id="197" uniqueName="197" name="Construction Package Sent18" queryTableFieldId="60" dataDxfId="508"/>
    <tableColumn id="198" uniqueName="198" name="Pick Tickets Done19" queryTableFieldId="61" dataDxfId="507"/>
    <tableColumn id="199" uniqueName="199" name="Installation Scheduled20" queryTableFieldId="62" dataDxfId="506"/>
    <tableColumn id="200" uniqueName="200" name="Installation in Progress21" queryTableFieldId="63" dataDxfId="505"/>
    <tableColumn id="201" uniqueName="201" name="PSSR Done22" queryTableFieldId="64" dataDxfId="504"/>
    <tableColumn id="202" uniqueName="202" name="Start-up Done23" queryTableFieldId="65" dataDxfId="503"/>
    <tableColumn id="203" uniqueName="203" name="Punch List24" queryTableFieldId="66" dataDxfId="502"/>
    <tableColumn id="204" uniqueName="204" name="Objectives achieved?25" queryTableFieldId="67" dataDxfId="501"/>
    <tableColumn id="205" uniqueName="205" name="Close MOC26" queryTableFieldId="68" dataDxfId="500"/>
    <tableColumn id="206" uniqueName="206" name="Close Project27" queryTableFieldId="69" dataDxfId="499"/>
  </tableColumns>
  <tableStyleInfo name="TableStyleQueryResult" showFirstColumn="0" showLastColumn="0" showRowStripes="1" showColumnStripes="0"/>
</table>
</file>

<file path=xl/tables/table6.xml><?xml version="1.0" encoding="utf-8"?>
<table xmlns="http://schemas.openxmlformats.org/spreadsheetml/2006/main" id="6" name="T_Data_Miandry" displayName="T_Data_Miandry" ref="A1:BQ7" tableType="queryTable" totalsRowShown="0" headerRowDxfId="498" dataDxfId="497">
  <autoFilter ref="A1:BQ7"/>
  <tableColumns count="69">
    <tableColumn id="138" uniqueName="138" name="Work Order" queryTableFieldId="1" dataDxfId="496"/>
    <tableColumn id="139" uniqueName="139" name="Leader" queryTableFieldId="2" dataDxfId="495"/>
    <tableColumn id="140" uniqueName="140" name="Status" queryTableFieldId="3" dataDxfId="494"/>
    <tableColumn id="141" uniqueName="141" name="Description" queryTableFieldId="4" dataDxfId="493"/>
    <tableColumn id="142" uniqueName="142" name="Equipment" queryTableFieldId="5" dataDxfId="492"/>
    <tableColumn id="143" uniqueName="143" name="Area" queryTableFieldId="6" dataDxfId="491"/>
    <tableColumn id="144" uniqueName="144" name="Comments" queryTableFieldId="7" dataDxfId="490"/>
    <tableColumn id="145" uniqueName="145" name="Commissioning Start date" queryTableFieldId="8" dataDxfId="489"/>
    <tableColumn id="146" uniqueName="146" name="Commissioning Completion date" queryTableFieldId="9" dataDxfId="488"/>
    <tableColumn id="147" uniqueName="147" name="Marked-Up Document" queryTableFieldId="10" dataDxfId="487"/>
    <tableColumn id="148" uniqueName="148" name="Identify Options" queryTableFieldId="11" dataDxfId="486"/>
    <tableColumn id="149" uniqueName="149" name="Scope Def." queryTableFieldId="12" dataDxfId="485"/>
    <tableColumn id="150" uniqueName="150" name="Pre. Design" queryTableFieldId="13" dataDxfId="484"/>
    <tableColumn id="151" uniqueName="151" name="TECH Review" queryTableFieldId="14" dataDxfId="483"/>
    <tableColumn id="152" uniqueName="152" name="Pre Cost Estimate Approved" queryTableFieldId="15" dataDxfId="482"/>
    <tableColumn id="153" uniqueName="153" name="Package completed" queryTableFieldId="16" dataDxfId="481"/>
    <tableColumn id="154" uniqueName="154" name="Initial Design Review" queryTableFieldId="17" dataDxfId="480"/>
    <tableColumn id="155" uniqueName="155" name="Design Risk Review" queryTableFieldId="18" dataDxfId="479"/>
    <tableColumn id="156" uniqueName="156" name="Final Design Review" queryTableFieldId="19" dataDxfId="478"/>
    <tableColumn id="157" uniqueName="157" name="Design Issued" queryTableFieldId="20" dataDxfId="477"/>
    <tableColumn id="158" uniqueName="158" name="Approved Cost Estimate" queryTableFieldId="21" dataDxfId="476"/>
    <tableColumn id="159" uniqueName="159" name="MOC Created/Not Needed" queryTableFieldId="22" dataDxfId="475"/>
    <tableColumn id="160" uniqueName="160" name="BOM Done" queryTableFieldId="23" dataDxfId="474"/>
    <tableColumn id="161" uniqueName="161" name="PR Sent" queryTableFieldId="24" dataDxfId="473"/>
    <tableColumn id="162" uniqueName="162" name="PO Issued" queryTableFieldId="25" dataDxfId="472"/>
    <tableColumn id="163" uniqueName="163" name="PO Delivered" queryTableFieldId="26" dataDxfId="471"/>
    <tableColumn id="164" uniqueName="164" name="Construction Package Sent" queryTableFieldId="27" dataDxfId="470"/>
    <tableColumn id="165" uniqueName="165" name="Pick Tickets Done" queryTableFieldId="28" dataDxfId="469"/>
    <tableColumn id="166" uniqueName="166" name="Installation Scheduled" queryTableFieldId="29" dataDxfId="468"/>
    <tableColumn id="167" uniqueName="167" name="Installation in Progress" queryTableFieldId="30" dataDxfId="467"/>
    <tableColumn id="168" uniqueName="168" name="PSSR Done" queryTableFieldId="31" dataDxfId="466"/>
    <tableColumn id="169" uniqueName="169" name="Start-up Done" queryTableFieldId="32" dataDxfId="465"/>
    <tableColumn id="170" uniqueName="170" name="Punch List" queryTableFieldId="33" dataDxfId="464"/>
    <tableColumn id="171" uniqueName="171" name="Objectives achieved?" queryTableFieldId="34" dataDxfId="463"/>
    <tableColumn id="172" uniqueName="172" name="Close MOC" queryTableFieldId="35" dataDxfId="462"/>
    <tableColumn id="173" uniqueName="173" name="Close Project" queryTableFieldId="36" dataDxfId="461"/>
    <tableColumn id="174" uniqueName="174" name="1- Engineering" queryTableFieldId="37" dataDxfId="460"/>
    <tableColumn id="175" uniqueName="175" name="2- Procurement" queryTableFieldId="38" dataDxfId="459"/>
    <tableColumn id="176" uniqueName="176" name="3- Execution" queryTableFieldId="39" dataDxfId="458"/>
    <tableColumn id="177" uniqueName="177" name="Estimated date 1- Engineering" queryTableFieldId="40" dataDxfId="457"/>
    <tableColumn id="178" uniqueName="178" name="Estimated date 2-Procurement" queryTableFieldId="41" dataDxfId="456"/>
    <tableColumn id="179" uniqueName="179" name="Estimated date 3- Execution" queryTableFieldId="42" dataDxfId="455"/>
    <tableColumn id="180" uniqueName="180" name="Marked-Up Document2" queryTableFieldId="43" dataDxfId="454"/>
    <tableColumn id="181" uniqueName="181" name="Identify Options2" queryTableFieldId="44" dataDxfId="453"/>
    <tableColumn id="182" uniqueName="182" name="Scope Def.3" queryTableFieldId="45" dataDxfId="452"/>
    <tableColumn id="183" uniqueName="183" name="Pre. Design4" queryTableFieldId="46" dataDxfId="451"/>
    <tableColumn id="184" uniqueName="184" name="TECH Review5" queryTableFieldId="47" dataDxfId="450"/>
    <tableColumn id="185" uniqueName="185" name="Pre Cost Estimate Approved6" queryTableFieldId="48" dataDxfId="449"/>
    <tableColumn id="186" uniqueName="186" name="Package given to TS7" queryTableFieldId="49" dataDxfId="448"/>
    <tableColumn id="187" uniqueName="187" name="Initial Design Review8" queryTableFieldId="50" dataDxfId="447"/>
    <tableColumn id="188" uniqueName="188" name="Design Risk Review9" queryTableFieldId="51" dataDxfId="446"/>
    <tableColumn id="189" uniqueName="189" name="Final Design Review10" queryTableFieldId="52" dataDxfId="445"/>
    <tableColumn id="190" uniqueName="190" name="TS Design Issued11" queryTableFieldId="53" dataDxfId="444"/>
    <tableColumn id="191" uniqueName="191" name="Approved Cost Estimate12" queryTableFieldId="54" dataDxfId="443"/>
    <tableColumn id="192" uniqueName="192" name="MOC Created/Not Needed13" queryTableFieldId="55" dataDxfId="442"/>
    <tableColumn id="193" uniqueName="193" name="BOM Done14" queryTableFieldId="56" dataDxfId="441"/>
    <tableColumn id="194" uniqueName="194" name="PR Sent15" queryTableFieldId="57" dataDxfId="440"/>
    <tableColumn id="195" uniqueName="195" name="PO Issued16" queryTableFieldId="58" dataDxfId="439"/>
    <tableColumn id="196" uniqueName="196" name="PO Delivered17" queryTableFieldId="59" dataDxfId="438"/>
    <tableColumn id="197" uniqueName="197" name="Construction Package Sent18" queryTableFieldId="60" dataDxfId="437"/>
    <tableColumn id="198" uniqueName="198" name="Pick Tickets Done19" queryTableFieldId="61" dataDxfId="436"/>
    <tableColumn id="199" uniqueName="199" name="Installation Scheduled20" queryTableFieldId="62" dataDxfId="435"/>
    <tableColumn id="200" uniqueName="200" name="Installation in Progress21" queryTableFieldId="63" dataDxfId="434"/>
    <tableColumn id="201" uniqueName="201" name="PSSR Done22" queryTableFieldId="64" dataDxfId="433"/>
    <tableColumn id="202" uniqueName="202" name="Start-up Done23" queryTableFieldId="65" dataDxfId="432"/>
    <tableColumn id="203" uniqueName="203" name="Punch List24" queryTableFieldId="66" dataDxfId="431"/>
    <tableColumn id="204" uniqueName="204" name="Objectives achieved?25" queryTableFieldId="67" dataDxfId="430"/>
    <tableColumn id="205" uniqueName="205" name="Close MOC26" queryTableFieldId="68" dataDxfId="429"/>
    <tableColumn id="206" uniqueName="206" name="Close Project27" queryTableFieldId="69" dataDxfId="428"/>
  </tableColumns>
  <tableStyleInfo name="TableStyleQueryResult" showFirstColumn="0" showLastColumn="0" showRowStripes="1" showColumnStripes="0"/>
</table>
</file>

<file path=xl/tables/table7.xml><?xml version="1.0" encoding="utf-8"?>
<table xmlns="http://schemas.openxmlformats.org/spreadsheetml/2006/main" id="7" name="T_Data_Nambin" displayName="T_Data_Nambin" ref="A1:BQ3" tableType="queryTable" totalsRowShown="0" headerRowDxfId="427" dataDxfId="426">
  <autoFilter ref="A1:BQ3"/>
  <tableColumns count="69">
    <tableColumn id="138" uniqueName="138" name="Work Order" queryTableFieldId="1" dataDxfId="425"/>
    <tableColumn id="139" uniqueName="139" name="Leader" queryTableFieldId="2" dataDxfId="424"/>
    <tableColumn id="140" uniqueName="140" name="Status" queryTableFieldId="3" dataDxfId="423"/>
    <tableColumn id="141" uniqueName="141" name="Description" queryTableFieldId="4" dataDxfId="422"/>
    <tableColumn id="142" uniqueName="142" name="Equipment" queryTableFieldId="5" dataDxfId="421"/>
    <tableColumn id="143" uniqueName="143" name="Area" queryTableFieldId="6" dataDxfId="420"/>
    <tableColumn id="144" uniqueName="144" name="Comments" queryTableFieldId="7" dataDxfId="419"/>
    <tableColumn id="145" uniqueName="145" name="Commissioning Start date" queryTableFieldId="8" dataDxfId="418"/>
    <tableColumn id="146" uniqueName="146" name="Commissioning Completion date" queryTableFieldId="9" dataDxfId="417"/>
    <tableColumn id="147" uniqueName="147" name="Marked-Up Document" queryTableFieldId="10" dataDxfId="416"/>
    <tableColumn id="148" uniqueName="148" name="Identify Options" queryTableFieldId="11" dataDxfId="415"/>
    <tableColumn id="149" uniqueName="149" name="Scope Def." queryTableFieldId="12" dataDxfId="414"/>
    <tableColumn id="150" uniqueName="150" name="Pre. Design" queryTableFieldId="13" dataDxfId="413"/>
    <tableColumn id="151" uniqueName="151" name="TECH Review" queryTableFieldId="14" dataDxfId="412"/>
    <tableColumn id="152" uniqueName="152" name="Pre Cost Estimate Approved" queryTableFieldId="15" dataDxfId="411"/>
    <tableColumn id="153" uniqueName="153" name="Package completed" queryTableFieldId="16" dataDxfId="410"/>
    <tableColumn id="154" uniqueName="154" name="Initial Design Review" queryTableFieldId="17" dataDxfId="409"/>
    <tableColumn id="155" uniqueName="155" name="Design Risk Review" queryTableFieldId="18" dataDxfId="408"/>
    <tableColumn id="156" uniqueName="156" name="Final Design Review" queryTableFieldId="19" dataDxfId="407"/>
    <tableColumn id="157" uniqueName="157" name="Design Issued" queryTableFieldId="20" dataDxfId="406"/>
    <tableColumn id="158" uniqueName="158" name="Approved Cost Estimate" queryTableFieldId="21" dataDxfId="405"/>
    <tableColumn id="159" uniqueName="159" name="MOC Created/Not Needed" queryTableFieldId="22" dataDxfId="404"/>
    <tableColumn id="160" uniqueName="160" name="BOM Done" queryTableFieldId="23" dataDxfId="403"/>
    <tableColumn id="161" uniqueName="161" name="PR Sent" queryTableFieldId="24" dataDxfId="402"/>
    <tableColumn id="162" uniqueName="162" name="PO Issued" queryTableFieldId="25" dataDxfId="401"/>
    <tableColumn id="163" uniqueName="163" name="PO Delivered" queryTableFieldId="26" dataDxfId="400"/>
    <tableColumn id="164" uniqueName="164" name="Construction Package Sent" queryTableFieldId="27" dataDxfId="399"/>
    <tableColumn id="165" uniqueName="165" name="Pick Tickets Done" queryTableFieldId="28" dataDxfId="398"/>
    <tableColumn id="166" uniqueName="166" name="Installation Scheduled" queryTableFieldId="29" dataDxfId="397"/>
    <tableColumn id="167" uniqueName="167" name="Installation in Progress" queryTableFieldId="30" dataDxfId="396"/>
    <tableColumn id="168" uniqueName="168" name="PSSR Done" queryTableFieldId="31" dataDxfId="395"/>
    <tableColumn id="169" uniqueName="169" name="Start-up Done" queryTableFieldId="32" dataDxfId="394"/>
    <tableColumn id="170" uniqueName="170" name="Punch List" queryTableFieldId="33" dataDxfId="393"/>
    <tableColumn id="171" uniqueName="171" name="Objectives achieved?" queryTableFieldId="34" dataDxfId="392"/>
    <tableColumn id="172" uniqueName="172" name="Close MOC" queryTableFieldId="35" dataDxfId="391"/>
    <tableColumn id="173" uniqueName="173" name="Close Project" queryTableFieldId="36" dataDxfId="390"/>
    <tableColumn id="174" uniqueName="174" name="1- Engineering" queryTableFieldId="37" dataDxfId="389"/>
    <tableColumn id="175" uniqueName="175" name="2- Procurement" queryTableFieldId="38" dataDxfId="388"/>
    <tableColumn id="176" uniqueName="176" name="3- Execution" queryTableFieldId="39" dataDxfId="387"/>
    <tableColumn id="177" uniqueName="177" name="Estimated date 1- Engineering" queryTableFieldId="40" dataDxfId="386"/>
    <tableColumn id="178" uniqueName="178" name="Estimated date 2-Procurement" queryTableFieldId="41" dataDxfId="385"/>
    <tableColumn id="179" uniqueName="179" name="Estimated date 3- Execution" queryTableFieldId="42" dataDxfId="384"/>
    <tableColumn id="180" uniqueName="180" name="Marked-Up Document2" queryTableFieldId="43" dataDxfId="383"/>
    <tableColumn id="181" uniqueName="181" name="Identify Options2" queryTableFieldId="44" dataDxfId="382"/>
    <tableColumn id="182" uniqueName="182" name="Scope Def.3" queryTableFieldId="45" dataDxfId="381"/>
    <tableColumn id="183" uniqueName="183" name="Pre. Design4" queryTableFieldId="46" dataDxfId="380"/>
    <tableColumn id="184" uniqueName="184" name="TECH Review5" queryTableFieldId="47" dataDxfId="379"/>
    <tableColumn id="185" uniqueName="185" name="Pre Cost Estimate Approved6" queryTableFieldId="48" dataDxfId="378"/>
    <tableColumn id="186" uniqueName="186" name="Package given to TS7" queryTableFieldId="49" dataDxfId="377"/>
    <tableColumn id="187" uniqueName="187" name="Initial Design Review8" queryTableFieldId="50" dataDxfId="376"/>
    <tableColumn id="188" uniqueName="188" name="Design Risk Review9" queryTableFieldId="51" dataDxfId="375"/>
    <tableColumn id="189" uniqueName="189" name="Final Design Review10" queryTableFieldId="52" dataDxfId="374"/>
    <tableColumn id="190" uniqueName="190" name="TS Design Issued11" queryTableFieldId="53" dataDxfId="373"/>
    <tableColumn id="191" uniqueName="191" name="Approved Cost Estimate12" queryTableFieldId="54" dataDxfId="372"/>
    <tableColumn id="192" uniqueName="192" name="MOC Created/Not Needed13" queryTableFieldId="55" dataDxfId="371"/>
    <tableColumn id="193" uniqueName="193" name="BOM Done14" queryTableFieldId="56" dataDxfId="370"/>
    <tableColumn id="194" uniqueName="194" name="PR Sent15" queryTableFieldId="57" dataDxfId="369"/>
    <tableColumn id="195" uniqueName="195" name="PO Issued16" queryTableFieldId="58" dataDxfId="368"/>
    <tableColumn id="196" uniqueName="196" name="PO Delivered17" queryTableFieldId="59" dataDxfId="367"/>
    <tableColumn id="197" uniqueName="197" name="Construction Package Sent18" queryTableFieldId="60" dataDxfId="366"/>
    <tableColumn id="198" uniqueName="198" name="Pick Tickets Done19" queryTableFieldId="61" dataDxfId="365"/>
    <tableColumn id="199" uniqueName="199" name="Installation Scheduled20" queryTableFieldId="62" dataDxfId="364"/>
    <tableColumn id="200" uniqueName="200" name="Installation in Progress21" queryTableFieldId="63" dataDxfId="363"/>
    <tableColumn id="201" uniqueName="201" name="PSSR Done22" queryTableFieldId="64" dataDxfId="362"/>
    <tableColumn id="202" uniqueName="202" name="Start-up Done23" queryTableFieldId="65" dataDxfId="361"/>
    <tableColumn id="203" uniqueName="203" name="Punch List24" queryTableFieldId="66" dataDxfId="360"/>
    <tableColumn id="204" uniqueName="204" name="Objectives achieved?25" queryTableFieldId="67" dataDxfId="359"/>
    <tableColumn id="205" uniqueName="205" name="Close MOC26" queryTableFieldId="68" dataDxfId="358"/>
    <tableColumn id="206" uniqueName="206" name="Close Project27" queryTableFieldId="69" dataDxfId="357"/>
  </tableColumns>
  <tableStyleInfo name="TableStyleQueryResult" showFirstColumn="0" showLastColumn="0" showRowStripes="1" showColumnStripes="0"/>
</table>
</file>

<file path=xl/tables/table8.xml><?xml version="1.0" encoding="utf-8"?>
<table xmlns="http://schemas.openxmlformats.org/spreadsheetml/2006/main" id="8" name="T_Data_Oleg" displayName="T_Data_Oleg" ref="A1:BQ2" tableType="queryTable" totalsRowShown="0" headerRowDxfId="356" dataDxfId="355">
  <autoFilter ref="A1:BQ2"/>
  <tableColumns count="69">
    <tableColumn id="138" uniqueName="138" name="Work Order" queryTableFieldId="1" dataDxfId="354"/>
    <tableColumn id="139" uniqueName="139" name="Leader" queryTableFieldId="2" dataDxfId="353"/>
    <tableColumn id="140" uniqueName="140" name="Status" queryTableFieldId="3" dataDxfId="352"/>
    <tableColumn id="141" uniqueName="141" name="Description" queryTableFieldId="4" dataDxfId="351"/>
    <tableColumn id="142" uniqueName="142" name="Equipment" queryTableFieldId="5" dataDxfId="350"/>
    <tableColumn id="143" uniqueName="143" name="Area" queryTableFieldId="6" dataDxfId="349"/>
    <tableColumn id="144" uniqueName="144" name="Comments" queryTableFieldId="7" dataDxfId="348"/>
    <tableColumn id="145" uniqueName="145" name="Commissioning Start date" queryTableFieldId="8" dataDxfId="347"/>
    <tableColumn id="146" uniqueName="146" name="Commissioning Completion date" queryTableFieldId="9" dataDxfId="346"/>
    <tableColumn id="147" uniqueName="147" name="Marked-Up Document" queryTableFieldId="10" dataDxfId="345"/>
    <tableColumn id="148" uniqueName="148" name="Identify Options" queryTableFieldId="11" dataDxfId="344"/>
    <tableColumn id="149" uniqueName="149" name="Scope Def." queryTableFieldId="12" dataDxfId="343"/>
    <tableColumn id="150" uniqueName="150" name="Pre. Design" queryTableFieldId="13" dataDxfId="342"/>
    <tableColumn id="151" uniqueName="151" name="TECH Review" queryTableFieldId="14" dataDxfId="341"/>
    <tableColumn id="152" uniqueName="152" name="Pre Cost Estimate Approved" queryTableFieldId="15" dataDxfId="340"/>
    <tableColumn id="153" uniqueName="153" name="Package completed" queryTableFieldId="16" dataDxfId="339"/>
    <tableColumn id="154" uniqueName="154" name="Initial Design Review" queryTableFieldId="17" dataDxfId="338"/>
    <tableColumn id="155" uniqueName="155" name="Design Risk Review" queryTableFieldId="18" dataDxfId="337"/>
    <tableColumn id="156" uniqueName="156" name="Final Design Review" queryTableFieldId="19" dataDxfId="336"/>
    <tableColumn id="157" uniqueName="157" name="Design Issued" queryTableFieldId="20" dataDxfId="335"/>
    <tableColumn id="158" uniqueName="158" name="Approved Cost Estimate" queryTableFieldId="21" dataDxfId="334"/>
    <tableColumn id="159" uniqueName="159" name="MOC Created/Not Needed" queryTableFieldId="22" dataDxfId="333"/>
    <tableColumn id="160" uniqueName="160" name="BOM Done" queryTableFieldId="23" dataDxfId="332"/>
    <tableColumn id="161" uniqueName="161" name="PR Sent" queryTableFieldId="24" dataDxfId="331"/>
    <tableColumn id="162" uniqueName="162" name="PO Issued" queryTableFieldId="25" dataDxfId="330"/>
    <tableColumn id="163" uniqueName="163" name="PO Delivered" queryTableFieldId="26" dataDxfId="329"/>
    <tableColumn id="164" uniqueName="164" name="Construction Package Sent" queryTableFieldId="27" dataDxfId="328"/>
    <tableColumn id="165" uniqueName="165" name="Pick Tickets Done" queryTableFieldId="28" dataDxfId="327"/>
    <tableColumn id="166" uniqueName="166" name="Installation Scheduled" queryTableFieldId="29" dataDxfId="326"/>
    <tableColumn id="167" uniqueName="167" name="Installation in Progress" queryTableFieldId="30" dataDxfId="325"/>
    <tableColumn id="168" uniqueName="168" name="PSSR Done" queryTableFieldId="31" dataDxfId="324"/>
    <tableColumn id="169" uniqueName="169" name="Start-up Done" queryTableFieldId="32" dataDxfId="323"/>
    <tableColumn id="170" uniqueName="170" name="Punch List" queryTableFieldId="33" dataDxfId="322"/>
    <tableColumn id="171" uniqueName="171" name="Objectives achieved?" queryTableFieldId="34" dataDxfId="321"/>
    <tableColumn id="172" uniqueName="172" name="Close MOC" queryTableFieldId="35" dataDxfId="320"/>
    <tableColumn id="173" uniqueName="173" name="Close Project" queryTableFieldId="36" dataDxfId="319"/>
    <tableColumn id="174" uniqueName="174" name="1- Engineering" queryTableFieldId="37" dataDxfId="318"/>
    <tableColumn id="175" uniqueName="175" name="2- Procurement" queryTableFieldId="38" dataDxfId="317"/>
    <tableColumn id="176" uniqueName="176" name="3- Execution" queryTableFieldId="39" dataDxfId="316"/>
    <tableColumn id="177" uniqueName="177" name="Estimated date 1- Engineering" queryTableFieldId="40" dataDxfId="315"/>
    <tableColumn id="178" uniqueName="178" name="Estimated date 2-Procurement" queryTableFieldId="41" dataDxfId="314"/>
    <tableColumn id="179" uniqueName="179" name="Estimated date 3- Execution" queryTableFieldId="42" dataDxfId="313"/>
    <tableColumn id="180" uniqueName="180" name="Marked-Up Document2" queryTableFieldId="43" dataDxfId="312"/>
    <tableColumn id="181" uniqueName="181" name="Identify Options2" queryTableFieldId="44" dataDxfId="311"/>
    <tableColumn id="182" uniqueName="182" name="Scope Def.3" queryTableFieldId="45" dataDxfId="310"/>
    <tableColumn id="183" uniqueName="183" name="Pre. Design4" queryTableFieldId="46" dataDxfId="309"/>
    <tableColumn id="184" uniqueName="184" name="TECH Review5" queryTableFieldId="47" dataDxfId="308"/>
    <tableColumn id="185" uniqueName="185" name="Pre Cost Estimate Approved6" queryTableFieldId="48" dataDxfId="307"/>
    <tableColumn id="186" uniqueName="186" name="Package given to TS7" queryTableFieldId="49" dataDxfId="306"/>
    <tableColumn id="187" uniqueName="187" name="Initial Design Review8" queryTableFieldId="50" dataDxfId="305"/>
    <tableColumn id="188" uniqueName="188" name="Design Risk Review9" queryTableFieldId="51" dataDxfId="304"/>
    <tableColumn id="189" uniqueName="189" name="Final Design Review10" queryTableFieldId="52" dataDxfId="303"/>
    <tableColumn id="190" uniqueName="190" name="TS Design Issued11" queryTableFieldId="53" dataDxfId="302"/>
    <tableColumn id="191" uniqueName="191" name="Approved Cost Estimate12" queryTableFieldId="54" dataDxfId="301"/>
    <tableColumn id="192" uniqueName="192" name="MOC Created/Not Needed13" queryTableFieldId="55" dataDxfId="300"/>
    <tableColumn id="193" uniqueName="193" name="BOM Done14" queryTableFieldId="56" dataDxfId="299"/>
    <tableColumn id="194" uniqueName="194" name="PR Sent15" queryTableFieldId="57" dataDxfId="298"/>
    <tableColumn id="195" uniqueName="195" name="PO Issued16" queryTableFieldId="58" dataDxfId="297"/>
    <tableColumn id="196" uniqueName="196" name="PO Delivered17" queryTableFieldId="59" dataDxfId="296"/>
    <tableColumn id="197" uniqueName="197" name="Construction Package Sent18" queryTableFieldId="60" dataDxfId="295"/>
    <tableColumn id="198" uniqueName="198" name="Pick Tickets Done19" queryTableFieldId="61" dataDxfId="294"/>
    <tableColumn id="199" uniqueName="199" name="Installation Scheduled20" queryTableFieldId="62" dataDxfId="293"/>
    <tableColumn id="200" uniqueName="200" name="Installation in Progress21" queryTableFieldId="63" dataDxfId="292"/>
    <tableColumn id="201" uniqueName="201" name="PSSR Done22" queryTableFieldId="64" dataDxfId="291"/>
    <tableColumn id="202" uniqueName="202" name="Start-up Done23" queryTableFieldId="65" dataDxfId="290"/>
    <tableColumn id="203" uniqueName="203" name="Punch List24" queryTableFieldId="66" dataDxfId="289"/>
    <tableColumn id="204" uniqueName="204" name="Objectives achieved?25" queryTableFieldId="67" dataDxfId="288"/>
    <tableColumn id="205" uniqueName="205" name="Close MOC26" queryTableFieldId="68" dataDxfId="287"/>
    <tableColumn id="206" uniqueName="206" name="Close Project27" queryTableFieldId="69" dataDxfId="286"/>
  </tableColumns>
  <tableStyleInfo name="TableStyleQueryResult" showFirstColumn="0" showLastColumn="0" showRowStripes="1" showColumnStripes="0"/>
</table>
</file>

<file path=xl/tables/table9.xml><?xml version="1.0" encoding="utf-8"?>
<table xmlns="http://schemas.openxmlformats.org/spreadsheetml/2006/main" id="9" name="T_Data_Patrick" displayName="T_Data_Patrick" ref="A1:BQ6" tableType="queryTable" totalsRowShown="0" headerRowDxfId="285" dataDxfId="284">
  <autoFilter ref="A1:BQ6"/>
  <tableColumns count="69">
    <tableColumn id="138" uniqueName="138" name="Work Order" queryTableFieldId="1" dataDxfId="283"/>
    <tableColumn id="139" uniqueName="139" name="Leader" queryTableFieldId="2" dataDxfId="282"/>
    <tableColumn id="140" uniqueName="140" name="Status" queryTableFieldId="3" dataDxfId="281"/>
    <tableColumn id="141" uniqueName="141" name="Description" queryTableFieldId="4" dataDxfId="280"/>
    <tableColumn id="142" uniqueName="142" name="Equipment" queryTableFieldId="5" dataDxfId="279"/>
    <tableColumn id="143" uniqueName="143" name="Area" queryTableFieldId="6" dataDxfId="278"/>
    <tableColumn id="144" uniqueName="144" name="Comments" queryTableFieldId="7" dataDxfId="277"/>
    <tableColumn id="145" uniqueName="145" name="Commissioning Start date" queryTableFieldId="8" dataDxfId="276"/>
    <tableColumn id="146" uniqueName="146" name="Commissioning Completion date" queryTableFieldId="9" dataDxfId="275"/>
    <tableColumn id="147" uniqueName="147" name="Marked-Up Document" queryTableFieldId="10" dataDxfId="274"/>
    <tableColumn id="148" uniqueName="148" name="Identify Options" queryTableFieldId="11" dataDxfId="273"/>
    <tableColumn id="149" uniqueName="149" name="Scope Def." queryTableFieldId="12" dataDxfId="272"/>
    <tableColumn id="150" uniqueName="150" name="Pre. Design" queryTableFieldId="13" dataDxfId="271"/>
    <tableColumn id="151" uniqueName="151" name="TECH Review" queryTableFieldId="14" dataDxfId="270"/>
    <tableColumn id="152" uniqueName="152" name="Pre Cost Estimate Approved" queryTableFieldId="15" dataDxfId="269"/>
    <tableColumn id="153" uniqueName="153" name="Package completed" queryTableFieldId="16" dataDxfId="268"/>
    <tableColumn id="154" uniqueName="154" name="Initial Design Review" queryTableFieldId="17" dataDxfId="267"/>
    <tableColumn id="155" uniqueName="155" name="Design Risk Review" queryTableFieldId="18" dataDxfId="266"/>
    <tableColumn id="156" uniqueName="156" name="Final Design Review" queryTableFieldId="19" dataDxfId="265"/>
    <tableColumn id="157" uniqueName="157" name="Design Issued" queryTableFieldId="20" dataDxfId="264"/>
    <tableColumn id="158" uniqueName="158" name="Approved Cost Estimate" queryTableFieldId="21" dataDxfId="263"/>
    <tableColumn id="159" uniqueName="159" name="MOC Created/Not Needed" queryTableFieldId="22" dataDxfId="262"/>
    <tableColumn id="160" uniqueName="160" name="BOM Done" queryTableFieldId="23" dataDxfId="261"/>
    <tableColumn id="161" uniqueName="161" name="PR Sent" queryTableFieldId="24" dataDxfId="260"/>
    <tableColumn id="162" uniqueName="162" name="PO Issued" queryTableFieldId="25" dataDxfId="259"/>
    <tableColumn id="163" uniqueName="163" name="PO Delivered" queryTableFieldId="26" dataDxfId="258"/>
    <tableColumn id="164" uniqueName="164" name="Construction Package Sent" queryTableFieldId="27" dataDxfId="257"/>
    <tableColumn id="165" uniqueName="165" name="Pick Tickets Done" queryTableFieldId="28" dataDxfId="256"/>
    <tableColumn id="166" uniqueName="166" name="Installation Scheduled" queryTableFieldId="29" dataDxfId="255"/>
    <tableColumn id="167" uniqueName="167" name="Installation in Progress" queryTableFieldId="30" dataDxfId="254"/>
    <tableColumn id="168" uniqueName="168" name="PSSR Done" queryTableFieldId="31" dataDxfId="253"/>
    <tableColumn id="169" uniqueName="169" name="Start-up Done" queryTableFieldId="32" dataDxfId="252"/>
    <tableColumn id="170" uniqueName="170" name="Punch List" queryTableFieldId="33" dataDxfId="251"/>
    <tableColumn id="171" uniqueName="171" name="Objectives achieved?" queryTableFieldId="34" dataDxfId="250"/>
    <tableColumn id="172" uniqueName="172" name="Close MOC" queryTableFieldId="35" dataDxfId="249"/>
    <tableColumn id="173" uniqueName="173" name="Close Project" queryTableFieldId="36" dataDxfId="248"/>
    <tableColumn id="174" uniqueName="174" name="1- Engineering" queryTableFieldId="37" dataDxfId="247"/>
    <tableColumn id="175" uniqueName="175" name="2- Procurement" queryTableFieldId="38" dataDxfId="246"/>
    <tableColumn id="176" uniqueName="176" name="3- Execution" queryTableFieldId="39" dataDxfId="245"/>
    <tableColumn id="177" uniqueName="177" name="Estimated date 1- Engineering" queryTableFieldId="40" dataDxfId="244"/>
    <tableColumn id="178" uniqueName="178" name="Estimated date 2-Procurement" queryTableFieldId="41" dataDxfId="243"/>
    <tableColumn id="179" uniqueName="179" name="Estimated date 3- Execution" queryTableFieldId="42" dataDxfId="242"/>
    <tableColumn id="180" uniqueName="180" name="Marked-Up Document2" queryTableFieldId="43" dataDxfId="241"/>
    <tableColumn id="181" uniqueName="181" name="Identify Options2" queryTableFieldId="44" dataDxfId="240"/>
    <tableColumn id="182" uniqueName="182" name="Scope Def.3" queryTableFieldId="45" dataDxfId="239"/>
    <tableColumn id="183" uniqueName="183" name="Pre. Design4" queryTableFieldId="46" dataDxfId="238"/>
    <tableColumn id="184" uniqueName="184" name="TECH Review5" queryTableFieldId="47" dataDxfId="237"/>
    <tableColumn id="185" uniqueName="185" name="Pre Cost Estimate Approved6" queryTableFieldId="48" dataDxfId="236"/>
    <tableColumn id="186" uniqueName="186" name="Package given to TS7" queryTableFieldId="49" dataDxfId="235"/>
    <tableColumn id="187" uniqueName="187" name="Initial Design Review8" queryTableFieldId="50" dataDxfId="234"/>
    <tableColumn id="188" uniqueName="188" name="Design Risk Review9" queryTableFieldId="51" dataDxfId="233"/>
    <tableColumn id="189" uniqueName="189" name="Final Design Review10" queryTableFieldId="52" dataDxfId="232"/>
    <tableColumn id="190" uniqueName="190" name="TS Design Issued11" queryTableFieldId="53" dataDxfId="231"/>
    <tableColumn id="191" uniqueName="191" name="Approved Cost Estimate12" queryTableFieldId="54" dataDxfId="230"/>
    <tableColumn id="192" uniqueName="192" name="MOC Created/Not Needed13" queryTableFieldId="55" dataDxfId="229"/>
    <tableColumn id="193" uniqueName="193" name="BOM Done14" queryTableFieldId="56" dataDxfId="228"/>
    <tableColumn id="194" uniqueName="194" name="PR Sent15" queryTableFieldId="57" dataDxfId="227"/>
    <tableColumn id="195" uniqueName="195" name="PO Issued16" queryTableFieldId="58" dataDxfId="226"/>
    <tableColumn id="196" uniqueName="196" name="PO Delivered17" queryTableFieldId="59" dataDxfId="225"/>
    <tableColumn id="197" uniqueName="197" name="Construction Package Sent18" queryTableFieldId="60" dataDxfId="224"/>
    <tableColumn id="198" uniqueName="198" name="Pick Tickets Done19" queryTableFieldId="61" dataDxfId="223"/>
    <tableColumn id="199" uniqueName="199" name="Installation Scheduled20" queryTableFieldId="62" dataDxfId="222"/>
    <tableColumn id="200" uniqueName="200" name="Installation in Progress21" queryTableFieldId="63" dataDxfId="221"/>
    <tableColumn id="201" uniqueName="201" name="PSSR Done22" queryTableFieldId="64" dataDxfId="220"/>
    <tableColumn id="202" uniqueName="202" name="Start-up Done23" queryTableFieldId="65" dataDxfId="219"/>
    <tableColumn id="203" uniqueName="203" name="Punch List24" queryTableFieldId="66" dataDxfId="218"/>
    <tableColumn id="204" uniqueName="204" name="Objectives achieved?25" queryTableFieldId="67" dataDxfId="217"/>
    <tableColumn id="205" uniqueName="205" name="Close MOC26" queryTableFieldId="68" dataDxfId="216"/>
    <tableColumn id="206" uniqueName="206" name="Close Project27" queryTableFieldId="69" dataDxfId="215"/>
  </tableColumns>
  <tableStyleInfo name="TableStyleQueryResult" showFirstColumn="0" showLastColumn="0" showRowStripes="1" showColumnStripes="0"/>
</table>
</file>

<file path=xl/tables/table10.xml><?xml version="1.0" encoding="utf-8"?>
<table xmlns="http://schemas.openxmlformats.org/spreadsheetml/2006/main" id="10" name="T_Data_Roelof" displayName="T_Data_Roelof" ref="A1:BQ4" tableType="queryTable" totalsRowShown="0" headerRowDxfId="214" dataDxfId="213">
  <autoFilter ref="A1:BQ4"/>
  <tableColumns count="69">
    <tableColumn id="138" uniqueName="138" name="Work Order" queryTableFieldId="1" dataDxfId="212"/>
    <tableColumn id="139" uniqueName="139" name="Leader" queryTableFieldId="2" dataDxfId="211"/>
    <tableColumn id="140" uniqueName="140" name="Status" queryTableFieldId="3" dataDxfId="210"/>
    <tableColumn id="141" uniqueName="141" name="Description" queryTableFieldId="4" dataDxfId="209"/>
    <tableColumn id="142" uniqueName="142" name="Equipment" queryTableFieldId="5" dataDxfId="208"/>
    <tableColumn id="143" uniqueName="143" name="Area" queryTableFieldId="6" dataDxfId="207"/>
    <tableColumn id="144" uniqueName="144" name="Comments" queryTableFieldId="7" dataDxfId="206"/>
    <tableColumn id="145" uniqueName="145" name="Commissioning Start date" queryTableFieldId="8" dataDxfId="205"/>
    <tableColumn id="146" uniqueName="146" name="Commissioning Completion date" queryTableFieldId="9" dataDxfId="204"/>
    <tableColumn id="147" uniqueName="147" name="Marked-Up Document" queryTableFieldId="10" dataDxfId="203"/>
    <tableColumn id="148" uniqueName="148" name="Identify Options" queryTableFieldId="11" dataDxfId="202"/>
    <tableColumn id="149" uniqueName="149" name="Scope Def." queryTableFieldId="12" dataDxfId="201"/>
    <tableColumn id="150" uniqueName="150" name="Pre. Design" queryTableFieldId="13" dataDxfId="200"/>
    <tableColumn id="151" uniqueName="151" name="TECH Review" queryTableFieldId="14" dataDxfId="199"/>
    <tableColumn id="152" uniqueName="152" name="Pre Cost Estimate Approved" queryTableFieldId="15" dataDxfId="198"/>
    <tableColumn id="153" uniqueName="153" name="Package completed" queryTableFieldId="16" dataDxfId="197"/>
    <tableColumn id="154" uniqueName="154" name="Initial Design Review" queryTableFieldId="17" dataDxfId="196"/>
    <tableColumn id="155" uniqueName="155" name="Design Risk Review" queryTableFieldId="18" dataDxfId="195"/>
    <tableColumn id="156" uniqueName="156" name="Final Design Review" queryTableFieldId="19" dataDxfId="194"/>
    <tableColumn id="157" uniqueName="157" name="Design Issued" queryTableFieldId="20" dataDxfId="193"/>
    <tableColumn id="158" uniqueName="158" name="Approved Cost Estimate" queryTableFieldId="21" dataDxfId="192"/>
    <tableColumn id="159" uniqueName="159" name="MOC Created/Not Needed" queryTableFieldId="22" dataDxfId="191"/>
    <tableColumn id="160" uniqueName="160" name="BOM Done" queryTableFieldId="23" dataDxfId="190"/>
    <tableColumn id="161" uniqueName="161" name="PR Sent" queryTableFieldId="24" dataDxfId="189"/>
    <tableColumn id="162" uniqueName="162" name="PO Issued" queryTableFieldId="25" dataDxfId="188"/>
    <tableColumn id="163" uniqueName="163" name="PO Delivered" queryTableFieldId="26" dataDxfId="187"/>
    <tableColumn id="164" uniqueName="164" name="Construction Package Sent" queryTableFieldId="27" dataDxfId="186"/>
    <tableColumn id="165" uniqueName="165" name="Pick Tickets Done" queryTableFieldId="28" dataDxfId="185"/>
    <tableColumn id="166" uniqueName="166" name="Installation Scheduled" queryTableFieldId="29" dataDxfId="184"/>
    <tableColumn id="167" uniqueName="167" name="Installation in Progress" queryTableFieldId="30" dataDxfId="183"/>
    <tableColumn id="168" uniqueName="168" name="PSSR Done" queryTableFieldId="31" dataDxfId="182"/>
    <tableColumn id="169" uniqueName="169" name="Start-up Done" queryTableFieldId="32" dataDxfId="181"/>
    <tableColumn id="170" uniqueName="170" name="Punch List" queryTableFieldId="33" dataDxfId="180"/>
    <tableColumn id="171" uniqueName="171" name="Objectives achieved?" queryTableFieldId="34" dataDxfId="179"/>
    <tableColumn id="172" uniqueName="172" name="Close MOC" queryTableFieldId="35" dataDxfId="178"/>
    <tableColumn id="173" uniqueName="173" name="Close Project" queryTableFieldId="36" dataDxfId="177"/>
    <tableColumn id="174" uniqueName="174" name="1- Engineering" queryTableFieldId="37" dataDxfId="176"/>
    <tableColumn id="175" uniqueName="175" name="2- Procurement" queryTableFieldId="38" dataDxfId="175"/>
    <tableColumn id="176" uniqueName="176" name="3- Execution" queryTableFieldId="39" dataDxfId="174"/>
    <tableColumn id="177" uniqueName="177" name="Estimated date 1- Engineering" queryTableFieldId="40" dataDxfId="173"/>
    <tableColumn id="178" uniqueName="178" name="Estimated date 2-Procurement" queryTableFieldId="41" dataDxfId="172"/>
    <tableColumn id="179" uniqueName="179" name="Estimated date 3- Execution" queryTableFieldId="42" dataDxfId="171"/>
    <tableColumn id="180" uniqueName="180" name="Marked-Up Document2" queryTableFieldId="43" dataDxfId="170"/>
    <tableColumn id="181" uniqueName="181" name="Identify Options2" queryTableFieldId="44" dataDxfId="169"/>
    <tableColumn id="182" uniqueName="182" name="Scope Def.3" queryTableFieldId="45" dataDxfId="168"/>
    <tableColumn id="183" uniqueName="183" name="Pre. Design4" queryTableFieldId="46" dataDxfId="167"/>
    <tableColumn id="184" uniqueName="184" name="TECH Review5" queryTableFieldId="47" dataDxfId="166"/>
    <tableColumn id="185" uniqueName="185" name="Pre Cost Estimate Approved6" queryTableFieldId="48" dataDxfId="165"/>
    <tableColumn id="186" uniqueName="186" name="Package given to TS7" queryTableFieldId="49" dataDxfId="164"/>
    <tableColumn id="187" uniqueName="187" name="Initial Design Review8" queryTableFieldId="50" dataDxfId="163"/>
    <tableColumn id="188" uniqueName="188" name="Design Risk Review9" queryTableFieldId="51" dataDxfId="162"/>
    <tableColumn id="189" uniqueName="189" name="Final Design Review10" queryTableFieldId="52" dataDxfId="161"/>
    <tableColumn id="190" uniqueName="190" name="TS Design Issued11" queryTableFieldId="53" dataDxfId="160"/>
    <tableColumn id="191" uniqueName="191" name="Approved Cost Estimate12" queryTableFieldId="54" dataDxfId="159"/>
    <tableColumn id="192" uniqueName="192" name="MOC Created/Not Needed13" queryTableFieldId="55" dataDxfId="158"/>
    <tableColumn id="193" uniqueName="193" name="BOM Done14" queryTableFieldId="56" dataDxfId="157"/>
    <tableColumn id="194" uniqueName="194" name="PR Sent15" queryTableFieldId="57" dataDxfId="156"/>
    <tableColumn id="195" uniqueName="195" name="PO Issued16" queryTableFieldId="58" dataDxfId="155"/>
    <tableColumn id="196" uniqueName="196" name="PO Delivered17" queryTableFieldId="59" dataDxfId="154"/>
    <tableColumn id="197" uniqueName="197" name="Construction Package Sent18" queryTableFieldId="60" dataDxfId="153"/>
    <tableColumn id="198" uniqueName="198" name="Pick Tickets Done19" queryTableFieldId="61" dataDxfId="152"/>
    <tableColumn id="199" uniqueName="199" name="Installation Scheduled20" queryTableFieldId="62" dataDxfId="151"/>
    <tableColumn id="200" uniqueName="200" name="Installation in Progress21" queryTableFieldId="63" dataDxfId="150"/>
    <tableColumn id="201" uniqueName="201" name="PSSR Done22" queryTableFieldId="64" dataDxfId="149"/>
    <tableColumn id="202" uniqueName="202" name="Start-up Done23" queryTableFieldId="65" dataDxfId="148"/>
    <tableColumn id="203" uniqueName="203" name="Punch List24" queryTableFieldId="66" dataDxfId="147"/>
    <tableColumn id="204" uniqueName="204" name="Objectives achieved?25" queryTableFieldId="67" dataDxfId="146"/>
    <tableColumn id="205" uniqueName="205" name="Close MOC26" queryTableFieldId="68" dataDxfId="145"/>
    <tableColumn id="206" uniqueName="206" name="Close Project27" queryTableFieldId="69" dataDxfId="144"/>
  </tableColumns>
  <tableStyleInfo name="TableStyleQueryResult" showFirstColumn="0" showLastColumn="0" showRowStripes="1" showColumnStripes="0"/>
</table>
</file>

<file path=xl/tables/table11.xml><?xml version="1.0" encoding="utf-8"?>
<table xmlns="http://schemas.openxmlformats.org/spreadsheetml/2006/main" id="11" name="T_Data_Vien" displayName="T_Data_Vien" ref="A1:BQ3" tableType="queryTable" totalsRowShown="0" headerRowDxfId="143" dataDxfId="142">
  <autoFilter ref="A1:BQ3"/>
  <tableColumns count="69">
    <tableColumn id="138" uniqueName="138" name="Work Order" queryTableFieldId="1" dataDxfId="141"/>
    <tableColumn id="139" uniqueName="139" name="Leader" queryTableFieldId="2" dataDxfId="140"/>
    <tableColumn id="140" uniqueName="140" name="Status" queryTableFieldId="3" dataDxfId="139"/>
    <tableColumn id="141" uniqueName="141" name="Description" queryTableFieldId="4" dataDxfId="138"/>
    <tableColumn id="142" uniqueName="142" name="Equipment" queryTableFieldId="5" dataDxfId="137"/>
    <tableColumn id="143" uniqueName="143" name="Area" queryTableFieldId="6" dataDxfId="136"/>
    <tableColumn id="144" uniqueName="144" name="Comments" queryTableFieldId="7" dataDxfId="135"/>
    <tableColumn id="145" uniqueName="145" name="Commissioning _x000a_Start date" queryTableFieldId="8" dataDxfId="134"/>
    <tableColumn id="146" uniqueName="146" name="Commissioning _x000a_Completion date" queryTableFieldId="9" dataDxfId="133"/>
    <tableColumn id="147" uniqueName="147" name="Marked-Up Document" queryTableFieldId="10" dataDxfId="132"/>
    <tableColumn id="148" uniqueName="148" name="Identify Options" queryTableFieldId="11" dataDxfId="131"/>
    <tableColumn id="149" uniqueName="149" name="Scope Def." queryTableFieldId="12" dataDxfId="130"/>
    <tableColumn id="150" uniqueName="150" name="Pre. Design" queryTableFieldId="13" dataDxfId="129"/>
    <tableColumn id="151" uniqueName="151" name="TECH Review" queryTableFieldId="14" dataDxfId="128"/>
    <tableColumn id="152" uniqueName="152" name="Pre Cost Estimate Approved" queryTableFieldId="15" dataDxfId="127"/>
    <tableColumn id="153" uniqueName="153" name="Package completed" queryTableFieldId="16" dataDxfId="126"/>
    <tableColumn id="154" uniqueName="154" name="Initial Design Review" queryTableFieldId="17" dataDxfId="125"/>
    <tableColumn id="155" uniqueName="155" name="Design Risk Review" queryTableFieldId="18" dataDxfId="124"/>
    <tableColumn id="156" uniqueName="156" name="Final Design Review" queryTableFieldId="19" dataDxfId="123"/>
    <tableColumn id="157" uniqueName="157" name="Design Issued" queryTableFieldId="20" dataDxfId="122"/>
    <tableColumn id="158" uniqueName="158" name="Approved Cost Estimate" queryTableFieldId="21" dataDxfId="121"/>
    <tableColumn id="159" uniqueName="159" name="MOC Created/Not Needed" queryTableFieldId="22" dataDxfId="120"/>
    <tableColumn id="160" uniqueName="160" name="BOM Done" queryTableFieldId="23" dataDxfId="119"/>
    <tableColumn id="161" uniqueName="161" name="PR Sent" queryTableFieldId="24" dataDxfId="118"/>
    <tableColumn id="162" uniqueName="162" name="PO Issued" queryTableFieldId="25" dataDxfId="117"/>
    <tableColumn id="163" uniqueName="163" name="PO Delivered" queryTableFieldId="26" dataDxfId="116"/>
    <tableColumn id="164" uniqueName="164" name="Construction Package Sent" queryTableFieldId="27" dataDxfId="115"/>
    <tableColumn id="165" uniqueName="165" name="Pick Tickets Done" queryTableFieldId="28" dataDxfId="114"/>
    <tableColumn id="166" uniqueName="166" name="Installation Scheduled" queryTableFieldId="29" dataDxfId="113"/>
    <tableColumn id="167" uniqueName="167" name="Installation in Progress" queryTableFieldId="30" dataDxfId="112"/>
    <tableColumn id="168" uniqueName="168" name="PSSR Done" queryTableFieldId="31" dataDxfId="111"/>
    <tableColumn id="169" uniqueName="169" name="Start-up Done" queryTableFieldId="32" dataDxfId="110"/>
    <tableColumn id="170" uniqueName="170" name="Punch List" queryTableFieldId="33" dataDxfId="109"/>
    <tableColumn id="171" uniqueName="171" name="Objectives achieved?" queryTableFieldId="34" dataDxfId="108"/>
    <tableColumn id="172" uniqueName="172" name="Close MOC" queryTableFieldId="35" dataDxfId="107"/>
    <tableColumn id="173" uniqueName="173" name="Close Project" queryTableFieldId="36" dataDxfId="106"/>
    <tableColumn id="174" uniqueName="174" name="1- Engineering" queryTableFieldId="37" dataDxfId="105"/>
    <tableColumn id="175" uniqueName="175" name="2- Procurement" queryTableFieldId="38" dataDxfId="104"/>
    <tableColumn id="176" uniqueName="176" name="3- Execution" queryTableFieldId="39" dataDxfId="103"/>
    <tableColumn id="177" uniqueName="177" name="Estimated date 1- Engineering" queryTableFieldId="40" dataDxfId="102"/>
    <tableColumn id="178" uniqueName="178" name="Estimated date 2-Procurement" queryTableFieldId="41" dataDxfId="101"/>
    <tableColumn id="179" uniqueName="179" name="Estimated date 3- Execution" queryTableFieldId="42" dataDxfId="100"/>
    <tableColumn id="180" uniqueName="180" name="Marked-Up Document2" queryTableFieldId="43" dataDxfId="99"/>
    <tableColumn id="181" uniqueName="181" name="Identify Options2" queryTableFieldId="44" dataDxfId="98"/>
    <tableColumn id="182" uniqueName="182" name="Scope Def.3" queryTableFieldId="45" dataDxfId="97"/>
    <tableColumn id="183" uniqueName="183" name="Pre. Design4" queryTableFieldId="46" dataDxfId="96"/>
    <tableColumn id="184" uniqueName="184" name="TECH Review5" queryTableFieldId="47" dataDxfId="95"/>
    <tableColumn id="185" uniqueName="185" name="Pre Cost Estimate Approved6" queryTableFieldId="48" dataDxfId="94"/>
    <tableColumn id="186" uniqueName="186" name="Package given to TS7" queryTableFieldId="49" dataDxfId="93"/>
    <tableColumn id="187" uniqueName="187" name="Initial Design Review8" queryTableFieldId="50" dataDxfId="92"/>
    <tableColumn id="188" uniqueName="188" name="Design Risk Review9" queryTableFieldId="51" dataDxfId="91"/>
    <tableColumn id="189" uniqueName="189" name="Final Design Review10" queryTableFieldId="52" dataDxfId="90"/>
    <tableColumn id="190" uniqueName="190" name="TS Design Issued11" queryTableFieldId="53" dataDxfId="89"/>
    <tableColumn id="191" uniqueName="191" name="Approved Cost Estimate12" queryTableFieldId="54" dataDxfId="88"/>
    <tableColumn id="192" uniqueName="192" name="MOC Created/Not Needed13" queryTableFieldId="55" dataDxfId="87"/>
    <tableColumn id="193" uniqueName="193" name="BOM Done14" queryTableFieldId="56" dataDxfId="86"/>
    <tableColumn id="194" uniqueName="194" name="PR Sent15" queryTableFieldId="57" dataDxfId="85"/>
    <tableColumn id="195" uniqueName="195" name="PO Issued16" queryTableFieldId="58" dataDxfId="84"/>
    <tableColumn id="196" uniqueName="196" name="PO Delivered17" queryTableFieldId="59" dataDxfId="83"/>
    <tableColumn id="197" uniqueName="197" name="Construction Package Sent18" queryTableFieldId="60" dataDxfId="82"/>
    <tableColumn id="198" uniqueName="198" name="Pick Tickets Done19" queryTableFieldId="61" dataDxfId="81"/>
    <tableColumn id="199" uniqueName="199" name="Installation Scheduled20" queryTableFieldId="62" dataDxfId="80"/>
    <tableColumn id="200" uniqueName="200" name="Installation in Progress21" queryTableFieldId="63" dataDxfId="79"/>
    <tableColumn id="201" uniqueName="201" name="PSSR Done22" queryTableFieldId="64" dataDxfId="78"/>
    <tableColumn id="202" uniqueName="202" name="Start-up Done23" queryTableFieldId="65" dataDxfId="77"/>
    <tableColumn id="203" uniqueName="203" name="Punch List24" queryTableFieldId="66" dataDxfId="76"/>
    <tableColumn id="204" uniqueName="204" name="Objectives achieved?25" queryTableFieldId="67" dataDxfId="75"/>
    <tableColumn id="205" uniqueName="205" name="Close MOC26" queryTableFieldId="68" dataDxfId="74"/>
    <tableColumn id="206" uniqueName="206" name="Close Project27" queryTableFieldId="69" dataDxfId="73"/>
  </tableColumns>
  <tableStyleInfo name="TableStyleQueryResult" showFirstColumn="0" showLastColumn="0" showRowStripes="1" showColumnStripes="0"/>
</table>
</file>

<file path=xl/tables/table12.xml><?xml version="1.0" encoding="utf-8"?>
<table xmlns="http://schemas.openxmlformats.org/spreadsheetml/2006/main" id="12" name="T_Data" displayName="T_Data" ref="A1:BS35" tableType="queryTable" totalsRowShown="0" headerRowDxfId="72" dataDxfId="71">
  <autoFilter ref="A1:BS35"/>
  <tableColumns count="71">
    <tableColumn id="213" uniqueName="213" name="Work Order" queryTableFieldId="1" dataDxfId="70"/>
    <tableColumn id="214" uniqueName="214" name="Leader" queryTableFieldId="2" dataDxfId="69"/>
    <tableColumn id="215" uniqueName="215" name="Status" queryTableFieldId="3" dataDxfId="68"/>
    <tableColumn id="216" uniqueName="216" name="Description" queryTableFieldId="4" dataDxfId="67"/>
    <tableColumn id="217" uniqueName="217" name="Equipment" queryTableFieldId="5" dataDxfId="66"/>
    <tableColumn id="218" uniqueName="218" name="Area" queryTableFieldId="6" dataDxfId="65"/>
    <tableColumn id="219" uniqueName="219" name="Comments" queryTableFieldId="7" dataDxfId="64"/>
    <tableColumn id="220" uniqueName="220" name="Commissioning Start date" queryTableFieldId="8" dataDxfId="63"/>
    <tableColumn id="221" uniqueName="221" name="Commissioning Completion date" queryTableFieldId="9" dataDxfId="62"/>
    <tableColumn id="222" uniqueName="222" name="Marked-Up Document" queryTableFieldId="10" dataDxfId="61"/>
    <tableColumn id="223" uniqueName="223" name="Identify Options" queryTableFieldId="11" dataDxfId="60"/>
    <tableColumn id="224" uniqueName="224" name="Scope Def." queryTableFieldId="12" dataDxfId="59"/>
    <tableColumn id="225" uniqueName="225" name="Pre. Design" queryTableFieldId="13" dataDxfId="58"/>
    <tableColumn id="226" uniqueName="226" name="TECH Review" queryTableFieldId="14" dataDxfId="57"/>
    <tableColumn id="227" uniqueName="227" name="Pre Cost Estimate Approved" queryTableFieldId="15" dataDxfId="56"/>
    <tableColumn id="228" uniqueName="228" name="Package completed" queryTableFieldId="16" dataDxfId="55"/>
    <tableColumn id="229" uniqueName="229" name="Initial Design Review" queryTableFieldId="17" dataDxfId="54"/>
    <tableColumn id="230" uniqueName="230" name="Design Risk Review" queryTableFieldId="18" dataDxfId="53"/>
    <tableColumn id="231" uniqueName="231" name="Final Design Review" queryTableFieldId="19" dataDxfId="52"/>
    <tableColumn id="232" uniqueName="232" name="Design Issued" queryTableFieldId="20" dataDxfId="51"/>
    <tableColumn id="233" uniqueName="233" name="Approved Cost Estimate" queryTableFieldId="21" dataDxfId="50"/>
    <tableColumn id="234" uniqueName="234" name="MOC Created/Not Needed" queryTableFieldId="22" dataDxfId="49"/>
    <tableColumn id="235" uniqueName="235" name="BOM Done" queryTableFieldId="23" dataDxfId="48"/>
    <tableColumn id="236" uniqueName="236" name="PR Sent" queryTableFieldId="24" dataDxfId="47"/>
    <tableColumn id="237" uniqueName="237" name="PO Issued" queryTableFieldId="25" dataDxfId="46"/>
    <tableColumn id="238" uniqueName="238" name="PO Delivered" queryTableFieldId="26" dataDxfId="45"/>
    <tableColumn id="239" uniqueName="239" name="Construction Package Sent" queryTableFieldId="27" dataDxfId="44"/>
    <tableColumn id="240" uniqueName="240" name="Pick Tickets Done" queryTableFieldId="28" dataDxfId="43"/>
    <tableColumn id="241" uniqueName="241" name="Installation Scheduled" queryTableFieldId="29" dataDxfId="42"/>
    <tableColumn id="242" uniqueName="242" name="Installation in Progress" queryTableFieldId="30" dataDxfId="41"/>
    <tableColumn id="243" uniqueName="243" name="PSSR Done" queryTableFieldId="31" dataDxfId="40"/>
    <tableColumn id="244" uniqueName="244" name="Start-up Done" queryTableFieldId="32" dataDxfId="39"/>
    <tableColumn id="245" uniqueName="245" name="Punch List" queryTableFieldId="33" dataDxfId="38"/>
    <tableColumn id="246" uniqueName="246" name="Objectives achieved?" queryTableFieldId="34" dataDxfId="37"/>
    <tableColumn id="247" uniqueName="247" name="Close MOC" queryTableFieldId="35" dataDxfId="36"/>
    <tableColumn id="248" uniqueName="248" name="Close Project" queryTableFieldId="36" dataDxfId="35"/>
    <tableColumn id="249" uniqueName="249" name="1- Engineering" queryTableFieldId="37" dataDxfId="34"/>
    <tableColumn id="250" uniqueName="250" name="2- Procurement" queryTableFieldId="38" dataDxfId="33"/>
    <tableColumn id="251" uniqueName="251" name="3- Execution" queryTableFieldId="39" dataDxfId="32"/>
    <tableColumn id="252" uniqueName="252" name="Estimated date 1- Engineering" queryTableFieldId="40" dataDxfId="31"/>
    <tableColumn id="253" uniqueName="253" name="Estimated date 2-Procurement" queryTableFieldId="41" dataDxfId="30"/>
    <tableColumn id="254" uniqueName="254" name="Estimated date 3- Execution" queryTableFieldId="42" dataDxfId="29"/>
    <tableColumn id="255" uniqueName="255" name="Marked-Up Document2" queryTableFieldId="43" dataDxfId="28"/>
    <tableColumn id="256" uniqueName="256" name="Identify Options2" queryTableFieldId="44" dataDxfId="27"/>
    <tableColumn id="257" uniqueName="257" name="Scope Def.3" queryTableFieldId="45" dataDxfId="26"/>
    <tableColumn id="258" uniqueName="258" name="Pre. Design4" queryTableFieldId="46" dataDxfId="25"/>
    <tableColumn id="259" uniqueName="259" name="TECH Review5" queryTableFieldId="47" dataDxfId="24"/>
    <tableColumn id="260" uniqueName="260" name="Pre Cost Estimate Approved6" queryTableFieldId="48" dataDxfId="23"/>
    <tableColumn id="261" uniqueName="261" name="Package given to TS7" queryTableFieldId="49" dataDxfId="22"/>
    <tableColumn id="262" uniqueName="262" name="Initial Design Review8" queryTableFieldId="50" dataDxfId="21"/>
    <tableColumn id="263" uniqueName="263" name="Design Risk Review9" queryTableFieldId="51" dataDxfId="20"/>
    <tableColumn id="264" uniqueName="264" name="Final Design Review10" queryTableFieldId="52" dataDxfId="19"/>
    <tableColumn id="265" uniqueName="265" name="TS Design Issued11" queryTableFieldId="53" dataDxfId="18"/>
    <tableColumn id="266" uniqueName="266" name="Approved Cost Estimate12" queryTableFieldId="54" dataDxfId="17"/>
    <tableColumn id="267" uniqueName="267" name="MOC Created/Not Needed13" queryTableFieldId="55" dataDxfId="16"/>
    <tableColumn id="268" uniqueName="268" name="BOM Done14" queryTableFieldId="56" dataDxfId="15"/>
    <tableColumn id="269" uniqueName="269" name="PR Sent15" queryTableFieldId="57" dataDxfId="14"/>
    <tableColumn id="270" uniqueName="270" name="PO Issued16" queryTableFieldId="58" dataDxfId="13"/>
    <tableColumn id="271" uniqueName="271" name="PO Delivered17" queryTableFieldId="59" dataDxfId="12"/>
    <tableColumn id="272" uniqueName="272" name="Construction Package Sent18" queryTableFieldId="60" dataDxfId="11"/>
    <tableColumn id="273" uniqueName="273" name="Pick Tickets Done19" queryTableFieldId="61" dataDxfId="10"/>
    <tableColumn id="274" uniqueName="274" name="Installation Scheduled20" queryTableFieldId="62" dataDxfId="9"/>
    <tableColumn id="275" uniqueName="275" name="Installation in Progress21" queryTableFieldId="63" dataDxfId="8"/>
    <tableColumn id="276" uniqueName="276" name="PSSR Done22" queryTableFieldId="64" dataDxfId="7"/>
    <tableColumn id="277" uniqueName="277" name="Start-up Done23" queryTableFieldId="65" dataDxfId="6"/>
    <tableColumn id="278" uniqueName="278" name="Punch List24" queryTableFieldId="66" dataDxfId="5"/>
    <tableColumn id="279" uniqueName="279" name="Objectives achieved?25" queryTableFieldId="67" dataDxfId="4"/>
    <tableColumn id="280" uniqueName="280" name="Close MOC26" queryTableFieldId="68" dataDxfId="3"/>
    <tableColumn id="281" uniqueName="281" name="Close Project27" queryTableFieldId="69" dataDxfId="2"/>
    <tableColumn id="282" uniqueName="282" name="Commissioning _x000a_Start date" queryTableFieldId="70" dataDxfId="1"/>
    <tableColumn id="283" uniqueName="283" name="Commissioning _x000a_Completion date" queryTableFieldId="71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3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4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5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1"/>
  </sheetPr>
  <dimension ref="A1:Y59"/>
  <sheetViews>
    <sheetView zoomScale="70" zoomScaleNormal="70" workbookViewId="0">
      <selection activeCell="AC15" sqref="AC15"/>
    </sheetView>
  </sheetViews>
  <sheetFormatPr baseColWidth="10" defaultColWidth="12" defaultRowHeight="11.25" x14ac:dyDescent="0.2"/>
  <cols>
    <col min="1" max="1" width="33.6640625" customWidth="1"/>
  </cols>
  <sheetData>
    <row r="1" spans="1:25" ht="15" x14ac:dyDescent="0.25">
      <c r="A1" s="7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14" t="s">
        <v>70</v>
      </c>
      <c r="Y1" s="8">
        <v>42537</v>
      </c>
    </row>
    <row r="2" spans="1:25" ht="15.75" x14ac:dyDescent="0.25">
      <c r="A2" s="6"/>
      <c r="B2" s="47" t="s">
        <v>69</v>
      </c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</row>
    <row r="3" spans="1:25" ht="1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</row>
    <row r="4" spans="1:25" ht="15.75" x14ac:dyDescent="0.25">
      <c r="B4" s="43" t="s">
        <v>78</v>
      </c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</row>
    <row r="5" spans="1:25" ht="15.75" x14ac:dyDescent="0.25"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</row>
    <row r="6" spans="1:25" ht="15" x14ac:dyDescent="0.25">
      <c r="B6" s="44" t="s">
        <v>77</v>
      </c>
      <c r="C6" s="45"/>
      <c r="D6" s="45"/>
      <c r="E6" s="46"/>
      <c r="F6" s="6"/>
      <c r="G6" s="44" t="s">
        <v>68</v>
      </c>
      <c r="H6" s="45"/>
      <c r="I6" s="45"/>
      <c r="J6" s="46"/>
      <c r="K6" s="6"/>
      <c r="L6" s="44" t="s">
        <v>41</v>
      </c>
      <c r="M6" s="45"/>
      <c r="N6" s="45"/>
      <c r="O6" s="46"/>
      <c r="P6" s="6"/>
      <c r="Q6" s="40"/>
      <c r="R6" s="41"/>
      <c r="S6" s="41"/>
      <c r="T6" s="42"/>
      <c r="U6" s="6"/>
      <c r="V6" s="40"/>
      <c r="W6" s="41"/>
      <c r="X6" s="41"/>
      <c r="Y6" s="42"/>
    </row>
    <row r="7" spans="1:25" ht="15" x14ac:dyDescent="0.25">
      <c r="B7" s="31"/>
      <c r="C7" s="32"/>
      <c r="D7" s="32"/>
      <c r="E7" s="33"/>
      <c r="F7" s="6"/>
      <c r="G7" s="31"/>
      <c r="H7" s="32"/>
      <c r="I7" s="32"/>
      <c r="J7" s="33"/>
      <c r="K7" s="6"/>
      <c r="L7" s="31"/>
      <c r="M7" s="32"/>
      <c r="N7" s="32"/>
      <c r="O7" s="33"/>
      <c r="P7" s="6"/>
      <c r="Q7" s="31"/>
      <c r="R7" s="32"/>
      <c r="S7" s="32"/>
      <c r="T7" s="33"/>
      <c r="U7" s="6"/>
      <c r="V7" s="31"/>
      <c r="W7" s="32"/>
      <c r="X7" s="32"/>
      <c r="Y7" s="33"/>
    </row>
    <row r="8" spans="1:25" ht="15" x14ac:dyDescent="0.25">
      <c r="B8" s="34"/>
      <c r="C8" s="35"/>
      <c r="D8" s="35"/>
      <c r="E8" s="36"/>
      <c r="F8" s="6"/>
      <c r="G8" s="34"/>
      <c r="H8" s="35"/>
      <c r="I8" s="35"/>
      <c r="J8" s="36"/>
      <c r="K8" s="6"/>
      <c r="L8" s="34"/>
      <c r="M8" s="35"/>
      <c r="N8" s="35"/>
      <c r="O8" s="36"/>
      <c r="P8" s="6"/>
      <c r="Q8" s="34"/>
      <c r="R8" s="35"/>
      <c r="S8" s="35"/>
      <c r="T8" s="36"/>
      <c r="U8" s="6"/>
      <c r="V8" s="34"/>
      <c r="W8" s="35"/>
      <c r="X8" s="35"/>
      <c r="Y8" s="36"/>
    </row>
    <row r="9" spans="1:25" ht="15" x14ac:dyDescent="0.25">
      <c r="B9" s="34"/>
      <c r="C9" s="35"/>
      <c r="D9" s="35"/>
      <c r="E9" s="36"/>
      <c r="F9" s="6"/>
      <c r="G9" s="34"/>
      <c r="H9" s="35"/>
      <c r="I9" s="35"/>
      <c r="J9" s="36"/>
      <c r="K9" s="6"/>
      <c r="L9" s="34"/>
      <c r="M9" s="35"/>
      <c r="N9" s="35"/>
      <c r="O9" s="36"/>
      <c r="P9" s="6"/>
      <c r="Q9" s="34"/>
      <c r="R9" s="35"/>
      <c r="S9" s="35"/>
      <c r="T9" s="36"/>
      <c r="U9" s="6"/>
      <c r="V9" s="34"/>
      <c r="W9" s="35"/>
      <c r="X9" s="35"/>
      <c r="Y9" s="36"/>
    </row>
    <row r="10" spans="1:25" ht="15" x14ac:dyDescent="0.25">
      <c r="B10" s="34"/>
      <c r="C10" s="35"/>
      <c r="D10" s="35"/>
      <c r="E10" s="36"/>
      <c r="F10" s="6"/>
      <c r="G10" s="34"/>
      <c r="H10" s="35"/>
      <c r="I10" s="35"/>
      <c r="J10" s="36"/>
      <c r="K10" s="6"/>
      <c r="L10" s="34"/>
      <c r="M10" s="35"/>
      <c r="N10" s="35"/>
      <c r="O10" s="36"/>
      <c r="P10" s="6"/>
      <c r="Q10" s="34"/>
      <c r="R10" s="35"/>
      <c r="S10" s="35"/>
      <c r="T10" s="36"/>
      <c r="U10" s="6"/>
      <c r="V10" s="34"/>
      <c r="W10" s="35"/>
      <c r="X10" s="35"/>
      <c r="Y10" s="36"/>
    </row>
    <row r="11" spans="1:25" ht="15" x14ac:dyDescent="0.25">
      <c r="B11" s="34"/>
      <c r="C11" s="35"/>
      <c r="D11" s="35"/>
      <c r="E11" s="36"/>
      <c r="F11" s="6"/>
      <c r="G11" s="34"/>
      <c r="H11" s="35"/>
      <c r="I11" s="35"/>
      <c r="J11" s="36"/>
      <c r="K11" s="6"/>
      <c r="L11" s="34"/>
      <c r="M11" s="35"/>
      <c r="N11" s="35"/>
      <c r="O11" s="36"/>
      <c r="P11" s="6"/>
      <c r="Q11" s="34"/>
      <c r="R11" s="35"/>
      <c r="S11" s="35"/>
      <c r="T11" s="36"/>
      <c r="U11" s="6"/>
      <c r="V11" s="34"/>
      <c r="W11" s="35"/>
      <c r="X11" s="35"/>
      <c r="Y11" s="36"/>
    </row>
    <row r="12" spans="1:25" ht="15" x14ac:dyDescent="0.25">
      <c r="B12" s="34"/>
      <c r="C12" s="35"/>
      <c r="D12" s="35"/>
      <c r="E12" s="36"/>
      <c r="F12" s="6"/>
      <c r="G12" s="34"/>
      <c r="H12" s="35"/>
      <c r="I12" s="35"/>
      <c r="J12" s="36"/>
      <c r="K12" s="6"/>
      <c r="L12" s="34"/>
      <c r="M12" s="35"/>
      <c r="N12" s="35"/>
      <c r="O12" s="36"/>
      <c r="P12" s="6"/>
      <c r="Q12" s="34"/>
      <c r="R12" s="35"/>
      <c r="S12" s="35"/>
      <c r="T12" s="36"/>
      <c r="U12" s="6"/>
      <c r="V12" s="34"/>
      <c r="W12" s="35"/>
      <c r="X12" s="35"/>
      <c r="Y12" s="36"/>
    </row>
    <row r="13" spans="1:25" ht="15" x14ac:dyDescent="0.25">
      <c r="B13" s="34"/>
      <c r="C13" s="35"/>
      <c r="D13" s="35"/>
      <c r="E13" s="36"/>
      <c r="F13" s="6"/>
      <c r="G13" s="34"/>
      <c r="H13" s="35"/>
      <c r="I13" s="35"/>
      <c r="J13" s="36"/>
      <c r="K13" s="6"/>
      <c r="L13" s="34"/>
      <c r="M13" s="35"/>
      <c r="N13" s="35"/>
      <c r="O13" s="36"/>
      <c r="P13" s="6"/>
      <c r="Q13" s="34"/>
      <c r="R13" s="35"/>
      <c r="S13" s="35"/>
      <c r="T13" s="36"/>
      <c r="U13" s="6"/>
      <c r="V13" s="34"/>
      <c r="W13" s="35"/>
      <c r="X13" s="35"/>
      <c r="Y13" s="36"/>
    </row>
    <row r="14" spans="1:25" ht="15" x14ac:dyDescent="0.25">
      <c r="B14" s="34"/>
      <c r="C14" s="35"/>
      <c r="D14" s="35"/>
      <c r="E14" s="36"/>
      <c r="F14" s="6"/>
      <c r="G14" s="34"/>
      <c r="H14" s="35"/>
      <c r="I14" s="35"/>
      <c r="J14" s="36"/>
      <c r="K14" s="6"/>
      <c r="L14" s="34"/>
      <c r="M14" s="35"/>
      <c r="N14" s="35"/>
      <c r="O14" s="36"/>
      <c r="P14" s="6"/>
      <c r="Q14" s="34"/>
      <c r="R14" s="35"/>
      <c r="S14" s="35"/>
      <c r="T14" s="36"/>
      <c r="U14" s="6"/>
      <c r="V14" s="34"/>
      <c r="W14" s="35"/>
      <c r="X14" s="35"/>
      <c r="Y14" s="36"/>
    </row>
    <row r="15" spans="1:25" ht="15" x14ac:dyDescent="0.25">
      <c r="B15" s="34"/>
      <c r="C15" s="35"/>
      <c r="D15" s="35"/>
      <c r="E15" s="36"/>
      <c r="F15" s="6"/>
      <c r="G15" s="34"/>
      <c r="H15" s="35"/>
      <c r="I15" s="35"/>
      <c r="J15" s="36"/>
      <c r="K15" s="6"/>
      <c r="L15" s="34"/>
      <c r="M15" s="35"/>
      <c r="N15" s="35"/>
      <c r="O15" s="36"/>
      <c r="P15" s="6"/>
      <c r="Q15" s="34"/>
      <c r="R15" s="35"/>
      <c r="S15" s="35"/>
      <c r="T15" s="36"/>
      <c r="U15" s="6"/>
      <c r="V15" s="34"/>
      <c r="W15" s="35"/>
      <c r="X15" s="35"/>
      <c r="Y15" s="36"/>
    </row>
    <row r="16" spans="1:25" ht="15" x14ac:dyDescent="0.25">
      <c r="B16" s="37"/>
      <c r="C16" s="38"/>
      <c r="D16" s="38"/>
      <c r="E16" s="39"/>
      <c r="F16" s="6"/>
      <c r="G16" s="37"/>
      <c r="H16" s="38"/>
      <c r="I16" s="38"/>
      <c r="J16" s="39"/>
      <c r="K16" s="6"/>
      <c r="L16" s="37"/>
      <c r="M16" s="38"/>
      <c r="N16" s="38"/>
      <c r="O16" s="39"/>
      <c r="P16" s="6"/>
      <c r="Q16" s="37"/>
      <c r="R16" s="38"/>
      <c r="S16" s="38"/>
      <c r="T16" s="39"/>
      <c r="U16" s="6"/>
      <c r="V16" s="37"/>
      <c r="W16" s="38"/>
      <c r="X16" s="38"/>
      <c r="Y16" s="39"/>
    </row>
    <row r="17" spans="2:25" x14ac:dyDescent="0.2"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</row>
    <row r="18" spans="2:25" ht="15" x14ac:dyDescent="0.25">
      <c r="B18" s="57" t="s">
        <v>83</v>
      </c>
      <c r="C18" s="58"/>
      <c r="D18" s="58"/>
      <c r="E18" s="59"/>
      <c r="F18" s="6"/>
      <c r="G18" s="57" t="s">
        <v>82</v>
      </c>
      <c r="H18" s="58"/>
      <c r="I18" s="58"/>
      <c r="J18" s="59"/>
      <c r="K18" s="6"/>
      <c r="L18" s="48" t="s">
        <v>81</v>
      </c>
      <c r="M18" s="49"/>
      <c r="N18" s="49"/>
      <c r="O18" s="50"/>
      <c r="P18" s="6"/>
      <c r="Q18" s="48" t="s">
        <v>81</v>
      </c>
      <c r="R18" s="49"/>
      <c r="S18" s="49"/>
      <c r="T18" s="50"/>
      <c r="U18" s="6"/>
      <c r="V18" s="48" t="s">
        <v>81</v>
      </c>
      <c r="W18" s="49"/>
      <c r="X18" s="49"/>
      <c r="Y18" s="50"/>
    </row>
    <row r="19" spans="2:25" ht="15" x14ac:dyDescent="0.25">
      <c r="B19" s="60"/>
      <c r="C19" s="61"/>
      <c r="D19" s="61"/>
      <c r="E19" s="62"/>
      <c r="F19" s="6"/>
      <c r="G19" s="60"/>
      <c r="H19" s="61"/>
      <c r="I19" s="61"/>
      <c r="J19" s="62"/>
      <c r="K19" s="6"/>
      <c r="L19" s="51"/>
      <c r="M19" s="52"/>
      <c r="N19" s="52"/>
      <c r="O19" s="53"/>
      <c r="P19" s="6"/>
      <c r="Q19" s="51"/>
      <c r="R19" s="52"/>
      <c r="S19" s="52"/>
      <c r="T19" s="53"/>
      <c r="U19" s="6"/>
      <c r="V19" s="51"/>
      <c r="W19" s="52"/>
      <c r="X19" s="52"/>
      <c r="Y19" s="53"/>
    </row>
    <row r="20" spans="2:25" ht="15" x14ac:dyDescent="0.25">
      <c r="B20" s="60"/>
      <c r="C20" s="61"/>
      <c r="D20" s="61"/>
      <c r="E20" s="62"/>
      <c r="F20" s="6"/>
      <c r="G20" s="60"/>
      <c r="H20" s="61"/>
      <c r="I20" s="61"/>
      <c r="J20" s="62"/>
      <c r="K20" s="6"/>
      <c r="L20" s="51"/>
      <c r="M20" s="52"/>
      <c r="N20" s="52"/>
      <c r="O20" s="53"/>
      <c r="P20" s="6"/>
      <c r="Q20" s="51"/>
      <c r="R20" s="52"/>
      <c r="S20" s="52"/>
      <c r="T20" s="53"/>
      <c r="U20" s="6"/>
      <c r="V20" s="51"/>
      <c r="W20" s="52"/>
      <c r="X20" s="52"/>
      <c r="Y20" s="53"/>
    </row>
    <row r="21" spans="2:25" ht="15" x14ac:dyDescent="0.25">
      <c r="B21" s="63"/>
      <c r="C21" s="64"/>
      <c r="D21" s="64"/>
      <c r="E21" s="65"/>
      <c r="F21" s="6"/>
      <c r="G21" s="63"/>
      <c r="H21" s="64"/>
      <c r="I21" s="64"/>
      <c r="J21" s="65"/>
      <c r="K21" s="6"/>
      <c r="L21" s="54"/>
      <c r="M21" s="55"/>
      <c r="N21" s="55"/>
      <c r="O21" s="56"/>
      <c r="P21" s="6"/>
      <c r="Q21" s="54"/>
      <c r="R21" s="55"/>
      <c r="S21" s="55"/>
      <c r="T21" s="56"/>
      <c r="U21" s="6"/>
      <c r="V21" s="54"/>
      <c r="W21" s="55"/>
      <c r="X21" s="55"/>
      <c r="Y21" s="56"/>
    </row>
    <row r="22" spans="2:25" ht="15.75" x14ac:dyDescent="0.25">
      <c r="B22" s="13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</row>
    <row r="23" spans="2:25" ht="15.75" x14ac:dyDescent="0.25"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</row>
    <row r="24" spans="2:25" ht="15" x14ac:dyDescent="0.25"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</row>
    <row r="25" spans="2:25" ht="15" x14ac:dyDescent="0.25">
      <c r="B25" s="40"/>
      <c r="C25" s="41"/>
      <c r="D25" s="41"/>
      <c r="E25" s="42"/>
      <c r="F25" s="6"/>
      <c r="G25" s="40"/>
      <c r="H25" s="41"/>
      <c r="I25" s="41"/>
      <c r="J25" s="42"/>
      <c r="K25" s="6"/>
      <c r="L25" s="40"/>
      <c r="M25" s="41"/>
      <c r="N25" s="41"/>
      <c r="O25" s="42"/>
      <c r="P25" s="6"/>
      <c r="Q25" s="40"/>
      <c r="R25" s="41"/>
      <c r="S25" s="41"/>
      <c r="T25" s="42"/>
      <c r="U25" s="6"/>
      <c r="V25" s="40"/>
      <c r="W25" s="41"/>
      <c r="X25" s="41"/>
      <c r="Y25" s="42"/>
    </row>
    <row r="26" spans="2:25" ht="15" x14ac:dyDescent="0.25">
      <c r="B26" s="31"/>
      <c r="C26" s="32"/>
      <c r="D26" s="32"/>
      <c r="E26" s="33"/>
      <c r="F26" s="6"/>
      <c r="G26" s="31"/>
      <c r="H26" s="32"/>
      <c r="I26" s="32"/>
      <c r="J26" s="33"/>
      <c r="K26" s="6"/>
      <c r="L26" s="66"/>
      <c r="M26" s="67"/>
      <c r="N26" s="67"/>
      <c r="O26" s="68"/>
      <c r="P26" s="6"/>
      <c r="Q26" s="31"/>
      <c r="R26" s="32"/>
      <c r="S26" s="32"/>
      <c r="T26" s="33"/>
      <c r="U26" s="6"/>
      <c r="V26" s="31"/>
      <c r="W26" s="32"/>
      <c r="X26" s="32"/>
      <c r="Y26" s="33"/>
    </row>
    <row r="27" spans="2:25" ht="15" x14ac:dyDescent="0.25">
      <c r="B27" s="34"/>
      <c r="C27" s="35"/>
      <c r="D27" s="35"/>
      <c r="E27" s="36"/>
      <c r="F27" s="6"/>
      <c r="G27" s="34"/>
      <c r="H27" s="35"/>
      <c r="I27" s="35"/>
      <c r="J27" s="36"/>
      <c r="K27" s="6"/>
      <c r="L27" s="69"/>
      <c r="M27" s="70"/>
      <c r="N27" s="70"/>
      <c r="O27" s="71"/>
      <c r="P27" s="6"/>
      <c r="Q27" s="34"/>
      <c r="R27" s="35"/>
      <c r="S27" s="35"/>
      <c r="T27" s="36"/>
      <c r="U27" s="6"/>
      <c r="V27" s="34"/>
      <c r="W27" s="35"/>
      <c r="X27" s="35"/>
      <c r="Y27" s="36"/>
    </row>
    <row r="28" spans="2:25" ht="15" x14ac:dyDescent="0.25">
      <c r="B28" s="34"/>
      <c r="C28" s="35"/>
      <c r="D28" s="35"/>
      <c r="E28" s="36"/>
      <c r="F28" s="6"/>
      <c r="G28" s="34"/>
      <c r="H28" s="35"/>
      <c r="I28" s="35"/>
      <c r="J28" s="36"/>
      <c r="K28" s="6"/>
      <c r="L28" s="69"/>
      <c r="M28" s="70"/>
      <c r="N28" s="70"/>
      <c r="O28" s="71"/>
      <c r="P28" s="6"/>
      <c r="Q28" s="34"/>
      <c r="R28" s="35"/>
      <c r="S28" s="35"/>
      <c r="T28" s="36"/>
      <c r="U28" s="6"/>
      <c r="V28" s="34"/>
      <c r="W28" s="35"/>
      <c r="X28" s="35"/>
      <c r="Y28" s="36"/>
    </row>
    <row r="29" spans="2:25" ht="15" x14ac:dyDescent="0.25">
      <c r="B29" s="34"/>
      <c r="C29" s="35"/>
      <c r="D29" s="35"/>
      <c r="E29" s="36"/>
      <c r="F29" s="6"/>
      <c r="G29" s="34"/>
      <c r="H29" s="35"/>
      <c r="I29" s="35"/>
      <c r="J29" s="36"/>
      <c r="K29" s="6"/>
      <c r="L29" s="69"/>
      <c r="M29" s="70"/>
      <c r="N29" s="70"/>
      <c r="O29" s="71"/>
      <c r="P29" s="6"/>
      <c r="Q29" s="34"/>
      <c r="R29" s="35"/>
      <c r="S29" s="35"/>
      <c r="T29" s="36"/>
      <c r="U29" s="6"/>
      <c r="V29" s="34"/>
      <c r="W29" s="35"/>
      <c r="X29" s="35"/>
      <c r="Y29" s="36"/>
    </row>
    <row r="30" spans="2:25" ht="15" x14ac:dyDescent="0.25">
      <c r="B30" s="34"/>
      <c r="C30" s="35"/>
      <c r="D30" s="35"/>
      <c r="E30" s="36"/>
      <c r="F30" s="6"/>
      <c r="G30" s="34"/>
      <c r="H30" s="35"/>
      <c r="I30" s="35"/>
      <c r="J30" s="36"/>
      <c r="K30" s="6"/>
      <c r="L30" s="69"/>
      <c r="M30" s="70"/>
      <c r="N30" s="70"/>
      <c r="O30" s="71"/>
      <c r="P30" s="6"/>
      <c r="Q30" s="34"/>
      <c r="R30" s="35"/>
      <c r="S30" s="35"/>
      <c r="T30" s="36"/>
      <c r="U30" s="6"/>
      <c r="V30" s="34"/>
      <c r="W30" s="35"/>
      <c r="X30" s="35"/>
      <c r="Y30" s="36"/>
    </row>
    <row r="31" spans="2:25" ht="15" x14ac:dyDescent="0.25">
      <c r="B31" s="34"/>
      <c r="C31" s="35"/>
      <c r="D31" s="35"/>
      <c r="E31" s="36"/>
      <c r="F31" s="6"/>
      <c r="G31" s="34"/>
      <c r="H31" s="35"/>
      <c r="I31" s="35"/>
      <c r="J31" s="36"/>
      <c r="K31" s="6"/>
      <c r="L31" s="69"/>
      <c r="M31" s="70"/>
      <c r="N31" s="70"/>
      <c r="O31" s="71"/>
      <c r="P31" s="6"/>
      <c r="Q31" s="34"/>
      <c r="R31" s="35"/>
      <c r="S31" s="35"/>
      <c r="T31" s="36"/>
      <c r="U31" s="6"/>
      <c r="V31" s="34"/>
      <c r="W31" s="35"/>
      <c r="X31" s="35"/>
      <c r="Y31" s="36"/>
    </row>
    <row r="32" spans="2:25" ht="15" x14ac:dyDescent="0.25">
      <c r="B32" s="34"/>
      <c r="C32" s="35"/>
      <c r="D32" s="35"/>
      <c r="E32" s="36"/>
      <c r="F32" s="6"/>
      <c r="G32" s="34"/>
      <c r="H32" s="35"/>
      <c r="I32" s="35"/>
      <c r="J32" s="36"/>
      <c r="K32" s="6"/>
      <c r="L32" s="69"/>
      <c r="M32" s="70"/>
      <c r="N32" s="70"/>
      <c r="O32" s="71"/>
      <c r="P32" s="6"/>
      <c r="Q32" s="34"/>
      <c r="R32" s="35"/>
      <c r="S32" s="35"/>
      <c r="T32" s="36"/>
      <c r="U32" s="6"/>
      <c r="V32" s="34"/>
      <c r="W32" s="35"/>
      <c r="X32" s="35"/>
      <c r="Y32" s="36"/>
    </row>
    <row r="33" spans="2:25" ht="15" x14ac:dyDescent="0.25">
      <c r="B33" s="34"/>
      <c r="C33" s="35"/>
      <c r="D33" s="35"/>
      <c r="E33" s="36"/>
      <c r="F33" s="6"/>
      <c r="G33" s="34"/>
      <c r="H33" s="35"/>
      <c r="I33" s="35"/>
      <c r="J33" s="36"/>
      <c r="K33" s="6"/>
      <c r="L33" s="69"/>
      <c r="M33" s="70"/>
      <c r="N33" s="70"/>
      <c r="O33" s="71"/>
      <c r="P33" s="6"/>
      <c r="Q33" s="34"/>
      <c r="R33" s="35"/>
      <c r="S33" s="35"/>
      <c r="T33" s="36"/>
      <c r="U33" s="6"/>
      <c r="V33" s="34"/>
      <c r="W33" s="35"/>
      <c r="X33" s="35"/>
      <c r="Y33" s="36"/>
    </row>
    <row r="34" spans="2:25" ht="15" x14ac:dyDescent="0.25">
      <c r="B34" s="34"/>
      <c r="C34" s="35"/>
      <c r="D34" s="35"/>
      <c r="E34" s="36"/>
      <c r="F34" s="6"/>
      <c r="G34" s="34"/>
      <c r="H34" s="35"/>
      <c r="I34" s="35"/>
      <c r="J34" s="36"/>
      <c r="K34" s="6"/>
      <c r="L34" s="69"/>
      <c r="M34" s="70"/>
      <c r="N34" s="70"/>
      <c r="O34" s="71"/>
      <c r="P34" s="6"/>
      <c r="Q34" s="34"/>
      <c r="R34" s="35"/>
      <c r="S34" s="35"/>
      <c r="T34" s="36"/>
      <c r="U34" s="6"/>
      <c r="V34" s="34"/>
      <c r="W34" s="35"/>
      <c r="X34" s="35"/>
      <c r="Y34" s="36"/>
    </row>
    <row r="35" spans="2:25" ht="15" x14ac:dyDescent="0.25">
      <c r="B35" s="37"/>
      <c r="C35" s="38"/>
      <c r="D35" s="38"/>
      <c r="E35" s="39"/>
      <c r="F35" s="6"/>
      <c r="G35" s="37"/>
      <c r="H35" s="38"/>
      <c r="I35" s="38"/>
      <c r="J35" s="39"/>
      <c r="K35" s="6"/>
      <c r="L35" s="72"/>
      <c r="M35" s="73"/>
      <c r="N35" s="73"/>
      <c r="O35" s="74"/>
      <c r="P35" s="6"/>
      <c r="Q35" s="37"/>
      <c r="R35" s="38"/>
      <c r="S35" s="38"/>
      <c r="T35" s="39"/>
      <c r="U35" s="6"/>
      <c r="V35" s="37"/>
      <c r="W35" s="38"/>
      <c r="X35" s="38"/>
      <c r="Y35" s="39"/>
    </row>
    <row r="36" spans="2:25" x14ac:dyDescent="0.2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</row>
    <row r="37" spans="2:25" ht="15" x14ac:dyDescent="0.25">
      <c r="B37" s="48"/>
      <c r="C37" s="49"/>
      <c r="D37" s="49"/>
      <c r="E37" s="50"/>
      <c r="F37" s="6"/>
      <c r="G37" s="48"/>
      <c r="H37" s="49"/>
      <c r="I37" s="49"/>
      <c r="J37" s="50"/>
      <c r="K37" s="6"/>
      <c r="L37" s="48"/>
      <c r="M37" s="49"/>
      <c r="N37" s="49"/>
      <c r="O37" s="50"/>
      <c r="P37" s="6"/>
      <c r="Q37" s="48"/>
      <c r="R37" s="49"/>
      <c r="S37" s="49"/>
      <c r="T37" s="50"/>
      <c r="U37" s="6"/>
      <c r="V37" s="57"/>
      <c r="W37" s="58"/>
      <c r="X37" s="58"/>
      <c r="Y37" s="59"/>
    </row>
    <row r="38" spans="2:25" ht="15" x14ac:dyDescent="0.25">
      <c r="B38" s="51"/>
      <c r="C38" s="52"/>
      <c r="D38" s="52"/>
      <c r="E38" s="53"/>
      <c r="F38" s="6"/>
      <c r="G38" s="51"/>
      <c r="H38" s="52"/>
      <c r="I38" s="52"/>
      <c r="J38" s="53"/>
      <c r="K38" s="6"/>
      <c r="L38" s="51"/>
      <c r="M38" s="52"/>
      <c r="N38" s="52"/>
      <c r="O38" s="53"/>
      <c r="P38" s="6"/>
      <c r="Q38" s="51"/>
      <c r="R38" s="52"/>
      <c r="S38" s="52"/>
      <c r="T38" s="53"/>
      <c r="U38" s="6"/>
      <c r="V38" s="60"/>
      <c r="W38" s="61"/>
      <c r="X38" s="61"/>
      <c r="Y38" s="62"/>
    </row>
    <row r="39" spans="2:25" ht="15" x14ac:dyDescent="0.25">
      <c r="B39" s="51"/>
      <c r="C39" s="52"/>
      <c r="D39" s="52"/>
      <c r="E39" s="53"/>
      <c r="F39" s="6"/>
      <c r="G39" s="51"/>
      <c r="H39" s="52"/>
      <c r="I39" s="52"/>
      <c r="J39" s="53"/>
      <c r="K39" s="6"/>
      <c r="L39" s="51"/>
      <c r="M39" s="52"/>
      <c r="N39" s="52"/>
      <c r="O39" s="53"/>
      <c r="P39" s="6"/>
      <c r="Q39" s="51"/>
      <c r="R39" s="52"/>
      <c r="S39" s="52"/>
      <c r="T39" s="53"/>
      <c r="U39" s="6"/>
      <c r="V39" s="60"/>
      <c r="W39" s="61"/>
      <c r="X39" s="61"/>
      <c r="Y39" s="62"/>
    </row>
    <row r="40" spans="2:25" ht="15" x14ac:dyDescent="0.25">
      <c r="B40" s="54"/>
      <c r="C40" s="55"/>
      <c r="D40" s="55"/>
      <c r="E40" s="56"/>
      <c r="F40" s="6"/>
      <c r="G40" s="54"/>
      <c r="H40" s="55"/>
      <c r="I40" s="55"/>
      <c r="J40" s="56"/>
      <c r="K40" s="6"/>
      <c r="L40" s="54"/>
      <c r="M40" s="55"/>
      <c r="N40" s="55"/>
      <c r="O40" s="56"/>
      <c r="P40" s="6"/>
      <c r="Q40" s="54"/>
      <c r="R40" s="55"/>
      <c r="S40" s="55"/>
      <c r="T40" s="56"/>
      <c r="U40" s="6"/>
      <c r="V40" s="63"/>
      <c r="W40" s="64"/>
      <c r="X40" s="64"/>
      <c r="Y40" s="65"/>
    </row>
    <row r="41" spans="2:25" ht="15.75" x14ac:dyDescent="0.25">
      <c r="B41" s="13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12"/>
      <c r="R41" s="6"/>
      <c r="S41" s="6"/>
      <c r="T41" s="6"/>
      <c r="U41" s="6"/>
      <c r="V41" s="6"/>
      <c r="W41" s="6"/>
      <c r="X41" s="6"/>
      <c r="Y41" s="6"/>
    </row>
    <row r="42" spans="2:25" ht="15.75" x14ac:dyDescent="0.25"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</row>
    <row r="43" spans="2:25" ht="15" x14ac:dyDescent="0.25"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</row>
    <row r="44" spans="2:25" ht="15" x14ac:dyDescent="0.25">
      <c r="B44" s="40"/>
      <c r="C44" s="41"/>
      <c r="D44" s="41"/>
      <c r="E44" s="42"/>
      <c r="F44" s="6"/>
      <c r="G44" s="40"/>
      <c r="H44" s="41"/>
      <c r="I44" s="41"/>
      <c r="J44" s="42"/>
      <c r="K44" s="6"/>
      <c r="L44" s="40"/>
      <c r="M44" s="41"/>
      <c r="N44" s="41"/>
      <c r="O44" s="42"/>
      <c r="P44" s="6"/>
      <c r="Q44" s="40"/>
      <c r="R44" s="41"/>
      <c r="S44" s="41"/>
      <c r="T44" s="41"/>
      <c r="U44" s="41"/>
      <c r="V44" s="41"/>
      <c r="W44" s="41"/>
      <c r="X44" s="41"/>
      <c r="Y44" s="42"/>
    </row>
    <row r="45" spans="2:25" ht="15" x14ac:dyDescent="0.25">
      <c r="B45" s="31"/>
      <c r="C45" s="32"/>
      <c r="D45" s="32"/>
      <c r="E45" s="33"/>
      <c r="F45" s="6"/>
      <c r="G45" s="31"/>
      <c r="H45" s="32"/>
      <c r="I45" s="32"/>
      <c r="J45" s="33"/>
      <c r="K45" s="6"/>
      <c r="L45" s="31"/>
      <c r="M45" s="32"/>
      <c r="N45" s="32"/>
      <c r="O45" s="33"/>
      <c r="P45" s="6"/>
      <c r="Q45" s="31"/>
      <c r="R45" s="32"/>
      <c r="S45" s="32"/>
      <c r="T45" s="32"/>
      <c r="U45" s="32"/>
      <c r="V45" s="32"/>
      <c r="W45" s="32"/>
      <c r="X45" s="32"/>
      <c r="Y45" s="33"/>
    </row>
    <row r="46" spans="2:25" ht="15" x14ac:dyDescent="0.25">
      <c r="B46" s="34"/>
      <c r="C46" s="35"/>
      <c r="D46" s="35"/>
      <c r="E46" s="36"/>
      <c r="F46" s="6"/>
      <c r="G46" s="34"/>
      <c r="H46" s="35"/>
      <c r="I46" s="35"/>
      <c r="J46" s="36"/>
      <c r="K46" s="6"/>
      <c r="L46" s="34"/>
      <c r="M46" s="35"/>
      <c r="N46" s="35"/>
      <c r="O46" s="36"/>
      <c r="P46" s="6"/>
      <c r="Q46" s="34"/>
      <c r="R46" s="35"/>
      <c r="S46" s="35"/>
      <c r="T46" s="35"/>
      <c r="U46" s="35"/>
      <c r="V46" s="35"/>
      <c r="W46" s="35"/>
      <c r="X46" s="35"/>
      <c r="Y46" s="36"/>
    </row>
    <row r="47" spans="2:25" ht="15" x14ac:dyDescent="0.25">
      <c r="B47" s="34"/>
      <c r="C47" s="35"/>
      <c r="D47" s="35"/>
      <c r="E47" s="36"/>
      <c r="F47" s="6"/>
      <c r="G47" s="34"/>
      <c r="H47" s="35"/>
      <c r="I47" s="35"/>
      <c r="J47" s="36"/>
      <c r="K47" s="6"/>
      <c r="L47" s="34"/>
      <c r="M47" s="35"/>
      <c r="N47" s="35"/>
      <c r="O47" s="36"/>
      <c r="P47" s="6"/>
      <c r="Q47" s="34"/>
      <c r="R47" s="35"/>
      <c r="S47" s="35"/>
      <c r="T47" s="35"/>
      <c r="U47" s="35"/>
      <c r="V47" s="35"/>
      <c r="W47" s="35"/>
      <c r="X47" s="35"/>
      <c r="Y47" s="36"/>
    </row>
    <row r="48" spans="2:25" ht="15" x14ac:dyDescent="0.25">
      <c r="B48" s="34"/>
      <c r="C48" s="35"/>
      <c r="D48" s="35"/>
      <c r="E48" s="36"/>
      <c r="F48" s="6"/>
      <c r="G48" s="34"/>
      <c r="H48" s="35"/>
      <c r="I48" s="35"/>
      <c r="J48" s="36"/>
      <c r="K48" s="6"/>
      <c r="L48" s="34"/>
      <c r="M48" s="35"/>
      <c r="N48" s="35"/>
      <c r="O48" s="36"/>
      <c r="P48" s="6"/>
      <c r="Q48" s="34"/>
      <c r="R48" s="35"/>
      <c r="S48" s="35"/>
      <c r="T48" s="35"/>
      <c r="U48" s="35"/>
      <c r="V48" s="35"/>
      <c r="W48" s="35"/>
      <c r="X48" s="35"/>
      <c r="Y48" s="36"/>
    </row>
    <row r="49" spans="2:25" ht="15" x14ac:dyDescent="0.25">
      <c r="B49" s="34"/>
      <c r="C49" s="35"/>
      <c r="D49" s="35"/>
      <c r="E49" s="36"/>
      <c r="F49" s="6"/>
      <c r="G49" s="34"/>
      <c r="H49" s="35"/>
      <c r="I49" s="35"/>
      <c r="J49" s="36"/>
      <c r="K49" s="6"/>
      <c r="L49" s="34"/>
      <c r="M49" s="35"/>
      <c r="N49" s="35"/>
      <c r="O49" s="36"/>
      <c r="P49" s="6"/>
      <c r="Q49" s="34"/>
      <c r="R49" s="35"/>
      <c r="S49" s="35"/>
      <c r="T49" s="35"/>
      <c r="U49" s="35"/>
      <c r="V49" s="35"/>
      <c r="W49" s="35"/>
      <c r="X49" s="35"/>
      <c r="Y49" s="36"/>
    </row>
    <row r="50" spans="2:25" ht="15" x14ac:dyDescent="0.25">
      <c r="B50" s="34"/>
      <c r="C50" s="35"/>
      <c r="D50" s="35"/>
      <c r="E50" s="36"/>
      <c r="F50" s="6"/>
      <c r="G50" s="34"/>
      <c r="H50" s="35"/>
      <c r="I50" s="35"/>
      <c r="J50" s="36"/>
      <c r="K50" s="6"/>
      <c r="L50" s="34"/>
      <c r="M50" s="35"/>
      <c r="N50" s="35"/>
      <c r="O50" s="36"/>
      <c r="P50" s="6"/>
      <c r="Q50" s="34"/>
      <c r="R50" s="35"/>
      <c r="S50" s="35"/>
      <c r="T50" s="35"/>
      <c r="U50" s="35"/>
      <c r="V50" s="35"/>
      <c r="W50" s="35"/>
      <c r="X50" s="35"/>
      <c r="Y50" s="36"/>
    </row>
    <row r="51" spans="2:25" ht="15" x14ac:dyDescent="0.25">
      <c r="B51" s="34"/>
      <c r="C51" s="35"/>
      <c r="D51" s="35"/>
      <c r="E51" s="36"/>
      <c r="F51" s="6"/>
      <c r="G51" s="34"/>
      <c r="H51" s="35"/>
      <c r="I51" s="35"/>
      <c r="J51" s="36"/>
      <c r="K51" s="6"/>
      <c r="L51" s="34"/>
      <c r="M51" s="35"/>
      <c r="N51" s="35"/>
      <c r="O51" s="36"/>
      <c r="P51" s="6"/>
      <c r="Q51" s="34"/>
      <c r="R51" s="35"/>
      <c r="S51" s="35"/>
      <c r="T51" s="35"/>
      <c r="U51" s="35"/>
      <c r="V51" s="35"/>
      <c r="W51" s="35"/>
      <c r="X51" s="35"/>
      <c r="Y51" s="36"/>
    </row>
    <row r="52" spans="2:25" ht="15" x14ac:dyDescent="0.25">
      <c r="B52" s="34"/>
      <c r="C52" s="35"/>
      <c r="D52" s="35"/>
      <c r="E52" s="36"/>
      <c r="F52" s="6"/>
      <c r="G52" s="34"/>
      <c r="H52" s="35"/>
      <c r="I52" s="35"/>
      <c r="J52" s="36"/>
      <c r="K52" s="6"/>
      <c r="L52" s="34"/>
      <c r="M52" s="35"/>
      <c r="N52" s="35"/>
      <c r="O52" s="36"/>
      <c r="P52" s="6"/>
      <c r="Q52" s="34"/>
      <c r="R52" s="35"/>
      <c r="S52" s="35"/>
      <c r="T52" s="35"/>
      <c r="U52" s="35"/>
      <c r="V52" s="35"/>
      <c r="W52" s="35"/>
      <c r="X52" s="35"/>
      <c r="Y52" s="36"/>
    </row>
    <row r="53" spans="2:25" ht="15" x14ac:dyDescent="0.25">
      <c r="B53" s="34"/>
      <c r="C53" s="35"/>
      <c r="D53" s="35"/>
      <c r="E53" s="36"/>
      <c r="F53" s="6"/>
      <c r="G53" s="34"/>
      <c r="H53" s="35"/>
      <c r="I53" s="35"/>
      <c r="J53" s="36"/>
      <c r="K53" s="6"/>
      <c r="L53" s="34"/>
      <c r="M53" s="35"/>
      <c r="N53" s="35"/>
      <c r="O53" s="36"/>
      <c r="P53" s="6"/>
      <c r="Q53" s="34"/>
      <c r="R53" s="35"/>
      <c r="S53" s="35"/>
      <c r="T53" s="35"/>
      <c r="U53" s="35"/>
      <c r="V53" s="35"/>
      <c r="W53" s="35"/>
      <c r="X53" s="35"/>
      <c r="Y53" s="36"/>
    </row>
    <row r="54" spans="2:25" ht="15" x14ac:dyDescent="0.25">
      <c r="B54" s="37"/>
      <c r="C54" s="38"/>
      <c r="D54" s="38"/>
      <c r="E54" s="39"/>
      <c r="F54" s="6"/>
      <c r="G54" s="37"/>
      <c r="H54" s="38"/>
      <c r="I54" s="38"/>
      <c r="J54" s="39"/>
      <c r="K54" s="6"/>
      <c r="L54" s="37"/>
      <c r="M54" s="38"/>
      <c r="N54" s="38"/>
      <c r="O54" s="39"/>
      <c r="P54" s="6"/>
      <c r="Q54" s="37"/>
      <c r="R54" s="38"/>
      <c r="S54" s="38"/>
      <c r="T54" s="38"/>
      <c r="U54" s="38"/>
      <c r="V54" s="38"/>
      <c r="W54" s="38"/>
      <c r="X54" s="38"/>
      <c r="Y54" s="39"/>
    </row>
    <row r="55" spans="2:25" x14ac:dyDescent="0.2"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</row>
    <row r="56" spans="2:25" ht="15" x14ac:dyDescent="0.25">
      <c r="B56" s="57" t="s">
        <v>86</v>
      </c>
      <c r="C56" s="58"/>
      <c r="D56" s="58"/>
      <c r="E56" s="59"/>
      <c r="F56" s="6"/>
      <c r="G56" s="48" t="s">
        <v>71</v>
      </c>
      <c r="H56" s="49"/>
      <c r="I56" s="49"/>
      <c r="J56" s="50"/>
      <c r="K56" s="6"/>
      <c r="L56" s="57" t="s">
        <v>85</v>
      </c>
      <c r="M56" s="58"/>
      <c r="N56" s="58"/>
      <c r="O56" s="59"/>
      <c r="P56" s="6"/>
      <c r="Q56" s="57" t="s">
        <v>84</v>
      </c>
      <c r="R56" s="75"/>
      <c r="S56" s="75"/>
      <c r="T56" s="75"/>
      <c r="U56" s="75"/>
      <c r="V56" s="75"/>
      <c r="W56" s="75"/>
      <c r="X56" s="75"/>
      <c r="Y56" s="76"/>
    </row>
    <row r="57" spans="2:25" ht="15" x14ac:dyDescent="0.25">
      <c r="B57" s="60"/>
      <c r="C57" s="61"/>
      <c r="D57" s="61"/>
      <c r="E57" s="62"/>
      <c r="F57" s="6"/>
      <c r="G57" s="51"/>
      <c r="H57" s="52"/>
      <c r="I57" s="52"/>
      <c r="J57" s="53"/>
      <c r="K57" s="6"/>
      <c r="L57" s="60"/>
      <c r="M57" s="61"/>
      <c r="N57" s="61"/>
      <c r="O57" s="62"/>
      <c r="P57" s="6"/>
      <c r="Q57" s="77"/>
      <c r="R57" s="78"/>
      <c r="S57" s="78"/>
      <c r="T57" s="78"/>
      <c r="U57" s="78"/>
      <c r="V57" s="78"/>
      <c r="W57" s="78"/>
      <c r="X57" s="78"/>
      <c r="Y57" s="79"/>
    </row>
    <row r="58" spans="2:25" ht="15" x14ac:dyDescent="0.25">
      <c r="B58" s="60"/>
      <c r="C58" s="61"/>
      <c r="D58" s="61"/>
      <c r="E58" s="62"/>
      <c r="F58" s="6"/>
      <c r="G58" s="51"/>
      <c r="H58" s="52"/>
      <c r="I58" s="52"/>
      <c r="J58" s="53"/>
      <c r="K58" s="6"/>
      <c r="L58" s="60"/>
      <c r="M58" s="61"/>
      <c r="N58" s="61"/>
      <c r="O58" s="62"/>
      <c r="P58" s="6"/>
      <c r="Q58" s="77"/>
      <c r="R58" s="78"/>
      <c r="S58" s="78"/>
      <c r="T58" s="78"/>
      <c r="U58" s="78"/>
      <c r="V58" s="78"/>
      <c r="W58" s="78"/>
      <c r="X58" s="78"/>
      <c r="Y58" s="79"/>
    </row>
    <row r="59" spans="2:25" ht="15" x14ac:dyDescent="0.25">
      <c r="B59" s="63"/>
      <c r="C59" s="64"/>
      <c r="D59" s="64"/>
      <c r="E59" s="65"/>
      <c r="F59" s="6"/>
      <c r="G59" s="54"/>
      <c r="H59" s="55"/>
      <c r="I59" s="55"/>
      <c r="J59" s="56"/>
      <c r="K59" s="6"/>
      <c r="L59" s="63"/>
      <c r="M59" s="64"/>
      <c r="N59" s="64"/>
      <c r="O59" s="65"/>
      <c r="P59" s="6"/>
      <c r="Q59" s="80"/>
      <c r="R59" s="81"/>
      <c r="S59" s="81"/>
      <c r="T59" s="81"/>
      <c r="U59" s="81"/>
      <c r="V59" s="81"/>
      <c r="W59" s="81"/>
      <c r="X59" s="81"/>
      <c r="Y59" s="82"/>
    </row>
  </sheetData>
  <mergeCells count="46">
    <mergeCell ref="B56:E59"/>
    <mergeCell ref="G56:J59"/>
    <mergeCell ref="L56:O59"/>
    <mergeCell ref="B42:Y42"/>
    <mergeCell ref="B44:E44"/>
    <mergeCell ref="G44:J44"/>
    <mergeCell ref="L44:O44"/>
    <mergeCell ref="B45:E54"/>
    <mergeCell ref="Q44:Y44"/>
    <mergeCell ref="Q45:Y54"/>
    <mergeCell ref="Q56:Y59"/>
    <mergeCell ref="G45:J54"/>
    <mergeCell ref="L45:O54"/>
    <mergeCell ref="B26:E35"/>
    <mergeCell ref="G26:J35"/>
    <mergeCell ref="L26:O35"/>
    <mergeCell ref="Q26:T35"/>
    <mergeCell ref="V26:Y35"/>
    <mergeCell ref="B37:E40"/>
    <mergeCell ref="G37:J40"/>
    <mergeCell ref="L37:O40"/>
    <mergeCell ref="Q37:T40"/>
    <mergeCell ref="V37:Y40"/>
    <mergeCell ref="B2:Y2"/>
    <mergeCell ref="Q6:T6"/>
    <mergeCell ref="V18:Y21"/>
    <mergeCell ref="B23:Y23"/>
    <mergeCell ref="B25:E25"/>
    <mergeCell ref="G25:J25"/>
    <mergeCell ref="L25:O25"/>
    <mergeCell ref="Q25:T25"/>
    <mergeCell ref="V25:Y25"/>
    <mergeCell ref="Q18:T21"/>
    <mergeCell ref="G18:J21"/>
    <mergeCell ref="L18:O21"/>
    <mergeCell ref="B18:E21"/>
    <mergeCell ref="Q7:T16"/>
    <mergeCell ref="V6:Y6"/>
    <mergeCell ref="V7:Y16"/>
    <mergeCell ref="B4:Y4"/>
    <mergeCell ref="L6:O6"/>
    <mergeCell ref="L7:O16"/>
    <mergeCell ref="B6:E6"/>
    <mergeCell ref="B7:E16"/>
    <mergeCell ref="G6:J6"/>
    <mergeCell ref="G7:J1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36"/>
  <sheetViews>
    <sheetView topLeftCell="A25" workbookViewId="0">
      <selection activeCell="E48" sqref="E48"/>
    </sheetView>
  </sheetViews>
  <sheetFormatPr baseColWidth="10" defaultColWidth="12" defaultRowHeight="11.25" x14ac:dyDescent="0.2"/>
  <cols>
    <col min="1" max="1" width="38.6640625" style="1" bestFit="1" customWidth="1"/>
    <col min="2" max="16384" width="12" style="1"/>
  </cols>
  <sheetData>
    <row r="1" spans="1:11" ht="12.75" x14ac:dyDescent="0.2">
      <c r="A1" s="26" t="s">
        <v>79</v>
      </c>
    </row>
    <row r="2" spans="1:11" ht="15" x14ac:dyDescent="0.25">
      <c r="A2" s="5" t="s">
        <v>40</v>
      </c>
      <c r="B2" s="23"/>
      <c r="C2" s="23"/>
      <c r="D2" s="23"/>
      <c r="E2" s="23"/>
      <c r="F2" s="23"/>
      <c r="G2" s="23">
        <v>166.66666666666669</v>
      </c>
      <c r="H2" s="24"/>
      <c r="I2" s="5" t="s">
        <v>40</v>
      </c>
      <c r="J2" s="24"/>
      <c r="K2" s="24"/>
    </row>
    <row r="3" spans="1:11" ht="15" x14ac:dyDescent="0.25">
      <c r="A3" s="15" t="s">
        <v>72</v>
      </c>
      <c r="B3" s="22" t="e">
        <f>100*AVERAGEIFS(#REF!,#REF!,"OUI",#REF!,"&lt;&gt;Canceled")</f>
        <v>#REF!</v>
      </c>
      <c r="C3" s="21" t="e">
        <f>B3/100</f>
        <v>#REF!</v>
      </c>
      <c r="D3" s="15" t="s">
        <v>73</v>
      </c>
      <c r="E3" s="23">
        <v>100</v>
      </c>
      <c r="F3" s="20">
        <f>E3/100</f>
        <v>1</v>
      </c>
      <c r="G3" s="24"/>
      <c r="H3" s="24"/>
      <c r="I3" s="19">
        <v>100</v>
      </c>
      <c r="J3" s="18" t="e">
        <f>B3</f>
        <v>#REF!</v>
      </c>
      <c r="K3" s="19">
        <f>E3</f>
        <v>100</v>
      </c>
    </row>
    <row r="4" spans="1:11" ht="15" x14ac:dyDescent="0.25">
      <c r="A4" s="15" t="s">
        <v>74</v>
      </c>
      <c r="B4" s="17" t="e">
        <f>100-B3</f>
        <v>#REF!</v>
      </c>
      <c r="C4" s="23"/>
      <c r="D4" s="15" t="s">
        <v>75</v>
      </c>
      <c r="E4" s="17">
        <v>1</v>
      </c>
      <c r="F4" s="20">
        <f t="shared" ref="F4:F5" si="0">E4/100</f>
        <v>0.01</v>
      </c>
      <c r="G4" s="24"/>
      <c r="H4" s="24"/>
      <c r="I4" s="19">
        <v>100</v>
      </c>
      <c r="J4" s="19">
        <v>1</v>
      </c>
      <c r="K4" s="19">
        <v>1</v>
      </c>
    </row>
    <row r="5" spans="1:11" ht="15" x14ac:dyDescent="0.25">
      <c r="A5" s="15" t="s">
        <v>76</v>
      </c>
      <c r="B5" s="17">
        <f>200/3</f>
        <v>66.666666666666671</v>
      </c>
      <c r="C5" s="23"/>
      <c r="D5" s="15" t="s">
        <v>76</v>
      </c>
      <c r="E5" s="17">
        <f>$G$2-SUM(E3:E4)</f>
        <v>65.666666666666686</v>
      </c>
      <c r="F5" s="20">
        <f t="shared" si="0"/>
        <v>0.65666666666666684</v>
      </c>
      <c r="G5" s="24"/>
      <c r="H5" s="16"/>
      <c r="I5" s="24"/>
      <c r="J5" s="18" t="e">
        <f>200-SUM(J3:J4)</f>
        <v>#REF!</v>
      </c>
      <c r="K5" s="19">
        <f>200-SUM(K3:K4)</f>
        <v>99</v>
      </c>
    </row>
    <row r="6" spans="1:11" x14ac:dyDescent="0.2">
      <c r="A6" s="5" t="s">
        <v>68</v>
      </c>
    </row>
    <row r="7" spans="1:11" ht="15" x14ac:dyDescent="0.25">
      <c r="A7" s="15" t="s">
        <v>72</v>
      </c>
      <c r="B7" s="22" t="e">
        <f>100*AVERAGEIFS(#REF!,#REF!,"OUI",#REF!,"&lt;&gt;Canceled")</f>
        <v>#REF!</v>
      </c>
      <c r="C7" s="21" t="e">
        <f>B7/100</f>
        <v>#REF!</v>
      </c>
      <c r="D7" s="15" t="s">
        <v>73</v>
      </c>
      <c r="E7" s="23">
        <v>100</v>
      </c>
      <c r="F7" s="20">
        <f>E7/100</f>
        <v>1</v>
      </c>
      <c r="G7" s="24"/>
      <c r="H7" s="24"/>
      <c r="I7" s="19">
        <v>100</v>
      </c>
      <c r="J7" s="18" t="e">
        <f>B7</f>
        <v>#REF!</v>
      </c>
      <c r="K7" s="19">
        <f>E7</f>
        <v>100</v>
      </c>
    </row>
    <row r="8" spans="1:11" ht="15" x14ac:dyDescent="0.25">
      <c r="A8" s="15" t="s">
        <v>74</v>
      </c>
      <c r="B8" s="17" t="e">
        <f>100-B7</f>
        <v>#REF!</v>
      </c>
      <c r="C8" s="23"/>
      <c r="D8" s="15" t="s">
        <v>75</v>
      </c>
      <c r="E8" s="17">
        <v>1</v>
      </c>
      <c r="F8" s="20">
        <f t="shared" ref="F8:F9" si="1">E8/100</f>
        <v>0.01</v>
      </c>
      <c r="G8" s="24"/>
      <c r="H8" s="24"/>
      <c r="I8" s="19">
        <v>100</v>
      </c>
      <c r="J8" s="19">
        <v>1</v>
      </c>
      <c r="K8" s="19">
        <v>1</v>
      </c>
    </row>
    <row r="9" spans="1:11" ht="15" x14ac:dyDescent="0.25">
      <c r="A9" s="15" t="s">
        <v>76</v>
      </c>
      <c r="B9" s="17">
        <f>200/3</f>
        <v>66.666666666666671</v>
      </c>
      <c r="C9" s="23"/>
      <c r="D9" s="15" t="s">
        <v>76</v>
      </c>
      <c r="E9" s="17">
        <f>$G$2-SUM(E7:E8)</f>
        <v>65.666666666666686</v>
      </c>
      <c r="F9" s="20">
        <f t="shared" si="1"/>
        <v>0.65666666666666684</v>
      </c>
      <c r="G9" s="24"/>
      <c r="H9" s="16"/>
      <c r="I9" s="24"/>
      <c r="J9" s="18" t="e">
        <f>200-SUM(J7:J8)</f>
        <v>#REF!</v>
      </c>
      <c r="K9" s="19">
        <f>200-SUM(K7:K8)</f>
        <v>99</v>
      </c>
    </row>
    <row r="10" spans="1:11" x14ac:dyDescent="0.2">
      <c r="A10" s="5" t="s">
        <v>41</v>
      </c>
    </row>
    <row r="11" spans="1:11" ht="15" x14ac:dyDescent="0.25">
      <c r="A11" s="15" t="s">
        <v>72</v>
      </c>
      <c r="B11" s="22" t="e">
        <f>100*AVERAGEIFS(#REF!,#REF!,"OUI",#REF!,"&lt;&gt;Canceled")</f>
        <v>#REF!</v>
      </c>
      <c r="C11" s="21" t="e">
        <f>B11/100</f>
        <v>#REF!</v>
      </c>
      <c r="D11" s="15" t="s">
        <v>73</v>
      </c>
      <c r="E11" s="23">
        <v>100</v>
      </c>
      <c r="F11" s="20">
        <f>E11/100</f>
        <v>1</v>
      </c>
      <c r="G11" s="24"/>
      <c r="H11" s="24"/>
      <c r="I11" s="19">
        <v>100</v>
      </c>
      <c r="J11" s="18" t="e">
        <f>B11</f>
        <v>#REF!</v>
      </c>
      <c r="K11" s="19">
        <f>E11</f>
        <v>100</v>
      </c>
    </row>
    <row r="12" spans="1:11" ht="15" x14ac:dyDescent="0.25">
      <c r="A12" s="15" t="s">
        <v>74</v>
      </c>
      <c r="B12" s="17" t="e">
        <f>100-B11</f>
        <v>#REF!</v>
      </c>
      <c r="C12" s="23"/>
      <c r="D12" s="15" t="s">
        <v>75</v>
      </c>
      <c r="E12" s="17">
        <v>1</v>
      </c>
      <c r="F12" s="20">
        <f t="shared" ref="F12:F13" si="2">E12/100</f>
        <v>0.01</v>
      </c>
      <c r="G12" s="24"/>
      <c r="H12" s="24"/>
      <c r="I12" s="19">
        <v>100</v>
      </c>
      <c r="J12" s="19">
        <v>1</v>
      </c>
      <c r="K12" s="19">
        <v>1</v>
      </c>
    </row>
    <row r="13" spans="1:11" ht="15" x14ac:dyDescent="0.25">
      <c r="A13" s="15" t="s">
        <v>76</v>
      </c>
      <c r="B13" s="17">
        <f>200/3</f>
        <v>66.666666666666671</v>
      </c>
      <c r="C13" s="23"/>
      <c r="D13" s="15" t="s">
        <v>76</v>
      </c>
      <c r="E13" s="17">
        <f>$G$2-SUM(E11:E12)</f>
        <v>65.666666666666686</v>
      </c>
      <c r="F13" s="20">
        <f t="shared" si="2"/>
        <v>0.65666666666666684</v>
      </c>
      <c r="G13" s="24"/>
      <c r="H13" s="16"/>
      <c r="I13" s="24"/>
      <c r="J13" s="18" t="e">
        <f>200-SUM(J11:J12)</f>
        <v>#REF!</v>
      </c>
      <c r="K13" s="19">
        <f>200-SUM(K11:K12)</f>
        <v>99</v>
      </c>
    </row>
    <row r="14" spans="1:11" x14ac:dyDescent="0.2">
      <c r="A14" s="15" t="s">
        <v>87</v>
      </c>
    </row>
    <row r="15" spans="1:11" x14ac:dyDescent="0.2">
      <c r="A15" s="25" t="s">
        <v>30</v>
      </c>
      <c r="B15" s="1" t="e">
        <f>COUNTIFS(#REF!,Indicators_Data!A15,#REF!,"OUI")</f>
        <v>#REF!</v>
      </c>
    </row>
    <row r="16" spans="1:11" x14ac:dyDescent="0.2">
      <c r="A16" s="25" t="s">
        <v>32</v>
      </c>
      <c r="B16" s="1" t="e">
        <f>COUNTIFS(#REF!,Indicators_Data!A16,#REF!,"OUI")</f>
        <v>#REF!</v>
      </c>
    </row>
    <row r="17" spans="1:11" x14ac:dyDescent="0.2">
      <c r="A17" s="25" t="s">
        <v>33</v>
      </c>
      <c r="B17" s="1" t="e">
        <f>COUNTIFS(#REF!,Indicators_Data!A17,#REF!,"OUI")</f>
        <v>#REF!</v>
      </c>
    </row>
    <row r="18" spans="1:11" x14ac:dyDescent="0.2">
      <c r="A18" s="25" t="s">
        <v>28</v>
      </c>
      <c r="B18" s="1" t="e">
        <f>COUNTIFS(#REF!,Indicators_Data!A18,#REF!,"OUI")</f>
        <v>#REF!</v>
      </c>
    </row>
    <row r="19" spans="1:11" x14ac:dyDescent="0.2">
      <c r="A19" s="25" t="s">
        <v>36</v>
      </c>
      <c r="B19" s="1" t="e">
        <f>COUNTIFS(#REF!,Indicators_Data!A19,#REF!,"OUI")</f>
        <v>#REF!</v>
      </c>
    </row>
    <row r="20" spans="1:11" x14ac:dyDescent="0.2">
      <c r="A20" s="25" t="s">
        <v>29</v>
      </c>
      <c r="B20" s="1" t="e">
        <f>COUNTIFS(#REF!,Indicators_Data!A20,#REF!,"OUI")</f>
        <v>#REF!</v>
      </c>
    </row>
    <row r="21" spans="1:11" x14ac:dyDescent="0.2">
      <c r="A21" s="25" t="s">
        <v>31</v>
      </c>
      <c r="B21" s="1" t="e">
        <f>COUNTIFS(#REF!,Indicators_Data!A21,#REF!,"OUI")</f>
        <v>#REF!</v>
      </c>
    </row>
    <row r="22" spans="1:11" x14ac:dyDescent="0.2">
      <c r="A22" s="25" t="s">
        <v>34</v>
      </c>
      <c r="B22" s="1" t="e">
        <f>COUNTIFS(#REF!,Indicators_Data!A22,#REF!,"OUI")</f>
        <v>#REF!</v>
      </c>
    </row>
    <row r="23" spans="1:11" x14ac:dyDescent="0.2">
      <c r="A23" s="25" t="s">
        <v>35</v>
      </c>
      <c r="B23" s="1" t="e">
        <f>COUNTIFS(#REF!,Indicators_Data!A23,#REF!,"OUI")</f>
        <v>#REF!</v>
      </c>
    </row>
    <row r="24" spans="1:11" ht="12.75" x14ac:dyDescent="0.2">
      <c r="A24" s="26" t="s">
        <v>80</v>
      </c>
    </row>
    <row r="25" spans="1:11" ht="15" x14ac:dyDescent="0.25">
      <c r="A25" s="5" t="s">
        <v>97</v>
      </c>
      <c r="B25" s="23"/>
      <c r="C25" s="23"/>
      <c r="D25" s="23"/>
      <c r="E25" s="23"/>
      <c r="F25" s="23"/>
      <c r="G25" s="23">
        <v>166.66666666666669</v>
      </c>
      <c r="H25" s="24"/>
      <c r="I25" s="5" t="s">
        <v>40</v>
      </c>
      <c r="J25" s="24"/>
      <c r="K25" s="24"/>
    </row>
    <row r="26" spans="1:11" ht="15" x14ac:dyDescent="0.25">
      <c r="A26" s="15" t="s">
        <v>72</v>
      </c>
      <c r="B26" s="22">
        <f>100*AVERAGE(T_Data[1- Engineering])</f>
        <v>47.729618163054695</v>
      </c>
      <c r="C26" s="21">
        <f>B26/100</f>
        <v>0.47729618163054693</v>
      </c>
      <c r="D26" s="15" t="s">
        <v>73</v>
      </c>
      <c r="E26" s="23">
        <v>100</v>
      </c>
      <c r="F26" s="20">
        <f>E26/100</f>
        <v>1</v>
      </c>
      <c r="G26" s="24"/>
      <c r="H26" s="24"/>
      <c r="I26" s="19">
        <v>100</v>
      </c>
      <c r="J26" s="18">
        <f>B26</f>
        <v>47.729618163054695</v>
      </c>
      <c r="K26" s="19">
        <f>E26</f>
        <v>100</v>
      </c>
    </row>
    <row r="27" spans="1:11" ht="15" x14ac:dyDescent="0.25">
      <c r="A27" s="15" t="s">
        <v>74</v>
      </c>
      <c r="B27" s="17">
        <f>100-B26</f>
        <v>52.270381836945305</v>
      </c>
      <c r="C27" s="23"/>
      <c r="D27" s="15" t="s">
        <v>75</v>
      </c>
      <c r="E27" s="17">
        <v>1</v>
      </c>
      <c r="F27" s="20">
        <f t="shared" ref="F27:F28" si="3">E27/100</f>
        <v>0.01</v>
      </c>
      <c r="G27" s="24"/>
      <c r="H27" s="24"/>
      <c r="I27" s="19">
        <v>100</v>
      </c>
      <c r="J27" s="19">
        <v>1</v>
      </c>
      <c r="K27" s="19">
        <v>1</v>
      </c>
    </row>
    <row r="28" spans="1:11" ht="15" x14ac:dyDescent="0.25">
      <c r="A28" s="15" t="s">
        <v>76</v>
      </c>
      <c r="B28" s="17">
        <f>200/3</f>
        <v>66.666666666666671</v>
      </c>
      <c r="C28" s="23"/>
      <c r="D28" s="15" t="s">
        <v>76</v>
      </c>
      <c r="E28" s="17">
        <f>$G$2-SUM(E26:E27)</f>
        <v>65.666666666666686</v>
      </c>
      <c r="F28" s="20">
        <f t="shared" si="3"/>
        <v>0.65666666666666684</v>
      </c>
      <c r="G28" s="24"/>
      <c r="H28" s="16"/>
      <c r="I28" s="24"/>
      <c r="J28" s="18">
        <f>200-SUM(J26:J27)</f>
        <v>151.27038183694532</v>
      </c>
      <c r="K28" s="19">
        <f>200-SUM(K26:K27)</f>
        <v>99</v>
      </c>
    </row>
    <row r="29" spans="1:11" x14ac:dyDescent="0.2">
      <c r="A29" s="5" t="s">
        <v>68</v>
      </c>
    </row>
    <row r="30" spans="1:11" ht="15" x14ac:dyDescent="0.25">
      <c r="A30" s="15" t="s">
        <v>72</v>
      </c>
      <c r="B30" s="22">
        <f>100*AVERAGE(T_Data[2- Procurement])</f>
        <v>31.25</v>
      </c>
      <c r="C30" s="21">
        <f>B30/100</f>
        <v>0.3125</v>
      </c>
      <c r="D30" s="15" t="s">
        <v>73</v>
      </c>
      <c r="E30" s="23">
        <v>100</v>
      </c>
      <c r="F30" s="20">
        <f>E30/100</f>
        <v>1</v>
      </c>
      <c r="G30" s="24"/>
      <c r="H30" s="24"/>
      <c r="I30" s="19">
        <v>100</v>
      </c>
      <c r="J30" s="18">
        <f>B30</f>
        <v>31.25</v>
      </c>
      <c r="K30" s="19">
        <f>E30</f>
        <v>100</v>
      </c>
    </row>
    <row r="31" spans="1:11" ht="15" x14ac:dyDescent="0.25">
      <c r="A31" s="15" t="s">
        <v>74</v>
      </c>
      <c r="B31" s="17">
        <f>100-B30</f>
        <v>68.75</v>
      </c>
      <c r="C31" s="23"/>
      <c r="D31" s="15" t="s">
        <v>75</v>
      </c>
      <c r="E31" s="17">
        <v>1</v>
      </c>
      <c r="F31" s="20">
        <f t="shared" ref="F31:F32" si="4">E31/100</f>
        <v>0.01</v>
      </c>
      <c r="G31" s="24"/>
      <c r="H31" s="24"/>
      <c r="I31" s="19">
        <v>100</v>
      </c>
      <c r="J31" s="19">
        <v>1</v>
      </c>
      <c r="K31" s="19">
        <v>1</v>
      </c>
    </row>
    <row r="32" spans="1:11" ht="15" x14ac:dyDescent="0.25">
      <c r="A32" s="15" t="s">
        <v>76</v>
      </c>
      <c r="B32" s="17">
        <f>200/3</f>
        <v>66.666666666666671</v>
      </c>
      <c r="C32" s="23"/>
      <c r="D32" s="15" t="s">
        <v>76</v>
      </c>
      <c r="E32" s="17">
        <f>$G$2-SUM(E30:E31)</f>
        <v>65.666666666666686</v>
      </c>
      <c r="F32" s="20">
        <f t="shared" si="4"/>
        <v>0.65666666666666684</v>
      </c>
      <c r="G32" s="24"/>
      <c r="H32" s="16"/>
      <c r="I32" s="24"/>
      <c r="J32" s="18">
        <f>200-SUM(J30:J31)</f>
        <v>167.75</v>
      </c>
      <c r="K32" s="19">
        <f>200-SUM(K30:K31)</f>
        <v>99</v>
      </c>
    </row>
    <row r="33" spans="1:11" x14ac:dyDescent="0.2">
      <c r="A33" s="5" t="s">
        <v>99</v>
      </c>
    </row>
    <row r="34" spans="1:11" ht="15" x14ac:dyDescent="0.25">
      <c r="A34" s="15" t="s">
        <v>72</v>
      </c>
      <c r="B34" s="22">
        <f>100*AVERAGE(T_Data[3- Execution])</f>
        <v>20.409982174688054</v>
      </c>
      <c r="C34" s="21">
        <f>B34/100</f>
        <v>0.20409982174688054</v>
      </c>
      <c r="D34" s="15" t="s">
        <v>73</v>
      </c>
      <c r="E34" s="23">
        <v>100</v>
      </c>
      <c r="F34" s="20">
        <f>E34/100</f>
        <v>1</v>
      </c>
      <c r="G34" s="24"/>
      <c r="H34" s="24"/>
      <c r="I34" s="19">
        <v>100</v>
      </c>
      <c r="J34" s="18">
        <f>B34</f>
        <v>20.409982174688054</v>
      </c>
      <c r="K34" s="19">
        <f>E34</f>
        <v>100</v>
      </c>
    </row>
    <row r="35" spans="1:11" ht="15" x14ac:dyDescent="0.25">
      <c r="A35" s="15" t="s">
        <v>74</v>
      </c>
      <c r="B35" s="17">
        <f>100-B34</f>
        <v>79.590017825311946</v>
      </c>
      <c r="C35" s="23"/>
      <c r="D35" s="15" t="s">
        <v>75</v>
      </c>
      <c r="E35" s="17">
        <v>1</v>
      </c>
      <c r="F35" s="20">
        <f t="shared" ref="F35:F36" si="5">E35/100</f>
        <v>0.01</v>
      </c>
      <c r="G35" s="24"/>
      <c r="H35" s="24"/>
      <c r="I35" s="19">
        <v>100</v>
      </c>
      <c r="J35" s="19">
        <v>1</v>
      </c>
      <c r="K35" s="19">
        <v>1</v>
      </c>
    </row>
    <row r="36" spans="1:11" ht="15" x14ac:dyDescent="0.25">
      <c r="A36" s="15" t="s">
        <v>76</v>
      </c>
      <c r="B36" s="17">
        <f>200/3</f>
        <v>66.666666666666671</v>
      </c>
      <c r="C36" s="23"/>
      <c r="D36" s="15" t="s">
        <v>76</v>
      </c>
      <c r="E36" s="17">
        <f>$G$2-SUM(E34:E35)</f>
        <v>65.666666666666686</v>
      </c>
      <c r="F36" s="20">
        <f t="shared" si="5"/>
        <v>0.65666666666666684</v>
      </c>
      <c r="G36" s="24"/>
      <c r="H36" s="16"/>
      <c r="I36" s="24"/>
      <c r="J36" s="18">
        <f>200-SUM(J34:J35)</f>
        <v>178.59001782531195</v>
      </c>
      <c r="K36" s="19">
        <f>200-SUM(K34:K35)</f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10Tab">
    <tabColor rgb="FFFFFF00"/>
  </sheetPr>
  <dimension ref="A1:H38"/>
  <sheetViews>
    <sheetView zoomScaleNormal="100" workbookViewId="0">
      <selection activeCell="I25" sqref="I25"/>
    </sheetView>
  </sheetViews>
  <sheetFormatPr baseColWidth="10" defaultColWidth="12" defaultRowHeight="11.25" x14ac:dyDescent="0.2"/>
  <cols>
    <col min="1" max="1" width="30.1640625" customWidth="1"/>
    <col min="2" max="2" width="20.1640625" customWidth="1"/>
    <col min="3" max="3" width="16" bestFit="1" customWidth="1"/>
    <col min="4" max="4" width="14.83203125" bestFit="1" customWidth="1"/>
    <col min="5" max="5" width="64.33203125" bestFit="1" customWidth="1"/>
    <col min="6" max="6" width="13" bestFit="1" customWidth="1"/>
    <col min="7" max="7" width="20.6640625" bestFit="1" customWidth="1"/>
  </cols>
  <sheetData>
    <row r="1" spans="1:8" x14ac:dyDescent="0.2">
      <c r="A1" s="3" t="s">
        <v>93</v>
      </c>
      <c r="B1" t="s">
        <v>90</v>
      </c>
    </row>
    <row r="3" spans="1:8" x14ac:dyDescent="0.2">
      <c r="A3" s="3" t="s">
        <v>91</v>
      </c>
      <c r="B3" t="s">
        <v>179</v>
      </c>
      <c r="C3" t="s">
        <v>178</v>
      </c>
      <c r="D3" t="s">
        <v>177</v>
      </c>
    </row>
    <row r="4" spans="1:8" x14ac:dyDescent="0.2">
      <c r="A4" s="2" t="s">
        <v>161</v>
      </c>
      <c r="B4" s="4">
        <v>0</v>
      </c>
      <c r="C4" s="4">
        <v>0</v>
      </c>
      <c r="D4" s="4">
        <v>7.0175438596491224E-2</v>
      </c>
      <c r="E4" t="str">
        <f>IFERROR(A4,"")</f>
        <v>31-PU-11/21/31/41/51 upgrade</v>
      </c>
      <c r="F4" s="30">
        <f ca="1">IFERROR(VLOOKUP(E4,OFFSET(Data!$D$1,,,COUNTA(Data!$D$1:$D$999),39),37,FALSE),"")</f>
        <v>42971</v>
      </c>
      <c r="G4" s="30">
        <f ca="1">IFERROR(VLOOKUP(E4,OFFSET(Data!$D$1,,,COUNTA(Data!$D$1:$D$999),39),38,FALSE),"")</f>
        <v>42985</v>
      </c>
      <c r="H4" s="30">
        <f ca="1">IFERROR(VLOOKUP(E4,OFFSET(Data!$D$1,,,COUNTA(Data!$D$1:$D$999),39),39,FALSE),"")</f>
        <v>42827</v>
      </c>
    </row>
    <row r="5" spans="1:8" x14ac:dyDescent="0.2">
      <c r="A5" s="2" t="s">
        <v>165</v>
      </c>
      <c r="B5" s="4">
        <v>0</v>
      </c>
      <c r="C5" s="4">
        <v>0</v>
      </c>
      <c r="D5" s="4">
        <v>0.52631578947368418</v>
      </c>
      <c r="E5" t="str">
        <f t="shared" ref="E5:E37" si="0">IFERROR(A5,"")</f>
        <v xml:space="preserve">3200 Blast spools LP flash steam </v>
      </c>
      <c r="F5" s="30">
        <f ca="1">IFERROR(VLOOKUP(E5,OFFSET(Data!$D$1,,,COUNTA(Data!$D$1:$D$999),39),37,FALSE),"")</f>
        <v>42516</v>
      </c>
      <c r="G5" s="30">
        <f ca="1">IFERROR(VLOOKUP(E5,OFFSET(Data!$D$1,,,COUNTA(Data!$D$1:$D$999),39),38,FALSE),"")</f>
        <v>42671</v>
      </c>
      <c r="H5" s="30">
        <f ca="1">IFERROR(VLOOKUP(E5,OFFSET(Data!$D$1,,,COUNTA(Data!$D$1:$D$999),39),39,FALSE),"")</f>
        <v>42650</v>
      </c>
    </row>
    <row r="6" spans="1:8" x14ac:dyDescent="0.2">
      <c r="A6" s="2" t="s">
        <v>167</v>
      </c>
      <c r="B6" s="4">
        <v>0</v>
      </c>
      <c r="C6" s="4">
        <v>0</v>
      </c>
      <c r="D6" s="4">
        <v>0.21052631578947367</v>
      </c>
      <c r="E6" t="str">
        <f t="shared" si="0"/>
        <v>Alternative triple pumps</v>
      </c>
      <c r="F6" s="30">
        <f ca="1">IFERROR(VLOOKUP(E6,OFFSET(Data!$D$1,,,COUNTA(Data!$D$1:$D$999),39),37,FALSE),"")</f>
        <v>42857</v>
      </c>
      <c r="G6" s="30">
        <f ca="1">IFERROR(VLOOKUP(E6,OFFSET(Data!$D$1,,,COUNTA(Data!$D$1:$D$999),39),38,FALSE),"")</f>
        <v>42908</v>
      </c>
      <c r="H6" s="30">
        <f ca="1">IFERROR(VLOOKUP(E6,OFFSET(Data!$D$1,,,COUNTA(Data!$D$1:$D$999),39),39,FALSE),"")</f>
        <v>43098</v>
      </c>
    </row>
    <row r="7" spans="1:8" x14ac:dyDescent="0.2">
      <c r="A7" s="2" t="s">
        <v>118</v>
      </c>
      <c r="B7" s="4">
        <v>0</v>
      </c>
      <c r="C7" s="4">
        <v>0</v>
      </c>
      <c r="D7" s="4">
        <v>0.24561403508771928</v>
      </c>
      <c r="E7" t="str">
        <f t="shared" si="0"/>
        <v>GEHO maintenance platforms</v>
      </c>
      <c r="F7" s="30">
        <f ca="1">IFERROR(VLOOKUP(E7,OFFSET(Data!$D$1,,,COUNTA(Data!$D$1:$D$999),39),37,FALSE),"")</f>
        <v>42903</v>
      </c>
      <c r="G7" s="30">
        <f ca="1">IFERROR(VLOOKUP(E7,OFFSET(Data!$D$1,,,COUNTA(Data!$D$1:$D$999),39),38,FALSE),"")</f>
        <v>42955</v>
      </c>
      <c r="H7" s="30">
        <f ca="1">IFERROR(VLOOKUP(E7,OFFSET(Data!$D$1,,,COUNTA(Data!$D$1:$D$999),39),39,FALSE),"")</f>
        <v>43032</v>
      </c>
    </row>
    <row r="8" spans="1:8" x14ac:dyDescent="0.2">
      <c r="A8" s="2" t="s">
        <v>141</v>
      </c>
      <c r="B8" s="4">
        <v>0</v>
      </c>
      <c r="C8" s="4">
        <v>0</v>
      </c>
      <c r="D8" s="4">
        <v>0.2982456140350877</v>
      </c>
      <c r="E8" t="str">
        <f t="shared" si="0"/>
        <v>Recycle H2S from 3500 to 3400</v>
      </c>
      <c r="F8" s="30">
        <f ca="1">IFERROR(VLOOKUP(E8,OFFSET(Data!$D$1,,,COUNTA(Data!$D$1:$D$999),39),37,FALSE),"")</f>
        <v>0</v>
      </c>
      <c r="G8" s="30">
        <f ca="1">IFERROR(VLOOKUP(E8,OFFSET(Data!$D$1,,,COUNTA(Data!$D$1:$D$999),39),38,FALSE),"")</f>
        <v>0</v>
      </c>
      <c r="H8" s="30">
        <f ca="1">IFERROR(VLOOKUP(E8,OFFSET(Data!$D$1,,,COUNTA(Data!$D$1:$D$999),39),39,FALSE),"")</f>
        <v>0</v>
      </c>
    </row>
    <row r="9" spans="1:8" x14ac:dyDescent="0.2">
      <c r="A9" s="2" t="s">
        <v>147</v>
      </c>
      <c r="B9" s="4">
        <v>0</v>
      </c>
      <c r="C9" s="4">
        <v>0</v>
      </c>
      <c r="D9" s="4">
        <v>0.2982456140350877</v>
      </c>
      <c r="E9" t="str">
        <f t="shared" si="0"/>
        <v>Review 52-PU-05 caustic pump</v>
      </c>
      <c r="F9" s="30">
        <f ca="1">IFERROR(VLOOKUP(E9,OFFSET(Data!$D$1,,,COUNTA(Data!$D$1:$D$999),39),37,FALSE),"")</f>
        <v>0</v>
      </c>
      <c r="G9" s="30">
        <f ca="1">IFERROR(VLOOKUP(E9,OFFSET(Data!$D$1,,,COUNTA(Data!$D$1:$D$999),39),38,FALSE),"")</f>
        <v>0</v>
      </c>
      <c r="H9" s="30">
        <f ca="1">IFERROR(VLOOKUP(E9,OFFSET(Data!$D$1,,,COUNTA(Data!$D$1:$D$999),39),39,FALSE),"")</f>
        <v>0</v>
      </c>
    </row>
    <row r="10" spans="1:8" x14ac:dyDescent="0.2">
      <c r="A10" s="2" t="s">
        <v>163</v>
      </c>
      <c r="B10" s="4">
        <v>0</v>
      </c>
      <c r="C10" s="4">
        <v>0</v>
      </c>
      <c r="D10" s="4">
        <v>0.31578947368421051</v>
      </c>
      <c r="E10" t="str">
        <f t="shared" si="0"/>
        <v xml:space="preserve">Spare agitator gearbox assemblies </v>
      </c>
      <c r="F10" s="30">
        <f ca="1">IFERROR(VLOOKUP(E10,OFFSET(Data!$D$1,,,COUNTA(Data!$D$1:$D$999),39),37,FALSE),"")</f>
        <v>42855</v>
      </c>
      <c r="G10" s="30">
        <f ca="1">IFERROR(VLOOKUP(E10,OFFSET(Data!$D$1,,,COUNTA(Data!$D$1:$D$999),39),38,FALSE),"")</f>
        <v>42938</v>
      </c>
      <c r="H10" s="30">
        <f ca="1">IFERROR(VLOOKUP(E10,OFFSET(Data!$D$1,,,COUNTA(Data!$D$1:$D$999),39),39,FALSE),"")</f>
        <v>42899</v>
      </c>
    </row>
    <row r="11" spans="1:8" x14ac:dyDescent="0.2">
      <c r="A11" s="2" t="s">
        <v>175</v>
      </c>
      <c r="B11" s="4">
        <v>0</v>
      </c>
      <c r="C11" s="4">
        <v>0</v>
      </c>
      <c r="D11" s="4">
        <v>0</v>
      </c>
      <c r="E11" t="str">
        <f t="shared" si="0"/>
        <v>Triple Pumps Reliability</v>
      </c>
      <c r="F11" s="30">
        <f ca="1">IFERROR(VLOOKUP(E11,OFFSET(Data!$D$1,,,COUNTA(Data!$D$1:$D$999),39),37,FALSE),"")</f>
        <v>42892</v>
      </c>
      <c r="G11" s="30">
        <f ca="1">IFERROR(VLOOKUP(E11,OFFSET(Data!$D$1,,,COUNTA(Data!$D$1:$D$999),39),38,FALSE),"")</f>
        <v>42873</v>
      </c>
      <c r="H11" s="30">
        <f ca="1">IFERROR(VLOOKUP(E11,OFFSET(Data!$D$1,,,COUNTA(Data!$D$1:$D$999),39),39,FALSE),"")</f>
        <v>42853</v>
      </c>
    </row>
    <row r="12" spans="1:8" x14ac:dyDescent="0.2">
      <c r="A12" s="2" t="s">
        <v>89</v>
      </c>
      <c r="B12" s="4">
        <v>0</v>
      </c>
      <c r="C12" s="4">
        <v>0</v>
      </c>
      <c r="D12" s="4">
        <v>0.24561403508771928</v>
      </c>
      <c r="E12" t="str">
        <f t="shared" si="0"/>
        <v>Total général</v>
      </c>
      <c r="F12" s="30" t="str">
        <f ca="1">IFERROR(VLOOKUP(E12,OFFSET(Data!$D$1,,,COUNTA(Data!$D$1:$D$999),39),37,FALSE),"")</f>
        <v/>
      </c>
      <c r="G12" s="30" t="str">
        <f ca="1">IFERROR(VLOOKUP(E12,OFFSET(Data!$D$1,,,COUNTA(Data!$D$1:$D$999),39),38,FALSE),"")</f>
        <v/>
      </c>
      <c r="H12" s="30" t="str">
        <f ca="1">IFERROR(VLOOKUP(E12,OFFSET(Data!$D$1,,,COUNTA(Data!$D$1:$D$999),39),39,FALSE),"")</f>
        <v/>
      </c>
    </row>
    <row r="13" spans="1:8" x14ac:dyDescent="0.2">
      <c r="E13">
        <f t="shared" si="0"/>
        <v>0</v>
      </c>
      <c r="F13" s="30" t="str">
        <f ca="1">IFERROR(VLOOKUP(E13,OFFSET(Data!$D$1,,,COUNTA(Data!$D$1:$D$999),39),37,FALSE),"")</f>
        <v/>
      </c>
      <c r="G13" s="30" t="str">
        <f ca="1">IFERROR(VLOOKUP(E13,OFFSET(Data!$D$1,,,COUNTA(Data!$D$1:$D$999),39),38,FALSE),"")</f>
        <v/>
      </c>
      <c r="H13" s="30" t="str">
        <f ca="1">IFERROR(VLOOKUP(E13,OFFSET(Data!$D$1,,,COUNTA(Data!$D$1:$D$999),39),39,FALSE),"")</f>
        <v/>
      </c>
    </row>
    <row r="14" spans="1:8" x14ac:dyDescent="0.2">
      <c r="E14">
        <f t="shared" si="0"/>
        <v>0</v>
      </c>
      <c r="F14" s="30" t="str">
        <f ca="1">IFERROR(VLOOKUP(E14,OFFSET(Data!$D$1,,,COUNTA(Data!$D$1:$D$999),39),37,FALSE),"")</f>
        <v/>
      </c>
      <c r="G14" s="30" t="str">
        <f ca="1">IFERROR(VLOOKUP(E14,OFFSET(Data!$D$1,,,COUNTA(Data!$D$1:$D$999),39),38,FALSE),"")</f>
        <v/>
      </c>
      <c r="H14" s="30" t="str">
        <f ca="1">IFERROR(VLOOKUP(E14,OFFSET(Data!$D$1,,,COUNTA(Data!$D$1:$D$999),39),39,FALSE),"")</f>
        <v/>
      </c>
    </row>
    <row r="15" spans="1:8" x14ac:dyDescent="0.2">
      <c r="E15">
        <f t="shared" si="0"/>
        <v>0</v>
      </c>
      <c r="F15" s="30" t="str">
        <f ca="1">IFERROR(VLOOKUP(E15,OFFSET(Data!$D$1,,,COUNTA(Data!$D$1:$D$999),39),37,FALSE),"")</f>
        <v/>
      </c>
      <c r="G15" s="30" t="str">
        <f ca="1">IFERROR(VLOOKUP(E15,OFFSET(Data!$D$1,,,COUNTA(Data!$D$1:$D$999),39),38,FALSE),"")</f>
        <v/>
      </c>
      <c r="H15" s="30" t="str">
        <f ca="1">IFERROR(VLOOKUP(E15,OFFSET(Data!$D$1,,,COUNTA(Data!$D$1:$D$999),39),39,FALSE),"")</f>
        <v/>
      </c>
    </row>
    <row r="16" spans="1:8" x14ac:dyDescent="0.2">
      <c r="E16">
        <f t="shared" si="0"/>
        <v>0</v>
      </c>
      <c r="F16" s="30" t="str">
        <f ca="1">IFERROR(VLOOKUP(E16,OFFSET(Data!$D$1,,,COUNTA(Data!$D$1:$D$999),39),37,FALSE),"")</f>
        <v/>
      </c>
      <c r="G16" s="30" t="str">
        <f ca="1">IFERROR(VLOOKUP(E16,OFFSET(Data!$D$1,,,COUNTA(Data!$D$1:$D$999),39),38,FALSE),"")</f>
        <v/>
      </c>
      <c r="H16" s="30" t="str">
        <f ca="1">IFERROR(VLOOKUP(E16,OFFSET(Data!$D$1,,,COUNTA(Data!$D$1:$D$999),39),39,FALSE),"")</f>
        <v/>
      </c>
    </row>
    <row r="17" spans="5:8" x14ac:dyDescent="0.2">
      <c r="E17">
        <f t="shared" si="0"/>
        <v>0</v>
      </c>
      <c r="F17" s="30" t="str">
        <f ca="1">IFERROR(VLOOKUP(E17,OFFSET(Data!$D$1,,,COUNTA(Data!$D$1:$D$999),39),37,FALSE),"")</f>
        <v/>
      </c>
      <c r="G17" s="30" t="str">
        <f ca="1">IFERROR(VLOOKUP(E17,OFFSET(Data!$D$1,,,COUNTA(Data!$D$1:$D$999),39),38,FALSE),"")</f>
        <v/>
      </c>
      <c r="H17" s="30" t="str">
        <f ca="1">IFERROR(VLOOKUP(E17,OFFSET(Data!$D$1,,,COUNTA(Data!$D$1:$D$999),39),39,FALSE),"")</f>
        <v/>
      </c>
    </row>
    <row r="18" spans="5:8" x14ac:dyDescent="0.2">
      <c r="E18">
        <f t="shared" si="0"/>
        <v>0</v>
      </c>
      <c r="F18" s="30" t="str">
        <f ca="1">IFERROR(VLOOKUP(E18,OFFSET(Data!$D$1,,,COUNTA(Data!$D$1:$D$999),39),37,FALSE),"")</f>
        <v/>
      </c>
      <c r="G18" s="30" t="str">
        <f ca="1">IFERROR(VLOOKUP(E18,OFFSET(Data!$D$1,,,COUNTA(Data!$D$1:$D$999),39),38,FALSE),"")</f>
        <v/>
      </c>
      <c r="H18" s="30" t="str">
        <f ca="1">IFERROR(VLOOKUP(E18,OFFSET(Data!$D$1,,,COUNTA(Data!$D$1:$D$999),39),39,FALSE),"")</f>
        <v/>
      </c>
    </row>
    <row r="19" spans="5:8" x14ac:dyDescent="0.2">
      <c r="E19">
        <f t="shared" si="0"/>
        <v>0</v>
      </c>
      <c r="F19" s="30" t="str">
        <f ca="1">IFERROR(VLOOKUP(E19,OFFSET(Data!$D$1,,,COUNTA(Data!$D$1:$D$999),39),37,FALSE),"")</f>
        <v/>
      </c>
      <c r="G19" s="30" t="str">
        <f ca="1">IFERROR(VLOOKUP(E19,OFFSET(Data!$D$1,,,COUNTA(Data!$D$1:$D$999),39),38,FALSE),"")</f>
        <v/>
      </c>
      <c r="H19" s="30" t="str">
        <f ca="1">IFERROR(VLOOKUP(E19,OFFSET(Data!$D$1,,,COUNTA(Data!$D$1:$D$999),39),39,FALSE),"")</f>
        <v/>
      </c>
    </row>
    <row r="20" spans="5:8" x14ac:dyDescent="0.2">
      <c r="E20">
        <f t="shared" si="0"/>
        <v>0</v>
      </c>
      <c r="F20" s="30" t="str">
        <f ca="1">IFERROR(VLOOKUP(E20,OFFSET(Data!$D$1,,,COUNTA(Data!$D$1:$D$999),39),37,FALSE),"")</f>
        <v/>
      </c>
      <c r="G20" s="30" t="str">
        <f ca="1">IFERROR(VLOOKUP(E20,OFFSET(Data!$D$1,,,COUNTA(Data!$D$1:$D$999),39),38,FALSE),"")</f>
        <v/>
      </c>
      <c r="H20" s="30" t="str">
        <f ca="1">IFERROR(VLOOKUP(E20,OFFSET(Data!$D$1,,,COUNTA(Data!$D$1:$D$999),39),39,FALSE),"")</f>
        <v/>
      </c>
    </row>
    <row r="21" spans="5:8" x14ac:dyDescent="0.2">
      <c r="E21">
        <f t="shared" si="0"/>
        <v>0</v>
      </c>
      <c r="F21" s="30" t="str">
        <f ca="1">IFERROR(VLOOKUP(E21,OFFSET(Data!$D$1,,,COUNTA(Data!$D$1:$D$999),39),37,FALSE),"")</f>
        <v/>
      </c>
      <c r="G21" s="30" t="str">
        <f ca="1">IFERROR(VLOOKUP(E21,OFFSET(Data!$D$1,,,COUNTA(Data!$D$1:$D$999),39),38,FALSE),"")</f>
        <v/>
      </c>
      <c r="H21" s="30" t="str">
        <f ca="1">IFERROR(VLOOKUP(E21,OFFSET(Data!$D$1,,,COUNTA(Data!$D$1:$D$999),39),39,FALSE),"")</f>
        <v/>
      </c>
    </row>
    <row r="22" spans="5:8" x14ac:dyDescent="0.2">
      <c r="E22">
        <f t="shared" si="0"/>
        <v>0</v>
      </c>
      <c r="F22" s="30" t="str">
        <f ca="1">IFERROR(VLOOKUP(E22,OFFSET(Data!$D$1,,,COUNTA(Data!$D$1:$D$999),39),37,FALSE),"")</f>
        <v/>
      </c>
      <c r="G22" s="30" t="str">
        <f ca="1">IFERROR(VLOOKUP(E22,OFFSET(Data!$D$1,,,COUNTA(Data!$D$1:$D$999),39),38,FALSE),"")</f>
        <v/>
      </c>
      <c r="H22" s="30" t="str">
        <f ca="1">IFERROR(VLOOKUP(E22,OFFSET(Data!$D$1,,,COUNTA(Data!$D$1:$D$999),39),39,FALSE),"")</f>
        <v/>
      </c>
    </row>
    <row r="23" spans="5:8" x14ac:dyDescent="0.2">
      <c r="E23">
        <f t="shared" si="0"/>
        <v>0</v>
      </c>
      <c r="F23" s="30" t="str">
        <f ca="1">IFERROR(VLOOKUP(E23,OFFSET(Data!$D$1,,,COUNTA(Data!$D$1:$D$999),39),37,FALSE),"")</f>
        <v/>
      </c>
      <c r="G23" s="30" t="str">
        <f ca="1">IFERROR(VLOOKUP(E23,OFFSET(Data!$D$1,,,COUNTA(Data!$D$1:$D$999),39),38,FALSE),"")</f>
        <v/>
      </c>
      <c r="H23" s="30" t="str">
        <f ca="1">IFERROR(VLOOKUP(E23,OFFSET(Data!$D$1,,,COUNTA(Data!$D$1:$D$999),39),39,FALSE),"")</f>
        <v/>
      </c>
    </row>
    <row r="24" spans="5:8" x14ac:dyDescent="0.2">
      <c r="E24">
        <f t="shared" si="0"/>
        <v>0</v>
      </c>
      <c r="F24" s="30" t="str">
        <f ca="1">IFERROR(VLOOKUP(E24,OFFSET(Data!$D$1,,,COUNTA(Data!$D$1:$D$999),39),37,FALSE),"")</f>
        <v/>
      </c>
      <c r="G24" s="30" t="str">
        <f ca="1">IFERROR(VLOOKUP(E24,OFFSET(Data!$D$1,,,COUNTA(Data!$D$1:$D$999),39),38,FALSE),"")</f>
        <v/>
      </c>
      <c r="H24" s="30" t="str">
        <f ca="1">IFERROR(VLOOKUP(E24,OFFSET(Data!$D$1,,,COUNTA(Data!$D$1:$D$999),39),39,FALSE),"")</f>
        <v/>
      </c>
    </row>
    <row r="25" spans="5:8" x14ac:dyDescent="0.2">
      <c r="E25">
        <f t="shared" si="0"/>
        <v>0</v>
      </c>
      <c r="F25" s="30" t="str">
        <f ca="1">IFERROR(VLOOKUP(E25,OFFSET(Data!$D$1,,,COUNTA(Data!$D$1:$D$999),39),37,FALSE),"")</f>
        <v/>
      </c>
      <c r="G25" s="30" t="str">
        <f ca="1">IFERROR(VLOOKUP(E25,OFFSET(Data!$D$1,,,COUNTA(Data!$D$1:$D$999),39),38,FALSE),"")</f>
        <v/>
      </c>
      <c r="H25" s="30" t="str">
        <f ca="1">IFERROR(VLOOKUP(E25,OFFSET(Data!$D$1,,,COUNTA(Data!$D$1:$D$999),39),39,FALSE),"")</f>
        <v/>
      </c>
    </row>
    <row r="26" spans="5:8" x14ac:dyDescent="0.2">
      <c r="E26">
        <f t="shared" si="0"/>
        <v>0</v>
      </c>
      <c r="F26" s="30" t="str">
        <f ca="1">IFERROR(VLOOKUP(E26,OFFSET(Data!$D$1,,,COUNTA(Data!$D$1:$D$999),39),37,FALSE),"")</f>
        <v/>
      </c>
      <c r="G26" s="30" t="str">
        <f ca="1">IFERROR(VLOOKUP(E26,OFFSET(Data!$D$1,,,COUNTA(Data!$D$1:$D$999),39),38,FALSE),"")</f>
        <v/>
      </c>
      <c r="H26" s="30" t="str">
        <f ca="1">IFERROR(VLOOKUP(E26,OFFSET(Data!$D$1,,,COUNTA(Data!$D$1:$D$999),39),39,FALSE),"")</f>
        <v/>
      </c>
    </row>
    <row r="27" spans="5:8" x14ac:dyDescent="0.2">
      <c r="E27">
        <f t="shared" si="0"/>
        <v>0</v>
      </c>
      <c r="F27" s="30" t="str">
        <f ca="1">IFERROR(VLOOKUP(E27,OFFSET(Data!$D$1,,,COUNTA(Data!$D$1:$D$999),39),37,FALSE),"")</f>
        <v/>
      </c>
      <c r="G27" s="30" t="str">
        <f ca="1">IFERROR(VLOOKUP(E27,OFFSET(Data!$D$1,,,COUNTA(Data!$D$1:$D$999),39),38,FALSE),"")</f>
        <v/>
      </c>
      <c r="H27" s="30" t="str">
        <f ca="1">IFERROR(VLOOKUP(E27,OFFSET(Data!$D$1,,,COUNTA(Data!$D$1:$D$999),39),39,FALSE),"")</f>
        <v/>
      </c>
    </row>
    <row r="28" spans="5:8" x14ac:dyDescent="0.2">
      <c r="E28">
        <f t="shared" si="0"/>
        <v>0</v>
      </c>
      <c r="F28" s="30" t="str">
        <f ca="1">IFERROR(VLOOKUP(E28,OFFSET(Data!$D$1,,,COUNTA(Data!$D$1:$D$999),39),37,FALSE),"")</f>
        <v/>
      </c>
      <c r="G28" s="30" t="str">
        <f ca="1">IFERROR(VLOOKUP(E28,OFFSET(Data!$D$1,,,COUNTA(Data!$D$1:$D$999),39),38,FALSE),"")</f>
        <v/>
      </c>
      <c r="H28" s="30" t="str">
        <f ca="1">IFERROR(VLOOKUP(E28,OFFSET(Data!$D$1,,,COUNTA(Data!$D$1:$D$999),39),39,FALSE),"")</f>
        <v/>
      </c>
    </row>
    <row r="29" spans="5:8" x14ac:dyDescent="0.2">
      <c r="E29">
        <f t="shared" si="0"/>
        <v>0</v>
      </c>
      <c r="F29" s="30" t="str">
        <f ca="1">IFERROR(VLOOKUP(E29,OFFSET(Data!$D$1,,,COUNTA(Data!$D$1:$D$999),39),37,FALSE),"")</f>
        <v/>
      </c>
      <c r="G29" s="30" t="str">
        <f ca="1">IFERROR(VLOOKUP(E29,OFFSET(Data!$D$1,,,COUNTA(Data!$D$1:$D$999),39),38,FALSE),"")</f>
        <v/>
      </c>
      <c r="H29" s="30" t="str">
        <f ca="1">IFERROR(VLOOKUP(E29,OFFSET(Data!$D$1,,,COUNTA(Data!$D$1:$D$999),39),39,FALSE),"")</f>
        <v/>
      </c>
    </row>
    <row r="30" spans="5:8" x14ac:dyDescent="0.2">
      <c r="E30">
        <f t="shared" si="0"/>
        <v>0</v>
      </c>
      <c r="F30" s="30" t="str">
        <f ca="1">IFERROR(VLOOKUP(E30,OFFSET(Data!$D$1,,,COUNTA(Data!$D$1:$D$999),39),37,FALSE),"")</f>
        <v/>
      </c>
      <c r="G30" s="30" t="str">
        <f ca="1">IFERROR(VLOOKUP(E30,OFFSET(Data!$D$1,,,COUNTA(Data!$D$1:$D$999),39),38,FALSE),"")</f>
        <v/>
      </c>
      <c r="H30" s="30" t="str">
        <f ca="1">IFERROR(VLOOKUP(E30,OFFSET(Data!$D$1,,,COUNTA(Data!$D$1:$D$999),39),39,FALSE),"")</f>
        <v/>
      </c>
    </row>
    <row r="31" spans="5:8" x14ac:dyDescent="0.2">
      <c r="E31">
        <f t="shared" si="0"/>
        <v>0</v>
      </c>
      <c r="F31" s="30" t="str">
        <f ca="1">IFERROR(VLOOKUP(E31,OFFSET(Data!$D$1,,,COUNTA(Data!$D$1:$D$999),39),37,FALSE),"")</f>
        <v/>
      </c>
      <c r="G31" s="30" t="str">
        <f ca="1">IFERROR(VLOOKUP(E31,OFFSET(Data!$D$1,,,COUNTA(Data!$D$1:$D$999),39),38,FALSE),"")</f>
        <v/>
      </c>
      <c r="H31" s="30" t="str">
        <f ca="1">IFERROR(VLOOKUP(E31,OFFSET(Data!$D$1,,,COUNTA(Data!$D$1:$D$999),39),39,FALSE),"")</f>
        <v/>
      </c>
    </row>
    <row r="32" spans="5:8" x14ac:dyDescent="0.2">
      <c r="E32">
        <f t="shared" si="0"/>
        <v>0</v>
      </c>
      <c r="F32" s="30" t="str">
        <f ca="1">IFERROR(VLOOKUP(E32,OFFSET(Data!$D$1,,,COUNTA(Data!$D$1:$D$999),39),37,FALSE),"")</f>
        <v/>
      </c>
      <c r="G32" s="30" t="str">
        <f ca="1">IFERROR(VLOOKUP(E32,OFFSET(Data!$D$1,,,COUNTA(Data!$D$1:$D$999),39),38,FALSE),"")</f>
        <v/>
      </c>
      <c r="H32" s="30" t="str">
        <f ca="1">IFERROR(VLOOKUP(E32,OFFSET(Data!$D$1,,,COUNTA(Data!$D$1:$D$999),39),39,FALSE),"")</f>
        <v/>
      </c>
    </row>
    <row r="33" spans="5:8" x14ac:dyDescent="0.2">
      <c r="E33">
        <f t="shared" si="0"/>
        <v>0</v>
      </c>
      <c r="F33" s="30" t="str">
        <f ca="1">IFERROR(VLOOKUP(E33,OFFSET(Data!$D$1,,,COUNTA(Data!$D$1:$D$999),39),37,FALSE),"")</f>
        <v/>
      </c>
      <c r="G33" s="30" t="str">
        <f ca="1">IFERROR(VLOOKUP(E33,OFFSET(Data!$D$1,,,COUNTA(Data!$D$1:$D$999),39),38,FALSE),"")</f>
        <v/>
      </c>
      <c r="H33" s="30" t="str">
        <f ca="1">IFERROR(VLOOKUP(E33,OFFSET(Data!$D$1,,,COUNTA(Data!$D$1:$D$999),39),39,FALSE),"")</f>
        <v/>
      </c>
    </row>
    <row r="34" spans="5:8" x14ac:dyDescent="0.2">
      <c r="E34">
        <f t="shared" si="0"/>
        <v>0</v>
      </c>
      <c r="F34" s="30" t="str">
        <f ca="1">IFERROR(VLOOKUP(E34,OFFSET(Data!$D$1,,,COUNTA(Data!$D$1:$D$999),39),37,FALSE),"")</f>
        <v/>
      </c>
      <c r="G34" s="30" t="str">
        <f ca="1">IFERROR(VLOOKUP(E34,OFFSET(Data!$D$1,,,COUNTA(Data!$D$1:$D$999),39),38,FALSE),"")</f>
        <v/>
      </c>
      <c r="H34" s="30" t="str">
        <f ca="1">IFERROR(VLOOKUP(E34,OFFSET(Data!$D$1,,,COUNTA(Data!$D$1:$D$999),39),39,FALSE),"")</f>
        <v/>
      </c>
    </row>
    <row r="35" spans="5:8" x14ac:dyDescent="0.2">
      <c r="E35">
        <f t="shared" si="0"/>
        <v>0</v>
      </c>
      <c r="F35" s="30" t="str">
        <f ca="1">IFERROR(VLOOKUP(E35,OFFSET(Data!$D$1,,,COUNTA(Data!$D$1:$D$999),39),37,FALSE),"")</f>
        <v/>
      </c>
      <c r="G35" s="30" t="str">
        <f ca="1">IFERROR(VLOOKUP(E35,OFFSET(Data!$D$1,,,COUNTA(Data!$D$1:$D$999),39),38,FALSE),"")</f>
        <v/>
      </c>
      <c r="H35" s="30" t="str">
        <f ca="1">IFERROR(VLOOKUP(E35,OFFSET(Data!$D$1,,,COUNTA(Data!$D$1:$D$999),39),39,FALSE),"")</f>
        <v/>
      </c>
    </row>
    <row r="36" spans="5:8" x14ac:dyDescent="0.2">
      <c r="E36">
        <f t="shared" si="0"/>
        <v>0</v>
      </c>
      <c r="F36" s="30" t="str">
        <f ca="1">IFERROR(VLOOKUP(E36,OFFSET(Data!$D$1,,,COUNTA(Data!$D$1:$D$999),39),37,FALSE),"")</f>
        <v/>
      </c>
      <c r="G36" s="30" t="str">
        <f ca="1">IFERROR(VLOOKUP(E36,OFFSET(Data!$D$1,,,COUNTA(Data!$D$1:$D$999),39),38,FALSE),"")</f>
        <v/>
      </c>
      <c r="H36" s="30" t="str">
        <f ca="1">IFERROR(VLOOKUP(E36,OFFSET(Data!$D$1,,,COUNTA(Data!$D$1:$D$999),39),39,FALSE),"")</f>
        <v/>
      </c>
    </row>
    <row r="37" spans="5:8" x14ac:dyDescent="0.2">
      <c r="E37">
        <f t="shared" si="0"/>
        <v>0</v>
      </c>
      <c r="F37" s="30" t="str">
        <f ca="1">IFERROR(VLOOKUP(E37,OFFSET(Data!$D$1,,,COUNTA(Data!$D$1:$D$999),39),37,FALSE),"")</f>
        <v/>
      </c>
      <c r="G37" s="30" t="str">
        <f ca="1">IFERROR(VLOOKUP(E37,OFFSET(Data!$D$1,,,COUNTA(Data!$D$1:$D$999),39),38,FALSE),"")</f>
        <v/>
      </c>
      <c r="H37" s="30" t="str">
        <f ca="1">IFERROR(VLOOKUP(E37,OFFSET(Data!$D$1,,,COUNTA(Data!$D$1:$D$999),39),39,FALSE),"")</f>
        <v/>
      </c>
    </row>
    <row r="38" spans="5:8" x14ac:dyDescent="0.2">
      <c r="F38" s="30"/>
      <c r="G38" s="30"/>
      <c r="H38" s="30"/>
    </row>
  </sheetData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4"/>
  <sheetViews>
    <sheetView workbookViewId="0">
      <selection activeCell="H16" sqref="H16"/>
    </sheetView>
  </sheetViews>
  <sheetFormatPr baseColWidth="10" defaultRowHeight="11.25" x14ac:dyDescent="0.2"/>
  <cols>
    <col min="1" max="1" width="14.33203125" bestFit="1" customWidth="1"/>
    <col min="2" max="2" width="10.1640625" bestFit="1" customWidth="1"/>
    <col min="3" max="3" width="18.83203125" bestFit="1" customWidth="1"/>
    <col min="4" max="4" width="61.33203125" bestFit="1" customWidth="1"/>
    <col min="5" max="5" width="16.33203125" bestFit="1" customWidth="1"/>
    <col min="6" max="6" width="8" bestFit="1" customWidth="1"/>
    <col min="7" max="7" width="14" bestFit="1" customWidth="1"/>
    <col min="8" max="8" width="28" bestFit="1" customWidth="1"/>
    <col min="9" max="9" width="34.6640625" bestFit="1" customWidth="1"/>
    <col min="10" max="10" width="23.6640625" bestFit="1" customWidth="1"/>
    <col min="11" max="11" width="18.1640625" bestFit="1" customWidth="1"/>
    <col min="12" max="12" width="13.33203125" bestFit="1" customWidth="1"/>
    <col min="13" max="13" width="14.1640625" bestFit="1" customWidth="1"/>
    <col min="14" max="14" width="15.5" bestFit="1" customWidth="1"/>
    <col min="15" max="15" width="30.1640625" bestFit="1" customWidth="1"/>
    <col min="16" max="16" width="21.83203125" bestFit="1" customWidth="1"/>
    <col min="17" max="17" width="22.6640625" bestFit="1" customWidth="1"/>
    <col min="18" max="18" width="21.83203125" bestFit="1" customWidth="1"/>
    <col min="19" max="19" width="22" bestFit="1" customWidth="1"/>
    <col min="20" max="20" width="16.83203125" bestFit="1" customWidth="1"/>
    <col min="21" max="21" width="26.33203125" bestFit="1" customWidth="1"/>
    <col min="22" max="22" width="27.1640625" bestFit="1" customWidth="1"/>
    <col min="23" max="23" width="13" bestFit="1" customWidth="1"/>
    <col min="24" max="24" width="10.6640625" bestFit="1" customWidth="1"/>
    <col min="25" max="25" width="13" bestFit="1" customWidth="1"/>
    <col min="26" max="26" width="15.33203125" bestFit="1" customWidth="1"/>
    <col min="27" max="27" width="28.83203125" bestFit="1" customWidth="1"/>
    <col min="28" max="28" width="20.1640625" bestFit="1" customWidth="1"/>
    <col min="29" max="29" width="24.1640625" bestFit="1" customWidth="1"/>
    <col min="30" max="30" width="25.33203125" bestFit="1" customWidth="1"/>
    <col min="31" max="31" width="13.5" bestFit="1" customWidth="1"/>
    <col min="32" max="32" width="16.1640625" bestFit="1" customWidth="1"/>
    <col min="33" max="33" width="13.33203125" bestFit="1" customWidth="1"/>
    <col min="34" max="34" width="23.33203125" bestFit="1" customWidth="1"/>
    <col min="35" max="35" width="13.83203125" bestFit="1" customWidth="1"/>
    <col min="36" max="36" width="16" bestFit="1" customWidth="1"/>
    <col min="37" max="37" width="16.83203125" bestFit="1" customWidth="1"/>
    <col min="38" max="38" width="18" bestFit="1" customWidth="1"/>
    <col min="39" max="39" width="14.6640625" bestFit="1" customWidth="1"/>
    <col min="40" max="40" width="31.5" bestFit="1" customWidth="1"/>
    <col min="41" max="41" width="32.1640625" bestFit="1" customWidth="1"/>
    <col min="42" max="42" width="29.33203125" bestFit="1" customWidth="1"/>
    <col min="43" max="43" width="24.83203125" bestFit="1" customWidth="1"/>
    <col min="44" max="44" width="19.33203125" bestFit="1" customWidth="1"/>
    <col min="45" max="45" width="14.33203125" bestFit="1" customWidth="1"/>
    <col min="46" max="46" width="15.1640625" bestFit="1" customWidth="1"/>
    <col min="47" max="47" width="16.5" bestFit="1" customWidth="1"/>
    <col min="48" max="48" width="31.1640625" bestFit="1" customWidth="1"/>
    <col min="49" max="49" width="23.1640625" bestFit="1" customWidth="1"/>
    <col min="50" max="50" width="23.6640625" bestFit="1" customWidth="1"/>
    <col min="51" max="51" width="22.83203125" bestFit="1" customWidth="1"/>
    <col min="52" max="52" width="24.1640625" bestFit="1" customWidth="1"/>
    <col min="53" max="53" width="21.83203125" bestFit="1" customWidth="1"/>
    <col min="54" max="54" width="28.33203125" bestFit="1" customWidth="1"/>
    <col min="55" max="55" width="29.33203125" bestFit="1" customWidth="1"/>
    <col min="56" max="56" width="15" bestFit="1" customWidth="1"/>
    <col min="57" max="57" width="12.6640625" bestFit="1" customWidth="1"/>
    <col min="58" max="58" width="15" bestFit="1" customWidth="1"/>
    <col min="59" max="59" width="17.33203125" bestFit="1" customWidth="1"/>
    <col min="60" max="60" width="31" bestFit="1" customWidth="1"/>
    <col min="61" max="61" width="22.1640625" bestFit="1" customWidth="1"/>
    <col min="62" max="62" width="26.1640625" bestFit="1" customWidth="1"/>
    <col min="63" max="63" width="27.33203125" bestFit="1" customWidth="1"/>
    <col min="64" max="64" width="15.5" bestFit="1" customWidth="1"/>
    <col min="65" max="65" width="18.1640625" bestFit="1" customWidth="1"/>
    <col min="66" max="66" width="15.33203125" bestFit="1" customWidth="1"/>
    <col min="67" max="67" width="25.5" bestFit="1" customWidth="1"/>
    <col min="68" max="68" width="15.83203125" bestFit="1" customWidth="1"/>
    <col min="69" max="69" width="18" bestFit="1" customWidth="1"/>
    <col min="70" max="70" width="10.1640625" bestFit="1" customWidth="1"/>
    <col min="71" max="71" width="18.83203125" bestFit="1" customWidth="1"/>
    <col min="72" max="72" width="61.33203125" bestFit="1" customWidth="1"/>
    <col min="73" max="73" width="16.33203125" bestFit="1" customWidth="1"/>
    <col min="74" max="74" width="8" bestFit="1" customWidth="1"/>
    <col min="75" max="75" width="14" bestFit="1" customWidth="1"/>
    <col min="76" max="76" width="28" bestFit="1" customWidth="1"/>
    <col min="77" max="77" width="34.6640625" bestFit="1" customWidth="1"/>
    <col min="78" max="78" width="23.6640625" bestFit="1" customWidth="1"/>
    <col min="79" max="79" width="18.1640625" bestFit="1" customWidth="1"/>
    <col min="80" max="80" width="13.33203125" bestFit="1" customWidth="1"/>
    <col min="81" max="81" width="14.1640625" bestFit="1" customWidth="1"/>
    <col min="82" max="82" width="15.5" bestFit="1" customWidth="1"/>
    <col min="83" max="83" width="30.1640625" bestFit="1" customWidth="1"/>
    <col min="84" max="84" width="21.83203125" bestFit="1" customWidth="1"/>
    <col min="85" max="85" width="22.6640625" bestFit="1" customWidth="1"/>
    <col min="86" max="86" width="21.83203125" bestFit="1" customWidth="1"/>
    <col min="87" max="87" width="22" bestFit="1" customWidth="1"/>
    <col min="88" max="88" width="16.83203125" bestFit="1" customWidth="1"/>
    <col min="89" max="89" width="26.33203125" bestFit="1" customWidth="1"/>
    <col min="90" max="90" width="27.1640625" bestFit="1" customWidth="1"/>
    <col min="91" max="91" width="13" bestFit="1" customWidth="1"/>
    <col min="92" max="92" width="10.6640625" bestFit="1" customWidth="1"/>
    <col min="93" max="93" width="13" bestFit="1" customWidth="1"/>
    <col min="94" max="94" width="15.33203125" bestFit="1" customWidth="1"/>
    <col min="95" max="95" width="28.83203125" bestFit="1" customWidth="1"/>
    <col min="96" max="96" width="20.1640625" bestFit="1" customWidth="1"/>
    <col min="97" max="97" width="24.1640625" bestFit="1" customWidth="1"/>
    <col min="98" max="98" width="25.33203125" bestFit="1" customWidth="1"/>
    <col min="99" max="99" width="13.5" bestFit="1" customWidth="1"/>
    <col min="100" max="100" width="16.1640625" bestFit="1" customWidth="1"/>
    <col min="101" max="101" width="13.33203125" bestFit="1" customWidth="1"/>
    <col min="102" max="102" width="23.33203125" bestFit="1" customWidth="1"/>
    <col min="103" max="103" width="13.83203125" bestFit="1" customWidth="1"/>
    <col min="104" max="104" width="16" bestFit="1" customWidth="1"/>
    <col min="105" max="105" width="16.83203125" bestFit="1" customWidth="1"/>
    <col min="106" max="106" width="18" bestFit="1" customWidth="1"/>
    <col min="107" max="107" width="14.6640625" bestFit="1" customWidth="1"/>
    <col min="108" max="108" width="31.5" bestFit="1" customWidth="1"/>
    <col min="109" max="109" width="32.1640625" bestFit="1" customWidth="1"/>
    <col min="110" max="110" width="29.33203125" bestFit="1" customWidth="1"/>
    <col min="111" max="111" width="24.83203125" bestFit="1" customWidth="1"/>
    <col min="112" max="112" width="19.33203125" bestFit="1" customWidth="1"/>
    <col min="113" max="113" width="14.33203125" bestFit="1" customWidth="1"/>
    <col min="114" max="114" width="15.1640625" bestFit="1" customWidth="1"/>
    <col min="115" max="115" width="16.5" bestFit="1" customWidth="1"/>
    <col min="116" max="116" width="31.1640625" bestFit="1" customWidth="1"/>
    <col min="117" max="117" width="23.1640625" bestFit="1" customWidth="1"/>
    <col min="118" max="118" width="23.6640625" bestFit="1" customWidth="1"/>
    <col min="119" max="119" width="22.83203125" bestFit="1" customWidth="1"/>
    <col min="120" max="120" width="24.1640625" bestFit="1" customWidth="1"/>
    <col min="121" max="121" width="21.83203125" bestFit="1" customWidth="1"/>
    <col min="122" max="122" width="28.33203125" bestFit="1" customWidth="1"/>
    <col min="123" max="123" width="29.33203125" bestFit="1" customWidth="1"/>
    <col min="124" max="124" width="15" bestFit="1" customWidth="1"/>
    <col min="125" max="125" width="12.6640625" bestFit="1" customWidth="1"/>
    <col min="126" max="126" width="15" bestFit="1" customWidth="1"/>
    <col min="127" max="127" width="17.33203125" bestFit="1" customWidth="1"/>
    <col min="128" max="128" width="31" bestFit="1" customWidth="1"/>
    <col min="129" max="129" width="22.1640625" bestFit="1" customWidth="1"/>
    <col min="130" max="130" width="26.1640625" bestFit="1" customWidth="1"/>
    <col min="131" max="131" width="27.33203125" bestFit="1" customWidth="1"/>
    <col min="132" max="132" width="15.5" bestFit="1" customWidth="1"/>
    <col min="133" max="133" width="18.1640625" bestFit="1" customWidth="1"/>
    <col min="134" max="134" width="15.33203125" bestFit="1" customWidth="1"/>
    <col min="135" max="135" width="25.5" bestFit="1" customWidth="1"/>
    <col min="136" max="136" width="15.83203125" bestFit="1" customWidth="1"/>
    <col min="137" max="137" width="18" bestFit="1" customWidth="1"/>
  </cols>
  <sheetData>
    <row r="1" spans="1:69" x14ac:dyDescent="0.2">
      <c r="A1" s="29" t="s">
        <v>0</v>
      </c>
      <c r="B1" s="29" t="s">
        <v>92</v>
      </c>
      <c r="C1" s="29" t="s">
        <v>1</v>
      </c>
      <c r="D1" s="29" t="s">
        <v>2</v>
      </c>
      <c r="E1" s="29" t="s">
        <v>3</v>
      </c>
      <c r="F1" s="29" t="s">
        <v>93</v>
      </c>
      <c r="G1" s="29" t="s">
        <v>37</v>
      </c>
      <c r="H1" s="29" t="s">
        <v>39</v>
      </c>
      <c r="I1" s="29" t="s">
        <v>38</v>
      </c>
      <c r="J1" s="29" t="s">
        <v>94</v>
      </c>
      <c r="K1" s="29" t="s">
        <v>4</v>
      </c>
      <c r="L1" s="29" t="s">
        <v>5</v>
      </c>
      <c r="M1" s="29" t="s">
        <v>6</v>
      </c>
      <c r="N1" s="29" t="s">
        <v>7</v>
      </c>
      <c r="O1" s="29" t="s">
        <v>8</v>
      </c>
      <c r="P1" s="29" t="s">
        <v>95</v>
      </c>
      <c r="Q1" s="29" t="s">
        <v>9</v>
      </c>
      <c r="R1" s="29" t="s">
        <v>10</v>
      </c>
      <c r="S1" s="29" t="s">
        <v>11</v>
      </c>
      <c r="T1" s="29" t="s">
        <v>96</v>
      </c>
      <c r="U1" s="29" t="s">
        <v>12</v>
      </c>
      <c r="V1" s="29" t="s">
        <v>13</v>
      </c>
      <c r="W1" s="29" t="s">
        <v>14</v>
      </c>
      <c r="X1" s="29" t="s">
        <v>15</v>
      </c>
      <c r="Y1" s="29" t="s">
        <v>16</v>
      </c>
      <c r="Z1" s="29" t="s">
        <v>17</v>
      </c>
      <c r="AA1" s="29" t="s">
        <v>18</v>
      </c>
      <c r="AB1" s="29" t="s">
        <v>19</v>
      </c>
      <c r="AC1" s="29" t="s">
        <v>20</v>
      </c>
      <c r="AD1" s="29" t="s">
        <v>21</v>
      </c>
      <c r="AE1" s="29" t="s">
        <v>22</v>
      </c>
      <c r="AF1" s="29" t="s">
        <v>23</v>
      </c>
      <c r="AG1" s="29" t="s">
        <v>24</v>
      </c>
      <c r="AH1" s="29" t="s">
        <v>25</v>
      </c>
      <c r="AI1" s="29" t="s">
        <v>26</v>
      </c>
      <c r="AJ1" s="29" t="s">
        <v>27</v>
      </c>
      <c r="AK1" s="29" t="s">
        <v>97</v>
      </c>
      <c r="AL1" s="29" t="s">
        <v>98</v>
      </c>
      <c r="AM1" s="29" t="s">
        <v>99</v>
      </c>
      <c r="AN1" s="27" t="s">
        <v>100</v>
      </c>
      <c r="AO1" s="27" t="s">
        <v>88</v>
      </c>
      <c r="AP1" s="27" t="s">
        <v>101</v>
      </c>
      <c r="AQ1" s="29" t="s">
        <v>102</v>
      </c>
      <c r="AR1" s="29" t="s">
        <v>42</v>
      </c>
      <c r="AS1" s="29" t="s">
        <v>43</v>
      </c>
      <c r="AT1" s="29" t="s">
        <v>44</v>
      </c>
      <c r="AU1" s="29" t="s">
        <v>45</v>
      </c>
      <c r="AV1" s="29" t="s">
        <v>46</v>
      </c>
      <c r="AW1" s="29" t="s">
        <v>47</v>
      </c>
      <c r="AX1" s="29" t="s">
        <v>48</v>
      </c>
      <c r="AY1" s="29" t="s">
        <v>49</v>
      </c>
      <c r="AZ1" s="29" t="s">
        <v>50</v>
      </c>
      <c r="BA1" s="29" t="s">
        <v>51</v>
      </c>
      <c r="BB1" s="29" t="s">
        <v>52</v>
      </c>
      <c r="BC1" s="29" t="s">
        <v>53</v>
      </c>
      <c r="BD1" s="29" t="s">
        <v>54</v>
      </c>
      <c r="BE1" s="29" t="s">
        <v>55</v>
      </c>
      <c r="BF1" s="29" t="s">
        <v>56</v>
      </c>
      <c r="BG1" s="29" t="s">
        <v>57</v>
      </c>
      <c r="BH1" s="29" t="s">
        <v>58</v>
      </c>
      <c r="BI1" s="29" t="s">
        <v>59</v>
      </c>
      <c r="BJ1" s="29" t="s">
        <v>60</v>
      </c>
      <c r="BK1" s="29" t="s">
        <v>61</v>
      </c>
      <c r="BL1" s="29" t="s">
        <v>62</v>
      </c>
      <c r="BM1" s="29" t="s">
        <v>63</v>
      </c>
      <c r="BN1" s="29" t="s">
        <v>64</v>
      </c>
      <c r="BO1" s="29" t="s">
        <v>65</v>
      </c>
      <c r="BP1" s="29" t="s">
        <v>66</v>
      </c>
      <c r="BQ1" s="28" t="s">
        <v>67</v>
      </c>
    </row>
    <row r="2" spans="1:69" x14ac:dyDescent="0.2">
      <c r="A2" s="29"/>
      <c r="B2" s="29" t="s">
        <v>103</v>
      </c>
      <c r="C2" s="29" t="s">
        <v>36</v>
      </c>
      <c r="D2" s="29" t="s">
        <v>104</v>
      </c>
      <c r="E2" s="29" t="s">
        <v>105</v>
      </c>
      <c r="F2" s="29">
        <v>3300</v>
      </c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>
        <v>0</v>
      </c>
      <c r="AL2" s="29">
        <v>0</v>
      </c>
      <c r="AM2" s="29">
        <v>0</v>
      </c>
      <c r="AN2" s="27">
        <v>42972</v>
      </c>
      <c r="AO2" s="27">
        <v>43061</v>
      </c>
      <c r="AP2" s="27">
        <v>42920</v>
      </c>
      <c r="AQ2" s="29">
        <v>0</v>
      </c>
      <c r="AR2" s="29">
        <v>0</v>
      </c>
      <c r="AS2" s="29">
        <v>0</v>
      </c>
      <c r="AT2" s="29">
        <v>0</v>
      </c>
      <c r="AU2" s="29">
        <v>0</v>
      </c>
      <c r="AV2" s="29">
        <v>0</v>
      </c>
      <c r="AW2" s="29">
        <v>0</v>
      </c>
      <c r="AX2" s="29">
        <v>0</v>
      </c>
      <c r="AY2" s="29">
        <v>0</v>
      </c>
      <c r="AZ2" s="29">
        <v>0</v>
      </c>
      <c r="BA2" s="29">
        <v>0</v>
      </c>
      <c r="BB2" s="29">
        <v>0</v>
      </c>
      <c r="BC2" s="29">
        <v>0</v>
      </c>
      <c r="BD2" s="29">
        <v>0</v>
      </c>
      <c r="BE2" s="29">
        <v>0</v>
      </c>
      <c r="BF2" s="29">
        <v>0</v>
      </c>
      <c r="BG2" s="29">
        <v>0</v>
      </c>
      <c r="BH2" s="29">
        <v>0</v>
      </c>
      <c r="BI2" s="29">
        <v>0</v>
      </c>
      <c r="BJ2" s="29">
        <v>0</v>
      </c>
      <c r="BK2" s="29">
        <v>0</v>
      </c>
      <c r="BL2" s="29">
        <v>0</v>
      </c>
      <c r="BM2" s="29">
        <v>0</v>
      </c>
      <c r="BN2" s="29">
        <v>0</v>
      </c>
      <c r="BO2" s="29">
        <v>0</v>
      </c>
      <c r="BP2" s="29">
        <v>0</v>
      </c>
      <c r="BQ2" s="29">
        <v>0</v>
      </c>
    </row>
    <row r="3" spans="1:69" x14ac:dyDescent="0.2">
      <c r="A3" s="29"/>
      <c r="B3" s="29" t="s">
        <v>103</v>
      </c>
      <c r="C3" s="29" t="s">
        <v>36</v>
      </c>
      <c r="D3" s="29" t="s">
        <v>106</v>
      </c>
      <c r="E3" s="29" t="s">
        <v>107</v>
      </c>
      <c r="F3" s="29">
        <v>3500</v>
      </c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>
        <v>0</v>
      </c>
      <c r="AL3" s="29">
        <v>0</v>
      </c>
      <c r="AM3" s="29">
        <v>0</v>
      </c>
      <c r="AN3" s="27">
        <v>42937</v>
      </c>
      <c r="AO3" s="27">
        <v>42916</v>
      </c>
      <c r="AP3" s="27">
        <v>43037</v>
      </c>
      <c r="AQ3" s="29">
        <v>0</v>
      </c>
      <c r="AR3" s="29">
        <v>0</v>
      </c>
      <c r="AS3" s="29">
        <v>0</v>
      </c>
      <c r="AT3" s="29">
        <v>0</v>
      </c>
      <c r="AU3" s="29">
        <v>0</v>
      </c>
      <c r="AV3" s="29">
        <v>0</v>
      </c>
      <c r="AW3" s="29">
        <v>0</v>
      </c>
      <c r="AX3" s="29">
        <v>0</v>
      </c>
      <c r="AY3" s="29">
        <v>0</v>
      </c>
      <c r="AZ3" s="29">
        <v>0</v>
      </c>
      <c r="BA3" s="29">
        <v>0</v>
      </c>
      <c r="BB3" s="29">
        <v>0</v>
      </c>
      <c r="BC3" s="29">
        <v>0</v>
      </c>
      <c r="BD3" s="29">
        <v>0</v>
      </c>
      <c r="BE3" s="29">
        <v>0</v>
      </c>
      <c r="BF3" s="29">
        <v>0</v>
      </c>
      <c r="BG3" s="29">
        <v>0</v>
      </c>
      <c r="BH3" s="29">
        <v>0</v>
      </c>
      <c r="BI3" s="29">
        <v>0</v>
      </c>
      <c r="BJ3" s="29">
        <v>0</v>
      </c>
      <c r="BK3" s="29">
        <v>0</v>
      </c>
      <c r="BL3" s="29">
        <v>0</v>
      </c>
      <c r="BM3" s="29">
        <v>0</v>
      </c>
      <c r="BN3" s="29">
        <v>0</v>
      </c>
      <c r="BO3" s="29">
        <v>0</v>
      </c>
      <c r="BP3" s="29">
        <v>0</v>
      </c>
      <c r="BQ3" s="29">
        <v>0</v>
      </c>
    </row>
    <row r="4" spans="1:69" x14ac:dyDescent="0.2">
      <c r="A4" s="29"/>
      <c r="B4" s="29" t="s">
        <v>103</v>
      </c>
      <c r="C4" s="29" t="s">
        <v>36</v>
      </c>
      <c r="D4" s="29" t="s">
        <v>108</v>
      </c>
      <c r="E4" s="29">
        <v>3400</v>
      </c>
      <c r="F4" s="29">
        <v>3400</v>
      </c>
      <c r="G4" s="29"/>
      <c r="H4" s="29"/>
      <c r="I4" s="29"/>
      <c r="J4" s="29"/>
      <c r="K4" s="29" t="s">
        <v>109</v>
      </c>
      <c r="L4" s="29" t="s">
        <v>109</v>
      </c>
      <c r="M4" s="29" t="s">
        <v>109</v>
      </c>
      <c r="N4" s="29" t="s">
        <v>109</v>
      </c>
      <c r="O4" s="29" t="s">
        <v>109</v>
      </c>
      <c r="P4" s="29" t="s">
        <v>109</v>
      </c>
      <c r="Q4" s="29" t="s">
        <v>109</v>
      </c>
      <c r="R4" s="29" t="s">
        <v>109</v>
      </c>
      <c r="S4" s="29" t="s">
        <v>109</v>
      </c>
      <c r="T4" s="29" t="s">
        <v>109</v>
      </c>
      <c r="U4" s="29" t="s">
        <v>109</v>
      </c>
      <c r="V4" s="29" t="s">
        <v>109</v>
      </c>
      <c r="W4" s="29" t="s">
        <v>109</v>
      </c>
      <c r="X4" s="29" t="s">
        <v>109</v>
      </c>
      <c r="Y4" s="29" t="s">
        <v>109</v>
      </c>
      <c r="Z4" s="29" t="s">
        <v>109</v>
      </c>
      <c r="AA4" s="29" t="s">
        <v>109</v>
      </c>
      <c r="AB4" s="29" t="s">
        <v>109</v>
      </c>
      <c r="AC4" s="29" t="s">
        <v>109</v>
      </c>
      <c r="AD4" s="29" t="s">
        <v>109</v>
      </c>
      <c r="AE4" s="29" t="s">
        <v>109</v>
      </c>
      <c r="AF4" s="29" t="s">
        <v>109</v>
      </c>
      <c r="AG4" s="29" t="s">
        <v>109</v>
      </c>
      <c r="AH4" s="29" t="s">
        <v>109</v>
      </c>
      <c r="AI4" s="29" t="s">
        <v>109</v>
      </c>
      <c r="AJ4" s="29"/>
      <c r="AK4" s="29">
        <v>0.96491228070175428</v>
      </c>
      <c r="AL4" s="29">
        <v>1</v>
      </c>
      <c r="AM4" s="29">
        <v>0.9696969696969695</v>
      </c>
      <c r="AN4" s="27">
        <v>43098</v>
      </c>
      <c r="AO4" s="27">
        <v>42895</v>
      </c>
      <c r="AP4" s="27">
        <v>43012</v>
      </c>
      <c r="AQ4" s="29">
        <v>0</v>
      </c>
      <c r="AR4" s="29">
        <v>7.0175438596491224E-2</v>
      </c>
      <c r="AS4" s="29">
        <v>3.5087719298245612E-2</v>
      </c>
      <c r="AT4" s="29">
        <v>0.10526315789473682</v>
      </c>
      <c r="AU4" s="29">
        <v>5.2631578947368411E-2</v>
      </c>
      <c r="AV4" s="29">
        <v>5.2631578947368411E-2</v>
      </c>
      <c r="AW4" s="29">
        <v>3.5087719298245612E-2</v>
      </c>
      <c r="AX4" s="29">
        <v>0.17543859649122806</v>
      </c>
      <c r="AY4" s="29">
        <v>7.0175438596491224E-2</v>
      </c>
      <c r="AZ4" s="29">
        <v>0.17543859649122806</v>
      </c>
      <c r="BA4" s="29">
        <v>5.2631578947368411E-2</v>
      </c>
      <c r="BB4" s="29">
        <v>0.10526315789473682</v>
      </c>
      <c r="BC4" s="29">
        <v>3.5087719298245612E-2</v>
      </c>
      <c r="BD4" s="29">
        <v>0.3</v>
      </c>
      <c r="BE4" s="29">
        <v>0.19999999999999998</v>
      </c>
      <c r="BF4" s="29">
        <v>0.19999999999999998</v>
      </c>
      <c r="BG4" s="29">
        <v>0.3</v>
      </c>
      <c r="BH4" s="29">
        <v>6.0606060606060594E-2</v>
      </c>
      <c r="BI4" s="29">
        <v>6.0606060606060594E-2</v>
      </c>
      <c r="BJ4" s="29">
        <v>0.12121212121212119</v>
      </c>
      <c r="BK4" s="29">
        <v>0.24242424242424238</v>
      </c>
      <c r="BL4" s="29">
        <v>9.0909090909090884E-2</v>
      </c>
      <c r="BM4" s="29">
        <v>0.18181818181818177</v>
      </c>
      <c r="BN4" s="29">
        <v>6.0606060606060594E-2</v>
      </c>
      <c r="BO4" s="29">
        <v>9.0909090909090884E-2</v>
      </c>
      <c r="BP4" s="29">
        <v>6.0606060606060594E-2</v>
      </c>
      <c r="BQ4" s="29">
        <v>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5"/>
  <sheetViews>
    <sheetView workbookViewId="0"/>
  </sheetViews>
  <sheetFormatPr baseColWidth="10" defaultRowHeight="11.25" x14ac:dyDescent="0.2"/>
  <cols>
    <col min="1" max="1" width="14.33203125" bestFit="1" customWidth="1"/>
    <col min="2" max="2" width="10.1640625" bestFit="1" customWidth="1"/>
    <col min="3" max="3" width="20.33203125" bestFit="1" customWidth="1"/>
    <col min="4" max="4" width="64.33203125" bestFit="1" customWidth="1"/>
    <col min="5" max="5" width="13.5" bestFit="1" customWidth="1"/>
    <col min="6" max="6" width="8" bestFit="1" customWidth="1"/>
    <col min="7" max="7" width="14" bestFit="1" customWidth="1"/>
    <col min="8" max="8" width="28" bestFit="1" customWidth="1"/>
    <col min="9" max="9" width="34.6640625" bestFit="1" customWidth="1"/>
    <col min="10" max="10" width="23.6640625" bestFit="1" customWidth="1"/>
    <col min="11" max="11" width="18.1640625" bestFit="1" customWidth="1"/>
    <col min="12" max="12" width="13.33203125" bestFit="1" customWidth="1"/>
    <col min="13" max="13" width="14.1640625" bestFit="1" customWidth="1"/>
    <col min="14" max="14" width="15.5" bestFit="1" customWidth="1"/>
    <col min="15" max="15" width="30.1640625" bestFit="1" customWidth="1"/>
    <col min="16" max="16" width="21.83203125" bestFit="1" customWidth="1"/>
    <col min="17" max="17" width="22.6640625" bestFit="1" customWidth="1"/>
    <col min="18" max="18" width="21.83203125" bestFit="1" customWidth="1"/>
    <col min="19" max="19" width="22" bestFit="1" customWidth="1"/>
    <col min="20" max="20" width="16.83203125" bestFit="1" customWidth="1"/>
    <col min="21" max="21" width="26.33203125" bestFit="1" customWidth="1"/>
    <col min="22" max="22" width="27.1640625" bestFit="1" customWidth="1"/>
    <col min="23" max="23" width="13" bestFit="1" customWidth="1"/>
    <col min="24" max="24" width="10.6640625" bestFit="1" customWidth="1"/>
    <col min="25" max="25" width="13" bestFit="1" customWidth="1"/>
    <col min="26" max="26" width="15.33203125" bestFit="1" customWidth="1"/>
    <col min="27" max="27" width="28.83203125" bestFit="1" customWidth="1"/>
    <col min="28" max="28" width="20.1640625" bestFit="1" customWidth="1"/>
    <col min="29" max="29" width="24.1640625" bestFit="1" customWidth="1"/>
    <col min="30" max="30" width="25.33203125" bestFit="1" customWidth="1"/>
    <col min="31" max="31" width="13.5" bestFit="1" customWidth="1"/>
    <col min="32" max="32" width="16.1640625" bestFit="1" customWidth="1"/>
    <col min="33" max="33" width="13.33203125" bestFit="1" customWidth="1"/>
    <col min="34" max="34" width="23.33203125" bestFit="1" customWidth="1"/>
    <col min="35" max="35" width="13.83203125" bestFit="1" customWidth="1"/>
    <col min="36" max="36" width="16" bestFit="1" customWidth="1"/>
    <col min="37" max="37" width="16.83203125" bestFit="1" customWidth="1"/>
    <col min="38" max="38" width="18" bestFit="1" customWidth="1"/>
    <col min="39" max="39" width="14.6640625" bestFit="1" customWidth="1"/>
    <col min="40" max="40" width="31.5" bestFit="1" customWidth="1"/>
    <col min="41" max="41" width="32.1640625" bestFit="1" customWidth="1"/>
    <col min="42" max="42" width="29.33203125" bestFit="1" customWidth="1"/>
    <col min="43" max="43" width="24.83203125" bestFit="1" customWidth="1"/>
    <col min="44" max="44" width="19.33203125" bestFit="1" customWidth="1"/>
    <col min="45" max="45" width="14.33203125" bestFit="1" customWidth="1"/>
    <col min="46" max="46" width="15.1640625" bestFit="1" customWidth="1"/>
    <col min="47" max="47" width="16.5" bestFit="1" customWidth="1"/>
    <col min="48" max="48" width="31.1640625" bestFit="1" customWidth="1"/>
    <col min="49" max="49" width="23.1640625" bestFit="1" customWidth="1"/>
    <col min="50" max="50" width="23.6640625" bestFit="1" customWidth="1"/>
    <col min="51" max="51" width="22.83203125" bestFit="1" customWidth="1"/>
    <col min="52" max="52" width="24.1640625" bestFit="1" customWidth="1"/>
    <col min="53" max="53" width="21.83203125" bestFit="1" customWidth="1"/>
    <col min="54" max="54" width="28.33203125" bestFit="1" customWidth="1"/>
    <col min="55" max="55" width="29.33203125" bestFit="1" customWidth="1"/>
    <col min="56" max="56" width="15" bestFit="1" customWidth="1"/>
    <col min="57" max="57" width="12.6640625" bestFit="1" customWidth="1"/>
    <col min="58" max="58" width="15" bestFit="1" customWidth="1"/>
    <col min="59" max="59" width="17.33203125" bestFit="1" customWidth="1"/>
    <col min="60" max="60" width="31" bestFit="1" customWidth="1"/>
    <col min="61" max="61" width="22.1640625" bestFit="1" customWidth="1"/>
    <col min="62" max="62" width="26.1640625" bestFit="1" customWidth="1"/>
    <col min="63" max="63" width="27.33203125" bestFit="1" customWidth="1"/>
    <col min="64" max="64" width="15.5" bestFit="1" customWidth="1"/>
    <col min="65" max="65" width="18.1640625" bestFit="1" customWidth="1"/>
    <col min="66" max="66" width="15.33203125" bestFit="1" customWidth="1"/>
    <col min="67" max="67" width="25.5" bestFit="1" customWidth="1"/>
    <col min="68" max="68" width="15.83203125" bestFit="1" customWidth="1"/>
    <col min="69" max="69" width="18" bestFit="1" customWidth="1"/>
    <col min="70" max="70" width="10.1640625" bestFit="1" customWidth="1"/>
    <col min="71" max="71" width="20.33203125" bestFit="1" customWidth="1"/>
    <col min="72" max="72" width="64.33203125" bestFit="1" customWidth="1"/>
    <col min="73" max="73" width="13.5" bestFit="1" customWidth="1"/>
    <col min="74" max="74" width="8" bestFit="1" customWidth="1"/>
    <col min="75" max="75" width="14" bestFit="1" customWidth="1"/>
    <col min="76" max="76" width="28" bestFit="1" customWidth="1"/>
    <col min="77" max="77" width="34.6640625" bestFit="1" customWidth="1"/>
    <col min="78" max="78" width="23.6640625" bestFit="1" customWidth="1"/>
    <col min="79" max="79" width="18.1640625" bestFit="1" customWidth="1"/>
    <col min="80" max="80" width="13.33203125" bestFit="1" customWidth="1"/>
    <col min="81" max="81" width="14.1640625" bestFit="1" customWidth="1"/>
    <col min="82" max="82" width="15.5" bestFit="1" customWidth="1"/>
    <col min="83" max="83" width="30.1640625" bestFit="1" customWidth="1"/>
    <col min="84" max="84" width="21.83203125" bestFit="1" customWidth="1"/>
    <col min="85" max="85" width="22.6640625" bestFit="1" customWidth="1"/>
    <col min="86" max="86" width="21.83203125" bestFit="1" customWidth="1"/>
    <col min="87" max="87" width="22" bestFit="1" customWidth="1"/>
    <col min="88" max="88" width="16.83203125" bestFit="1" customWidth="1"/>
    <col min="89" max="89" width="26.33203125" bestFit="1" customWidth="1"/>
    <col min="90" max="90" width="27.1640625" bestFit="1" customWidth="1"/>
    <col min="91" max="91" width="13" bestFit="1" customWidth="1"/>
    <col min="92" max="92" width="10.6640625" bestFit="1" customWidth="1"/>
    <col min="93" max="93" width="13" bestFit="1" customWidth="1"/>
    <col min="94" max="94" width="15.33203125" bestFit="1" customWidth="1"/>
    <col min="95" max="95" width="28.83203125" bestFit="1" customWidth="1"/>
    <col min="96" max="96" width="20.1640625" bestFit="1" customWidth="1"/>
    <col min="97" max="97" width="24.1640625" bestFit="1" customWidth="1"/>
    <col min="98" max="98" width="25.33203125" bestFit="1" customWidth="1"/>
    <col min="99" max="99" width="13.5" bestFit="1" customWidth="1"/>
    <col min="100" max="100" width="16.1640625" bestFit="1" customWidth="1"/>
    <col min="101" max="101" width="13.33203125" bestFit="1" customWidth="1"/>
    <col min="102" max="102" width="23.33203125" bestFit="1" customWidth="1"/>
    <col min="103" max="103" width="13.83203125" bestFit="1" customWidth="1"/>
    <col min="104" max="104" width="16" bestFit="1" customWidth="1"/>
    <col min="105" max="105" width="16.83203125" bestFit="1" customWidth="1"/>
    <col min="106" max="106" width="18" bestFit="1" customWidth="1"/>
    <col min="107" max="107" width="14.6640625" bestFit="1" customWidth="1"/>
    <col min="108" max="108" width="31.5" bestFit="1" customWidth="1"/>
    <col min="109" max="109" width="32.1640625" bestFit="1" customWidth="1"/>
    <col min="110" max="110" width="29.33203125" bestFit="1" customWidth="1"/>
    <col min="111" max="111" width="24.83203125" bestFit="1" customWidth="1"/>
    <col min="112" max="112" width="19.33203125" bestFit="1" customWidth="1"/>
    <col min="113" max="113" width="14.33203125" bestFit="1" customWidth="1"/>
    <col min="114" max="114" width="15.1640625" bestFit="1" customWidth="1"/>
    <col min="115" max="115" width="16.5" bestFit="1" customWidth="1"/>
    <col min="116" max="116" width="31.1640625" bestFit="1" customWidth="1"/>
    <col min="117" max="117" width="23.1640625" bestFit="1" customWidth="1"/>
    <col min="118" max="118" width="23.6640625" bestFit="1" customWidth="1"/>
    <col min="119" max="119" width="22.83203125" bestFit="1" customWidth="1"/>
    <col min="120" max="120" width="24.1640625" bestFit="1" customWidth="1"/>
    <col min="121" max="121" width="21.83203125" bestFit="1" customWidth="1"/>
    <col min="122" max="122" width="28.33203125" bestFit="1" customWidth="1"/>
    <col min="123" max="123" width="29.33203125" bestFit="1" customWidth="1"/>
    <col min="124" max="124" width="15" bestFit="1" customWidth="1"/>
    <col min="125" max="125" width="12.6640625" bestFit="1" customWidth="1"/>
    <col min="126" max="126" width="15" bestFit="1" customWidth="1"/>
    <col min="127" max="127" width="17.33203125" bestFit="1" customWidth="1"/>
    <col min="128" max="128" width="31" bestFit="1" customWidth="1"/>
    <col min="129" max="129" width="22.1640625" bestFit="1" customWidth="1"/>
    <col min="130" max="130" width="26.1640625" bestFit="1" customWidth="1"/>
    <col min="131" max="131" width="27.33203125" bestFit="1" customWidth="1"/>
    <col min="132" max="132" width="15.5" bestFit="1" customWidth="1"/>
    <col min="133" max="133" width="18.1640625" bestFit="1" customWidth="1"/>
    <col min="134" max="134" width="15.33203125" bestFit="1" customWidth="1"/>
    <col min="135" max="135" width="25.5" bestFit="1" customWidth="1"/>
    <col min="136" max="136" width="15.83203125" bestFit="1" customWidth="1"/>
    <col min="137" max="137" width="18" bestFit="1" customWidth="1"/>
  </cols>
  <sheetData>
    <row r="1" spans="1:69" x14ac:dyDescent="0.2">
      <c r="A1" s="29" t="s">
        <v>0</v>
      </c>
      <c r="B1" s="29" t="s">
        <v>92</v>
      </c>
      <c r="C1" s="29" t="s">
        <v>1</v>
      </c>
      <c r="D1" s="29" t="s">
        <v>2</v>
      </c>
      <c r="E1" s="29" t="s">
        <v>3</v>
      </c>
      <c r="F1" s="29" t="s">
        <v>93</v>
      </c>
      <c r="G1" s="29" t="s">
        <v>37</v>
      </c>
      <c r="H1" s="29" t="s">
        <v>39</v>
      </c>
      <c r="I1" s="29" t="s">
        <v>38</v>
      </c>
      <c r="J1" s="29" t="s">
        <v>94</v>
      </c>
      <c r="K1" s="29" t="s">
        <v>4</v>
      </c>
      <c r="L1" s="29" t="s">
        <v>5</v>
      </c>
      <c r="M1" s="29" t="s">
        <v>6</v>
      </c>
      <c r="N1" s="29" t="s">
        <v>7</v>
      </c>
      <c r="O1" s="29" t="s">
        <v>8</v>
      </c>
      <c r="P1" s="29" t="s">
        <v>95</v>
      </c>
      <c r="Q1" s="29" t="s">
        <v>9</v>
      </c>
      <c r="R1" s="29" t="s">
        <v>10</v>
      </c>
      <c r="S1" s="29" t="s">
        <v>11</v>
      </c>
      <c r="T1" s="29" t="s">
        <v>96</v>
      </c>
      <c r="U1" s="29" t="s">
        <v>12</v>
      </c>
      <c r="V1" s="29" t="s">
        <v>13</v>
      </c>
      <c r="W1" s="29" t="s">
        <v>14</v>
      </c>
      <c r="X1" s="29" t="s">
        <v>15</v>
      </c>
      <c r="Y1" s="29" t="s">
        <v>16</v>
      </c>
      <c r="Z1" s="29" t="s">
        <v>17</v>
      </c>
      <c r="AA1" s="29" t="s">
        <v>18</v>
      </c>
      <c r="AB1" s="29" t="s">
        <v>19</v>
      </c>
      <c r="AC1" s="29" t="s">
        <v>20</v>
      </c>
      <c r="AD1" s="29" t="s">
        <v>21</v>
      </c>
      <c r="AE1" s="29" t="s">
        <v>22</v>
      </c>
      <c r="AF1" s="29" t="s">
        <v>23</v>
      </c>
      <c r="AG1" s="29" t="s">
        <v>24</v>
      </c>
      <c r="AH1" s="29" t="s">
        <v>25</v>
      </c>
      <c r="AI1" s="29" t="s">
        <v>26</v>
      </c>
      <c r="AJ1" s="29" t="s">
        <v>27</v>
      </c>
      <c r="AK1" s="29" t="s">
        <v>97</v>
      </c>
      <c r="AL1" s="29" t="s">
        <v>98</v>
      </c>
      <c r="AM1" s="29" t="s">
        <v>99</v>
      </c>
      <c r="AN1" s="27" t="s">
        <v>100</v>
      </c>
      <c r="AO1" s="27" t="s">
        <v>88</v>
      </c>
      <c r="AP1" s="27" t="s">
        <v>101</v>
      </c>
      <c r="AQ1" s="29" t="s">
        <v>102</v>
      </c>
      <c r="AR1" s="29" t="s">
        <v>42</v>
      </c>
      <c r="AS1" s="29" t="s">
        <v>43</v>
      </c>
      <c r="AT1" s="29" t="s">
        <v>44</v>
      </c>
      <c r="AU1" s="29" t="s">
        <v>45</v>
      </c>
      <c r="AV1" s="29" t="s">
        <v>46</v>
      </c>
      <c r="AW1" s="29" t="s">
        <v>47</v>
      </c>
      <c r="AX1" s="29" t="s">
        <v>48</v>
      </c>
      <c r="AY1" s="29" t="s">
        <v>49</v>
      </c>
      <c r="AZ1" s="29" t="s">
        <v>50</v>
      </c>
      <c r="BA1" s="29" t="s">
        <v>51</v>
      </c>
      <c r="BB1" s="29" t="s">
        <v>52</v>
      </c>
      <c r="BC1" s="29" t="s">
        <v>53</v>
      </c>
      <c r="BD1" s="29" t="s">
        <v>54</v>
      </c>
      <c r="BE1" s="29" t="s">
        <v>55</v>
      </c>
      <c r="BF1" s="29" t="s">
        <v>56</v>
      </c>
      <c r="BG1" s="29" t="s">
        <v>57</v>
      </c>
      <c r="BH1" s="29" t="s">
        <v>58</v>
      </c>
      <c r="BI1" s="29" t="s">
        <v>59</v>
      </c>
      <c r="BJ1" s="29" t="s">
        <v>60</v>
      </c>
      <c r="BK1" s="29" t="s">
        <v>61</v>
      </c>
      <c r="BL1" s="29" t="s">
        <v>62</v>
      </c>
      <c r="BM1" s="29" t="s">
        <v>63</v>
      </c>
      <c r="BN1" s="29" t="s">
        <v>64</v>
      </c>
      <c r="BO1" s="29" t="s">
        <v>65</v>
      </c>
      <c r="BP1" s="29" t="s">
        <v>66</v>
      </c>
      <c r="BQ1" s="28" t="s">
        <v>67</v>
      </c>
    </row>
    <row r="2" spans="1:69" x14ac:dyDescent="0.2">
      <c r="A2" s="29"/>
      <c r="B2" s="29" t="s">
        <v>110</v>
      </c>
      <c r="C2" s="29" t="s">
        <v>111</v>
      </c>
      <c r="D2" s="29" t="s">
        <v>112</v>
      </c>
      <c r="E2" s="29" t="s">
        <v>113</v>
      </c>
      <c r="F2" s="29">
        <v>3500</v>
      </c>
      <c r="G2" s="29"/>
      <c r="H2" s="29"/>
      <c r="I2" s="29"/>
      <c r="J2" s="29"/>
      <c r="K2" s="29" t="s">
        <v>109</v>
      </c>
      <c r="L2" s="29" t="s">
        <v>109</v>
      </c>
      <c r="M2" s="29" t="s">
        <v>109</v>
      </c>
      <c r="N2" s="29" t="s">
        <v>109</v>
      </c>
      <c r="O2" s="29" t="s">
        <v>109</v>
      </c>
      <c r="P2" s="29" t="s">
        <v>109</v>
      </c>
      <c r="Q2" s="29" t="s">
        <v>109</v>
      </c>
      <c r="R2" s="29" t="s">
        <v>109</v>
      </c>
      <c r="S2" s="29" t="s">
        <v>109</v>
      </c>
      <c r="T2" s="29" t="s">
        <v>109</v>
      </c>
      <c r="U2" s="29" t="s">
        <v>109</v>
      </c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>
        <v>0.92982456140350866</v>
      </c>
      <c r="AL2" s="29">
        <v>0</v>
      </c>
      <c r="AM2" s="29">
        <v>0</v>
      </c>
      <c r="AN2" s="27">
        <v>43038</v>
      </c>
      <c r="AO2" s="27">
        <v>42899</v>
      </c>
      <c r="AP2" s="27">
        <v>43062</v>
      </c>
      <c r="AQ2" s="29">
        <v>0</v>
      </c>
      <c r="AR2" s="29">
        <v>7.0175438596491224E-2</v>
      </c>
      <c r="AS2" s="29">
        <v>3.5087719298245612E-2</v>
      </c>
      <c r="AT2" s="29">
        <v>0.10526315789473682</v>
      </c>
      <c r="AU2" s="29">
        <v>5.2631578947368411E-2</v>
      </c>
      <c r="AV2" s="29">
        <v>5.2631578947368411E-2</v>
      </c>
      <c r="AW2" s="29">
        <v>3.5087719298245612E-2</v>
      </c>
      <c r="AX2" s="29">
        <v>0.17543859649122806</v>
      </c>
      <c r="AY2" s="29">
        <v>7.0175438596491224E-2</v>
      </c>
      <c r="AZ2" s="29">
        <v>0.17543859649122806</v>
      </c>
      <c r="BA2" s="29">
        <v>5.2631578947368411E-2</v>
      </c>
      <c r="BB2" s="29">
        <v>0.10526315789473682</v>
      </c>
      <c r="BC2" s="29">
        <v>0</v>
      </c>
      <c r="BD2" s="29">
        <v>0</v>
      </c>
      <c r="BE2" s="29">
        <v>0</v>
      </c>
      <c r="BF2" s="29">
        <v>0</v>
      </c>
      <c r="BG2" s="29">
        <v>0</v>
      </c>
      <c r="BH2" s="29">
        <v>0</v>
      </c>
      <c r="BI2" s="29">
        <v>0</v>
      </c>
      <c r="BJ2" s="29">
        <v>0</v>
      </c>
      <c r="BK2" s="29">
        <v>0</v>
      </c>
      <c r="BL2" s="29">
        <v>0</v>
      </c>
      <c r="BM2" s="29">
        <v>0</v>
      </c>
      <c r="BN2" s="29">
        <v>0</v>
      </c>
      <c r="BO2" s="29">
        <v>0</v>
      </c>
      <c r="BP2" s="29">
        <v>0</v>
      </c>
      <c r="BQ2" s="29">
        <v>0</v>
      </c>
    </row>
    <row r="3" spans="1:69" x14ac:dyDescent="0.2">
      <c r="A3" s="29"/>
      <c r="B3" s="29" t="s">
        <v>110</v>
      </c>
      <c r="C3" s="29" t="s">
        <v>111</v>
      </c>
      <c r="D3" s="29" t="s">
        <v>114</v>
      </c>
      <c r="E3" s="29" t="s">
        <v>113</v>
      </c>
      <c r="F3" s="29">
        <v>3500</v>
      </c>
      <c r="G3" s="29"/>
      <c r="H3" s="29"/>
      <c r="I3" s="29"/>
      <c r="J3" s="29"/>
      <c r="K3" s="29" t="s">
        <v>109</v>
      </c>
      <c r="L3" s="29" t="s">
        <v>109</v>
      </c>
      <c r="M3" s="29" t="s">
        <v>109</v>
      </c>
      <c r="N3" s="29" t="s">
        <v>109</v>
      </c>
      <c r="O3" s="29" t="s">
        <v>109</v>
      </c>
      <c r="P3" s="29" t="s">
        <v>109</v>
      </c>
      <c r="Q3" s="29" t="s">
        <v>109</v>
      </c>
      <c r="R3" s="29" t="s">
        <v>109</v>
      </c>
      <c r="S3" s="29" t="s">
        <v>109</v>
      </c>
      <c r="T3" s="29" t="s">
        <v>109</v>
      </c>
      <c r="U3" s="29" t="s">
        <v>109</v>
      </c>
      <c r="V3" s="29" t="s">
        <v>109</v>
      </c>
      <c r="W3" s="29" t="s">
        <v>109</v>
      </c>
      <c r="X3" s="29" t="s">
        <v>109</v>
      </c>
      <c r="Y3" s="29" t="s">
        <v>109</v>
      </c>
      <c r="Z3" s="29" t="s">
        <v>109</v>
      </c>
      <c r="AA3" s="29" t="s">
        <v>109</v>
      </c>
      <c r="AB3" s="29" t="s">
        <v>109</v>
      </c>
      <c r="AC3" s="29" t="s">
        <v>109</v>
      </c>
      <c r="AD3" s="29" t="s">
        <v>109</v>
      </c>
      <c r="AE3" s="29"/>
      <c r="AF3" s="29"/>
      <c r="AG3" s="29"/>
      <c r="AH3" s="29"/>
      <c r="AI3" s="29"/>
      <c r="AJ3" s="29"/>
      <c r="AK3" s="29">
        <v>0.96491228070175428</v>
      </c>
      <c r="AL3" s="29">
        <v>1</v>
      </c>
      <c r="AM3" s="29">
        <v>0.48484848484848475</v>
      </c>
      <c r="AN3" s="27">
        <v>42903</v>
      </c>
      <c r="AO3" s="27">
        <v>42955</v>
      </c>
      <c r="AP3" s="27">
        <v>43032</v>
      </c>
      <c r="AQ3" s="29">
        <v>0</v>
      </c>
      <c r="AR3" s="29">
        <v>7.0175438596491224E-2</v>
      </c>
      <c r="AS3" s="29">
        <v>3.5087719298245612E-2</v>
      </c>
      <c r="AT3" s="29">
        <v>0.10526315789473682</v>
      </c>
      <c r="AU3" s="29">
        <v>5.2631578947368411E-2</v>
      </c>
      <c r="AV3" s="29">
        <v>5.2631578947368411E-2</v>
      </c>
      <c r="AW3" s="29">
        <v>3.5087719298245612E-2</v>
      </c>
      <c r="AX3" s="29">
        <v>0.17543859649122806</v>
      </c>
      <c r="AY3" s="29">
        <v>7.0175438596491224E-2</v>
      </c>
      <c r="AZ3" s="29">
        <v>0.17543859649122806</v>
      </c>
      <c r="BA3" s="29">
        <v>5.2631578947368411E-2</v>
      </c>
      <c r="BB3" s="29">
        <v>0.10526315789473682</v>
      </c>
      <c r="BC3" s="29">
        <v>3.5087719298245612E-2</v>
      </c>
      <c r="BD3" s="29">
        <v>0.3</v>
      </c>
      <c r="BE3" s="29">
        <v>0.19999999999999998</v>
      </c>
      <c r="BF3" s="29">
        <v>0.19999999999999998</v>
      </c>
      <c r="BG3" s="29">
        <v>0.3</v>
      </c>
      <c r="BH3" s="29">
        <v>6.0606060606060594E-2</v>
      </c>
      <c r="BI3" s="29">
        <v>6.0606060606060594E-2</v>
      </c>
      <c r="BJ3" s="29">
        <v>0.12121212121212119</v>
      </c>
      <c r="BK3" s="29">
        <v>0.24242424242424238</v>
      </c>
      <c r="BL3" s="29">
        <v>0</v>
      </c>
      <c r="BM3" s="29">
        <v>0</v>
      </c>
      <c r="BN3" s="29">
        <v>0</v>
      </c>
      <c r="BO3" s="29">
        <v>0</v>
      </c>
      <c r="BP3" s="29">
        <v>0</v>
      </c>
      <c r="BQ3" s="29">
        <v>0</v>
      </c>
    </row>
    <row r="4" spans="1:69" x14ac:dyDescent="0.2">
      <c r="A4" s="29"/>
      <c r="B4" s="29" t="s">
        <v>110</v>
      </c>
      <c r="C4" s="29" t="s">
        <v>111</v>
      </c>
      <c r="D4" s="29" t="s">
        <v>115</v>
      </c>
      <c r="E4" s="29" t="s">
        <v>113</v>
      </c>
      <c r="F4" s="29">
        <v>3500</v>
      </c>
      <c r="G4" s="29"/>
      <c r="H4" s="29"/>
      <c r="I4" s="29"/>
      <c r="J4" s="29"/>
      <c r="K4" s="29" t="s">
        <v>109</v>
      </c>
      <c r="L4" s="29" t="s">
        <v>109</v>
      </c>
      <c r="M4" s="29" t="s">
        <v>109</v>
      </c>
      <c r="N4" s="29" t="s">
        <v>109</v>
      </c>
      <c r="O4" s="29" t="s">
        <v>109</v>
      </c>
      <c r="P4" s="29" t="s">
        <v>109</v>
      </c>
      <c r="Q4" s="29" t="s">
        <v>109</v>
      </c>
      <c r="R4" s="29" t="s">
        <v>109</v>
      </c>
      <c r="S4" s="29" t="s">
        <v>109</v>
      </c>
      <c r="T4" s="29" t="s">
        <v>109</v>
      </c>
      <c r="U4" s="29" t="s">
        <v>109</v>
      </c>
      <c r="V4" s="29" t="s">
        <v>109</v>
      </c>
      <c r="W4" s="29" t="s">
        <v>109</v>
      </c>
      <c r="X4" s="29" t="s">
        <v>109</v>
      </c>
      <c r="Y4" s="29" t="s">
        <v>109</v>
      </c>
      <c r="Z4" s="29" t="s">
        <v>109</v>
      </c>
      <c r="AA4" s="29" t="s">
        <v>109</v>
      </c>
      <c r="AB4" s="29" t="s">
        <v>109</v>
      </c>
      <c r="AC4" s="29" t="s">
        <v>109</v>
      </c>
      <c r="AD4" s="29" t="s">
        <v>109</v>
      </c>
      <c r="AE4" s="29" t="s">
        <v>109</v>
      </c>
      <c r="AF4" s="29" t="s">
        <v>109</v>
      </c>
      <c r="AG4" s="29" t="s">
        <v>109</v>
      </c>
      <c r="AH4" s="29" t="s">
        <v>109</v>
      </c>
      <c r="AI4" s="29" t="s">
        <v>109</v>
      </c>
      <c r="AJ4" s="29" t="s">
        <v>109</v>
      </c>
      <c r="AK4" s="29">
        <v>0.96491228070175428</v>
      </c>
      <c r="AL4" s="29">
        <v>1</v>
      </c>
      <c r="AM4" s="29">
        <v>0.99999999999999978</v>
      </c>
      <c r="AN4" s="27">
        <v>42848</v>
      </c>
      <c r="AO4" s="27">
        <v>42871</v>
      </c>
      <c r="AP4" s="27">
        <v>42946</v>
      </c>
      <c r="AQ4" s="29">
        <v>0</v>
      </c>
      <c r="AR4" s="29">
        <v>7.0175438596491224E-2</v>
      </c>
      <c r="AS4" s="29">
        <v>3.5087719298245612E-2</v>
      </c>
      <c r="AT4" s="29">
        <v>0.10526315789473682</v>
      </c>
      <c r="AU4" s="29">
        <v>5.2631578947368411E-2</v>
      </c>
      <c r="AV4" s="29">
        <v>5.2631578947368411E-2</v>
      </c>
      <c r="AW4" s="29">
        <v>3.5087719298245612E-2</v>
      </c>
      <c r="AX4" s="29">
        <v>0.17543859649122806</v>
      </c>
      <c r="AY4" s="29">
        <v>7.0175438596491224E-2</v>
      </c>
      <c r="AZ4" s="29">
        <v>0.17543859649122806</v>
      </c>
      <c r="BA4" s="29">
        <v>5.2631578947368411E-2</v>
      </c>
      <c r="BB4" s="29">
        <v>0.10526315789473682</v>
      </c>
      <c r="BC4" s="29">
        <v>3.5087719298245612E-2</v>
      </c>
      <c r="BD4" s="29">
        <v>0.3</v>
      </c>
      <c r="BE4" s="29">
        <v>0.19999999999999998</v>
      </c>
      <c r="BF4" s="29">
        <v>0.19999999999999998</v>
      </c>
      <c r="BG4" s="29">
        <v>0.3</v>
      </c>
      <c r="BH4" s="29">
        <v>6.0606060606060594E-2</v>
      </c>
      <c r="BI4" s="29">
        <v>6.0606060606060594E-2</v>
      </c>
      <c r="BJ4" s="29">
        <v>0.12121212121212119</v>
      </c>
      <c r="BK4" s="29">
        <v>0.24242424242424238</v>
      </c>
      <c r="BL4" s="29">
        <v>9.0909090909090884E-2</v>
      </c>
      <c r="BM4" s="29">
        <v>0.18181818181818177</v>
      </c>
      <c r="BN4" s="29">
        <v>6.0606060606060594E-2</v>
      </c>
      <c r="BO4" s="29">
        <v>9.0909090909090884E-2</v>
      </c>
      <c r="BP4" s="29">
        <v>6.0606060606060594E-2</v>
      </c>
      <c r="BQ4" s="29">
        <v>3.0303030303030297E-2</v>
      </c>
    </row>
    <row r="5" spans="1:69" x14ac:dyDescent="0.2">
      <c r="A5" s="29"/>
      <c r="B5" s="29" t="s">
        <v>110</v>
      </c>
      <c r="C5" s="29" t="s">
        <v>111</v>
      </c>
      <c r="D5" s="29" t="s">
        <v>116</v>
      </c>
      <c r="E5" s="29">
        <v>3300</v>
      </c>
      <c r="F5" s="29">
        <v>3300</v>
      </c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>
        <v>0</v>
      </c>
      <c r="AL5" s="29">
        <v>0</v>
      </c>
      <c r="AM5" s="29">
        <v>0</v>
      </c>
      <c r="AN5" s="27">
        <v>43016</v>
      </c>
      <c r="AO5" s="27">
        <v>43085</v>
      </c>
      <c r="AP5" s="27">
        <v>43061</v>
      </c>
      <c r="AQ5" s="29">
        <v>0</v>
      </c>
      <c r="AR5" s="29">
        <v>0</v>
      </c>
      <c r="AS5" s="29">
        <v>0</v>
      </c>
      <c r="AT5" s="29">
        <v>0</v>
      </c>
      <c r="AU5" s="29">
        <v>0</v>
      </c>
      <c r="AV5" s="29">
        <v>0</v>
      </c>
      <c r="AW5" s="29">
        <v>0</v>
      </c>
      <c r="AX5" s="29">
        <v>0</v>
      </c>
      <c r="AY5" s="29">
        <v>0</v>
      </c>
      <c r="AZ5" s="29">
        <v>0</v>
      </c>
      <c r="BA5" s="29">
        <v>0</v>
      </c>
      <c r="BB5" s="29">
        <v>0</v>
      </c>
      <c r="BC5" s="29">
        <v>0</v>
      </c>
      <c r="BD5" s="29">
        <v>0</v>
      </c>
      <c r="BE5" s="29">
        <v>0</v>
      </c>
      <c r="BF5" s="29">
        <v>0</v>
      </c>
      <c r="BG5" s="29">
        <v>0</v>
      </c>
      <c r="BH5" s="29">
        <v>0</v>
      </c>
      <c r="BI5" s="29">
        <v>0</v>
      </c>
      <c r="BJ5" s="29">
        <v>0</v>
      </c>
      <c r="BK5" s="29">
        <v>0</v>
      </c>
      <c r="BL5" s="29">
        <v>0</v>
      </c>
      <c r="BM5" s="29">
        <v>0</v>
      </c>
      <c r="BN5" s="29">
        <v>0</v>
      </c>
      <c r="BO5" s="29">
        <v>0</v>
      </c>
      <c r="BP5" s="29">
        <v>0</v>
      </c>
      <c r="BQ5" s="29">
        <v>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2"/>
  <sheetViews>
    <sheetView workbookViewId="0"/>
  </sheetViews>
  <sheetFormatPr baseColWidth="10" defaultRowHeight="11.25" x14ac:dyDescent="0.2"/>
  <cols>
    <col min="1" max="1" width="14.33203125" bestFit="1" customWidth="1"/>
    <col min="2" max="2" width="10.1640625" bestFit="1" customWidth="1"/>
    <col min="3" max="3" width="20.33203125" bestFit="1" customWidth="1"/>
    <col min="4" max="4" width="25" bestFit="1" customWidth="1"/>
    <col min="5" max="5" width="18.83203125" bestFit="1" customWidth="1"/>
    <col min="6" max="6" width="8" bestFit="1" customWidth="1"/>
    <col min="7" max="7" width="43.6640625" bestFit="1" customWidth="1"/>
    <col min="8" max="8" width="28" bestFit="1" customWidth="1"/>
    <col min="9" max="9" width="34.6640625" bestFit="1" customWidth="1"/>
    <col min="10" max="10" width="23.6640625" bestFit="1" customWidth="1"/>
    <col min="11" max="11" width="18.1640625" bestFit="1" customWidth="1"/>
    <col min="12" max="12" width="13.33203125" bestFit="1" customWidth="1"/>
    <col min="13" max="13" width="14.1640625" bestFit="1" customWidth="1"/>
    <col min="14" max="14" width="15.5" bestFit="1" customWidth="1"/>
    <col min="15" max="15" width="30.1640625" bestFit="1" customWidth="1"/>
    <col min="16" max="16" width="21.83203125" bestFit="1" customWidth="1"/>
    <col min="17" max="17" width="22.6640625" bestFit="1" customWidth="1"/>
    <col min="18" max="18" width="21.83203125" bestFit="1" customWidth="1"/>
    <col min="19" max="19" width="22" bestFit="1" customWidth="1"/>
    <col min="20" max="20" width="16.83203125" bestFit="1" customWidth="1"/>
    <col min="21" max="21" width="26.33203125" bestFit="1" customWidth="1"/>
    <col min="22" max="22" width="27.1640625" bestFit="1" customWidth="1"/>
    <col min="23" max="23" width="13" bestFit="1" customWidth="1"/>
    <col min="24" max="24" width="10.6640625" bestFit="1" customWidth="1"/>
    <col min="25" max="25" width="13" bestFit="1" customWidth="1"/>
    <col min="26" max="26" width="15.33203125" bestFit="1" customWidth="1"/>
    <col min="27" max="27" width="28.83203125" bestFit="1" customWidth="1"/>
    <col min="28" max="28" width="20.1640625" bestFit="1" customWidth="1"/>
    <col min="29" max="29" width="24.1640625" bestFit="1" customWidth="1"/>
    <col min="30" max="30" width="25.33203125" bestFit="1" customWidth="1"/>
    <col min="31" max="31" width="13.5" bestFit="1" customWidth="1"/>
    <col min="32" max="32" width="16.1640625" bestFit="1" customWidth="1"/>
    <col min="33" max="33" width="13.33203125" bestFit="1" customWidth="1"/>
    <col min="34" max="34" width="23.33203125" bestFit="1" customWidth="1"/>
    <col min="35" max="35" width="13.83203125" bestFit="1" customWidth="1"/>
    <col min="36" max="36" width="16" bestFit="1" customWidth="1"/>
    <col min="37" max="37" width="16.83203125" bestFit="1" customWidth="1"/>
    <col min="38" max="38" width="18" bestFit="1" customWidth="1"/>
    <col min="39" max="39" width="14.6640625" bestFit="1" customWidth="1"/>
    <col min="40" max="40" width="31.5" bestFit="1" customWidth="1"/>
    <col min="41" max="41" width="32.1640625" bestFit="1" customWidth="1"/>
    <col min="42" max="42" width="29.33203125" bestFit="1" customWidth="1"/>
    <col min="43" max="43" width="24.83203125" bestFit="1" customWidth="1"/>
    <col min="44" max="44" width="19.33203125" bestFit="1" customWidth="1"/>
    <col min="45" max="45" width="14.33203125" bestFit="1" customWidth="1"/>
    <col min="46" max="46" width="15.1640625" bestFit="1" customWidth="1"/>
    <col min="47" max="47" width="16.5" bestFit="1" customWidth="1"/>
    <col min="48" max="48" width="31.1640625" bestFit="1" customWidth="1"/>
    <col min="49" max="49" width="23.1640625" bestFit="1" customWidth="1"/>
    <col min="50" max="50" width="23.6640625" bestFit="1" customWidth="1"/>
    <col min="51" max="51" width="22.83203125" bestFit="1" customWidth="1"/>
    <col min="52" max="52" width="24.1640625" bestFit="1" customWidth="1"/>
    <col min="53" max="53" width="21.83203125" bestFit="1" customWidth="1"/>
    <col min="54" max="54" width="28.33203125" bestFit="1" customWidth="1"/>
    <col min="55" max="55" width="29.33203125" bestFit="1" customWidth="1"/>
    <col min="56" max="56" width="15" bestFit="1" customWidth="1"/>
    <col min="57" max="57" width="12.6640625" bestFit="1" customWidth="1"/>
    <col min="58" max="58" width="15" bestFit="1" customWidth="1"/>
    <col min="59" max="59" width="17.33203125" bestFit="1" customWidth="1"/>
    <col min="60" max="60" width="31" bestFit="1" customWidth="1"/>
    <col min="61" max="61" width="22.1640625" bestFit="1" customWidth="1"/>
    <col min="62" max="62" width="26.1640625" bestFit="1" customWidth="1"/>
    <col min="63" max="63" width="27.33203125" bestFit="1" customWidth="1"/>
    <col min="64" max="64" width="15.5" bestFit="1" customWidth="1"/>
    <col min="65" max="65" width="18.1640625" bestFit="1" customWidth="1"/>
    <col min="66" max="66" width="15.33203125" bestFit="1" customWidth="1"/>
    <col min="67" max="67" width="25.5" bestFit="1" customWidth="1"/>
    <col min="68" max="68" width="15.83203125" bestFit="1" customWidth="1"/>
    <col min="69" max="69" width="18" bestFit="1" customWidth="1"/>
    <col min="70" max="70" width="10.1640625" bestFit="1" customWidth="1"/>
    <col min="71" max="71" width="20.33203125" bestFit="1" customWidth="1"/>
    <col min="72" max="72" width="25" bestFit="1" customWidth="1"/>
    <col min="73" max="73" width="18.83203125" bestFit="1" customWidth="1"/>
    <col min="74" max="74" width="8" bestFit="1" customWidth="1"/>
    <col min="75" max="75" width="43.6640625" bestFit="1" customWidth="1"/>
    <col min="76" max="76" width="28" bestFit="1" customWidth="1"/>
    <col min="77" max="77" width="34.6640625" bestFit="1" customWidth="1"/>
    <col min="78" max="78" width="23.6640625" bestFit="1" customWidth="1"/>
    <col min="79" max="79" width="18.1640625" bestFit="1" customWidth="1"/>
    <col min="80" max="80" width="13.33203125" bestFit="1" customWidth="1"/>
    <col min="81" max="81" width="14.1640625" bestFit="1" customWidth="1"/>
    <col min="82" max="82" width="15.5" bestFit="1" customWidth="1"/>
    <col min="83" max="83" width="30.1640625" bestFit="1" customWidth="1"/>
    <col min="84" max="84" width="21.83203125" bestFit="1" customWidth="1"/>
    <col min="85" max="85" width="22.6640625" bestFit="1" customWidth="1"/>
    <col min="86" max="86" width="21.83203125" bestFit="1" customWidth="1"/>
    <col min="87" max="87" width="22" bestFit="1" customWidth="1"/>
    <col min="88" max="88" width="16.83203125" bestFit="1" customWidth="1"/>
    <col min="89" max="89" width="26.33203125" bestFit="1" customWidth="1"/>
    <col min="90" max="90" width="27.1640625" bestFit="1" customWidth="1"/>
    <col min="91" max="91" width="13" bestFit="1" customWidth="1"/>
    <col min="92" max="92" width="10.6640625" bestFit="1" customWidth="1"/>
    <col min="93" max="93" width="13" bestFit="1" customWidth="1"/>
    <col min="94" max="94" width="15.33203125" bestFit="1" customWidth="1"/>
    <col min="95" max="95" width="28.83203125" bestFit="1" customWidth="1"/>
    <col min="96" max="96" width="20.1640625" bestFit="1" customWidth="1"/>
    <col min="97" max="97" width="24.1640625" bestFit="1" customWidth="1"/>
    <col min="98" max="98" width="25.33203125" bestFit="1" customWidth="1"/>
    <col min="99" max="99" width="13.5" bestFit="1" customWidth="1"/>
    <col min="100" max="100" width="16.1640625" bestFit="1" customWidth="1"/>
    <col min="101" max="101" width="13.33203125" bestFit="1" customWidth="1"/>
    <col min="102" max="102" width="23.33203125" bestFit="1" customWidth="1"/>
    <col min="103" max="103" width="13.83203125" bestFit="1" customWidth="1"/>
    <col min="104" max="104" width="16" bestFit="1" customWidth="1"/>
    <col min="105" max="105" width="16.83203125" bestFit="1" customWidth="1"/>
    <col min="106" max="106" width="18" bestFit="1" customWidth="1"/>
    <col min="107" max="107" width="14.6640625" bestFit="1" customWidth="1"/>
    <col min="108" max="108" width="31.5" bestFit="1" customWidth="1"/>
    <col min="109" max="109" width="32.1640625" bestFit="1" customWidth="1"/>
    <col min="110" max="110" width="29.33203125" bestFit="1" customWidth="1"/>
    <col min="111" max="111" width="24.83203125" bestFit="1" customWidth="1"/>
    <col min="112" max="112" width="19.33203125" bestFit="1" customWidth="1"/>
    <col min="113" max="113" width="14.33203125" bestFit="1" customWidth="1"/>
    <col min="114" max="114" width="15.1640625" bestFit="1" customWidth="1"/>
    <col min="115" max="115" width="16.5" bestFit="1" customWidth="1"/>
    <col min="116" max="116" width="31.1640625" bestFit="1" customWidth="1"/>
    <col min="117" max="117" width="23.1640625" bestFit="1" customWidth="1"/>
    <col min="118" max="118" width="23.6640625" bestFit="1" customWidth="1"/>
    <col min="119" max="119" width="22.83203125" bestFit="1" customWidth="1"/>
    <col min="120" max="120" width="24.1640625" bestFit="1" customWidth="1"/>
    <col min="121" max="121" width="21.83203125" bestFit="1" customWidth="1"/>
    <col min="122" max="122" width="28.33203125" bestFit="1" customWidth="1"/>
    <col min="123" max="123" width="29.33203125" bestFit="1" customWidth="1"/>
    <col min="124" max="124" width="15" bestFit="1" customWidth="1"/>
    <col min="125" max="125" width="12.6640625" bestFit="1" customWidth="1"/>
    <col min="126" max="126" width="15" bestFit="1" customWidth="1"/>
    <col min="127" max="127" width="17.33203125" bestFit="1" customWidth="1"/>
    <col min="128" max="128" width="31" bestFit="1" customWidth="1"/>
    <col min="129" max="129" width="22.1640625" bestFit="1" customWidth="1"/>
    <col min="130" max="130" width="26.1640625" bestFit="1" customWidth="1"/>
    <col min="131" max="131" width="27.33203125" bestFit="1" customWidth="1"/>
    <col min="132" max="132" width="15.5" bestFit="1" customWidth="1"/>
    <col min="133" max="133" width="18.1640625" bestFit="1" customWidth="1"/>
    <col min="134" max="134" width="15.33203125" bestFit="1" customWidth="1"/>
    <col min="135" max="135" width="25.5" bestFit="1" customWidth="1"/>
    <col min="136" max="136" width="15.83203125" bestFit="1" customWidth="1"/>
    <col min="137" max="137" width="18" bestFit="1" customWidth="1"/>
  </cols>
  <sheetData>
    <row r="1" spans="1:69" x14ac:dyDescent="0.2">
      <c r="A1" s="29" t="s">
        <v>0</v>
      </c>
      <c r="B1" s="29" t="s">
        <v>92</v>
      </c>
      <c r="C1" s="29" t="s">
        <v>1</v>
      </c>
      <c r="D1" s="29" t="s">
        <v>2</v>
      </c>
      <c r="E1" s="29" t="s">
        <v>3</v>
      </c>
      <c r="F1" s="29" t="s">
        <v>93</v>
      </c>
      <c r="G1" s="29" t="s">
        <v>37</v>
      </c>
      <c r="H1" s="29" t="s">
        <v>39</v>
      </c>
      <c r="I1" s="29" t="s">
        <v>38</v>
      </c>
      <c r="J1" s="29" t="s">
        <v>94</v>
      </c>
      <c r="K1" s="29" t="s">
        <v>4</v>
      </c>
      <c r="L1" s="29" t="s">
        <v>5</v>
      </c>
      <c r="M1" s="29" t="s">
        <v>6</v>
      </c>
      <c r="N1" s="29" t="s">
        <v>7</v>
      </c>
      <c r="O1" s="29" t="s">
        <v>8</v>
      </c>
      <c r="P1" s="29" t="s">
        <v>95</v>
      </c>
      <c r="Q1" s="29" t="s">
        <v>9</v>
      </c>
      <c r="R1" s="29" t="s">
        <v>10</v>
      </c>
      <c r="S1" s="29" t="s">
        <v>11</v>
      </c>
      <c r="T1" s="29" t="s">
        <v>96</v>
      </c>
      <c r="U1" s="29" t="s">
        <v>12</v>
      </c>
      <c r="V1" s="29" t="s">
        <v>13</v>
      </c>
      <c r="W1" s="29" t="s">
        <v>14</v>
      </c>
      <c r="X1" s="29" t="s">
        <v>15</v>
      </c>
      <c r="Y1" s="29" t="s">
        <v>16</v>
      </c>
      <c r="Z1" s="29" t="s">
        <v>17</v>
      </c>
      <c r="AA1" s="29" t="s">
        <v>18</v>
      </c>
      <c r="AB1" s="29" t="s">
        <v>19</v>
      </c>
      <c r="AC1" s="29" t="s">
        <v>20</v>
      </c>
      <c r="AD1" s="29" t="s">
        <v>21</v>
      </c>
      <c r="AE1" s="29" t="s">
        <v>22</v>
      </c>
      <c r="AF1" s="29" t="s">
        <v>23</v>
      </c>
      <c r="AG1" s="29" t="s">
        <v>24</v>
      </c>
      <c r="AH1" s="29" t="s">
        <v>25</v>
      </c>
      <c r="AI1" s="29" t="s">
        <v>26</v>
      </c>
      <c r="AJ1" s="29" t="s">
        <v>27</v>
      </c>
      <c r="AK1" s="29" t="s">
        <v>97</v>
      </c>
      <c r="AL1" s="29" t="s">
        <v>98</v>
      </c>
      <c r="AM1" s="29" t="s">
        <v>99</v>
      </c>
      <c r="AN1" s="27" t="s">
        <v>100</v>
      </c>
      <c r="AO1" s="27" t="s">
        <v>88</v>
      </c>
      <c r="AP1" s="27" t="s">
        <v>101</v>
      </c>
      <c r="AQ1" s="29" t="s">
        <v>102</v>
      </c>
      <c r="AR1" s="29" t="s">
        <v>42</v>
      </c>
      <c r="AS1" s="29" t="s">
        <v>43</v>
      </c>
      <c r="AT1" s="29" t="s">
        <v>44</v>
      </c>
      <c r="AU1" s="29" t="s">
        <v>45</v>
      </c>
      <c r="AV1" s="29" t="s">
        <v>46</v>
      </c>
      <c r="AW1" s="29" t="s">
        <v>47</v>
      </c>
      <c r="AX1" s="29" t="s">
        <v>48</v>
      </c>
      <c r="AY1" s="29" t="s">
        <v>49</v>
      </c>
      <c r="AZ1" s="29" t="s">
        <v>50</v>
      </c>
      <c r="BA1" s="29" t="s">
        <v>51</v>
      </c>
      <c r="BB1" s="29" t="s">
        <v>52</v>
      </c>
      <c r="BC1" s="29" t="s">
        <v>53</v>
      </c>
      <c r="BD1" s="29" t="s">
        <v>54</v>
      </c>
      <c r="BE1" s="29" t="s">
        <v>55</v>
      </c>
      <c r="BF1" s="29" t="s">
        <v>56</v>
      </c>
      <c r="BG1" s="29" t="s">
        <v>57</v>
      </c>
      <c r="BH1" s="29" t="s">
        <v>58</v>
      </c>
      <c r="BI1" s="29" t="s">
        <v>59</v>
      </c>
      <c r="BJ1" s="29" t="s">
        <v>60</v>
      </c>
      <c r="BK1" s="29" t="s">
        <v>61</v>
      </c>
      <c r="BL1" s="29" t="s">
        <v>62</v>
      </c>
      <c r="BM1" s="29" t="s">
        <v>63</v>
      </c>
      <c r="BN1" s="29" t="s">
        <v>64</v>
      </c>
      <c r="BO1" s="29" t="s">
        <v>65</v>
      </c>
      <c r="BP1" s="29" t="s">
        <v>66</v>
      </c>
      <c r="BQ1" s="28" t="s">
        <v>67</v>
      </c>
    </row>
    <row r="2" spans="1:69" x14ac:dyDescent="0.2">
      <c r="A2" s="29"/>
      <c r="B2" s="29" t="s">
        <v>117</v>
      </c>
      <c r="C2" s="29" t="s">
        <v>111</v>
      </c>
      <c r="D2" s="29" t="s">
        <v>118</v>
      </c>
      <c r="E2" s="29" t="s">
        <v>119</v>
      </c>
      <c r="F2" s="29">
        <v>3200</v>
      </c>
      <c r="G2" s="29" t="s">
        <v>120</v>
      </c>
      <c r="H2" s="29"/>
      <c r="I2" s="29"/>
      <c r="J2" s="29" t="s">
        <v>109</v>
      </c>
      <c r="K2" s="29" t="s">
        <v>109</v>
      </c>
      <c r="L2" s="29" t="s">
        <v>109</v>
      </c>
      <c r="M2" s="29" t="s">
        <v>109</v>
      </c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>
        <v>0.24561403508771928</v>
      </c>
      <c r="AL2" s="29">
        <v>0</v>
      </c>
      <c r="AM2" s="29">
        <v>0</v>
      </c>
      <c r="AN2" s="27">
        <v>42903</v>
      </c>
      <c r="AO2" s="27">
        <v>42955</v>
      </c>
      <c r="AP2" s="27">
        <v>43032</v>
      </c>
      <c r="AQ2" s="29">
        <v>3.5087719298245612E-2</v>
      </c>
      <c r="AR2" s="29">
        <v>7.0175438596491224E-2</v>
      </c>
      <c r="AS2" s="29">
        <v>3.5087719298245612E-2</v>
      </c>
      <c r="AT2" s="29">
        <v>0.10526315789473682</v>
      </c>
      <c r="AU2" s="29">
        <v>0</v>
      </c>
      <c r="AV2" s="29">
        <v>0</v>
      </c>
      <c r="AW2" s="29">
        <v>0</v>
      </c>
      <c r="AX2" s="29">
        <v>0</v>
      </c>
      <c r="AY2" s="29">
        <v>0</v>
      </c>
      <c r="AZ2" s="29">
        <v>0</v>
      </c>
      <c r="BA2" s="29">
        <v>0</v>
      </c>
      <c r="BB2" s="29">
        <v>0</v>
      </c>
      <c r="BC2" s="29">
        <v>0</v>
      </c>
      <c r="BD2" s="29">
        <v>0</v>
      </c>
      <c r="BE2" s="29">
        <v>0</v>
      </c>
      <c r="BF2" s="29">
        <v>0</v>
      </c>
      <c r="BG2" s="29">
        <v>0</v>
      </c>
      <c r="BH2" s="29">
        <v>0</v>
      </c>
      <c r="BI2" s="29">
        <v>0</v>
      </c>
      <c r="BJ2" s="29">
        <v>0</v>
      </c>
      <c r="BK2" s="29">
        <v>0</v>
      </c>
      <c r="BL2" s="29">
        <v>0</v>
      </c>
      <c r="BM2" s="29">
        <v>0</v>
      </c>
      <c r="BN2" s="29">
        <v>0</v>
      </c>
      <c r="BO2" s="29">
        <v>0</v>
      </c>
      <c r="BP2" s="29">
        <v>0</v>
      </c>
      <c r="BQ2" s="29">
        <v>0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2"/>
  <sheetViews>
    <sheetView workbookViewId="0"/>
  </sheetViews>
  <sheetFormatPr baseColWidth="10" defaultRowHeight="11.25" x14ac:dyDescent="0.2"/>
  <cols>
    <col min="1" max="1" width="14.33203125" bestFit="1" customWidth="1"/>
    <col min="2" max="2" width="10.1640625" bestFit="1" customWidth="1"/>
    <col min="3" max="3" width="20.33203125" bestFit="1" customWidth="1"/>
    <col min="4" max="4" width="49.6640625" bestFit="1" customWidth="1"/>
    <col min="5" max="5" width="21.5" bestFit="1" customWidth="1"/>
    <col min="6" max="6" width="8" bestFit="1" customWidth="1"/>
    <col min="7" max="7" width="29" bestFit="1" customWidth="1"/>
    <col min="8" max="8" width="28" bestFit="1" customWidth="1"/>
    <col min="9" max="9" width="34.6640625" bestFit="1" customWidth="1"/>
    <col min="10" max="10" width="23.6640625" bestFit="1" customWidth="1"/>
    <col min="11" max="11" width="18.1640625" bestFit="1" customWidth="1"/>
    <col min="12" max="12" width="13.33203125" bestFit="1" customWidth="1"/>
    <col min="13" max="13" width="14.1640625" bestFit="1" customWidth="1"/>
    <col min="14" max="14" width="15.5" bestFit="1" customWidth="1"/>
    <col min="15" max="15" width="30.1640625" bestFit="1" customWidth="1"/>
    <col min="16" max="16" width="21.83203125" bestFit="1" customWidth="1"/>
    <col min="17" max="17" width="22.6640625" bestFit="1" customWidth="1"/>
    <col min="18" max="18" width="21.83203125" bestFit="1" customWidth="1"/>
    <col min="19" max="19" width="22" bestFit="1" customWidth="1"/>
    <col min="20" max="20" width="16.83203125" bestFit="1" customWidth="1"/>
    <col min="21" max="21" width="26.33203125" bestFit="1" customWidth="1"/>
    <col min="22" max="22" width="27.1640625" bestFit="1" customWidth="1"/>
    <col min="23" max="23" width="13" bestFit="1" customWidth="1"/>
    <col min="24" max="24" width="10.6640625" bestFit="1" customWidth="1"/>
    <col min="25" max="25" width="13" bestFit="1" customWidth="1"/>
    <col min="26" max="26" width="15.33203125" bestFit="1" customWidth="1"/>
    <col min="27" max="27" width="28.83203125" bestFit="1" customWidth="1"/>
    <col min="28" max="28" width="20.1640625" bestFit="1" customWidth="1"/>
    <col min="29" max="29" width="24.1640625" bestFit="1" customWidth="1"/>
    <col min="30" max="30" width="25.33203125" bestFit="1" customWidth="1"/>
    <col min="31" max="31" width="13.5" bestFit="1" customWidth="1"/>
    <col min="32" max="32" width="16.1640625" bestFit="1" customWidth="1"/>
    <col min="33" max="33" width="13.33203125" bestFit="1" customWidth="1"/>
    <col min="34" max="34" width="23.33203125" bestFit="1" customWidth="1"/>
    <col min="35" max="35" width="13.83203125" bestFit="1" customWidth="1"/>
    <col min="36" max="36" width="16" bestFit="1" customWidth="1"/>
    <col min="37" max="37" width="16.83203125" bestFit="1" customWidth="1"/>
    <col min="38" max="38" width="18" bestFit="1" customWidth="1"/>
    <col min="39" max="39" width="14.6640625" bestFit="1" customWidth="1"/>
    <col min="40" max="40" width="31.5" bestFit="1" customWidth="1"/>
    <col min="41" max="41" width="32.1640625" bestFit="1" customWidth="1"/>
    <col min="42" max="42" width="29.33203125" bestFit="1" customWidth="1"/>
    <col min="43" max="43" width="24.83203125" bestFit="1" customWidth="1"/>
    <col min="44" max="44" width="19.33203125" bestFit="1" customWidth="1"/>
    <col min="45" max="45" width="14.33203125" bestFit="1" customWidth="1"/>
    <col min="46" max="46" width="15.1640625" bestFit="1" customWidth="1"/>
    <col min="47" max="47" width="16.5" bestFit="1" customWidth="1"/>
    <col min="48" max="48" width="31.1640625" bestFit="1" customWidth="1"/>
    <col min="49" max="49" width="23.1640625" bestFit="1" customWidth="1"/>
    <col min="50" max="50" width="23.6640625" bestFit="1" customWidth="1"/>
    <col min="51" max="51" width="22.83203125" bestFit="1" customWidth="1"/>
    <col min="52" max="52" width="24.1640625" bestFit="1" customWidth="1"/>
    <col min="53" max="53" width="21.83203125" bestFit="1" customWidth="1"/>
    <col min="54" max="54" width="28.33203125" bestFit="1" customWidth="1"/>
    <col min="55" max="55" width="29.33203125" bestFit="1" customWidth="1"/>
    <col min="56" max="56" width="15" bestFit="1" customWidth="1"/>
    <col min="57" max="57" width="12.6640625" bestFit="1" customWidth="1"/>
    <col min="58" max="58" width="15" bestFit="1" customWidth="1"/>
    <col min="59" max="59" width="17.33203125" bestFit="1" customWidth="1"/>
    <col min="60" max="60" width="31" bestFit="1" customWidth="1"/>
    <col min="61" max="61" width="22.1640625" bestFit="1" customWidth="1"/>
    <col min="62" max="62" width="26.1640625" bestFit="1" customWidth="1"/>
    <col min="63" max="63" width="27.33203125" bestFit="1" customWidth="1"/>
    <col min="64" max="64" width="15.5" bestFit="1" customWidth="1"/>
    <col min="65" max="65" width="18.1640625" bestFit="1" customWidth="1"/>
    <col min="66" max="66" width="15.33203125" bestFit="1" customWidth="1"/>
    <col min="67" max="67" width="25.5" bestFit="1" customWidth="1"/>
    <col min="68" max="68" width="15.83203125" bestFit="1" customWidth="1"/>
    <col min="69" max="69" width="18" bestFit="1" customWidth="1"/>
    <col min="70" max="70" width="10.1640625" bestFit="1" customWidth="1"/>
    <col min="71" max="71" width="20.33203125" bestFit="1" customWidth="1"/>
    <col min="72" max="72" width="49.6640625" bestFit="1" customWidth="1"/>
    <col min="73" max="73" width="21.5" bestFit="1" customWidth="1"/>
    <col min="74" max="74" width="8" bestFit="1" customWidth="1"/>
    <col min="75" max="75" width="29" bestFit="1" customWidth="1"/>
    <col min="76" max="76" width="28" bestFit="1" customWidth="1"/>
    <col min="77" max="77" width="34.6640625" bestFit="1" customWidth="1"/>
    <col min="78" max="78" width="23.6640625" bestFit="1" customWidth="1"/>
    <col min="79" max="79" width="18.1640625" bestFit="1" customWidth="1"/>
    <col min="80" max="80" width="13.33203125" bestFit="1" customWidth="1"/>
    <col min="81" max="81" width="14.1640625" bestFit="1" customWidth="1"/>
    <col min="82" max="82" width="15.5" bestFit="1" customWidth="1"/>
    <col min="83" max="83" width="30.1640625" bestFit="1" customWidth="1"/>
    <col min="84" max="84" width="21.83203125" bestFit="1" customWidth="1"/>
    <col min="85" max="85" width="22.6640625" bestFit="1" customWidth="1"/>
    <col min="86" max="86" width="21.83203125" bestFit="1" customWidth="1"/>
    <col min="87" max="87" width="22" bestFit="1" customWidth="1"/>
    <col min="88" max="88" width="16.83203125" bestFit="1" customWidth="1"/>
    <col min="89" max="89" width="26.33203125" bestFit="1" customWidth="1"/>
    <col min="90" max="90" width="27.1640625" bestFit="1" customWidth="1"/>
    <col min="91" max="91" width="13" bestFit="1" customWidth="1"/>
    <col min="92" max="92" width="10.6640625" bestFit="1" customWidth="1"/>
    <col min="93" max="93" width="13" bestFit="1" customWidth="1"/>
    <col min="94" max="94" width="15.33203125" bestFit="1" customWidth="1"/>
    <col min="95" max="95" width="28.83203125" bestFit="1" customWidth="1"/>
    <col min="96" max="96" width="20.1640625" bestFit="1" customWidth="1"/>
    <col min="97" max="97" width="24.1640625" bestFit="1" customWidth="1"/>
    <col min="98" max="98" width="25.33203125" bestFit="1" customWidth="1"/>
    <col min="99" max="99" width="13.5" bestFit="1" customWidth="1"/>
    <col min="100" max="100" width="16.1640625" bestFit="1" customWidth="1"/>
    <col min="101" max="101" width="13.33203125" bestFit="1" customWidth="1"/>
    <col min="102" max="102" width="23.33203125" bestFit="1" customWidth="1"/>
    <col min="103" max="103" width="13.83203125" bestFit="1" customWidth="1"/>
    <col min="104" max="104" width="16" bestFit="1" customWidth="1"/>
    <col min="105" max="105" width="16.83203125" bestFit="1" customWidth="1"/>
    <col min="106" max="106" width="18" bestFit="1" customWidth="1"/>
    <col min="107" max="107" width="14.6640625" bestFit="1" customWidth="1"/>
    <col min="108" max="108" width="31.5" bestFit="1" customWidth="1"/>
    <col min="109" max="109" width="32.1640625" bestFit="1" customWidth="1"/>
    <col min="110" max="110" width="29.33203125" bestFit="1" customWidth="1"/>
    <col min="111" max="111" width="24.83203125" bestFit="1" customWidth="1"/>
    <col min="112" max="112" width="19.33203125" bestFit="1" customWidth="1"/>
    <col min="113" max="113" width="14.33203125" bestFit="1" customWidth="1"/>
    <col min="114" max="114" width="15.1640625" bestFit="1" customWidth="1"/>
    <col min="115" max="115" width="16.5" bestFit="1" customWidth="1"/>
    <col min="116" max="116" width="31.1640625" bestFit="1" customWidth="1"/>
    <col min="117" max="117" width="23.1640625" bestFit="1" customWidth="1"/>
    <col min="118" max="118" width="23.6640625" bestFit="1" customWidth="1"/>
    <col min="119" max="119" width="22.83203125" bestFit="1" customWidth="1"/>
    <col min="120" max="120" width="24.1640625" bestFit="1" customWidth="1"/>
    <col min="121" max="121" width="21.83203125" bestFit="1" customWidth="1"/>
    <col min="122" max="122" width="28.33203125" bestFit="1" customWidth="1"/>
    <col min="123" max="123" width="29.33203125" bestFit="1" customWidth="1"/>
    <col min="124" max="124" width="15" bestFit="1" customWidth="1"/>
    <col min="125" max="125" width="12.6640625" bestFit="1" customWidth="1"/>
    <col min="126" max="126" width="15" bestFit="1" customWidth="1"/>
    <col min="127" max="127" width="17.33203125" bestFit="1" customWidth="1"/>
    <col min="128" max="128" width="31" bestFit="1" customWidth="1"/>
    <col min="129" max="129" width="22.1640625" bestFit="1" customWidth="1"/>
    <col min="130" max="130" width="26.1640625" bestFit="1" customWidth="1"/>
    <col min="131" max="131" width="27.33203125" bestFit="1" customWidth="1"/>
    <col min="132" max="132" width="15.5" bestFit="1" customWidth="1"/>
    <col min="133" max="133" width="18.1640625" bestFit="1" customWidth="1"/>
    <col min="134" max="134" width="15.33203125" bestFit="1" customWidth="1"/>
    <col min="135" max="135" width="25.5" bestFit="1" customWidth="1"/>
    <col min="136" max="136" width="15.83203125" bestFit="1" customWidth="1"/>
    <col min="137" max="137" width="18" bestFit="1" customWidth="1"/>
  </cols>
  <sheetData>
    <row r="1" spans="1:69" x14ac:dyDescent="0.2">
      <c r="A1" s="29" t="s">
        <v>0</v>
      </c>
      <c r="B1" s="29" t="s">
        <v>92</v>
      </c>
      <c r="C1" s="29" t="s">
        <v>1</v>
      </c>
      <c r="D1" s="29" t="s">
        <v>2</v>
      </c>
      <c r="E1" s="29" t="s">
        <v>3</v>
      </c>
      <c r="F1" s="29" t="s">
        <v>93</v>
      </c>
      <c r="G1" s="29" t="s">
        <v>37</v>
      </c>
      <c r="H1" s="29" t="s">
        <v>39</v>
      </c>
      <c r="I1" s="29" t="s">
        <v>38</v>
      </c>
      <c r="J1" s="29" t="s">
        <v>94</v>
      </c>
      <c r="K1" s="29" t="s">
        <v>4</v>
      </c>
      <c r="L1" s="29" t="s">
        <v>5</v>
      </c>
      <c r="M1" s="29" t="s">
        <v>6</v>
      </c>
      <c r="N1" s="29" t="s">
        <v>7</v>
      </c>
      <c r="O1" s="29" t="s">
        <v>8</v>
      </c>
      <c r="P1" s="29" t="s">
        <v>95</v>
      </c>
      <c r="Q1" s="29" t="s">
        <v>9</v>
      </c>
      <c r="R1" s="29" t="s">
        <v>10</v>
      </c>
      <c r="S1" s="29" t="s">
        <v>11</v>
      </c>
      <c r="T1" s="29" t="s">
        <v>96</v>
      </c>
      <c r="U1" s="29" t="s">
        <v>12</v>
      </c>
      <c r="V1" s="29" t="s">
        <v>13</v>
      </c>
      <c r="W1" s="29" t="s">
        <v>14</v>
      </c>
      <c r="X1" s="29" t="s">
        <v>15</v>
      </c>
      <c r="Y1" s="29" t="s">
        <v>16</v>
      </c>
      <c r="Z1" s="29" t="s">
        <v>17</v>
      </c>
      <c r="AA1" s="29" t="s">
        <v>18</v>
      </c>
      <c r="AB1" s="29" t="s">
        <v>19</v>
      </c>
      <c r="AC1" s="29" t="s">
        <v>20</v>
      </c>
      <c r="AD1" s="29" t="s">
        <v>21</v>
      </c>
      <c r="AE1" s="29" t="s">
        <v>22</v>
      </c>
      <c r="AF1" s="29" t="s">
        <v>23</v>
      </c>
      <c r="AG1" s="29" t="s">
        <v>24</v>
      </c>
      <c r="AH1" s="29" t="s">
        <v>25</v>
      </c>
      <c r="AI1" s="29" t="s">
        <v>26</v>
      </c>
      <c r="AJ1" s="29" t="s">
        <v>27</v>
      </c>
      <c r="AK1" s="29" t="s">
        <v>97</v>
      </c>
      <c r="AL1" s="29" t="s">
        <v>98</v>
      </c>
      <c r="AM1" s="29" t="s">
        <v>99</v>
      </c>
      <c r="AN1" s="27" t="s">
        <v>100</v>
      </c>
      <c r="AO1" s="27" t="s">
        <v>88</v>
      </c>
      <c r="AP1" s="27" t="s">
        <v>101</v>
      </c>
      <c r="AQ1" s="29" t="s">
        <v>102</v>
      </c>
      <c r="AR1" s="29" t="s">
        <v>42</v>
      </c>
      <c r="AS1" s="29" t="s">
        <v>43</v>
      </c>
      <c r="AT1" s="29" t="s">
        <v>44</v>
      </c>
      <c r="AU1" s="29" t="s">
        <v>45</v>
      </c>
      <c r="AV1" s="29" t="s">
        <v>46</v>
      </c>
      <c r="AW1" s="29" t="s">
        <v>47</v>
      </c>
      <c r="AX1" s="29" t="s">
        <v>48</v>
      </c>
      <c r="AY1" s="29" t="s">
        <v>49</v>
      </c>
      <c r="AZ1" s="29" t="s">
        <v>50</v>
      </c>
      <c r="BA1" s="29" t="s">
        <v>51</v>
      </c>
      <c r="BB1" s="29" t="s">
        <v>52</v>
      </c>
      <c r="BC1" s="29" t="s">
        <v>53</v>
      </c>
      <c r="BD1" s="29" t="s">
        <v>54</v>
      </c>
      <c r="BE1" s="29" t="s">
        <v>55</v>
      </c>
      <c r="BF1" s="29" t="s">
        <v>56</v>
      </c>
      <c r="BG1" s="29" t="s">
        <v>57</v>
      </c>
      <c r="BH1" s="29" t="s">
        <v>58</v>
      </c>
      <c r="BI1" s="29" t="s">
        <v>59</v>
      </c>
      <c r="BJ1" s="29" t="s">
        <v>60</v>
      </c>
      <c r="BK1" s="29" t="s">
        <v>61</v>
      </c>
      <c r="BL1" s="29" t="s">
        <v>62</v>
      </c>
      <c r="BM1" s="29" t="s">
        <v>63</v>
      </c>
      <c r="BN1" s="29" t="s">
        <v>64</v>
      </c>
      <c r="BO1" s="29" t="s">
        <v>65</v>
      </c>
      <c r="BP1" s="29" t="s">
        <v>66</v>
      </c>
      <c r="BQ1" s="28" t="s">
        <v>67</v>
      </c>
    </row>
    <row r="2" spans="1:69" x14ac:dyDescent="0.2">
      <c r="A2" s="29"/>
      <c r="B2" s="29" t="s">
        <v>121</v>
      </c>
      <c r="C2" s="29" t="s">
        <v>111</v>
      </c>
      <c r="D2" s="29" t="s">
        <v>122</v>
      </c>
      <c r="E2" s="29" t="s">
        <v>123</v>
      </c>
      <c r="F2" s="29">
        <v>3300</v>
      </c>
      <c r="G2" s="29" t="s">
        <v>124</v>
      </c>
      <c r="H2" s="29"/>
      <c r="I2" s="29"/>
      <c r="J2" s="29" t="s">
        <v>109</v>
      </c>
      <c r="K2" s="29" t="s">
        <v>109</v>
      </c>
      <c r="L2" s="29" t="s">
        <v>109</v>
      </c>
      <c r="M2" s="29" t="s">
        <v>109</v>
      </c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>
        <v>0.24561403508771928</v>
      </c>
      <c r="AL2" s="29">
        <v>0</v>
      </c>
      <c r="AM2" s="29">
        <v>0</v>
      </c>
      <c r="AN2" s="27">
        <v>42848</v>
      </c>
      <c r="AO2" s="27">
        <v>42871</v>
      </c>
      <c r="AP2" s="27">
        <v>42946</v>
      </c>
      <c r="AQ2" s="29">
        <v>3.5087719298245612E-2</v>
      </c>
      <c r="AR2" s="29">
        <v>7.0175438596491224E-2</v>
      </c>
      <c r="AS2" s="29">
        <v>3.5087719298245612E-2</v>
      </c>
      <c r="AT2" s="29">
        <v>0.10526315789473682</v>
      </c>
      <c r="AU2" s="29">
        <v>0</v>
      </c>
      <c r="AV2" s="29">
        <v>0</v>
      </c>
      <c r="AW2" s="29">
        <v>0</v>
      </c>
      <c r="AX2" s="29">
        <v>0</v>
      </c>
      <c r="AY2" s="29">
        <v>0</v>
      </c>
      <c r="AZ2" s="29">
        <v>0</v>
      </c>
      <c r="BA2" s="29">
        <v>0</v>
      </c>
      <c r="BB2" s="29">
        <v>0</v>
      </c>
      <c r="BC2" s="29">
        <v>0</v>
      </c>
      <c r="BD2" s="29">
        <v>0</v>
      </c>
      <c r="BE2" s="29">
        <v>0</v>
      </c>
      <c r="BF2" s="29">
        <v>0</v>
      </c>
      <c r="BG2" s="29">
        <v>0</v>
      </c>
      <c r="BH2" s="29">
        <v>0</v>
      </c>
      <c r="BI2" s="29">
        <v>0</v>
      </c>
      <c r="BJ2" s="29">
        <v>0</v>
      </c>
      <c r="BK2" s="29">
        <v>0</v>
      </c>
      <c r="BL2" s="29">
        <v>0</v>
      </c>
      <c r="BM2" s="29">
        <v>0</v>
      </c>
      <c r="BN2" s="29">
        <v>0</v>
      </c>
      <c r="BO2" s="29">
        <v>0</v>
      </c>
      <c r="BP2" s="29">
        <v>0</v>
      </c>
      <c r="BQ2" s="29">
        <v>0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7"/>
  <sheetViews>
    <sheetView workbookViewId="0">
      <selection activeCell="F36" sqref="F36"/>
    </sheetView>
  </sheetViews>
  <sheetFormatPr baseColWidth="10" defaultRowHeight="11.25" x14ac:dyDescent="0.2"/>
  <cols>
    <col min="1" max="1" width="14.33203125" bestFit="1" customWidth="1"/>
    <col min="2" max="2" width="10.1640625" bestFit="1" customWidth="1"/>
    <col min="3" max="3" width="20.33203125" bestFit="1" customWidth="1"/>
    <col min="4" max="4" width="43" bestFit="1" customWidth="1"/>
    <col min="5" max="5" width="13.5" bestFit="1" customWidth="1"/>
    <col min="6" max="6" width="8" bestFit="1" customWidth="1"/>
    <col min="7" max="7" width="14" bestFit="1" customWidth="1"/>
    <col min="8" max="8" width="28" bestFit="1" customWidth="1"/>
    <col min="9" max="9" width="34.6640625" bestFit="1" customWidth="1"/>
    <col min="10" max="10" width="23.6640625" bestFit="1" customWidth="1"/>
    <col min="11" max="11" width="18.1640625" bestFit="1" customWidth="1"/>
    <col min="12" max="12" width="13.33203125" bestFit="1" customWidth="1"/>
    <col min="13" max="13" width="14.1640625" bestFit="1" customWidth="1"/>
    <col min="14" max="14" width="15.5" bestFit="1" customWidth="1"/>
    <col min="15" max="15" width="30.1640625" bestFit="1" customWidth="1"/>
    <col min="16" max="16" width="21.83203125" bestFit="1" customWidth="1"/>
    <col min="17" max="17" width="22.6640625" bestFit="1" customWidth="1"/>
    <col min="18" max="18" width="21.83203125" bestFit="1" customWidth="1"/>
    <col min="19" max="19" width="22" bestFit="1" customWidth="1"/>
    <col min="20" max="20" width="16.83203125" bestFit="1" customWidth="1"/>
    <col min="21" max="21" width="26.33203125" bestFit="1" customWidth="1"/>
    <col min="22" max="22" width="27.1640625" bestFit="1" customWidth="1"/>
    <col min="23" max="23" width="13" bestFit="1" customWidth="1"/>
    <col min="24" max="24" width="10.6640625" bestFit="1" customWidth="1"/>
    <col min="25" max="25" width="13" bestFit="1" customWidth="1"/>
    <col min="26" max="26" width="15.33203125" bestFit="1" customWidth="1"/>
    <col min="27" max="27" width="28.83203125" bestFit="1" customWidth="1"/>
    <col min="28" max="28" width="20.1640625" bestFit="1" customWidth="1"/>
    <col min="29" max="29" width="24.1640625" bestFit="1" customWidth="1"/>
    <col min="30" max="30" width="25.33203125" bestFit="1" customWidth="1"/>
    <col min="31" max="31" width="13.5" bestFit="1" customWidth="1"/>
    <col min="32" max="32" width="16.1640625" bestFit="1" customWidth="1"/>
    <col min="33" max="33" width="13.33203125" bestFit="1" customWidth="1"/>
    <col min="34" max="34" width="23.33203125" bestFit="1" customWidth="1"/>
    <col min="35" max="35" width="13.83203125" bestFit="1" customWidth="1"/>
    <col min="36" max="36" width="16" bestFit="1" customWidth="1"/>
    <col min="37" max="37" width="16.83203125" bestFit="1" customWidth="1"/>
    <col min="38" max="38" width="18" bestFit="1" customWidth="1"/>
    <col min="39" max="39" width="14.6640625" bestFit="1" customWidth="1"/>
    <col min="40" max="40" width="31.5" bestFit="1" customWidth="1"/>
    <col min="41" max="41" width="32.1640625" bestFit="1" customWidth="1"/>
    <col min="42" max="42" width="29.33203125" bestFit="1" customWidth="1"/>
    <col min="43" max="43" width="24.83203125" bestFit="1" customWidth="1"/>
    <col min="44" max="44" width="19.33203125" bestFit="1" customWidth="1"/>
    <col min="45" max="45" width="14.33203125" bestFit="1" customWidth="1"/>
    <col min="46" max="46" width="15.1640625" bestFit="1" customWidth="1"/>
    <col min="47" max="47" width="16.5" bestFit="1" customWidth="1"/>
    <col min="48" max="48" width="31.1640625" bestFit="1" customWidth="1"/>
    <col min="49" max="49" width="23.1640625" bestFit="1" customWidth="1"/>
    <col min="50" max="50" width="23.6640625" bestFit="1" customWidth="1"/>
    <col min="51" max="51" width="22.83203125" bestFit="1" customWidth="1"/>
    <col min="52" max="52" width="24.1640625" bestFit="1" customWidth="1"/>
    <col min="53" max="53" width="21.83203125" bestFit="1" customWidth="1"/>
    <col min="54" max="54" width="28.33203125" bestFit="1" customWidth="1"/>
    <col min="55" max="55" width="29.33203125" bestFit="1" customWidth="1"/>
    <col min="56" max="56" width="15" bestFit="1" customWidth="1"/>
    <col min="57" max="57" width="12.6640625" bestFit="1" customWidth="1"/>
    <col min="58" max="58" width="15" bestFit="1" customWidth="1"/>
    <col min="59" max="59" width="17.33203125" bestFit="1" customWidth="1"/>
    <col min="60" max="60" width="31" bestFit="1" customWidth="1"/>
    <col min="61" max="61" width="22.1640625" bestFit="1" customWidth="1"/>
    <col min="62" max="62" width="26.1640625" bestFit="1" customWidth="1"/>
    <col min="63" max="63" width="27.33203125" bestFit="1" customWidth="1"/>
    <col min="64" max="64" width="15.5" bestFit="1" customWidth="1"/>
    <col min="65" max="65" width="18.1640625" bestFit="1" customWidth="1"/>
    <col min="66" max="66" width="15.33203125" bestFit="1" customWidth="1"/>
    <col min="67" max="67" width="25.5" bestFit="1" customWidth="1"/>
    <col min="68" max="68" width="15.83203125" bestFit="1" customWidth="1"/>
    <col min="69" max="69" width="18" bestFit="1" customWidth="1"/>
    <col min="70" max="70" width="10.1640625" bestFit="1" customWidth="1"/>
    <col min="71" max="71" width="20.33203125" bestFit="1" customWidth="1"/>
    <col min="72" max="72" width="43" bestFit="1" customWidth="1"/>
    <col min="73" max="73" width="13.5" bestFit="1" customWidth="1"/>
    <col min="74" max="74" width="8" bestFit="1" customWidth="1"/>
    <col min="75" max="75" width="14" bestFit="1" customWidth="1"/>
    <col min="76" max="76" width="28" bestFit="1" customWidth="1"/>
    <col min="77" max="77" width="34.6640625" bestFit="1" customWidth="1"/>
    <col min="78" max="78" width="23.6640625" bestFit="1" customWidth="1"/>
    <col min="79" max="79" width="18.1640625" bestFit="1" customWidth="1"/>
    <col min="80" max="80" width="13.33203125" bestFit="1" customWidth="1"/>
    <col min="81" max="81" width="14.1640625" bestFit="1" customWidth="1"/>
    <col min="82" max="82" width="15.5" bestFit="1" customWidth="1"/>
    <col min="83" max="83" width="30.1640625" bestFit="1" customWidth="1"/>
    <col min="84" max="84" width="21.83203125" bestFit="1" customWidth="1"/>
    <col min="85" max="85" width="22.6640625" bestFit="1" customWidth="1"/>
    <col min="86" max="86" width="21.83203125" bestFit="1" customWidth="1"/>
    <col min="87" max="87" width="22" bestFit="1" customWidth="1"/>
    <col min="88" max="88" width="16.83203125" bestFit="1" customWidth="1"/>
    <col min="89" max="89" width="26.33203125" bestFit="1" customWidth="1"/>
    <col min="90" max="90" width="27.1640625" bestFit="1" customWidth="1"/>
    <col min="91" max="91" width="13" bestFit="1" customWidth="1"/>
    <col min="92" max="92" width="10.6640625" bestFit="1" customWidth="1"/>
    <col min="93" max="93" width="13" bestFit="1" customWidth="1"/>
    <col min="94" max="94" width="15.33203125" bestFit="1" customWidth="1"/>
    <col min="95" max="95" width="28.83203125" bestFit="1" customWidth="1"/>
    <col min="96" max="96" width="20.1640625" bestFit="1" customWidth="1"/>
    <col min="97" max="97" width="24.1640625" bestFit="1" customWidth="1"/>
    <col min="98" max="98" width="25.33203125" bestFit="1" customWidth="1"/>
    <col min="99" max="99" width="13.5" bestFit="1" customWidth="1"/>
    <col min="100" max="100" width="16.1640625" bestFit="1" customWidth="1"/>
    <col min="101" max="101" width="13.33203125" bestFit="1" customWidth="1"/>
    <col min="102" max="102" width="23.33203125" bestFit="1" customWidth="1"/>
    <col min="103" max="103" width="13.83203125" bestFit="1" customWidth="1"/>
    <col min="104" max="104" width="16" bestFit="1" customWidth="1"/>
    <col min="105" max="105" width="16.83203125" bestFit="1" customWidth="1"/>
    <col min="106" max="106" width="18" bestFit="1" customWidth="1"/>
    <col min="107" max="107" width="14.6640625" bestFit="1" customWidth="1"/>
    <col min="108" max="108" width="31.5" bestFit="1" customWidth="1"/>
    <col min="109" max="109" width="32.1640625" bestFit="1" customWidth="1"/>
    <col min="110" max="110" width="29.33203125" bestFit="1" customWidth="1"/>
    <col min="111" max="111" width="24.83203125" bestFit="1" customWidth="1"/>
    <col min="112" max="112" width="19.33203125" bestFit="1" customWidth="1"/>
    <col min="113" max="113" width="14.33203125" bestFit="1" customWidth="1"/>
    <col min="114" max="114" width="15.1640625" bestFit="1" customWidth="1"/>
    <col min="115" max="115" width="16.5" bestFit="1" customWidth="1"/>
    <col min="116" max="116" width="31.1640625" bestFit="1" customWidth="1"/>
    <col min="117" max="117" width="23.1640625" bestFit="1" customWidth="1"/>
    <col min="118" max="118" width="23.6640625" bestFit="1" customWidth="1"/>
    <col min="119" max="119" width="22.83203125" bestFit="1" customWidth="1"/>
    <col min="120" max="120" width="24.1640625" bestFit="1" customWidth="1"/>
    <col min="121" max="121" width="21.83203125" bestFit="1" customWidth="1"/>
    <col min="122" max="122" width="28.33203125" bestFit="1" customWidth="1"/>
    <col min="123" max="123" width="29.33203125" bestFit="1" customWidth="1"/>
    <col min="124" max="124" width="15" bestFit="1" customWidth="1"/>
    <col min="125" max="125" width="12.6640625" bestFit="1" customWidth="1"/>
    <col min="126" max="126" width="15" bestFit="1" customWidth="1"/>
    <col min="127" max="127" width="17.33203125" bestFit="1" customWidth="1"/>
    <col min="128" max="128" width="31" bestFit="1" customWidth="1"/>
    <col min="129" max="129" width="22.1640625" bestFit="1" customWidth="1"/>
    <col min="130" max="130" width="26.1640625" bestFit="1" customWidth="1"/>
    <col min="131" max="131" width="27.33203125" bestFit="1" customWidth="1"/>
    <col min="132" max="132" width="15.5" bestFit="1" customWidth="1"/>
    <col min="133" max="133" width="18.1640625" bestFit="1" customWidth="1"/>
    <col min="134" max="134" width="15.33203125" bestFit="1" customWidth="1"/>
    <col min="135" max="135" width="25.5" bestFit="1" customWidth="1"/>
    <col min="136" max="136" width="15.83203125" bestFit="1" customWidth="1"/>
    <col min="137" max="137" width="18" bestFit="1" customWidth="1"/>
  </cols>
  <sheetData>
    <row r="1" spans="1:69" x14ac:dyDescent="0.2">
      <c r="A1" s="29" t="s">
        <v>0</v>
      </c>
      <c r="B1" s="29" t="s">
        <v>92</v>
      </c>
      <c r="C1" s="29" t="s">
        <v>1</v>
      </c>
      <c r="D1" s="29" t="s">
        <v>2</v>
      </c>
      <c r="E1" s="29" t="s">
        <v>3</v>
      </c>
      <c r="F1" s="29" t="s">
        <v>93</v>
      </c>
      <c r="G1" s="29" t="s">
        <v>37</v>
      </c>
      <c r="H1" s="29" t="s">
        <v>39</v>
      </c>
      <c r="I1" s="29" t="s">
        <v>38</v>
      </c>
      <c r="J1" s="29" t="s">
        <v>94</v>
      </c>
      <c r="K1" s="29" t="s">
        <v>4</v>
      </c>
      <c r="L1" s="29" t="s">
        <v>5</v>
      </c>
      <c r="M1" s="29" t="s">
        <v>6</v>
      </c>
      <c r="N1" s="29" t="s">
        <v>7</v>
      </c>
      <c r="O1" s="29" t="s">
        <v>8</v>
      </c>
      <c r="P1" s="29" t="s">
        <v>95</v>
      </c>
      <c r="Q1" s="29" t="s">
        <v>9</v>
      </c>
      <c r="R1" s="29" t="s">
        <v>10</v>
      </c>
      <c r="S1" s="29" t="s">
        <v>11</v>
      </c>
      <c r="T1" s="29" t="s">
        <v>96</v>
      </c>
      <c r="U1" s="29" t="s">
        <v>12</v>
      </c>
      <c r="V1" s="29" t="s">
        <v>13</v>
      </c>
      <c r="W1" s="29" t="s">
        <v>14</v>
      </c>
      <c r="X1" s="29" t="s">
        <v>15</v>
      </c>
      <c r="Y1" s="29" t="s">
        <v>16</v>
      </c>
      <c r="Z1" s="29" t="s">
        <v>17</v>
      </c>
      <c r="AA1" s="29" t="s">
        <v>18</v>
      </c>
      <c r="AB1" s="29" t="s">
        <v>19</v>
      </c>
      <c r="AC1" s="29" t="s">
        <v>20</v>
      </c>
      <c r="AD1" s="29" t="s">
        <v>21</v>
      </c>
      <c r="AE1" s="29" t="s">
        <v>22</v>
      </c>
      <c r="AF1" s="29" t="s">
        <v>23</v>
      </c>
      <c r="AG1" s="29" t="s">
        <v>24</v>
      </c>
      <c r="AH1" s="29" t="s">
        <v>25</v>
      </c>
      <c r="AI1" s="29" t="s">
        <v>26</v>
      </c>
      <c r="AJ1" s="29" t="s">
        <v>27</v>
      </c>
      <c r="AK1" s="29" t="s">
        <v>97</v>
      </c>
      <c r="AL1" s="29" t="s">
        <v>98</v>
      </c>
      <c r="AM1" s="29" t="s">
        <v>99</v>
      </c>
      <c r="AN1" s="27" t="s">
        <v>100</v>
      </c>
      <c r="AO1" s="27" t="s">
        <v>88</v>
      </c>
      <c r="AP1" s="27" t="s">
        <v>101</v>
      </c>
      <c r="AQ1" s="29" t="s">
        <v>102</v>
      </c>
      <c r="AR1" s="29" t="s">
        <v>42</v>
      </c>
      <c r="AS1" s="29" t="s">
        <v>43</v>
      </c>
      <c r="AT1" s="29" t="s">
        <v>44</v>
      </c>
      <c r="AU1" s="29" t="s">
        <v>45</v>
      </c>
      <c r="AV1" s="29" t="s">
        <v>46</v>
      </c>
      <c r="AW1" s="29" t="s">
        <v>47</v>
      </c>
      <c r="AX1" s="29" t="s">
        <v>48</v>
      </c>
      <c r="AY1" s="29" t="s">
        <v>49</v>
      </c>
      <c r="AZ1" s="29" t="s">
        <v>50</v>
      </c>
      <c r="BA1" s="29" t="s">
        <v>51</v>
      </c>
      <c r="BB1" s="29" t="s">
        <v>52</v>
      </c>
      <c r="BC1" s="29" t="s">
        <v>53</v>
      </c>
      <c r="BD1" s="29" t="s">
        <v>54</v>
      </c>
      <c r="BE1" s="29" t="s">
        <v>55</v>
      </c>
      <c r="BF1" s="29" t="s">
        <v>56</v>
      </c>
      <c r="BG1" s="29" t="s">
        <v>57</v>
      </c>
      <c r="BH1" s="29" t="s">
        <v>58</v>
      </c>
      <c r="BI1" s="29" t="s">
        <v>59</v>
      </c>
      <c r="BJ1" s="29" t="s">
        <v>60</v>
      </c>
      <c r="BK1" s="29" t="s">
        <v>61</v>
      </c>
      <c r="BL1" s="29" t="s">
        <v>62</v>
      </c>
      <c r="BM1" s="29" t="s">
        <v>63</v>
      </c>
      <c r="BN1" s="29" t="s">
        <v>64</v>
      </c>
      <c r="BO1" s="29" t="s">
        <v>65</v>
      </c>
      <c r="BP1" s="29" t="s">
        <v>66</v>
      </c>
      <c r="BQ1" s="28" t="s">
        <v>67</v>
      </c>
    </row>
    <row r="2" spans="1:69" x14ac:dyDescent="0.2">
      <c r="A2" s="29"/>
      <c r="B2" s="29" t="s">
        <v>125</v>
      </c>
      <c r="C2" s="29" t="s">
        <v>111</v>
      </c>
      <c r="D2" s="29" t="s">
        <v>126</v>
      </c>
      <c r="E2" s="29" t="s">
        <v>127</v>
      </c>
      <c r="F2" s="29">
        <v>3600</v>
      </c>
      <c r="G2" s="29"/>
      <c r="H2" s="29"/>
      <c r="I2" s="29"/>
      <c r="J2" s="29"/>
      <c r="K2" s="29" t="s">
        <v>109</v>
      </c>
      <c r="L2" s="29" t="s">
        <v>109</v>
      </c>
      <c r="M2" s="29" t="s">
        <v>109</v>
      </c>
      <c r="N2" s="29" t="s">
        <v>109</v>
      </c>
      <c r="O2" s="29" t="s">
        <v>109</v>
      </c>
      <c r="P2" s="29" t="s">
        <v>109</v>
      </c>
      <c r="Q2" s="29" t="s">
        <v>109</v>
      </c>
      <c r="R2" s="29" t="s">
        <v>109</v>
      </c>
      <c r="S2" s="29" t="s">
        <v>109</v>
      </c>
      <c r="T2" s="29" t="s">
        <v>109</v>
      </c>
      <c r="U2" s="29" t="s">
        <v>109</v>
      </c>
      <c r="V2" s="29" t="s">
        <v>109</v>
      </c>
      <c r="W2" s="29" t="s">
        <v>109</v>
      </c>
      <c r="X2" s="29" t="s">
        <v>109</v>
      </c>
      <c r="Y2" s="29" t="s">
        <v>109</v>
      </c>
      <c r="Z2" s="29" t="s">
        <v>109</v>
      </c>
      <c r="AA2" s="29" t="s">
        <v>109</v>
      </c>
      <c r="AB2" s="29" t="s">
        <v>109</v>
      </c>
      <c r="AC2" s="29" t="s">
        <v>109</v>
      </c>
      <c r="AD2" s="29" t="s">
        <v>109</v>
      </c>
      <c r="AE2" s="29" t="s">
        <v>109</v>
      </c>
      <c r="AF2" s="29" t="s">
        <v>109</v>
      </c>
      <c r="AG2" s="29" t="s">
        <v>109</v>
      </c>
      <c r="AH2" s="29" t="s">
        <v>109</v>
      </c>
      <c r="AI2" s="29" t="s">
        <v>109</v>
      </c>
      <c r="AJ2" s="29" t="s">
        <v>109</v>
      </c>
      <c r="AK2" s="29">
        <v>0.96491228070175428</v>
      </c>
      <c r="AL2" s="29">
        <v>1</v>
      </c>
      <c r="AM2" s="29">
        <v>0.99999999999999978</v>
      </c>
      <c r="AN2" s="27">
        <v>42854</v>
      </c>
      <c r="AO2" s="27">
        <v>43044</v>
      </c>
      <c r="AP2" s="27">
        <v>42865</v>
      </c>
      <c r="AQ2" s="29">
        <v>0</v>
      </c>
      <c r="AR2" s="29">
        <v>7.0175438596491224E-2</v>
      </c>
      <c r="AS2" s="29">
        <v>3.5087719298245612E-2</v>
      </c>
      <c r="AT2" s="29">
        <v>0.10526315789473682</v>
      </c>
      <c r="AU2" s="29">
        <v>5.2631578947368411E-2</v>
      </c>
      <c r="AV2" s="29">
        <v>5.2631578947368411E-2</v>
      </c>
      <c r="AW2" s="29">
        <v>3.5087719298245612E-2</v>
      </c>
      <c r="AX2" s="29">
        <v>0.17543859649122806</v>
      </c>
      <c r="AY2" s="29">
        <v>7.0175438596491224E-2</v>
      </c>
      <c r="AZ2" s="29">
        <v>0.17543859649122806</v>
      </c>
      <c r="BA2" s="29">
        <v>5.2631578947368411E-2</v>
      </c>
      <c r="BB2" s="29">
        <v>0.10526315789473682</v>
      </c>
      <c r="BC2" s="29">
        <v>3.5087719298245612E-2</v>
      </c>
      <c r="BD2" s="29">
        <v>0.3</v>
      </c>
      <c r="BE2" s="29">
        <v>0.19999999999999998</v>
      </c>
      <c r="BF2" s="29">
        <v>0.19999999999999998</v>
      </c>
      <c r="BG2" s="29">
        <v>0.3</v>
      </c>
      <c r="BH2" s="29">
        <v>6.0606060606060594E-2</v>
      </c>
      <c r="BI2" s="29">
        <v>6.0606060606060594E-2</v>
      </c>
      <c r="BJ2" s="29">
        <v>0.12121212121212119</v>
      </c>
      <c r="BK2" s="29">
        <v>0.24242424242424238</v>
      </c>
      <c r="BL2" s="29">
        <v>9.0909090909090884E-2</v>
      </c>
      <c r="BM2" s="29">
        <v>0.18181818181818177</v>
      </c>
      <c r="BN2" s="29">
        <v>6.0606060606060594E-2</v>
      </c>
      <c r="BO2" s="29">
        <v>9.0909090909090884E-2</v>
      </c>
      <c r="BP2" s="29">
        <v>6.0606060606060594E-2</v>
      </c>
      <c r="BQ2" s="29">
        <v>3.0303030303030297E-2</v>
      </c>
    </row>
    <row r="3" spans="1:69" x14ac:dyDescent="0.2">
      <c r="A3" s="29"/>
      <c r="B3" s="29" t="s">
        <v>125</v>
      </c>
      <c r="C3" s="29" t="s">
        <v>111</v>
      </c>
      <c r="D3" s="29" t="s">
        <v>128</v>
      </c>
      <c r="E3" s="29" t="s">
        <v>129</v>
      </c>
      <c r="F3" s="29">
        <v>3500</v>
      </c>
      <c r="G3" s="29"/>
      <c r="H3" s="29"/>
      <c r="I3" s="29"/>
      <c r="J3" s="29"/>
      <c r="K3" s="29" t="s">
        <v>109</v>
      </c>
      <c r="L3" s="29" t="s">
        <v>109</v>
      </c>
      <c r="M3" s="29" t="s">
        <v>109</v>
      </c>
      <c r="N3" s="29" t="s">
        <v>109</v>
      </c>
      <c r="O3" s="29" t="s">
        <v>109</v>
      </c>
      <c r="P3" s="29" t="s">
        <v>109</v>
      </c>
      <c r="Q3" s="29" t="s">
        <v>109</v>
      </c>
      <c r="R3" s="29" t="s">
        <v>109</v>
      </c>
      <c r="S3" s="29" t="s">
        <v>109</v>
      </c>
      <c r="T3" s="29" t="s">
        <v>109</v>
      </c>
      <c r="U3" s="29" t="s">
        <v>109</v>
      </c>
      <c r="V3" s="29" t="s">
        <v>109</v>
      </c>
      <c r="W3" s="29" t="s">
        <v>109</v>
      </c>
      <c r="X3" s="29" t="s">
        <v>109</v>
      </c>
      <c r="Y3" s="29" t="s">
        <v>109</v>
      </c>
      <c r="Z3" s="29" t="s">
        <v>109</v>
      </c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>
        <v>0.96491228070175428</v>
      </c>
      <c r="AL3" s="29">
        <v>1</v>
      </c>
      <c r="AM3" s="29">
        <v>0</v>
      </c>
      <c r="AN3" s="27">
        <v>42910</v>
      </c>
      <c r="AO3" s="27">
        <v>42860</v>
      </c>
      <c r="AP3" s="27">
        <v>43094</v>
      </c>
      <c r="AQ3" s="29">
        <v>0</v>
      </c>
      <c r="AR3" s="29">
        <v>7.0175438596491224E-2</v>
      </c>
      <c r="AS3" s="29">
        <v>3.5087719298245612E-2</v>
      </c>
      <c r="AT3" s="29">
        <v>0.10526315789473682</v>
      </c>
      <c r="AU3" s="29">
        <v>5.2631578947368411E-2</v>
      </c>
      <c r="AV3" s="29">
        <v>5.2631578947368411E-2</v>
      </c>
      <c r="AW3" s="29">
        <v>3.5087719298245612E-2</v>
      </c>
      <c r="AX3" s="29">
        <v>0.17543859649122806</v>
      </c>
      <c r="AY3" s="29">
        <v>7.0175438596491224E-2</v>
      </c>
      <c r="AZ3" s="29">
        <v>0.17543859649122806</v>
      </c>
      <c r="BA3" s="29">
        <v>5.2631578947368411E-2</v>
      </c>
      <c r="BB3" s="29">
        <v>0.10526315789473682</v>
      </c>
      <c r="BC3" s="29">
        <v>3.5087719298245612E-2</v>
      </c>
      <c r="BD3" s="29">
        <v>0.3</v>
      </c>
      <c r="BE3" s="29">
        <v>0.19999999999999998</v>
      </c>
      <c r="BF3" s="29">
        <v>0.19999999999999998</v>
      </c>
      <c r="BG3" s="29">
        <v>0.3</v>
      </c>
      <c r="BH3" s="29">
        <v>0</v>
      </c>
      <c r="BI3" s="29">
        <v>0</v>
      </c>
      <c r="BJ3" s="29">
        <v>0</v>
      </c>
      <c r="BK3" s="29">
        <v>0</v>
      </c>
      <c r="BL3" s="29">
        <v>0</v>
      </c>
      <c r="BM3" s="29">
        <v>0</v>
      </c>
      <c r="BN3" s="29">
        <v>0</v>
      </c>
      <c r="BO3" s="29">
        <v>0</v>
      </c>
      <c r="BP3" s="29">
        <v>0</v>
      </c>
      <c r="BQ3" s="29">
        <v>0</v>
      </c>
    </row>
    <row r="4" spans="1:69" x14ac:dyDescent="0.2">
      <c r="A4" s="29"/>
      <c r="B4" s="29" t="s">
        <v>125</v>
      </c>
      <c r="C4" s="29" t="s">
        <v>111</v>
      </c>
      <c r="D4" s="29" t="s">
        <v>130</v>
      </c>
      <c r="E4" s="29" t="s">
        <v>131</v>
      </c>
      <c r="F4" s="29">
        <v>3500</v>
      </c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>
        <v>0</v>
      </c>
      <c r="AL4" s="29">
        <v>0</v>
      </c>
      <c r="AM4" s="29">
        <v>0</v>
      </c>
      <c r="AN4" s="27">
        <v>42879</v>
      </c>
      <c r="AO4" s="27">
        <v>43052</v>
      </c>
      <c r="AP4" s="27">
        <v>43002</v>
      </c>
      <c r="AQ4" s="29">
        <v>0</v>
      </c>
      <c r="AR4" s="29">
        <v>0</v>
      </c>
      <c r="AS4" s="29">
        <v>0</v>
      </c>
      <c r="AT4" s="29">
        <v>0</v>
      </c>
      <c r="AU4" s="29">
        <v>0</v>
      </c>
      <c r="AV4" s="29">
        <v>0</v>
      </c>
      <c r="AW4" s="29">
        <v>0</v>
      </c>
      <c r="AX4" s="29">
        <v>0</v>
      </c>
      <c r="AY4" s="29">
        <v>0</v>
      </c>
      <c r="AZ4" s="29">
        <v>0</v>
      </c>
      <c r="BA4" s="29">
        <v>0</v>
      </c>
      <c r="BB4" s="29">
        <v>0</v>
      </c>
      <c r="BC4" s="29">
        <v>0</v>
      </c>
      <c r="BD4" s="29">
        <v>0</v>
      </c>
      <c r="BE4" s="29">
        <v>0</v>
      </c>
      <c r="BF4" s="29">
        <v>0</v>
      </c>
      <c r="BG4" s="29">
        <v>0</v>
      </c>
      <c r="BH4" s="29">
        <v>0</v>
      </c>
      <c r="BI4" s="29">
        <v>0</v>
      </c>
      <c r="BJ4" s="29">
        <v>0</v>
      </c>
      <c r="BK4" s="29">
        <v>0</v>
      </c>
      <c r="BL4" s="29">
        <v>0</v>
      </c>
      <c r="BM4" s="29">
        <v>0</v>
      </c>
      <c r="BN4" s="29">
        <v>0</v>
      </c>
      <c r="BO4" s="29">
        <v>0</v>
      </c>
      <c r="BP4" s="29">
        <v>0</v>
      </c>
      <c r="BQ4" s="29">
        <v>0</v>
      </c>
    </row>
    <row r="5" spans="1:69" x14ac:dyDescent="0.2">
      <c r="A5" s="29"/>
      <c r="B5" s="29" t="s">
        <v>125</v>
      </c>
      <c r="C5" s="29" t="s">
        <v>111</v>
      </c>
      <c r="D5" s="29" t="s">
        <v>132</v>
      </c>
      <c r="E5" s="29" t="s">
        <v>113</v>
      </c>
      <c r="F5" s="29">
        <v>3500</v>
      </c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>
        <v>0</v>
      </c>
      <c r="AL5" s="29">
        <v>0</v>
      </c>
      <c r="AM5" s="29">
        <v>0</v>
      </c>
      <c r="AN5" s="27">
        <v>43015</v>
      </c>
      <c r="AO5" s="27">
        <v>42918</v>
      </c>
      <c r="AP5" s="27">
        <v>43047</v>
      </c>
      <c r="AQ5" s="29">
        <v>0</v>
      </c>
      <c r="AR5" s="29">
        <v>0</v>
      </c>
      <c r="AS5" s="29">
        <v>0</v>
      </c>
      <c r="AT5" s="29">
        <v>0</v>
      </c>
      <c r="AU5" s="29">
        <v>0</v>
      </c>
      <c r="AV5" s="29">
        <v>0</v>
      </c>
      <c r="AW5" s="29">
        <v>0</v>
      </c>
      <c r="AX5" s="29">
        <v>0</v>
      </c>
      <c r="AY5" s="29">
        <v>0</v>
      </c>
      <c r="AZ5" s="29">
        <v>0</v>
      </c>
      <c r="BA5" s="29">
        <v>0</v>
      </c>
      <c r="BB5" s="29">
        <v>0</v>
      </c>
      <c r="BC5" s="29">
        <v>0</v>
      </c>
      <c r="BD5" s="29">
        <v>0</v>
      </c>
      <c r="BE5" s="29">
        <v>0</v>
      </c>
      <c r="BF5" s="29">
        <v>0</v>
      </c>
      <c r="BG5" s="29">
        <v>0</v>
      </c>
      <c r="BH5" s="29">
        <v>0</v>
      </c>
      <c r="BI5" s="29">
        <v>0</v>
      </c>
      <c r="BJ5" s="29">
        <v>0</v>
      </c>
      <c r="BK5" s="29">
        <v>0</v>
      </c>
      <c r="BL5" s="29">
        <v>0</v>
      </c>
      <c r="BM5" s="29">
        <v>0</v>
      </c>
      <c r="BN5" s="29">
        <v>0</v>
      </c>
      <c r="BO5" s="29">
        <v>0</v>
      </c>
      <c r="BP5" s="29">
        <v>0</v>
      </c>
      <c r="BQ5" s="29">
        <v>0</v>
      </c>
    </row>
    <row r="6" spans="1:69" x14ac:dyDescent="0.2">
      <c r="A6" s="29"/>
      <c r="B6" s="29" t="s">
        <v>125</v>
      </c>
      <c r="C6" s="29" t="s">
        <v>111</v>
      </c>
      <c r="D6" s="29" t="s">
        <v>133</v>
      </c>
      <c r="E6" s="29" t="s">
        <v>134</v>
      </c>
      <c r="F6" s="29">
        <v>9600</v>
      </c>
      <c r="G6" s="29"/>
      <c r="H6" s="29"/>
      <c r="I6" s="29"/>
      <c r="J6" s="29"/>
      <c r="K6" s="29" t="s">
        <v>109</v>
      </c>
      <c r="L6" s="29" t="s">
        <v>109</v>
      </c>
      <c r="M6" s="29" t="s">
        <v>109</v>
      </c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>
        <v>0.21052631578947367</v>
      </c>
      <c r="AL6" s="29">
        <v>0</v>
      </c>
      <c r="AM6" s="29">
        <v>0</v>
      </c>
      <c r="AN6" s="27">
        <v>42959</v>
      </c>
      <c r="AO6" s="27">
        <v>43082</v>
      </c>
      <c r="AP6" s="27">
        <v>42964</v>
      </c>
      <c r="AQ6" s="29">
        <v>0</v>
      </c>
      <c r="AR6" s="29">
        <v>7.0175438596491224E-2</v>
      </c>
      <c r="AS6" s="29">
        <v>3.5087719298245612E-2</v>
      </c>
      <c r="AT6" s="29">
        <v>0.10526315789473682</v>
      </c>
      <c r="AU6" s="29">
        <v>0</v>
      </c>
      <c r="AV6" s="29">
        <v>0</v>
      </c>
      <c r="AW6" s="29">
        <v>0</v>
      </c>
      <c r="AX6" s="29">
        <v>0</v>
      </c>
      <c r="AY6" s="29">
        <v>0</v>
      </c>
      <c r="AZ6" s="29">
        <v>0</v>
      </c>
      <c r="BA6" s="29">
        <v>0</v>
      </c>
      <c r="BB6" s="29">
        <v>0</v>
      </c>
      <c r="BC6" s="29">
        <v>0</v>
      </c>
      <c r="BD6" s="29">
        <v>0</v>
      </c>
      <c r="BE6" s="29">
        <v>0</v>
      </c>
      <c r="BF6" s="29">
        <v>0</v>
      </c>
      <c r="BG6" s="29">
        <v>0</v>
      </c>
      <c r="BH6" s="29">
        <v>0</v>
      </c>
      <c r="BI6" s="29">
        <v>0</v>
      </c>
      <c r="BJ6" s="29">
        <v>0</v>
      </c>
      <c r="BK6" s="29">
        <v>0</v>
      </c>
      <c r="BL6" s="29">
        <v>0</v>
      </c>
      <c r="BM6" s="29">
        <v>0</v>
      </c>
      <c r="BN6" s="29">
        <v>0</v>
      </c>
      <c r="BO6" s="29">
        <v>0</v>
      </c>
      <c r="BP6" s="29">
        <v>0</v>
      </c>
      <c r="BQ6" s="29">
        <v>0</v>
      </c>
    </row>
    <row r="7" spans="1:69" x14ac:dyDescent="0.2">
      <c r="A7" s="29"/>
      <c r="B7" s="29" t="s">
        <v>125</v>
      </c>
      <c r="C7" s="29" t="s">
        <v>135</v>
      </c>
      <c r="D7" s="29" t="s">
        <v>136</v>
      </c>
      <c r="E7" s="29">
        <v>3500</v>
      </c>
      <c r="F7" s="29">
        <v>3500</v>
      </c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>
        <v>0</v>
      </c>
      <c r="AL7" s="29">
        <v>0</v>
      </c>
      <c r="AM7" s="29">
        <v>0</v>
      </c>
      <c r="AN7" s="27">
        <v>42951</v>
      </c>
      <c r="AO7" s="27">
        <v>42948</v>
      </c>
      <c r="AP7" s="27">
        <v>42854</v>
      </c>
      <c r="AQ7" s="29">
        <v>0</v>
      </c>
      <c r="AR7" s="29">
        <v>0</v>
      </c>
      <c r="AS7" s="29">
        <v>0</v>
      </c>
      <c r="AT7" s="29">
        <v>0</v>
      </c>
      <c r="AU7" s="29">
        <v>0</v>
      </c>
      <c r="AV7" s="29">
        <v>0</v>
      </c>
      <c r="AW7" s="29">
        <v>0</v>
      </c>
      <c r="AX7" s="29">
        <v>0</v>
      </c>
      <c r="AY7" s="29">
        <v>0</v>
      </c>
      <c r="AZ7" s="29">
        <v>0</v>
      </c>
      <c r="BA7" s="29">
        <v>0</v>
      </c>
      <c r="BB7" s="29">
        <v>0</v>
      </c>
      <c r="BC7" s="29">
        <v>0</v>
      </c>
      <c r="BD7" s="29">
        <v>0</v>
      </c>
      <c r="BE7" s="29">
        <v>0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0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29">
        <v>0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7"/>
  <sheetViews>
    <sheetView workbookViewId="0"/>
  </sheetViews>
  <sheetFormatPr baseColWidth="10" defaultRowHeight="11.25" x14ac:dyDescent="0.2"/>
  <cols>
    <col min="1" max="1" width="14.33203125" bestFit="1" customWidth="1"/>
    <col min="2" max="2" width="10.1640625" bestFit="1" customWidth="1"/>
    <col min="3" max="3" width="20.33203125" bestFit="1" customWidth="1"/>
    <col min="4" max="4" width="48.33203125" bestFit="1" customWidth="1"/>
    <col min="5" max="5" width="18.1640625" bestFit="1" customWidth="1"/>
    <col min="6" max="6" width="8" bestFit="1" customWidth="1"/>
    <col min="7" max="7" width="81.33203125" customWidth="1"/>
    <col min="8" max="8" width="28" bestFit="1" customWidth="1"/>
    <col min="9" max="9" width="34.6640625" bestFit="1" customWidth="1"/>
    <col min="10" max="10" width="23.6640625" bestFit="1" customWidth="1"/>
    <col min="11" max="11" width="18.1640625" bestFit="1" customWidth="1"/>
    <col min="12" max="12" width="13.33203125" bestFit="1" customWidth="1"/>
    <col min="13" max="13" width="14.1640625" bestFit="1" customWidth="1"/>
    <col min="14" max="14" width="15.5" bestFit="1" customWidth="1"/>
    <col min="15" max="15" width="30.1640625" bestFit="1" customWidth="1"/>
    <col min="16" max="16" width="21.83203125" bestFit="1" customWidth="1"/>
    <col min="17" max="17" width="22.6640625" bestFit="1" customWidth="1"/>
    <col min="18" max="18" width="21.83203125" bestFit="1" customWidth="1"/>
    <col min="19" max="19" width="22" bestFit="1" customWidth="1"/>
    <col min="20" max="20" width="16.83203125" bestFit="1" customWidth="1"/>
    <col min="21" max="21" width="26.33203125" bestFit="1" customWidth="1"/>
    <col min="22" max="22" width="27.1640625" bestFit="1" customWidth="1"/>
    <col min="23" max="23" width="13" bestFit="1" customWidth="1"/>
    <col min="24" max="24" width="10.6640625" bestFit="1" customWidth="1"/>
    <col min="25" max="25" width="13" bestFit="1" customWidth="1"/>
    <col min="26" max="26" width="15.33203125" bestFit="1" customWidth="1"/>
    <col min="27" max="27" width="28.83203125" bestFit="1" customWidth="1"/>
    <col min="28" max="28" width="20.1640625" bestFit="1" customWidth="1"/>
    <col min="29" max="29" width="24.1640625" bestFit="1" customWidth="1"/>
    <col min="30" max="30" width="25.33203125" bestFit="1" customWidth="1"/>
    <col min="31" max="31" width="13.5" bestFit="1" customWidth="1"/>
    <col min="32" max="32" width="16.1640625" bestFit="1" customWidth="1"/>
    <col min="33" max="33" width="13.33203125" bestFit="1" customWidth="1"/>
    <col min="34" max="34" width="23.33203125" bestFit="1" customWidth="1"/>
    <col min="35" max="35" width="13.83203125" bestFit="1" customWidth="1"/>
    <col min="36" max="36" width="16" bestFit="1" customWidth="1"/>
    <col min="37" max="37" width="16.83203125" bestFit="1" customWidth="1"/>
    <col min="38" max="38" width="18" bestFit="1" customWidth="1"/>
    <col min="39" max="39" width="14.6640625" bestFit="1" customWidth="1"/>
    <col min="40" max="40" width="31.5" bestFit="1" customWidth="1"/>
    <col min="41" max="41" width="32.1640625" bestFit="1" customWidth="1"/>
    <col min="42" max="42" width="29.33203125" bestFit="1" customWidth="1"/>
    <col min="43" max="43" width="24.83203125" bestFit="1" customWidth="1"/>
    <col min="44" max="44" width="19.33203125" bestFit="1" customWidth="1"/>
    <col min="45" max="45" width="14.33203125" bestFit="1" customWidth="1"/>
    <col min="46" max="46" width="15.1640625" bestFit="1" customWidth="1"/>
    <col min="47" max="47" width="16.5" bestFit="1" customWidth="1"/>
    <col min="48" max="48" width="31.1640625" bestFit="1" customWidth="1"/>
    <col min="49" max="49" width="23.1640625" bestFit="1" customWidth="1"/>
    <col min="50" max="50" width="23.6640625" bestFit="1" customWidth="1"/>
    <col min="51" max="51" width="22.83203125" bestFit="1" customWidth="1"/>
    <col min="52" max="52" width="24.1640625" bestFit="1" customWidth="1"/>
    <col min="53" max="53" width="21.83203125" bestFit="1" customWidth="1"/>
    <col min="54" max="54" width="28.33203125" bestFit="1" customWidth="1"/>
    <col min="55" max="55" width="29.33203125" bestFit="1" customWidth="1"/>
    <col min="56" max="56" width="15" bestFit="1" customWidth="1"/>
    <col min="57" max="57" width="12.6640625" bestFit="1" customWidth="1"/>
    <col min="58" max="58" width="15" bestFit="1" customWidth="1"/>
    <col min="59" max="59" width="17.33203125" bestFit="1" customWidth="1"/>
    <col min="60" max="60" width="31" bestFit="1" customWidth="1"/>
    <col min="61" max="61" width="22.1640625" bestFit="1" customWidth="1"/>
    <col min="62" max="62" width="26.1640625" bestFit="1" customWidth="1"/>
    <col min="63" max="63" width="27.33203125" bestFit="1" customWidth="1"/>
    <col min="64" max="64" width="15.5" bestFit="1" customWidth="1"/>
    <col min="65" max="65" width="18.1640625" bestFit="1" customWidth="1"/>
    <col min="66" max="66" width="15.33203125" bestFit="1" customWidth="1"/>
    <col min="67" max="67" width="25.5" bestFit="1" customWidth="1"/>
    <col min="68" max="68" width="15.83203125" bestFit="1" customWidth="1"/>
    <col min="69" max="69" width="18" bestFit="1" customWidth="1"/>
    <col min="70" max="70" width="10.1640625" bestFit="1" customWidth="1"/>
    <col min="71" max="71" width="20.33203125" bestFit="1" customWidth="1"/>
    <col min="72" max="72" width="48.33203125" bestFit="1" customWidth="1"/>
    <col min="73" max="73" width="18.1640625" bestFit="1" customWidth="1"/>
    <col min="74" max="74" width="8" bestFit="1" customWidth="1"/>
    <col min="75" max="75" width="81.33203125" customWidth="1"/>
    <col min="76" max="76" width="28" bestFit="1" customWidth="1"/>
    <col min="77" max="77" width="34.6640625" bestFit="1" customWidth="1"/>
    <col min="78" max="78" width="23.6640625" bestFit="1" customWidth="1"/>
    <col min="79" max="79" width="18.1640625" bestFit="1" customWidth="1"/>
    <col min="80" max="80" width="13.33203125" bestFit="1" customWidth="1"/>
    <col min="81" max="81" width="14.1640625" bestFit="1" customWidth="1"/>
    <col min="82" max="82" width="15.5" bestFit="1" customWidth="1"/>
    <col min="83" max="83" width="30.1640625" bestFit="1" customWidth="1"/>
    <col min="84" max="84" width="21.83203125" bestFit="1" customWidth="1"/>
    <col min="85" max="85" width="22.6640625" bestFit="1" customWidth="1"/>
    <col min="86" max="86" width="21.83203125" bestFit="1" customWidth="1"/>
    <col min="87" max="87" width="22" bestFit="1" customWidth="1"/>
    <col min="88" max="88" width="16.83203125" bestFit="1" customWidth="1"/>
    <col min="89" max="89" width="26.33203125" bestFit="1" customWidth="1"/>
    <col min="90" max="90" width="27.1640625" bestFit="1" customWidth="1"/>
    <col min="91" max="91" width="13" bestFit="1" customWidth="1"/>
    <col min="92" max="92" width="10.6640625" bestFit="1" customWidth="1"/>
    <col min="93" max="93" width="13" bestFit="1" customWidth="1"/>
    <col min="94" max="94" width="15.33203125" bestFit="1" customWidth="1"/>
    <col min="95" max="95" width="28.83203125" bestFit="1" customWidth="1"/>
    <col min="96" max="96" width="20.1640625" bestFit="1" customWidth="1"/>
    <col min="97" max="97" width="24.1640625" bestFit="1" customWidth="1"/>
    <col min="98" max="98" width="25.33203125" bestFit="1" customWidth="1"/>
    <col min="99" max="99" width="13.5" bestFit="1" customWidth="1"/>
    <col min="100" max="100" width="16.1640625" bestFit="1" customWidth="1"/>
    <col min="101" max="101" width="13.33203125" bestFit="1" customWidth="1"/>
    <col min="102" max="102" width="23.33203125" bestFit="1" customWidth="1"/>
    <col min="103" max="103" width="13.83203125" bestFit="1" customWidth="1"/>
    <col min="104" max="104" width="16" bestFit="1" customWidth="1"/>
    <col min="105" max="105" width="16.83203125" bestFit="1" customWidth="1"/>
    <col min="106" max="106" width="18" bestFit="1" customWidth="1"/>
    <col min="107" max="107" width="14.6640625" bestFit="1" customWidth="1"/>
    <col min="108" max="108" width="31.5" bestFit="1" customWidth="1"/>
    <col min="109" max="109" width="32.1640625" bestFit="1" customWidth="1"/>
    <col min="110" max="110" width="29.33203125" bestFit="1" customWidth="1"/>
    <col min="111" max="111" width="24.83203125" bestFit="1" customWidth="1"/>
    <col min="112" max="112" width="19.33203125" bestFit="1" customWidth="1"/>
    <col min="113" max="113" width="14.33203125" bestFit="1" customWidth="1"/>
    <col min="114" max="114" width="15.1640625" bestFit="1" customWidth="1"/>
    <col min="115" max="115" width="16.5" bestFit="1" customWidth="1"/>
    <col min="116" max="116" width="31.1640625" bestFit="1" customWidth="1"/>
    <col min="117" max="117" width="23.1640625" bestFit="1" customWidth="1"/>
    <col min="118" max="118" width="23.6640625" bestFit="1" customWidth="1"/>
    <col min="119" max="119" width="22.83203125" bestFit="1" customWidth="1"/>
    <col min="120" max="120" width="24.1640625" bestFit="1" customWidth="1"/>
    <col min="121" max="121" width="21.83203125" bestFit="1" customWidth="1"/>
    <col min="122" max="122" width="28.33203125" bestFit="1" customWidth="1"/>
    <col min="123" max="123" width="29.33203125" bestFit="1" customWidth="1"/>
    <col min="124" max="124" width="15" bestFit="1" customWidth="1"/>
    <col min="125" max="125" width="12.6640625" bestFit="1" customWidth="1"/>
    <col min="126" max="126" width="15" bestFit="1" customWidth="1"/>
    <col min="127" max="127" width="17.33203125" bestFit="1" customWidth="1"/>
    <col min="128" max="128" width="31" bestFit="1" customWidth="1"/>
    <col min="129" max="129" width="22.1640625" bestFit="1" customWidth="1"/>
    <col min="130" max="130" width="26.1640625" bestFit="1" customWidth="1"/>
    <col min="131" max="131" width="27.33203125" bestFit="1" customWidth="1"/>
    <col min="132" max="132" width="15.5" bestFit="1" customWidth="1"/>
    <col min="133" max="133" width="18.1640625" bestFit="1" customWidth="1"/>
    <col min="134" max="134" width="15.33203125" bestFit="1" customWidth="1"/>
    <col min="135" max="135" width="25.5" bestFit="1" customWidth="1"/>
    <col min="136" max="136" width="15.83203125" bestFit="1" customWidth="1"/>
    <col min="137" max="137" width="18" bestFit="1" customWidth="1"/>
  </cols>
  <sheetData>
    <row r="1" spans="1:69" x14ac:dyDescent="0.2">
      <c r="A1" s="29" t="s">
        <v>0</v>
      </c>
      <c r="B1" s="29" t="s">
        <v>92</v>
      </c>
      <c r="C1" s="29" t="s">
        <v>1</v>
      </c>
      <c r="D1" s="29" t="s">
        <v>2</v>
      </c>
      <c r="E1" s="29" t="s">
        <v>3</v>
      </c>
      <c r="F1" s="29" t="s">
        <v>93</v>
      </c>
      <c r="G1" s="29" t="s">
        <v>37</v>
      </c>
      <c r="H1" s="29" t="s">
        <v>39</v>
      </c>
      <c r="I1" s="29" t="s">
        <v>38</v>
      </c>
      <c r="J1" s="29" t="s">
        <v>94</v>
      </c>
      <c r="K1" s="29" t="s">
        <v>4</v>
      </c>
      <c r="L1" s="29" t="s">
        <v>5</v>
      </c>
      <c r="M1" s="29" t="s">
        <v>6</v>
      </c>
      <c r="N1" s="29" t="s">
        <v>7</v>
      </c>
      <c r="O1" s="29" t="s">
        <v>8</v>
      </c>
      <c r="P1" s="29" t="s">
        <v>95</v>
      </c>
      <c r="Q1" s="29" t="s">
        <v>9</v>
      </c>
      <c r="R1" s="29" t="s">
        <v>10</v>
      </c>
      <c r="S1" s="29" t="s">
        <v>11</v>
      </c>
      <c r="T1" s="29" t="s">
        <v>96</v>
      </c>
      <c r="U1" s="29" t="s">
        <v>12</v>
      </c>
      <c r="V1" s="29" t="s">
        <v>13</v>
      </c>
      <c r="W1" s="29" t="s">
        <v>14</v>
      </c>
      <c r="X1" s="29" t="s">
        <v>15</v>
      </c>
      <c r="Y1" s="29" t="s">
        <v>16</v>
      </c>
      <c r="Z1" s="29" t="s">
        <v>17</v>
      </c>
      <c r="AA1" s="29" t="s">
        <v>18</v>
      </c>
      <c r="AB1" s="29" t="s">
        <v>19</v>
      </c>
      <c r="AC1" s="29" t="s">
        <v>20</v>
      </c>
      <c r="AD1" s="29" t="s">
        <v>21</v>
      </c>
      <c r="AE1" s="29" t="s">
        <v>22</v>
      </c>
      <c r="AF1" s="29" t="s">
        <v>23</v>
      </c>
      <c r="AG1" s="29" t="s">
        <v>24</v>
      </c>
      <c r="AH1" s="29" t="s">
        <v>25</v>
      </c>
      <c r="AI1" s="29" t="s">
        <v>26</v>
      </c>
      <c r="AJ1" s="29" t="s">
        <v>27</v>
      </c>
      <c r="AK1" s="29" t="s">
        <v>97</v>
      </c>
      <c r="AL1" s="29" t="s">
        <v>98</v>
      </c>
      <c r="AM1" s="29" t="s">
        <v>99</v>
      </c>
      <c r="AN1" s="27" t="s">
        <v>100</v>
      </c>
      <c r="AO1" s="27" t="s">
        <v>88</v>
      </c>
      <c r="AP1" s="27" t="s">
        <v>101</v>
      </c>
      <c r="AQ1" s="29" t="s">
        <v>102</v>
      </c>
      <c r="AR1" s="29" t="s">
        <v>42</v>
      </c>
      <c r="AS1" s="29" t="s">
        <v>43</v>
      </c>
      <c r="AT1" s="29" t="s">
        <v>44</v>
      </c>
      <c r="AU1" s="29" t="s">
        <v>45</v>
      </c>
      <c r="AV1" s="29" t="s">
        <v>46</v>
      </c>
      <c r="AW1" s="29" t="s">
        <v>47</v>
      </c>
      <c r="AX1" s="29" t="s">
        <v>48</v>
      </c>
      <c r="AY1" s="29" t="s">
        <v>49</v>
      </c>
      <c r="AZ1" s="29" t="s">
        <v>50</v>
      </c>
      <c r="BA1" s="29" t="s">
        <v>51</v>
      </c>
      <c r="BB1" s="29" t="s">
        <v>52</v>
      </c>
      <c r="BC1" s="29" t="s">
        <v>53</v>
      </c>
      <c r="BD1" s="29" t="s">
        <v>54</v>
      </c>
      <c r="BE1" s="29" t="s">
        <v>55</v>
      </c>
      <c r="BF1" s="29" t="s">
        <v>56</v>
      </c>
      <c r="BG1" s="29" t="s">
        <v>57</v>
      </c>
      <c r="BH1" s="29" t="s">
        <v>58</v>
      </c>
      <c r="BI1" s="29" t="s">
        <v>59</v>
      </c>
      <c r="BJ1" s="29" t="s">
        <v>60</v>
      </c>
      <c r="BK1" s="29" t="s">
        <v>61</v>
      </c>
      <c r="BL1" s="29" t="s">
        <v>62</v>
      </c>
      <c r="BM1" s="29" t="s">
        <v>63</v>
      </c>
      <c r="BN1" s="29" t="s">
        <v>64</v>
      </c>
      <c r="BO1" s="29" t="s">
        <v>65</v>
      </c>
      <c r="BP1" s="29" t="s">
        <v>66</v>
      </c>
      <c r="BQ1" s="28" t="s">
        <v>67</v>
      </c>
    </row>
    <row r="2" spans="1:69" x14ac:dyDescent="0.2">
      <c r="A2" s="29"/>
      <c r="B2" s="29" t="s">
        <v>137</v>
      </c>
      <c r="C2" s="29" t="s">
        <v>111</v>
      </c>
      <c r="D2" s="29" t="s">
        <v>138</v>
      </c>
      <c r="E2" s="29">
        <v>9600</v>
      </c>
      <c r="F2" s="29">
        <v>9600</v>
      </c>
      <c r="G2" s="29"/>
      <c r="H2" s="29"/>
      <c r="I2" s="29"/>
      <c r="J2" s="29" t="s">
        <v>109</v>
      </c>
      <c r="K2" s="29" t="s">
        <v>109</v>
      </c>
      <c r="L2" s="29" t="s">
        <v>109</v>
      </c>
      <c r="M2" s="29" t="s">
        <v>109</v>
      </c>
      <c r="N2" s="29" t="s">
        <v>109</v>
      </c>
      <c r="O2" s="29" t="s">
        <v>109</v>
      </c>
      <c r="P2" s="29" t="s">
        <v>109</v>
      </c>
      <c r="Q2" s="29" t="s">
        <v>109</v>
      </c>
      <c r="R2" s="29" t="s">
        <v>109</v>
      </c>
      <c r="S2" s="29" t="s">
        <v>109</v>
      </c>
      <c r="T2" s="29" t="s">
        <v>109</v>
      </c>
      <c r="U2" s="29" t="s">
        <v>109</v>
      </c>
      <c r="V2" s="29" t="s">
        <v>109</v>
      </c>
      <c r="W2" s="29" t="s">
        <v>109</v>
      </c>
      <c r="X2" s="29" t="s">
        <v>109</v>
      </c>
      <c r="Y2" s="29" t="s">
        <v>109</v>
      </c>
      <c r="Z2" s="29" t="s">
        <v>109</v>
      </c>
      <c r="AA2" s="29" t="s">
        <v>109</v>
      </c>
      <c r="AB2" s="29" t="s">
        <v>109</v>
      </c>
      <c r="AC2" s="29" t="s">
        <v>109</v>
      </c>
      <c r="AD2" s="29"/>
      <c r="AE2" s="29"/>
      <c r="AF2" s="29"/>
      <c r="AG2" s="29"/>
      <c r="AH2" s="29"/>
      <c r="AI2" s="29"/>
      <c r="AJ2" s="29"/>
      <c r="AK2" s="29">
        <v>0.99999999999999989</v>
      </c>
      <c r="AL2" s="29">
        <v>1</v>
      </c>
      <c r="AM2" s="29">
        <v>0.24242424242424238</v>
      </c>
      <c r="AN2" s="27">
        <v>43048</v>
      </c>
      <c r="AO2" s="27">
        <v>42899</v>
      </c>
      <c r="AP2" s="27">
        <v>42882</v>
      </c>
      <c r="AQ2" s="29">
        <v>3.5087719298245612E-2</v>
      </c>
      <c r="AR2" s="29">
        <v>7.0175438596491224E-2</v>
      </c>
      <c r="AS2" s="29">
        <v>3.5087719298245612E-2</v>
      </c>
      <c r="AT2" s="29">
        <v>0.10526315789473682</v>
      </c>
      <c r="AU2" s="29">
        <v>5.2631578947368411E-2</v>
      </c>
      <c r="AV2" s="29">
        <v>5.2631578947368411E-2</v>
      </c>
      <c r="AW2" s="29">
        <v>3.5087719298245612E-2</v>
      </c>
      <c r="AX2" s="29">
        <v>0.17543859649122806</v>
      </c>
      <c r="AY2" s="29">
        <v>7.0175438596491224E-2</v>
      </c>
      <c r="AZ2" s="29">
        <v>0.17543859649122806</v>
      </c>
      <c r="BA2" s="29">
        <v>5.2631578947368411E-2</v>
      </c>
      <c r="BB2" s="29">
        <v>0.10526315789473682</v>
      </c>
      <c r="BC2" s="29">
        <v>3.5087719298245612E-2</v>
      </c>
      <c r="BD2" s="29">
        <v>0.3</v>
      </c>
      <c r="BE2" s="29">
        <v>0.19999999999999998</v>
      </c>
      <c r="BF2" s="29">
        <v>0.19999999999999998</v>
      </c>
      <c r="BG2" s="29">
        <v>0.3</v>
      </c>
      <c r="BH2" s="29">
        <v>6.0606060606060594E-2</v>
      </c>
      <c r="BI2" s="29">
        <v>6.0606060606060594E-2</v>
      </c>
      <c r="BJ2" s="29">
        <v>0.12121212121212119</v>
      </c>
      <c r="BK2" s="29">
        <v>0</v>
      </c>
      <c r="BL2" s="29">
        <v>0</v>
      </c>
      <c r="BM2" s="29">
        <v>0</v>
      </c>
      <c r="BN2" s="29">
        <v>0</v>
      </c>
      <c r="BO2" s="29">
        <v>0</v>
      </c>
      <c r="BP2" s="29">
        <v>0</v>
      </c>
      <c r="BQ2" s="29">
        <v>0</v>
      </c>
    </row>
    <row r="3" spans="1:69" x14ac:dyDescent="0.2">
      <c r="A3" s="29"/>
      <c r="B3" s="29" t="s">
        <v>137</v>
      </c>
      <c r="C3" s="29" t="s">
        <v>111</v>
      </c>
      <c r="D3" s="29" t="s">
        <v>139</v>
      </c>
      <c r="E3" s="29" t="s">
        <v>140</v>
      </c>
      <c r="F3" s="29">
        <v>3500</v>
      </c>
      <c r="G3" s="29"/>
      <c r="H3" s="29"/>
      <c r="I3" s="29"/>
      <c r="J3" s="29" t="s">
        <v>109</v>
      </c>
      <c r="K3" s="29" t="s">
        <v>109</v>
      </c>
      <c r="L3" s="29" t="s">
        <v>109</v>
      </c>
      <c r="M3" s="29" t="s">
        <v>109</v>
      </c>
      <c r="N3" s="29" t="s">
        <v>109</v>
      </c>
      <c r="O3" s="29" t="s">
        <v>109</v>
      </c>
      <c r="P3" s="29" t="s">
        <v>109</v>
      </c>
      <c r="Q3" s="29" t="s">
        <v>109</v>
      </c>
      <c r="R3" s="29" t="s">
        <v>109</v>
      </c>
      <c r="S3" s="29" t="s">
        <v>109</v>
      </c>
      <c r="T3" s="29" t="s">
        <v>109</v>
      </c>
      <c r="U3" s="29" t="s">
        <v>109</v>
      </c>
      <c r="V3" s="29" t="s">
        <v>109</v>
      </c>
      <c r="W3" s="29" t="s">
        <v>109</v>
      </c>
      <c r="X3" s="29" t="s">
        <v>109</v>
      </c>
      <c r="Y3" s="29" t="s">
        <v>109</v>
      </c>
      <c r="Z3" s="29" t="s">
        <v>109</v>
      </c>
      <c r="AA3" s="29" t="s">
        <v>109</v>
      </c>
      <c r="AB3" s="29" t="s">
        <v>109</v>
      </c>
      <c r="AC3" s="29" t="s">
        <v>109</v>
      </c>
      <c r="AD3" s="29" t="s">
        <v>109</v>
      </c>
      <c r="AE3" s="29" t="s">
        <v>109</v>
      </c>
      <c r="AF3" s="29" t="s">
        <v>109</v>
      </c>
      <c r="AG3" s="29" t="s">
        <v>109</v>
      </c>
      <c r="AH3" s="29" t="s">
        <v>109</v>
      </c>
      <c r="AI3" s="29" t="s">
        <v>109</v>
      </c>
      <c r="AJ3" s="29" t="s">
        <v>109</v>
      </c>
      <c r="AK3" s="29">
        <v>0.99999999999999989</v>
      </c>
      <c r="AL3" s="29">
        <v>1</v>
      </c>
      <c r="AM3" s="29">
        <v>0.99999999999999978</v>
      </c>
      <c r="AN3" s="27">
        <v>42890</v>
      </c>
      <c r="AO3" s="27">
        <v>42954</v>
      </c>
      <c r="AP3" s="27">
        <v>42841</v>
      </c>
      <c r="AQ3" s="29">
        <v>3.5087719298245612E-2</v>
      </c>
      <c r="AR3" s="29">
        <v>7.0175438596491224E-2</v>
      </c>
      <c r="AS3" s="29">
        <v>3.5087719298245612E-2</v>
      </c>
      <c r="AT3" s="29">
        <v>0.10526315789473682</v>
      </c>
      <c r="AU3" s="29">
        <v>5.2631578947368411E-2</v>
      </c>
      <c r="AV3" s="29">
        <v>5.2631578947368411E-2</v>
      </c>
      <c r="AW3" s="29">
        <v>3.5087719298245612E-2</v>
      </c>
      <c r="AX3" s="29">
        <v>0.17543859649122806</v>
      </c>
      <c r="AY3" s="29">
        <v>7.0175438596491224E-2</v>
      </c>
      <c r="AZ3" s="29">
        <v>0.17543859649122806</v>
      </c>
      <c r="BA3" s="29">
        <v>5.2631578947368411E-2</v>
      </c>
      <c r="BB3" s="29">
        <v>0.10526315789473682</v>
      </c>
      <c r="BC3" s="29">
        <v>3.5087719298245612E-2</v>
      </c>
      <c r="BD3" s="29">
        <v>0.3</v>
      </c>
      <c r="BE3" s="29">
        <v>0.19999999999999998</v>
      </c>
      <c r="BF3" s="29">
        <v>0.19999999999999998</v>
      </c>
      <c r="BG3" s="29">
        <v>0.3</v>
      </c>
      <c r="BH3" s="29">
        <v>6.0606060606060594E-2</v>
      </c>
      <c r="BI3" s="29">
        <v>6.0606060606060594E-2</v>
      </c>
      <c r="BJ3" s="29">
        <v>0.12121212121212119</v>
      </c>
      <c r="BK3" s="29">
        <v>0.24242424242424238</v>
      </c>
      <c r="BL3" s="29">
        <v>9.0909090909090884E-2</v>
      </c>
      <c r="BM3" s="29">
        <v>0.18181818181818177</v>
      </c>
      <c r="BN3" s="29">
        <v>6.0606060606060594E-2</v>
      </c>
      <c r="BO3" s="29">
        <v>9.0909090909090884E-2</v>
      </c>
      <c r="BP3" s="29">
        <v>6.0606060606060594E-2</v>
      </c>
      <c r="BQ3" s="29">
        <v>3.0303030303030297E-2</v>
      </c>
    </row>
    <row r="4" spans="1:69" x14ac:dyDescent="0.2">
      <c r="A4" s="29">
        <v>2003553</v>
      </c>
      <c r="B4" s="29" t="s">
        <v>137</v>
      </c>
      <c r="C4" s="29" t="s">
        <v>111</v>
      </c>
      <c r="D4" s="29" t="s">
        <v>141</v>
      </c>
      <c r="E4" s="29">
        <v>3200</v>
      </c>
      <c r="F4" s="29">
        <v>3200</v>
      </c>
      <c r="G4" s="29" t="s">
        <v>142</v>
      </c>
      <c r="H4" s="29"/>
      <c r="I4" s="29"/>
      <c r="J4" s="29" t="s">
        <v>109</v>
      </c>
      <c r="K4" s="29" t="s">
        <v>109</v>
      </c>
      <c r="L4" s="29" t="s">
        <v>109</v>
      </c>
      <c r="M4" s="29" t="s">
        <v>109</v>
      </c>
      <c r="N4" s="29" t="s">
        <v>109</v>
      </c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>
        <v>0.2982456140350877</v>
      </c>
      <c r="AL4" s="29">
        <v>0</v>
      </c>
      <c r="AM4" s="29">
        <v>0</v>
      </c>
      <c r="AN4" s="27"/>
      <c r="AO4" s="27"/>
      <c r="AP4" s="27"/>
      <c r="AQ4" s="29">
        <v>3.5087719298245612E-2</v>
      </c>
      <c r="AR4" s="29">
        <v>7.0175438596491224E-2</v>
      </c>
      <c r="AS4" s="29">
        <v>3.5087719298245612E-2</v>
      </c>
      <c r="AT4" s="29">
        <v>0.10526315789473682</v>
      </c>
      <c r="AU4" s="29">
        <v>5.2631578947368411E-2</v>
      </c>
      <c r="AV4" s="29">
        <v>0</v>
      </c>
      <c r="AW4" s="29">
        <v>0</v>
      </c>
      <c r="AX4" s="29">
        <v>0</v>
      </c>
      <c r="AY4" s="29">
        <v>0</v>
      </c>
      <c r="AZ4" s="29">
        <v>0</v>
      </c>
      <c r="BA4" s="29">
        <v>0</v>
      </c>
      <c r="BB4" s="29">
        <v>0</v>
      </c>
      <c r="BC4" s="29">
        <v>0</v>
      </c>
      <c r="BD4" s="29">
        <v>0</v>
      </c>
      <c r="BE4" s="29">
        <v>0</v>
      </c>
      <c r="BF4" s="29">
        <v>0</v>
      </c>
      <c r="BG4" s="29">
        <v>0</v>
      </c>
      <c r="BH4" s="29">
        <v>0</v>
      </c>
      <c r="BI4" s="29">
        <v>0</v>
      </c>
      <c r="BJ4" s="29">
        <v>0</v>
      </c>
      <c r="BK4" s="29">
        <v>0</v>
      </c>
      <c r="BL4" s="29">
        <v>0</v>
      </c>
      <c r="BM4" s="29">
        <v>0</v>
      </c>
      <c r="BN4" s="29">
        <v>0</v>
      </c>
      <c r="BO4" s="29">
        <v>0</v>
      </c>
      <c r="BP4" s="29">
        <v>0</v>
      </c>
      <c r="BQ4" s="29">
        <v>0</v>
      </c>
    </row>
    <row r="5" spans="1:69" x14ac:dyDescent="0.2">
      <c r="A5" s="29">
        <v>2003554</v>
      </c>
      <c r="B5" s="29" t="s">
        <v>137</v>
      </c>
      <c r="C5" s="29" t="s">
        <v>111</v>
      </c>
      <c r="D5" s="29" t="s">
        <v>143</v>
      </c>
      <c r="E5" s="29" t="s">
        <v>144</v>
      </c>
      <c r="F5" s="29">
        <v>3500</v>
      </c>
      <c r="G5" s="29"/>
      <c r="H5" s="29"/>
      <c r="I5" s="29"/>
      <c r="J5" s="29" t="s">
        <v>109</v>
      </c>
      <c r="K5" s="29" t="s">
        <v>109</v>
      </c>
      <c r="L5" s="29" t="s">
        <v>109</v>
      </c>
      <c r="M5" s="29"/>
      <c r="N5" s="29"/>
      <c r="O5" s="29" t="s">
        <v>109</v>
      </c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>
        <v>0.19298245614035087</v>
      </c>
      <c r="AL5" s="29">
        <v>0</v>
      </c>
      <c r="AM5" s="29">
        <v>0</v>
      </c>
      <c r="AN5" s="27"/>
      <c r="AO5" s="27"/>
      <c r="AP5" s="27"/>
      <c r="AQ5" s="29">
        <v>3.5087719298245612E-2</v>
      </c>
      <c r="AR5" s="29">
        <v>7.0175438596491224E-2</v>
      </c>
      <c r="AS5" s="29">
        <v>3.5087719298245612E-2</v>
      </c>
      <c r="AT5" s="29">
        <v>0</v>
      </c>
      <c r="AU5" s="29">
        <v>0</v>
      </c>
      <c r="AV5" s="29">
        <v>5.2631578947368411E-2</v>
      </c>
      <c r="AW5" s="29">
        <v>0</v>
      </c>
      <c r="AX5" s="29">
        <v>0</v>
      </c>
      <c r="AY5" s="29">
        <v>0</v>
      </c>
      <c r="AZ5" s="29">
        <v>0</v>
      </c>
      <c r="BA5" s="29">
        <v>0</v>
      </c>
      <c r="BB5" s="29">
        <v>0</v>
      </c>
      <c r="BC5" s="29">
        <v>0</v>
      </c>
      <c r="BD5" s="29">
        <v>0</v>
      </c>
      <c r="BE5" s="29">
        <v>0</v>
      </c>
      <c r="BF5" s="29">
        <v>0</v>
      </c>
      <c r="BG5" s="29">
        <v>0</v>
      </c>
      <c r="BH5" s="29">
        <v>0</v>
      </c>
      <c r="BI5" s="29">
        <v>0</v>
      </c>
      <c r="BJ5" s="29">
        <v>0</v>
      </c>
      <c r="BK5" s="29">
        <v>0</v>
      </c>
      <c r="BL5" s="29">
        <v>0</v>
      </c>
      <c r="BM5" s="29">
        <v>0</v>
      </c>
      <c r="BN5" s="29">
        <v>0</v>
      </c>
      <c r="BO5" s="29">
        <v>0</v>
      </c>
      <c r="BP5" s="29">
        <v>0</v>
      </c>
      <c r="BQ5" s="29">
        <v>0</v>
      </c>
    </row>
    <row r="6" spans="1:69" x14ac:dyDescent="0.2">
      <c r="A6" s="29">
        <v>2003555</v>
      </c>
      <c r="B6" s="29" t="s">
        <v>137</v>
      </c>
      <c r="C6" s="29" t="s">
        <v>111</v>
      </c>
      <c r="D6" s="29" t="s">
        <v>145</v>
      </c>
      <c r="E6" s="29" t="s">
        <v>146</v>
      </c>
      <c r="F6" s="29">
        <v>3500</v>
      </c>
      <c r="G6" s="29"/>
      <c r="H6" s="29"/>
      <c r="I6" s="29"/>
      <c r="J6" s="29" t="s">
        <v>109</v>
      </c>
      <c r="K6" s="29" t="s">
        <v>109</v>
      </c>
      <c r="L6" s="29" t="s">
        <v>109</v>
      </c>
      <c r="M6" s="29" t="s">
        <v>109</v>
      </c>
      <c r="N6" s="29" t="s">
        <v>109</v>
      </c>
      <c r="O6" s="29" t="s">
        <v>109</v>
      </c>
      <c r="P6" s="29" t="s">
        <v>109</v>
      </c>
      <c r="Q6" s="29" t="s">
        <v>109</v>
      </c>
      <c r="R6" s="29" t="s">
        <v>109</v>
      </c>
      <c r="S6" s="29" t="s">
        <v>109</v>
      </c>
      <c r="T6" s="29" t="s">
        <v>109</v>
      </c>
      <c r="U6" s="29" t="s">
        <v>109</v>
      </c>
      <c r="V6" s="29" t="s">
        <v>109</v>
      </c>
      <c r="W6" s="29" t="s">
        <v>109</v>
      </c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>
        <v>0.99999999999999989</v>
      </c>
      <c r="AL6" s="29">
        <v>0.3</v>
      </c>
      <c r="AM6" s="29">
        <v>0</v>
      </c>
      <c r="AN6" s="27"/>
      <c r="AO6" s="27"/>
      <c r="AP6" s="27"/>
      <c r="AQ6" s="29">
        <v>3.5087719298245612E-2</v>
      </c>
      <c r="AR6" s="29">
        <v>7.0175438596491224E-2</v>
      </c>
      <c r="AS6" s="29">
        <v>3.5087719298245612E-2</v>
      </c>
      <c r="AT6" s="29">
        <v>0.10526315789473682</v>
      </c>
      <c r="AU6" s="29">
        <v>5.2631578947368411E-2</v>
      </c>
      <c r="AV6" s="29">
        <v>5.2631578947368411E-2</v>
      </c>
      <c r="AW6" s="29">
        <v>3.5087719298245612E-2</v>
      </c>
      <c r="AX6" s="29">
        <v>0.17543859649122806</v>
      </c>
      <c r="AY6" s="29">
        <v>7.0175438596491224E-2</v>
      </c>
      <c r="AZ6" s="29">
        <v>0.17543859649122806</v>
      </c>
      <c r="BA6" s="29">
        <v>5.2631578947368411E-2</v>
      </c>
      <c r="BB6" s="29">
        <v>0.10526315789473682</v>
      </c>
      <c r="BC6" s="29">
        <v>3.5087719298245612E-2</v>
      </c>
      <c r="BD6" s="29">
        <v>0.3</v>
      </c>
      <c r="BE6" s="29">
        <v>0</v>
      </c>
      <c r="BF6" s="29">
        <v>0</v>
      </c>
      <c r="BG6" s="29">
        <v>0</v>
      </c>
      <c r="BH6" s="29">
        <v>0</v>
      </c>
      <c r="BI6" s="29">
        <v>0</v>
      </c>
      <c r="BJ6" s="29">
        <v>0</v>
      </c>
      <c r="BK6" s="29">
        <v>0</v>
      </c>
      <c r="BL6" s="29">
        <v>0</v>
      </c>
      <c r="BM6" s="29">
        <v>0</v>
      </c>
      <c r="BN6" s="29">
        <v>0</v>
      </c>
      <c r="BO6" s="29">
        <v>0</v>
      </c>
      <c r="BP6" s="29">
        <v>0</v>
      </c>
      <c r="BQ6" s="29">
        <v>0</v>
      </c>
    </row>
    <row r="7" spans="1:69" x14ac:dyDescent="0.2">
      <c r="A7" s="29"/>
      <c r="B7" s="29" t="s">
        <v>137</v>
      </c>
      <c r="C7" s="29" t="s">
        <v>111</v>
      </c>
      <c r="D7" s="29" t="s">
        <v>147</v>
      </c>
      <c r="E7" s="29" t="s">
        <v>148</v>
      </c>
      <c r="F7" s="29">
        <v>3200</v>
      </c>
      <c r="G7" s="29"/>
      <c r="H7" s="29"/>
      <c r="I7" s="29"/>
      <c r="J7" s="29" t="s">
        <v>109</v>
      </c>
      <c r="K7" s="29" t="s">
        <v>109</v>
      </c>
      <c r="L7" s="29" t="s">
        <v>109</v>
      </c>
      <c r="M7" s="29" t="s">
        <v>109</v>
      </c>
      <c r="N7" s="29" t="s">
        <v>109</v>
      </c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>
        <v>0.2982456140350877</v>
      </c>
      <c r="AL7" s="29">
        <v>0</v>
      </c>
      <c r="AM7" s="29">
        <v>0</v>
      </c>
      <c r="AN7" s="27"/>
      <c r="AO7" s="27"/>
      <c r="AP7" s="27"/>
      <c r="AQ7" s="29">
        <v>3.5087719298245612E-2</v>
      </c>
      <c r="AR7" s="29">
        <v>7.0175438596491224E-2</v>
      </c>
      <c r="AS7" s="29">
        <v>3.5087719298245612E-2</v>
      </c>
      <c r="AT7" s="29">
        <v>0.10526315789473682</v>
      </c>
      <c r="AU7" s="29">
        <v>5.2631578947368411E-2</v>
      </c>
      <c r="AV7" s="29">
        <v>0</v>
      </c>
      <c r="AW7" s="29">
        <v>0</v>
      </c>
      <c r="AX7" s="29">
        <v>0</v>
      </c>
      <c r="AY7" s="29">
        <v>0</v>
      </c>
      <c r="AZ7" s="29">
        <v>0</v>
      </c>
      <c r="BA7" s="29">
        <v>0</v>
      </c>
      <c r="BB7" s="29">
        <v>0</v>
      </c>
      <c r="BC7" s="29">
        <v>0</v>
      </c>
      <c r="BD7" s="29">
        <v>0</v>
      </c>
      <c r="BE7" s="29">
        <v>0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0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29">
        <v>0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3"/>
  <sheetViews>
    <sheetView workbookViewId="0"/>
  </sheetViews>
  <sheetFormatPr baseColWidth="10" defaultRowHeight="11.25" x14ac:dyDescent="0.2"/>
  <cols>
    <col min="1" max="1" width="14.33203125" bestFit="1" customWidth="1"/>
    <col min="2" max="2" width="10.1640625" bestFit="1" customWidth="1"/>
    <col min="3" max="3" width="20.33203125" bestFit="1" customWidth="1"/>
    <col min="4" max="4" width="53" bestFit="1" customWidth="1"/>
    <col min="5" max="5" width="21.5" bestFit="1" customWidth="1"/>
    <col min="6" max="6" width="8" bestFit="1" customWidth="1"/>
    <col min="7" max="7" width="14" bestFit="1" customWidth="1"/>
    <col min="8" max="8" width="28" bestFit="1" customWidth="1"/>
    <col min="9" max="9" width="34.6640625" bestFit="1" customWidth="1"/>
    <col min="10" max="10" width="23.6640625" bestFit="1" customWidth="1"/>
    <col min="11" max="11" width="18.1640625" bestFit="1" customWidth="1"/>
    <col min="12" max="12" width="13.33203125" bestFit="1" customWidth="1"/>
    <col min="13" max="13" width="14.1640625" bestFit="1" customWidth="1"/>
    <col min="14" max="14" width="15.5" bestFit="1" customWidth="1"/>
    <col min="15" max="15" width="30.1640625" bestFit="1" customWidth="1"/>
    <col min="16" max="16" width="21.83203125" bestFit="1" customWidth="1"/>
    <col min="17" max="17" width="22.6640625" bestFit="1" customWidth="1"/>
    <col min="18" max="18" width="21.83203125" bestFit="1" customWidth="1"/>
    <col min="19" max="19" width="22" bestFit="1" customWidth="1"/>
    <col min="20" max="20" width="16.83203125" bestFit="1" customWidth="1"/>
    <col min="21" max="21" width="26.33203125" bestFit="1" customWidth="1"/>
    <col min="22" max="22" width="27.1640625" bestFit="1" customWidth="1"/>
    <col min="23" max="23" width="13" bestFit="1" customWidth="1"/>
    <col min="24" max="24" width="10.6640625" bestFit="1" customWidth="1"/>
    <col min="25" max="25" width="13" bestFit="1" customWidth="1"/>
    <col min="26" max="26" width="15.33203125" bestFit="1" customWidth="1"/>
    <col min="27" max="27" width="28.83203125" bestFit="1" customWidth="1"/>
    <col min="28" max="28" width="20.1640625" bestFit="1" customWidth="1"/>
    <col min="29" max="29" width="24.1640625" bestFit="1" customWidth="1"/>
    <col min="30" max="30" width="25.33203125" bestFit="1" customWidth="1"/>
    <col min="31" max="31" width="13.5" bestFit="1" customWidth="1"/>
    <col min="32" max="32" width="16.1640625" bestFit="1" customWidth="1"/>
    <col min="33" max="33" width="13.33203125" bestFit="1" customWidth="1"/>
    <col min="34" max="34" width="23.33203125" bestFit="1" customWidth="1"/>
    <col min="35" max="35" width="13.83203125" bestFit="1" customWidth="1"/>
    <col min="36" max="36" width="16" bestFit="1" customWidth="1"/>
    <col min="37" max="37" width="16.83203125" bestFit="1" customWidth="1"/>
    <col min="38" max="38" width="18" bestFit="1" customWidth="1"/>
    <col min="39" max="39" width="14.6640625" bestFit="1" customWidth="1"/>
    <col min="40" max="40" width="31.5" bestFit="1" customWidth="1"/>
    <col min="41" max="41" width="32.1640625" bestFit="1" customWidth="1"/>
    <col min="42" max="42" width="29.33203125" bestFit="1" customWidth="1"/>
    <col min="43" max="43" width="24.83203125" bestFit="1" customWidth="1"/>
    <col min="44" max="44" width="19.33203125" bestFit="1" customWidth="1"/>
    <col min="45" max="45" width="14.33203125" bestFit="1" customWidth="1"/>
    <col min="46" max="46" width="15.1640625" bestFit="1" customWidth="1"/>
    <col min="47" max="47" width="16.5" bestFit="1" customWidth="1"/>
    <col min="48" max="48" width="31.1640625" bestFit="1" customWidth="1"/>
    <col min="49" max="49" width="23.1640625" bestFit="1" customWidth="1"/>
    <col min="50" max="50" width="23.6640625" bestFit="1" customWidth="1"/>
    <col min="51" max="51" width="22.83203125" bestFit="1" customWidth="1"/>
    <col min="52" max="52" width="24.1640625" bestFit="1" customWidth="1"/>
    <col min="53" max="53" width="21.83203125" bestFit="1" customWidth="1"/>
    <col min="54" max="54" width="28.33203125" bestFit="1" customWidth="1"/>
    <col min="55" max="55" width="29.33203125" bestFit="1" customWidth="1"/>
    <col min="56" max="56" width="15" bestFit="1" customWidth="1"/>
    <col min="57" max="57" width="12.6640625" bestFit="1" customWidth="1"/>
    <col min="58" max="58" width="15" bestFit="1" customWidth="1"/>
    <col min="59" max="59" width="17.33203125" bestFit="1" customWidth="1"/>
    <col min="60" max="60" width="31" bestFit="1" customWidth="1"/>
    <col min="61" max="61" width="22.1640625" bestFit="1" customWidth="1"/>
    <col min="62" max="62" width="26.1640625" bestFit="1" customWidth="1"/>
    <col min="63" max="63" width="27.33203125" bestFit="1" customWidth="1"/>
    <col min="64" max="64" width="15.5" bestFit="1" customWidth="1"/>
    <col min="65" max="65" width="18.1640625" bestFit="1" customWidth="1"/>
    <col min="66" max="66" width="15.33203125" bestFit="1" customWidth="1"/>
    <col min="67" max="67" width="25.5" bestFit="1" customWidth="1"/>
    <col min="68" max="68" width="15.83203125" bestFit="1" customWidth="1"/>
    <col min="69" max="69" width="18" bestFit="1" customWidth="1"/>
    <col min="70" max="70" width="10.1640625" bestFit="1" customWidth="1"/>
    <col min="71" max="71" width="20.33203125" bestFit="1" customWidth="1"/>
    <col min="72" max="72" width="53" bestFit="1" customWidth="1"/>
    <col min="73" max="73" width="21.5" bestFit="1" customWidth="1"/>
    <col min="74" max="74" width="8" bestFit="1" customWidth="1"/>
    <col min="75" max="75" width="14" bestFit="1" customWidth="1"/>
    <col min="76" max="76" width="28" bestFit="1" customWidth="1"/>
    <col min="77" max="77" width="34.6640625" bestFit="1" customWidth="1"/>
    <col min="78" max="78" width="23.6640625" bestFit="1" customWidth="1"/>
    <col min="79" max="79" width="18.1640625" bestFit="1" customWidth="1"/>
    <col min="80" max="80" width="13.33203125" bestFit="1" customWidth="1"/>
    <col min="81" max="81" width="14.1640625" bestFit="1" customWidth="1"/>
    <col min="82" max="82" width="15.5" bestFit="1" customWidth="1"/>
    <col min="83" max="83" width="30.1640625" bestFit="1" customWidth="1"/>
    <col min="84" max="84" width="21.83203125" bestFit="1" customWidth="1"/>
    <col min="85" max="85" width="22.6640625" bestFit="1" customWidth="1"/>
    <col min="86" max="86" width="21.83203125" bestFit="1" customWidth="1"/>
    <col min="87" max="87" width="22" bestFit="1" customWidth="1"/>
    <col min="88" max="88" width="16.83203125" bestFit="1" customWidth="1"/>
    <col min="89" max="89" width="26.33203125" bestFit="1" customWidth="1"/>
    <col min="90" max="90" width="27.1640625" bestFit="1" customWidth="1"/>
    <col min="91" max="91" width="13" bestFit="1" customWidth="1"/>
    <col min="92" max="92" width="10.6640625" bestFit="1" customWidth="1"/>
    <col min="93" max="93" width="13" bestFit="1" customWidth="1"/>
    <col min="94" max="94" width="15.33203125" bestFit="1" customWidth="1"/>
    <col min="95" max="95" width="28.83203125" bestFit="1" customWidth="1"/>
    <col min="96" max="96" width="20.1640625" bestFit="1" customWidth="1"/>
    <col min="97" max="97" width="24.1640625" bestFit="1" customWidth="1"/>
    <col min="98" max="98" width="25.33203125" bestFit="1" customWidth="1"/>
    <col min="99" max="99" width="13.5" bestFit="1" customWidth="1"/>
    <col min="100" max="100" width="16.1640625" bestFit="1" customWidth="1"/>
    <col min="101" max="101" width="13.33203125" bestFit="1" customWidth="1"/>
    <col min="102" max="102" width="23.33203125" bestFit="1" customWidth="1"/>
    <col min="103" max="103" width="13.83203125" bestFit="1" customWidth="1"/>
    <col min="104" max="104" width="16" bestFit="1" customWidth="1"/>
    <col min="105" max="105" width="16.83203125" bestFit="1" customWidth="1"/>
    <col min="106" max="106" width="18" bestFit="1" customWidth="1"/>
    <col min="107" max="107" width="14.6640625" bestFit="1" customWidth="1"/>
    <col min="108" max="108" width="31.5" bestFit="1" customWidth="1"/>
    <col min="109" max="109" width="32.1640625" bestFit="1" customWidth="1"/>
    <col min="110" max="110" width="29.33203125" bestFit="1" customWidth="1"/>
    <col min="111" max="111" width="24.83203125" bestFit="1" customWidth="1"/>
    <col min="112" max="112" width="19.33203125" bestFit="1" customWidth="1"/>
    <col min="113" max="113" width="14.33203125" bestFit="1" customWidth="1"/>
    <col min="114" max="114" width="15.1640625" bestFit="1" customWidth="1"/>
    <col min="115" max="115" width="16.5" bestFit="1" customWidth="1"/>
    <col min="116" max="116" width="31.1640625" bestFit="1" customWidth="1"/>
    <col min="117" max="117" width="23.1640625" bestFit="1" customWidth="1"/>
    <col min="118" max="118" width="23.6640625" bestFit="1" customWidth="1"/>
    <col min="119" max="119" width="22.83203125" bestFit="1" customWidth="1"/>
    <col min="120" max="120" width="24.1640625" bestFit="1" customWidth="1"/>
    <col min="121" max="121" width="21.83203125" bestFit="1" customWidth="1"/>
    <col min="122" max="122" width="28.33203125" bestFit="1" customWidth="1"/>
    <col min="123" max="123" width="29.33203125" bestFit="1" customWidth="1"/>
    <col min="124" max="124" width="15" bestFit="1" customWidth="1"/>
    <col min="125" max="125" width="12.6640625" bestFit="1" customWidth="1"/>
    <col min="126" max="126" width="15" bestFit="1" customWidth="1"/>
    <col min="127" max="127" width="17.33203125" bestFit="1" customWidth="1"/>
    <col min="128" max="128" width="31" bestFit="1" customWidth="1"/>
    <col min="129" max="129" width="22.1640625" bestFit="1" customWidth="1"/>
    <col min="130" max="130" width="26.1640625" bestFit="1" customWidth="1"/>
    <col min="131" max="131" width="27.33203125" bestFit="1" customWidth="1"/>
    <col min="132" max="132" width="15.5" bestFit="1" customWidth="1"/>
    <col min="133" max="133" width="18.1640625" bestFit="1" customWidth="1"/>
    <col min="134" max="134" width="15.33203125" bestFit="1" customWidth="1"/>
    <col min="135" max="135" width="25.5" bestFit="1" customWidth="1"/>
    <col min="136" max="136" width="15.83203125" bestFit="1" customWidth="1"/>
    <col min="137" max="137" width="18" bestFit="1" customWidth="1"/>
  </cols>
  <sheetData>
    <row r="1" spans="1:69" x14ac:dyDescent="0.2">
      <c r="A1" s="29" t="s">
        <v>0</v>
      </c>
      <c r="B1" s="29" t="s">
        <v>92</v>
      </c>
      <c r="C1" s="29" t="s">
        <v>1</v>
      </c>
      <c r="D1" s="29" t="s">
        <v>2</v>
      </c>
      <c r="E1" s="29" t="s">
        <v>3</v>
      </c>
      <c r="F1" s="29" t="s">
        <v>93</v>
      </c>
      <c r="G1" s="29" t="s">
        <v>37</v>
      </c>
      <c r="H1" s="29" t="s">
        <v>39</v>
      </c>
      <c r="I1" s="29" t="s">
        <v>38</v>
      </c>
      <c r="J1" s="29" t="s">
        <v>94</v>
      </c>
      <c r="K1" s="29" t="s">
        <v>4</v>
      </c>
      <c r="L1" s="29" t="s">
        <v>5</v>
      </c>
      <c r="M1" s="29" t="s">
        <v>6</v>
      </c>
      <c r="N1" s="29" t="s">
        <v>7</v>
      </c>
      <c r="O1" s="29" t="s">
        <v>8</v>
      </c>
      <c r="P1" s="29" t="s">
        <v>95</v>
      </c>
      <c r="Q1" s="29" t="s">
        <v>9</v>
      </c>
      <c r="R1" s="29" t="s">
        <v>10</v>
      </c>
      <c r="S1" s="29" t="s">
        <v>11</v>
      </c>
      <c r="T1" s="29" t="s">
        <v>96</v>
      </c>
      <c r="U1" s="29" t="s">
        <v>12</v>
      </c>
      <c r="V1" s="29" t="s">
        <v>13</v>
      </c>
      <c r="W1" s="29" t="s">
        <v>14</v>
      </c>
      <c r="X1" s="29" t="s">
        <v>15</v>
      </c>
      <c r="Y1" s="29" t="s">
        <v>16</v>
      </c>
      <c r="Z1" s="29" t="s">
        <v>17</v>
      </c>
      <c r="AA1" s="29" t="s">
        <v>18</v>
      </c>
      <c r="AB1" s="29" t="s">
        <v>19</v>
      </c>
      <c r="AC1" s="29" t="s">
        <v>20</v>
      </c>
      <c r="AD1" s="29" t="s">
        <v>21</v>
      </c>
      <c r="AE1" s="29" t="s">
        <v>22</v>
      </c>
      <c r="AF1" s="29" t="s">
        <v>23</v>
      </c>
      <c r="AG1" s="29" t="s">
        <v>24</v>
      </c>
      <c r="AH1" s="29" t="s">
        <v>25</v>
      </c>
      <c r="AI1" s="29" t="s">
        <v>26</v>
      </c>
      <c r="AJ1" s="29" t="s">
        <v>27</v>
      </c>
      <c r="AK1" s="29" t="s">
        <v>97</v>
      </c>
      <c r="AL1" s="29" t="s">
        <v>98</v>
      </c>
      <c r="AM1" s="29" t="s">
        <v>99</v>
      </c>
      <c r="AN1" s="27" t="s">
        <v>100</v>
      </c>
      <c r="AO1" s="27" t="s">
        <v>88</v>
      </c>
      <c r="AP1" s="27" t="s">
        <v>101</v>
      </c>
      <c r="AQ1" s="29" t="s">
        <v>102</v>
      </c>
      <c r="AR1" s="29" t="s">
        <v>42</v>
      </c>
      <c r="AS1" s="29" t="s">
        <v>43</v>
      </c>
      <c r="AT1" s="29" t="s">
        <v>44</v>
      </c>
      <c r="AU1" s="29" t="s">
        <v>45</v>
      </c>
      <c r="AV1" s="29" t="s">
        <v>46</v>
      </c>
      <c r="AW1" s="29" t="s">
        <v>47</v>
      </c>
      <c r="AX1" s="29" t="s">
        <v>48</v>
      </c>
      <c r="AY1" s="29" t="s">
        <v>49</v>
      </c>
      <c r="AZ1" s="29" t="s">
        <v>50</v>
      </c>
      <c r="BA1" s="29" t="s">
        <v>51</v>
      </c>
      <c r="BB1" s="29" t="s">
        <v>52</v>
      </c>
      <c r="BC1" s="29" t="s">
        <v>53</v>
      </c>
      <c r="BD1" s="29" t="s">
        <v>54</v>
      </c>
      <c r="BE1" s="29" t="s">
        <v>55</v>
      </c>
      <c r="BF1" s="29" t="s">
        <v>56</v>
      </c>
      <c r="BG1" s="29" t="s">
        <v>57</v>
      </c>
      <c r="BH1" s="29" t="s">
        <v>58</v>
      </c>
      <c r="BI1" s="29" t="s">
        <v>59</v>
      </c>
      <c r="BJ1" s="29" t="s">
        <v>60</v>
      </c>
      <c r="BK1" s="29" t="s">
        <v>61</v>
      </c>
      <c r="BL1" s="29" t="s">
        <v>62</v>
      </c>
      <c r="BM1" s="29" t="s">
        <v>63</v>
      </c>
      <c r="BN1" s="29" t="s">
        <v>64</v>
      </c>
      <c r="BO1" s="29" t="s">
        <v>65</v>
      </c>
      <c r="BP1" s="29" t="s">
        <v>66</v>
      </c>
      <c r="BQ1" s="28" t="s">
        <v>67</v>
      </c>
    </row>
    <row r="2" spans="1:69" x14ac:dyDescent="0.2">
      <c r="A2" s="29"/>
      <c r="B2" s="29" t="s">
        <v>149</v>
      </c>
      <c r="C2" s="29" t="s">
        <v>111</v>
      </c>
      <c r="D2" s="29" t="s">
        <v>150</v>
      </c>
      <c r="E2" s="29" t="s">
        <v>123</v>
      </c>
      <c r="F2" s="29">
        <v>3300</v>
      </c>
      <c r="G2" s="29"/>
      <c r="H2" s="29"/>
      <c r="I2" s="29"/>
      <c r="J2" s="29"/>
      <c r="K2" s="29" t="s">
        <v>109</v>
      </c>
      <c r="L2" s="29" t="s">
        <v>109</v>
      </c>
      <c r="M2" s="29" t="s">
        <v>109</v>
      </c>
      <c r="N2" s="29" t="s">
        <v>109</v>
      </c>
      <c r="O2" s="29" t="s">
        <v>109</v>
      </c>
      <c r="P2" s="29" t="s">
        <v>109</v>
      </c>
      <c r="Q2" s="29" t="s">
        <v>109</v>
      </c>
      <c r="R2" s="29" t="s">
        <v>109</v>
      </c>
      <c r="S2" s="29" t="s">
        <v>109</v>
      </c>
      <c r="T2" s="29" t="s">
        <v>109</v>
      </c>
      <c r="U2" s="29" t="s">
        <v>109</v>
      </c>
      <c r="V2" s="29" t="s">
        <v>109</v>
      </c>
      <c r="W2" s="29" t="s">
        <v>109</v>
      </c>
      <c r="X2" s="29" t="s">
        <v>109</v>
      </c>
      <c r="Y2" s="29" t="s">
        <v>109</v>
      </c>
      <c r="Z2" s="29" t="s">
        <v>109</v>
      </c>
      <c r="AA2" s="29" t="s">
        <v>109</v>
      </c>
      <c r="AB2" s="29" t="s">
        <v>109</v>
      </c>
      <c r="AC2" s="29" t="s">
        <v>109</v>
      </c>
      <c r="AD2" s="29" t="s">
        <v>109</v>
      </c>
      <c r="AE2" s="29" t="s">
        <v>109</v>
      </c>
      <c r="AF2" s="29" t="s">
        <v>109</v>
      </c>
      <c r="AG2" s="29" t="s">
        <v>109</v>
      </c>
      <c r="AH2" s="29" t="s">
        <v>109</v>
      </c>
      <c r="AI2" s="29" t="s">
        <v>109</v>
      </c>
      <c r="AJ2" s="29" t="s">
        <v>109</v>
      </c>
      <c r="AK2" s="29">
        <v>0.96491228070175428</v>
      </c>
      <c r="AL2" s="29">
        <v>1</v>
      </c>
      <c r="AM2" s="29">
        <v>0.99999999999999978</v>
      </c>
      <c r="AN2" s="27">
        <v>42946</v>
      </c>
      <c r="AO2" s="27">
        <v>43004</v>
      </c>
      <c r="AP2" s="27">
        <v>42855</v>
      </c>
      <c r="AQ2" s="29">
        <v>0</v>
      </c>
      <c r="AR2" s="29">
        <v>7.0175438596491224E-2</v>
      </c>
      <c r="AS2" s="29">
        <v>3.5087719298245612E-2</v>
      </c>
      <c r="AT2" s="29">
        <v>0.10526315789473682</v>
      </c>
      <c r="AU2" s="29">
        <v>5.2631578947368411E-2</v>
      </c>
      <c r="AV2" s="29">
        <v>5.2631578947368411E-2</v>
      </c>
      <c r="AW2" s="29">
        <v>3.5087719298245612E-2</v>
      </c>
      <c r="AX2" s="29">
        <v>0.17543859649122806</v>
      </c>
      <c r="AY2" s="29">
        <v>7.0175438596491224E-2</v>
      </c>
      <c r="AZ2" s="29">
        <v>0.17543859649122806</v>
      </c>
      <c r="BA2" s="29">
        <v>5.2631578947368411E-2</v>
      </c>
      <c r="BB2" s="29">
        <v>0.10526315789473682</v>
      </c>
      <c r="BC2" s="29">
        <v>3.5087719298245612E-2</v>
      </c>
      <c r="BD2" s="29">
        <v>0.3</v>
      </c>
      <c r="BE2" s="29">
        <v>0.19999999999999998</v>
      </c>
      <c r="BF2" s="29">
        <v>0.19999999999999998</v>
      </c>
      <c r="BG2" s="29">
        <v>0.3</v>
      </c>
      <c r="BH2" s="29">
        <v>6.0606060606060594E-2</v>
      </c>
      <c r="BI2" s="29">
        <v>6.0606060606060594E-2</v>
      </c>
      <c r="BJ2" s="29">
        <v>0.12121212121212119</v>
      </c>
      <c r="BK2" s="29">
        <v>0.24242424242424238</v>
      </c>
      <c r="BL2" s="29">
        <v>9.0909090909090884E-2</v>
      </c>
      <c r="BM2" s="29">
        <v>0.18181818181818177</v>
      </c>
      <c r="BN2" s="29">
        <v>6.0606060606060594E-2</v>
      </c>
      <c r="BO2" s="29">
        <v>9.0909090909090884E-2</v>
      </c>
      <c r="BP2" s="29">
        <v>6.0606060606060594E-2</v>
      </c>
      <c r="BQ2" s="29">
        <v>3.0303030303030297E-2</v>
      </c>
    </row>
    <row r="3" spans="1:69" x14ac:dyDescent="0.2">
      <c r="A3" s="29"/>
      <c r="B3" s="29" t="s">
        <v>149</v>
      </c>
      <c r="C3" s="29" t="s">
        <v>111</v>
      </c>
      <c r="D3" s="29" t="s">
        <v>151</v>
      </c>
      <c r="E3" s="29" t="s">
        <v>152</v>
      </c>
      <c r="F3" s="29">
        <v>5100</v>
      </c>
      <c r="G3" s="29"/>
      <c r="H3" s="29"/>
      <c r="I3" s="29"/>
      <c r="J3" s="29"/>
      <c r="K3" s="29" t="s">
        <v>109</v>
      </c>
      <c r="L3" s="29" t="s">
        <v>109</v>
      </c>
      <c r="M3" s="29" t="s">
        <v>109</v>
      </c>
      <c r="N3" s="29" t="s">
        <v>109</v>
      </c>
      <c r="O3" s="29" t="s">
        <v>109</v>
      </c>
      <c r="P3" s="29" t="s">
        <v>109</v>
      </c>
      <c r="Q3" s="29" t="s">
        <v>109</v>
      </c>
      <c r="R3" s="29" t="s">
        <v>109</v>
      </c>
      <c r="S3" s="29" t="s">
        <v>109</v>
      </c>
      <c r="T3" s="29" t="s">
        <v>109</v>
      </c>
      <c r="U3" s="29" t="s">
        <v>109</v>
      </c>
      <c r="V3" s="29" t="s">
        <v>109</v>
      </c>
      <c r="W3" s="29" t="s">
        <v>109</v>
      </c>
      <c r="X3" s="29" t="s">
        <v>109</v>
      </c>
      <c r="Y3" s="29" t="s">
        <v>109</v>
      </c>
      <c r="Z3" s="29" t="s">
        <v>109</v>
      </c>
      <c r="AA3" s="29" t="s">
        <v>109</v>
      </c>
      <c r="AB3" s="29" t="s">
        <v>109</v>
      </c>
      <c r="AC3" s="29" t="s">
        <v>109</v>
      </c>
      <c r="AD3" s="29"/>
      <c r="AE3" s="29"/>
      <c r="AF3" s="29"/>
      <c r="AG3" s="29"/>
      <c r="AH3" s="29"/>
      <c r="AI3" s="29"/>
      <c r="AJ3" s="29"/>
      <c r="AK3" s="29">
        <v>0.96491228070175428</v>
      </c>
      <c r="AL3" s="29">
        <v>1</v>
      </c>
      <c r="AM3" s="29">
        <v>0.24242424242424238</v>
      </c>
      <c r="AN3" s="27">
        <v>42900</v>
      </c>
      <c r="AO3" s="27">
        <v>43099</v>
      </c>
      <c r="AP3" s="27">
        <v>42853</v>
      </c>
      <c r="AQ3" s="29">
        <v>0</v>
      </c>
      <c r="AR3" s="29">
        <v>7.0175438596491224E-2</v>
      </c>
      <c r="AS3" s="29">
        <v>3.5087719298245612E-2</v>
      </c>
      <c r="AT3" s="29">
        <v>0.10526315789473682</v>
      </c>
      <c r="AU3" s="29">
        <v>5.2631578947368411E-2</v>
      </c>
      <c r="AV3" s="29">
        <v>5.2631578947368411E-2</v>
      </c>
      <c r="AW3" s="29">
        <v>3.5087719298245612E-2</v>
      </c>
      <c r="AX3" s="29">
        <v>0.17543859649122806</v>
      </c>
      <c r="AY3" s="29">
        <v>7.0175438596491224E-2</v>
      </c>
      <c r="AZ3" s="29">
        <v>0.17543859649122806</v>
      </c>
      <c r="BA3" s="29">
        <v>5.2631578947368411E-2</v>
      </c>
      <c r="BB3" s="29">
        <v>0.10526315789473682</v>
      </c>
      <c r="BC3" s="29">
        <v>3.5087719298245612E-2</v>
      </c>
      <c r="BD3" s="29">
        <v>0.3</v>
      </c>
      <c r="BE3" s="29">
        <v>0.19999999999999998</v>
      </c>
      <c r="BF3" s="29">
        <v>0.19999999999999998</v>
      </c>
      <c r="BG3" s="29">
        <v>0.3</v>
      </c>
      <c r="BH3" s="29">
        <v>6.0606060606060594E-2</v>
      </c>
      <c r="BI3" s="29">
        <v>6.0606060606060594E-2</v>
      </c>
      <c r="BJ3" s="29">
        <v>0.12121212121212119</v>
      </c>
      <c r="BK3" s="29">
        <v>0</v>
      </c>
      <c r="BL3" s="29">
        <v>0</v>
      </c>
      <c r="BM3" s="29">
        <v>0</v>
      </c>
      <c r="BN3" s="29">
        <v>0</v>
      </c>
      <c r="BO3" s="29">
        <v>0</v>
      </c>
      <c r="BP3" s="29">
        <v>0</v>
      </c>
      <c r="BQ3" s="29">
        <v>0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2"/>
  <sheetViews>
    <sheetView workbookViewId="0"/>
  </sheetViews>
  <sheetFormatPr baseColWidth="10" defaultRowHeight="11.25" x14ac:dyDescent="0.2"/>
  <cols>
    <col min="1" max="1" width="14.33203125" bestFit="1" customWidth="1"/>
    <col min="2" max="2" width="10.1640625" bestFit="1" customWidth="1"/>
    <col min="3" max="3" width="20.33203125" bestFit="1" customWidth="1"/>
    <col min="4" max="4" width="51.6640625" bestFit="1" customWidth="1"/>
    <col min="5" max="5" width="13.5" bestFit="1" customWidth="1"/>
    <col min="6" max="6" width="8" bestFit="1" customWidth="1"/>
    <col min="7" max="7" width="14" bestFit="1" customWidth="1"/>
    <col min="8" max="8" width="28" bestFit="1" customWidth="1"/>
    <col min="9" max="9" width="34.6640625" bestFit="1" customWidth="1"/>
    <col min="10" max="10" width="23.6640625" bestFit="1" customWidth="1"/>
    <col min="11" max="11" width="18.1640625" bestFit="1" customWidth="1"/>
    <col min="12" max="12" width="13.33203125" bestFit="1" customWidth="1"/>
    <col min="13" max="13" width="14.1640625" bestFit="1" customWidth="1"/>
    <col min="14" max="14" width="15.5" bestFit="1" customWidth="1"/>
    <col min="15" max="15" width="30.1640625" bestFit="1" customWidth="1"/>
    <col min="16" max="16" width="21.83203125" bestFit="1" customWidth="1"/>
    <col min="17" max="17" width="22.6640625" bestFit="1" customWidth="1"/>
    <col min="18" max="18" width="21.83203125" bestFit="1" customWidth="1"/>
    <col min="19" max="19" width="22" bestFit="1" customWidth="1"/>
    <col min="20" max="20" width="16.83203125" bestFit="1" customWidth="1"/>
    <col min="21" max="21" width="26.33203125" bestFit="1" customWidth="1"/>
    <col min="22" max="22" width="27.1640625" bestFit="1" customWidth="1"/>
    <col min="23" max="23" width="13" bestFit="1" customWidth="1"/>
    <col min="24" max="24" width="10.6640625" bestFit="1" customWidth="1"/>
    <col min="25" max="25" width="13" bestFit="1" customWidth="1"/>
    <col min="26" max="26" width="15.33203125" bestFit="1" customWidth="1"/>
    <col min="27" max="27" width="28.83203125" bestFit="1" customWidth="1"/>
    <col min="28" max="28" width="20.1640625" bestFit="1" customWidth="1"/>
    <col min="29" max="29" width="24.1640625" bestFit="1" customWidth="1"/>
    <col min="30" max="30" width="25.33203125" bestFit="1" customWidth="1"/>
    <col min="31" max="31" width="13.5" bestFit="1" customWidth="1"/>
    <col min="32" max="32" width="16.1640625" bestFit="1" customWidth="1"/>
    <col min="33" max="33" width="13.33203125" bestFit="1" customWidth="1"/>
    <col min="34" max="34" width="23.33203125" bestFit="1" customWidth="1"/>
    <col min="35" max="35" width="13.83203125" bestFit="1" customWidth="1"/>
    <col min="36" max="36" width="16" bestFit="1" customWidth="1"/>
    <col min="37" max="37" width="16.83203125" bestFit="1" customWidth="1"/>
    <col min="38" max="38" width="18" bestFit="1" customWidth="1"/>
    <col min="39" max="39" width="14.6640625" bestFit="1" customWidth="1"/>
    <col min="40" max="40" width="31.5" bestFit="1" customWidth="1"/>
    <col min="41" max="41" width="32.1640625" bestFit="1" customWidth="1"/>
    <col min="42" max="42" width="29.33203125" bestFit="1" customWidth="1"/>
    <col min="43" max="43" width="24.83203125" bestFit="1" customWidth="1"/>
    <col min="44" max="44" width="19.33203125" bestFit="1" customWidth="1"/>
    <col min="45" max="45" width="14.33203125" bestFit="1" customWidth="1"/>
    <col min="46" max="46" width="15.1640625" bestFit="1" customWidth="1"/>
    <col min="47" max="47" width="16.5" bestFit="1" customWidth="1"/>
    <col min="48" max="48" width="31.1640625" bestFit="1" customWidth="1"/>
    <col min="49" max="49" width="23.1640625" bestFit="1" customWidth="1"/>
    <col min="50" max="50" width="23.6640625" bestFit="1" customWidth="1"/>
    <col min="51" max="51" width="22.83203125" bestFit="1" customWidth="1"/>
    <col min="52" max="52" width="24.1640625" bestFit="1" customWidth="1"/>
    <col min="53" max="53" width="21.83203125" bestFit="1" customWidth="1"/>
    <col min="54" max="54" width="28.33203125" bestFit="1" customWidth="1"/>
    <col min="55" max="55" width="29.33203125" bestFit="1" customWidth="1"/>
    <col min="56" max="56" width="15" bestFit="1" customWidth="1"/>
    <col min="57" max="57" width="12.6640625" bestFit="1" customWidth="1"/>
    <col min="58" max="58" width="15" bestFit="1" customWidth="1"/>
    <col min="59" max="59" width="17.33203125" bestFit="1" customWidth="1"/>
    <col min="60" max="60" width="31" bestFit="1" customWidth="1"/>
    <col min="61" max="61" width="22.1640625" bestFit="1" customWidth="1"/>
    <col min="62" max="62" width="26.1640625" bestFit="1" customWidth="1"/>
    <col min="63" max="63" width="27.33203125" bestFit="1" customWidth="1"/>
    <col min="64" max="64" width="15.5" bestFit="1" customWidth="1"/>
    <col min="65" max="65" width="18.1640625" bestFit="1" customWidth="1"/>
    <col min="66" max="66" width="15.33203125" bestFit="1" customWidth="1"/>
    <col min="67" max="67" width="25.5" bestFit="1" customWidth="1"/>
    <col min="68" max="68" width="15.83203125" bestFit="1" customWidth="1"/>
    <col min="69" max="69" width="18" bestFit="1" customWidth="1"/>
    <col min="70" max="70" width="10.1640625" bestFit="1" customWidth="1"/>
    <col min="71" max="71" width="20.33203125" bestFit="1" customWidth="1"/>
    <col min="72" max="72" width="51.6640625" bestFit="1" customWidth="1"/>
    <col min="73" max="73" width="13.5" bestFit="1" customWidth="1"/>
    <col min="74" max="74" width="8" bestFit="1" customWidth="1"/>
    <col min="75" max="75" width="14" bestFit="1" customWidth="1"/>
    <col min="76" max="76" width="28" bestFit="1" customWidth="1"/>
    <col min="77" max="77" width="34.6640625" bestFit="1" customWidth="1"/>
    <col min="78" max="78" width="23.6640625" bestFit="1" customWidth="1"/>
    <col min="79" max="79" width="18.1640625" bestFit="1" customWidth="1"/>
    <col min="80" max="80" width="13.33203125" bestFit="1" customWidth="1"/>
    <col min="81" max="81" width="14.1640625" bestFit="1" customWidth="1"/>
    <col min="82" max="82" width="15.5" bestFit="1" customWidth="1"/>
    <col min="83" max="83" width="30.1640625" bestFit="1" customWidth="1"/>
    <col min="84" max="84" width="21.83203125" bestFit="1" customWidth="1"/>
    <col min="85" max="85" width="22.6640625" bestFit="1" customWidth="1"/>
    <col min="86" max="86" width="21.83203125" bestFit="1" customWidth="1"/>
    <col min="87" max="87" width="22" bestFit="1" customWidth="1"/>
    <col min="88" max="88" width="16.83203125" bestFit="1" customWidth="1"/>
    <col min="89" max="89" width="26.33203125" bestFit="1" customWidth="1"/>
    <col min="90" max="90" width="27.1640625" bestFit="1" customWidth="1"/>
    <col min="91" max="91" width="13" bestFit="1" customWidth="1"/>
    <col min="92" max="92" width="10.6640625" bestFit="1" customWidth="1"/>
    <col min="93" max="93" width="13" bestFit="1" customWidth="1"/>
    <col min="94" max="94" width="15.33203125" bestFit="1" customWidth="1"/>
    <col min="95" max="95" width="28.83203125" bestFit="1" customWidth="1"/>
    <col min="96" max="96" width="20.1640625" bestFit="1" customWidth="1"/>
    <col min="97" max="97" width="24.1640625" bestFit="1" customWidth="1"/>
    <col min="98" max="98" width="25.33203125" bestFit="1" customWidth="1"/>
    <col min="99" max="99" width="13.5" bestFit="1" customWidth="1"/>
    <col min="100" max="100" width="16.1640625" bestFit="1" customWidth="1"/>
    <col min="101" max="101" width="13.33203125" bestFit="1" customWidth="1"/>
    <col min="102" max="102" width="23.33203125" bestFit="1" customWidth="1"/>
    <col min="103" max="103" width="13.83203125" bestFit="1" customWidth="1"/>
    <col min="104" max="104" width="16" bestFit="1" customWidth="1"/>
    <col min="105" max="105" width="16.83203125" bestFit="1" customWidth="1"/>
    <col min="106" max="106" width="18" bestFit="1" customWidth="1"/>
    <col min="107" max="107" width="14.6640625" bestFit="1" customWidth="1"/>
    <col min="108" max="108" width="31.5" bestFit="1" customWidth="1"/>
    <col min="109" max="109" width="32.1640625" bestFit="1" customWidth="1"/>
    <col min="110" max="110" width="29.33203125" bestFit="1" customWidth="1"/>
    <col min="111" max="111" width="24.83203125" bestFit="1" customWidth="1"/>
    <col min="112" max="112" width="19.33203125" bestFit="1" customWidth="1"/>
    <col min="113" max="113" width="14.33203125" bestFit="1" customWidth="1"/>
    <col min="114" max="114" width="15.1640625" bestFit="1" customWidth="1"/>
    <col min="115" max="115" width="16.5" bestFit="1" customWidth="1"/>
    <col min="116" max="116" width="31.1640625" bestFit="1" customWidth="1"/>
    <col min="117" max="117" width="23.1640625" bestFit="1" customWidth="1"/>
    <col min="118" max="118" width="23.6640625" bestFit="1" customWidth="1"/>
    <col min="119" max="119" width="22.83203125" bestFit="1" customWidth="1"/>
    <col min="120" max="120" width="24.1640625" bestFit="1" customWidth="1"/>
    <col min="121" max="121" width="21.83203125" bestFit="1" customWidth="1"/>
    <col min="122" max="122" width="28.33203125" bestFit="1" customWidth="1"/>
    <col min="123" max="123" width="29.33203125" bestFit="1" customWidth="1"/>
    <col min="124" max="124" width="15" bestFit="1" customWidth="1"/>
    <col min="125" max="125" width="12.6640625" bestFit="1" customWidth="1"/>
    <col min="126" max="126" width="15" bestFit="1" customWidth="1"/>
    <col min="127" max="127" width="17.33203125" bestFit="1" customWidth="1"/>
    <col min="128" max="128" width="31" bestFit="1" customWidth="1"/>
    <col min="129" max="129" width="22.1640625" bestFit="1" customWidth="1"/>
    <col min="130" max="130" width="26.1640625" bestFit="1" customWidth="1"/>
    <col min="131" max="131" width="27.33203125" bestFit="1" customWidth="1"/>
    <col min="132" max="132" width="15.5" bestFit="1" customWidth="1"/>
    <col min="133" max="133" width="18.1640625" bestFit="1" customWidth="1"/>
    <col min="134" max="134" width="15.33203125" bestFit="1" customWidth="1"/>
    <col min="135" max="135" width="25.5" bestFit="1" customWidth="1"/>
    <col min="136" max="136" width="15.83203125" bestFit="1" customWidth="1"/>
    <col min="137" max="137" width="18" bestFit="1" customWidth="1"/>
  </cols>
  <sheetData>
    <row r="1" spans="1:69" x14ac:dyDescent="0.2">
      <c r="A1" s="29" t="s">
        <v>0</v>
      </c>
      <c r="B1" s="29" t="s">
        <v>92</v>
      </c>
      <c r="C1" s="29" t="s">
        <v>1</v>
      </c>
      <c r="D1" s="29" t="s">
        <v>2</v>
      </c>
      <c r="E1" s="29" t="s">
        <v>3</v>
      </c>
      <c r="F1" s="29" t="s">
        <v>93</v>
      </c>
      <c r="G1" s="29" t="s">
        <v>37</v>
      </c>
      <c r="H1" s="29" t="s">
        <v>39</v>
      </c>
      <c r="I1" s="29" t="s">
        <v>38</v>
      </c>
      <c r="J1" s="29" t="s">
        <v>94</v>
      </c>
      <c r="K1" s="29" t="s">
        <v>4</v>
      </c>
      <c r="L1" s="29" t="s">
        <v>5</v>
      </c>
      <c r="M1" s="29" t="s">
        <v>6</v>
      </c>
      <c r="N1" s="29" t="s">
        <v>7</v>
      </c>
      <c r="O1" s="29" t="s">
        <v>8</v>
      </c>
      <c r="P1" s="29" t="s">
        <v>95</v>
      </c>
      <c r="Q1" s="29" t="s">
        <v>9</v>
      </c>
      <c r="R1" s="29" t="s">
        <v>10</v>
      </c>
      <c r="S1" s="29" t="s">
        <v>11</v>
      </c>
      <c r="T1" s="29" t="s">
        <v>96</v>
      </c>
      <c r="U1" s="29" t="s">
        <v>12</v>
      </c>
      <c r="V1" s="29" t="s">
        <v>13</v>
      </c>
      <c r="W1" s="29" t="s">
        <v>14</v>
      </c>
      <c r="X1" s="29" t="s">
        <v>15</v>
      </c>
      <c r="Y1" s="29" t="s">
        <v>16</v>
      </c>
      <c r="Z1" s="29" t="s">
        <v>17</v>
      </c>
      <c r="AA1" s="29" t="s">
        <v>18</v>
      </c>
      <c r="AB1" s="29" t="s">
        <v>19</v>
      </c>
      <c r="AC1" s="29" t="s">
        <v>20</v>
      </c>
      <c r="AD1" s="29" t="s">
        <v>21</v>
      </c>
      <c r="AE1" s="29" t="s">
        <v>22</v>
      </c>
      <c r="AF1" s="29" t="s">
        <v>23</v>
      </c>
      <c r="AG1" s="29" t="s">
        <v>24</v>
      </c>
      <c r="AH1" s="29" t="s">
        <v>25</v>
      </c>
      <c r="AI1" s="29" t="s">
        <v>26</v>
      </c>
      <c r="AJ1" s="29" t="s">
        <v>27</v>
      </c>
      <c r="AK1" s="29" t="s">
        <v>97</v>
      </c>
      <c r="AL1" s="29" t="s">
        <v>98</v>
      </c>
      <c r="AM1" s="29" t="s">
        <v>99</v>
      </c>
      <c r="AN1" s="27" t="s">
        <v>100</v>
      </c>
      <c r="AO1" s="27" t="s">
        <v>88</v>
      </c>
      <c r="AP1" s="27" t="s">
        <v>101</v>
      </c>
      <c r="AQ1" s="29" t="s">
        <v>102</v>
      </c>
      <c r="AR1" s="29" t="s">
        <v>42</v>
      </c>
      <c r="AS1" s="29" t="s">
        <v>43</v>
      </c>
      <c r="AT1" s="29" t="s">
        <v>44</v>
      </c>
      <c r="AU1" s="29" t="s">
        <v>45</v>
      </c>
      <c r="AV1" s="29" t="s">
        <v>46</v>
      </c>
      <c r="AW1" s="29" t="s">
        <v>47</v>
      </c>
      <c r="AX1" s="29" t="s">
        <v>48</v>
      </c>
      <c r="AY1" s="29" t="s">
        <v>49</v>
      </c>
      <c r="AZ1" s="29" t="s">
        <v>50</v>
      </c>
      <c r="BA1" s="29" t="s">
        <v>51</v>
      </c>
      <c r="BB1" s="29" t="s">
        <v>52</v>
      </c>
      <c r="BC1" s="29" t="s">
        <v>53</v>
      </c>
      <c r="BD1" s="29" t="s">
        <v>54</v>
      </c>
      <c r="BE1" s="29" t="s">
        <v>55</v>
      </c>
      <c r="BF1" s="29" t="s">
        <v>56</v>
      </c>
      <c r="BG1" s="29" t="s">
        <v>57</v>
      </c>
      <c r="BH1" s="29" t="s">
        <v>58</v>
      </c>
      <c r="BI1" s="29" t="s">
        <v>59</v>
      </c>
      <c r="BJ1" s="29" t="s">
        <v>60</v>
      </c>
      <c r="BK1" s="29" t="s">
        <v>61</v>
      </c>
      <c r="BL1" s="29" t="s">
        <v>62</v>
      </c>
      <c r="BM1" s="29" t="s">
        <v>63</v>
      </c>
      <c r="BN1" s="29" t="s">
        <v>64</v>
      </c>
      <c r="BO1" s="29" t="s">
        <v>65</v>
      </c>
      <c r="BP1" s="29" t="s">
        <v>66</v>
      </c>
      <c r="BQ1" s="28" t="s">
        <v>67</v>
      </c>
    </row>
    <row r="2" spans="1:69" x14ac:dyDescent="0.2">
      <c r="A2" s="29"/>
      <c r="B2" s="29" t="s">
        <v>153</v>
      </c>
      <c r="C2" s="29" t="s">
        <v>111</v>
      </c>
      <c r="D2" s="29" t="s">
        <v>154</v>
      </c>
      <c r="E2" s="29" t="s">
        <v>155</v>
      </c>
      <c r="F2" s="29">
        <v>3500</v>
      </c>
      <c r="G2" s="29"/>
      <c r="H2" s="29"/>
      <c r="I2" s="29"/>
      <c r="J2" s="29"/>
      <c r="K2" s="29" t="s">
        <v>109</v>
      </c>
      <c r="L2" s="29" t="s">
        <v>109</v>
      </c>
      <c r="M2" s="29" t="s">
        <v>109</v>
      </c>
      <c r="N2" s="29" t="s">
        <v>109</v>
      </c>
      <c r="O2" s="29" t="s">
        <v>109</v>
      </c>
      <c r="P2" s="29" t="s">
        <v>109</v>
      </c>
      <c r="Q2" s="29" t="s">
        <v>109</v>
      </c>
      <c r="R2" s="29" t="s">
        <v>109</v>
      </c>
      <c r="S2" s="29" t="s">
        <v>109</v>
      </c>
      <c r="T2" s="29" t="s">
        <v>109</v>
      </c>
      <c r="U2" s="29" t="s">
        <v>109</v>
      </c>
      <c r="V2" s="29" t="s">
        <v>109</v>
      </c>
      <c r="W2" s="29" t="s">
        <v>109</v>
      </c>
      <c r="X2" s="29" t="s">
        <v>109</v>
      </c>
      <c r="Y2" s="29" t="s">
        <v>109</v>
      </c>
      <c r="Z2" s="29" t="s">
        <v>109</v>
      </c>
      <c r="AA2" s="29" t="s">
        <v>109</v>
      </c>
      <c r="AB2" s="29" t="s">
        <v>109</v>
      </c>
      <c r="AC2" s="29" t="s">
        <v>109</v>
      </c>
      <c r="AD2" s="29" t="s">
        <v>109</v>
      </c>
      <c r="AE2" s="29" t="s">
        <v>109</v>
      </c>
      <c r="AF2" s="29" t="s">
        <v>109</v>
      </c>
      <c r="AG2" s="29" t="s">
        <v>109</v>
      </c>
      <c r="AH2" s="29" t="s">
        <v>109</v>
      </c>
      <c r="AI2" s="29" t="s">
        <v>109</v>
      </c>
      <c r="AJ2" s="29" t="s">
        <v>109</v>
      </c>
      <c r="AK2" s="29">
        <v>0.96491228070175428</v>
      </c>
      <c r="AL2" s="29">
        <v>1</v>
      </c>
      <c r="AM2" s="29">
        <v>0.99999999999999978</v>
      </c>
      <c r="AN2" s="27">
        <v>42998</v>
      </c>
      <c r="AO2" s="27">
        <v>42935</v>
      </c>
      <c r="AP2" s="27">
        <v>42870</v>
      </c>
      <c r="AQ2" s="29">
        <v>0</v>
      </c>
      <c r="AR2" s="29">
        <v>7.0175438596491224E-2</v>
      </c>
      <c r="AS2" s="29">
        <v>3.5087719298245612E-2</v>
      </c>
      <c r="AT2" s="29">
        <v>0.10526315789473682</v>
      </c>
      <c r="AU2" s="29">
        <v>5.2631578947368411E-2</v>
      </c>
      <c r="AV2" s="29">
        <v>5.2631578947368411E-2</v>
      </c>
      <c r="AW2" s="29">
        <v>3.5087719298245612E-2</v>
      </c>
      <c r="AX2" s="29">
        <v>0.17543859649122806</v>
      </c>
      <c r="AY2" s="29">
        <v>7.0175438596491224E-2</v>
      </c>
      <c r="AZ2" s="29">
        <v>0.17543859649122806</v>
      </c>
      <c r="BA2" s="29">
        <v>5.2631578947368411E-2</v>
      </c>
      <c r="BB2" s="29">
        <v>0.10526315789473682</v>
      </c>
      <c r="BC2" s="29">
        <v>3.5087719298245612E-2</v>
      </c>
      <c r="BD2" s="29">
        <v>0.3</v>
      </c>
      <c r="BE2" s="29">
        <v>0.19999999999999998</v>
      </c>
      <c r="BF2" s="29">
        <v>0.19999999999999998</v>
      </c>
      <c r="BG2" s="29">
        <v>0.3</v>
      </c>
      <c r="BH2" s="29">
        <v>6.0606060606060594E-2</v>
      </c>
      <c r="BI2" s="29">
        <v>6.0606060606060594E-2</v>
      </c>
      <c r="BJ2" s="29">
        <v>0.12121212121212119</v>
      </c>
      <c r="BK2" s="29">
        <v>0.24242424242424238</v>
      </c>
      <c r="BL2" s="29">
        <v>9.0909090909090884E-2</v>
      </c>
      <c r="BM2" s="29">
        <v>0.18181818181818177</v>
      </c>
      <c r="BN2" s="29">
        <v>6.0606060606060594E-2</v>
      </c>
      <c r="BO2" s="29">
        <v>9.0909090909090884E-2</v>
      </c>
      <c r="BP2" s="29">
        <v>6.0606060606060594E-2</v>
      </c>
      <c r="BQ2" s="29">
        <v>3.0303030303030297E-2</v>
      </c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6"/>
  <sheetViews>
    <sheetView workbookViewId="0"/>
  </sheetViews>
  <sheetFormatPr baseColWidth="10" defaultRowHeight="11.25" x14ac:dyDescent="0.2"/>
  <cols>
    <col min="1" max="1" width="14.33203125" bestFit="1" customWidth="1"/>
    <col min="2" max="2" width="10.1640625" bestFit="1" customWidth="1"/>
    <col min="3" max="3" width="21.1640625" bestFit="1" customWidth="1"/>
    <col min="4" max="4" width="46.6640625" bestFit="1" customWidth="1"/>
    <col min="5" max="5" width="27.6640625" bestFit="1" customWidth="1"/>
    <col min="6" max="6" width="8" bestFit="1" customWidth="1"/>
    <col min="7" max="7" width="14" bestFit="1" customWidth="1"/>
    <col min="8" max="8" width="28" bestFit="1" customWidth="1"/>
    <col min="9" max="9" width="34.6640625" bestFit="1" customWidth="1"/>
    <col min="10" max="10" width="23.6640625" bestFit="1" customWidth="1"/>
    <col min="11" max="11" width="18.1640625" bestFit="1" customWidth="1"/>
    <col min="12" max="12" width="13.33203125" bestFit="1" customWidth="1"/>
    <col min="13" max="13" width="14.1640625" bestFit="1" customWidth="1"/>
    <col min="14" max="14" width="15.5" bestFit="1" customWidth="1"/>
    <col min="15" max="15" width="30.1640625" bestFit="1" customWidth="1"/>
    <col min="16" max="16" width="21.83203125" bestFit="1" customWidth="1"/>
    <col min="17" max="17" width="22.6640625" bestFit="1" customWidth="1"/>
    <col min="18" max="18" width="21.83203125" bestFit="1" customWidth="1"/>
    <col min="19" max="19" width="22" bestFit="1" customWidth="1"/>
    <col min="20" max="20" width="16.83203125" bestFit="1" customWidth="1"/>
    <col min="21" max="21" width="26.33203125" bestFit="1" customWidth="1"/>
    <col min="22" max="22" width="27.1640625" bestFit="1" customWidth="1"/>
    <col min="23" max="23" width="13" bestFit="1" customWidth="1"/>
    <col min="24" max="24" width="10.6640625" bestFit="1" customWidth="1"/>
    <col min="25" max="25" width="13" bestFit="1" customWidth="1"/>
    <col min="26" max="26" width="15.33203125" bestFit="1" customWidth="1"/>
    <col min="27" max="27" width="28.83203125" bestFit="1" customWidth="1"/>
    <col min="28" max="28" width="20.1640625" bestFit="1" customWidth="1"/>
    <col min="29" max="29" width="24.1640625" bestFit="1" customWidth="1"/>
    <col min="30" max="30" width="25.33203125" bestFit="1" customWidth="1"/>
    <col min="31" max="31" width="13.5" bestFit="1" customWidth="1"/>
    <col min="32" max="32" width="16.1640625" bestFit="1" customWidth="1"/>
    <col min="33" max="33" width="13.33203125" bestFit="1" customWidth="1"/>
    <col min="34" max="34" width="23.33203125" bestFit="1" customWidth="1"/>
    <col min="35" max="35" width="13.83203125" bestFit="1" customWidth="1"/>
    <col min="36" max="36" width="16" bestFit="1" customWidth="1"/>
    <col min="37" max="37" width="16.83203125" bestFit="1" customWidth="1"/>
    <col min="38" max="38" width="18" bestFit="1" customWidth="1"/>
    <col min="39" max="39" width="14.6640625" bestFit="1" customWidth="1"/>
    <col min="40" max="40" width="31.5" bestFit="1" customWidth="1"/>
    <col min="41" max="41" width="32.1640625" bestFit="1" customWidth="1"/>
    <col min="42" max="42" width="29.33203125" bestFit="1" customWidth="1"/>
    <col min="43" max="43" width="24.83203125" bestFit="1" customWidth="1"/>
    <col min="44" max="44" width="19.33203125" bestFit="1" customWidth="1"/>
    <col min="45" max="45" width="14.33203125" bestFit="1" customWidth="1"/>
    <col min="46" max="46" width="15.1640625" bestFit="1" customWidth="1"/>
    <col min="47" max="47" width="16.5" bestFit="1" customWidth="1"/>
    <col min="48" max="48" width="31.1640625" bestFit="1" customWidth="1"/>
    <col min="49" max="49" width="23.1640625" bestFit="1" customWidth="1"/>
    <col min="50" max="50" width="23.6640625" bestFit="1" customWidth="1"/>
    <col min="51" max="51" width="22.83203125" bestFit="1" customWidth="1"/>
    <col min="52" max="52" width="24.1640625" bestFit="1" customWidth="1"/>
    <col min="53" max="53" width="21.83203125" bestFit="1" customWidth="1"/>
    <col min="54" max="54" width="28.33203125" bestFit="1" customWidth="1"/>
    <col min="55" max="55" width="29.33203125" bestFit="1" customWidth="1"/>
    <col min="56" max="56" width="15" bestFit="1" customWidth="1"/>
    <col min="57" max="57" width="12.6640625" bestFit="1" customWidth="1"/>
    <col min="58" max="58" width="15" bestFit="1" customWidth="1"/>
    <col min="59" max="59" width="17.33203125" bestFit="1" customWidth="1"/>
    <col min="60" max="60" width="31" bestFit="1" customWidth="1"/>
    <col min="61" max="61" width="22.1640625" bestFit="1" customWidth="1"/>
    <col min="62" max="62" width="26.1640625" bestFit="1" customWidth="1"/>
    <col min="63" max="63" width="27.33203125" bestFit="1" customWidth="1"/>
    <col min="64" max="64" width="15.5" bestFit="1" customWidth="1"/>
    <col min="65" max="65" width="18.1640625" bestFit="1" customWidth="1"/>
    <col min="66" max="66" width="15.33203125" bestFit="1" customWidth="1"/>
    <col min="67" max="67" width="25.5" bestFit="1" customWidth="1"/>
    <col min="68" max="68" width="15.83203125" bestFit="1" customWidth="1"/>
    <col min="69" max="69" width="18" bestFit="1" customWidth="1"/>
    <col min="70" max="70" width="10.1640625" bestFit="1" customWidth="1"/>
    <col min="71" max="71" width="21.1640625" bestFit="1" customWidth="1"/>
    <col min="72" max="72" width="46.6640625" bestFit="1" customWidth="1"/>
    <col min="73" max="73" width="27.6640625" bestFit="1" customWidth="1"/>
    <col min="74" max="74" width="8" bestFit="1" customWidth="1"/>
    <col min="75" max="75" width="14" bestFit="1" customWidth="1"/>
    <col min="76" max="76" width="28" bestFit="1" customWidth="1"/>
    <col min="77" max="77" width="34.6640625" bestFit="1" customWidth="1"/>
    <col min="78" max="78" width="23.6640625" bestFit="1" customWidth="1"/>
    <col min="79" max="79" width="18.1640625" bestFit="1" customWidth="1"/>
    <col min="80" max="80" width="13.33203125" bestFit="1" customWidth="1"/>
    <col min="81" max="81" width="14.1640625" bestFit="1" customWidth="1"/>
    <col min="82" max="82" width="15.5" bestFit="1" customWidth="1"/>
    <col min="83" max="83" width="30.1640625" bestFit="1" customWidth="1"/>
    <col min="84" max="84" width="21.83203125" bestFit="1" customWidth="1"/>
    <col min="85" max="85" width="22.6640625" bestFit="1" customWidth="1"/>
    <col min="86" max="86" width="21.83203125" bestFit="1" customWidth="1"/>
    <col min="87" max="87" width="22" bestFit="1" customWidth="1"/>
    <col min="88" max="88" width="16.83203125" bestFit="1" customWidth="1"/>
    <col min="89" max="89" width="26.33203125" bestFit="1" customWidth="1"/>
    <col min="90" max="90" width="27.1640625" bestFit="1" customWidth="1"/>
    <col min="91" max="91" width="13" bestFit="1" customWidth="1"/>
    <col min="92" max="92" width="10.6640625" bestFit="1" customWidth="1"/>
    <col min="93" max="93" width="13" bestFit="1" customWidth="1"/>
    <col min="94" max="94" width="15.33203125" bestFit="1" customWidth="1"/>
    <col min="95" max="95" width="28.83203125" bestFit="1" customWidth="1"/>
    <col min="96" max="96" width="20.1640625" bestFit="1" customWidth="1"/>
    <col min="97" max="97" width="24.1640625" bestFit="1" customWidth="1"/>
    <col min="98" max="98" width="25.33203125" bestFit="1" customWidth="1"/>
    <col min="99" max="99" width="13.5" bestFit="1" customWidth="1"/>
    <col min="100" max="100" width="16.1640625" bestFit="1" customWidth="1"/>
    <col min="101" max="101" width="13.33203125" bestFit="1" customWidth="1"/>
    <col min="102" max="102" width="23.33203125" bestFit="1" customWidth="1"/>
    <col min="103" max="103" width="13.83203125" bestFit="1" customWidth="1"/>
    <col min="104" max="104" width="16" bestFit="1" customWidth="1"/>
    <col min="105" max="105" width="16.83203125" bestFit="1" customWidth="1"/>
    <col min="106" max="106" width="18" bestFit="1" customWidth="1"/>
    <col min="107" max="107" width="14.6640625" bestFit="1" customWidth="1"/>
    <col min="108" max="108" width="31.5" bestFit="1" customWidth="1"/>
    <col min="109" max="109" width="32.1640625" bestFit="1" customWidth="1"/>
    <col min="110" max="110" width="29.33203125" bestFit="1" customWidth="1"/>
    <col min="111" max="111" width="24.83203125" bestFit="1" customWidth="1"/>
    <col min="112" max="112" width="19.33203125" bestFit="1" customWidth="1"/>
    <col min="113" max="113" width="14.33203125" bestFit="1" customWidth="1"/>
    <col min="114" max="114" width="15.1640625" bestFit="1" customWidth="1"/>
    <col min="115" max="115" width="16.5" bestFit="1" customWidth="1"/>
    <col min="116" max="116" width="31.1640625" bestFit="1" customWidth="1"/>
    <col min="117" max="117" width="23.1640625" bestFit="1" customWidth="1"/>
    <col min="118" max="118" width="23.6640625" bestFit="1" customWidth="1"/>
    <col min="119" max="119" width="22.83203125" bestFit="1" customWidth="1"/>
    <col min="120" max="120" width="24.1640625" bestFit="1" customWidth="1"/>
    <col min="121" max="121" width="21.83203125" bestFit="1" customWidth="1"/>
    <col min="122" max="122" width="28.33203125" bestFit="1" customWidth="1"/>
    <col min="123" max="123" width="29.33203125" bestFit="1" customWidth="1"/>
    <col min="124" max="124" width="15" bestFit="1" customWidth="1"/>
    <col min="125" max="125" width="12.6640625" bestFit="1" customWidth="1"/>
    <col min="126" max="126" width="15" bestFit="1" customWidth="1"/>
    <col min="127" max="127" width="17.33203125" bestFit="1" customWidth="1"/>
    <col min="128" max="128" width="31" bestFit="1" customWidth="1"/>
    <col min="129" max="129" width="22.1640625" bestFit="1" customWidth="1"/>
    <col min="130" max="130" width="26.1640625" bestFit="1" customWidth="1"/>
    <col min="131" max="131" width="27.33203125" bestFit="1" customWidth="1"/>
    <col min="132" max="132" width="15.5" bestFit="1" customWidth="1"/>
    <col min="133" max="133" width="18.1640625" bestFit="1" customWidth="1"/>
    <col min="134" max="134" width="15.33203125" bestFit="1" customWidth="1"/>
    <col min="135" max="135" width="25.5" bestFit="1" customWidth="1"/>
    <col min="136" max="136" width="15.83203125" bestFit="1" customWidth="1"/>
    <col min="137" max="137" width="18" bestFit="1" customWidth="1"/>
  </cols>
  <sheetData>
    <row r="1" spans="1:69" x14ac:dyDescent="0.2">
      <c r="A1" s="29" t="s">
        <v>0</v>
      </c>
      <c r="B1" s="29" t="s">
        <v>92</v>
      </c>
      <c r="C1" s="29" t="s">
        <v>1</v>
      </c>
      <c r="D1" s="29" t="s">
        <v>2</v>
      </c>
      <c r="E1" s="29" t="s">
        <v>3</v>
      </c>
      <c r="F1" s="29" t="s">
        <v>93</v>
      </c>
      <c r="G1" s="29" t="s">
        <v>37</v>
      </c>
      <c r="H1" s="29" t="s">
        <v>39</v>
      </c>
      <c r="I1" s="29" t="s">
        <v>38</v>
      </c>
      <c r="J1" s="29" t="s">
        <v>94</v>
      </c>
      <c r="K1" s="29" t="s">
        <v>4</v>
      </c>
      <c r="L1" s="29" t="s">
        <v>5</v>
      </c>
      <c r="M1" s="29" t="s">
        <v>6</v>
      </c>
      <c r="N1" s="29" t="s">
        <v>7</v>
      </c>
      <c r="O1" s="29" t="s">
        <v>8</v>
      </c>
      <c r="P1" s="29" t="s">
        <v>95</v>
      </c>
      <c r="Q1" s="29" t="s">
        <v>9</v>
      </c>
      <c r="R1" s="29" t="s">
        <v>10</v>
      </c>
      <c r="S1" s="29" t="s">
        <v>11</v>
      </c>
      <c r="T1" s="29" t="s">
        <v>96</v>
      </c>
      <c r="U1" s="29" t="s">
        <v>12</v>
      </c>
      <c r="V1" s="29" t="s">
        <v>13</v>
      </c>
      <c r="W1" s="29" t="s">
        <v>14</v>
      </c>
      <c r="X1" s="29" t="s">
        <v>15</v>
      </c>
      <c r="Y1" s="29" t="s">
        <v>16</v>
      </c>
      <c r="Z1" s="29" t="s">
        <v>17</v>
      </c>
      <c r="AA1" s="29" t="s">
        <v>18</v>
      </c>
      <c r="AB1" s="29" t="s">
        <v>19</v>
      </c>
      <c r="AC1" s="29" t="s">
        <v>20</v>
      </c>
      <c r="AD1" s="29" t="s">
        <v>21</v>
      </c>
      <c r="AE1" s="29" t="s">
        <v>22</v>
      </c>
      <c r="AF1" s="29" t="s">
        <v>23</v>
      </c>
      <c r="AG1" s="29" t="s">
        <v>24</v>
      </c>
      <c r="AH1" s="29" t="s">
        <v>25</v>
      </c>
      <c r="AI1" s="29" t="s">
        <v>26</v>
      </c>
      <c r="AJ1" s="29" t="s">
        <v>27</v>
      </c>
      <c r="AK1" s="29" t="s">
        <v>97</v>
      </c>
      <c r="AL1" s="29" t="s">
        <v>98</v>
      </c>
      <c r="AM1" s="29" t="s">
        <v>99</v>
      </c>
      <c r="AN1" s="27" t="s">
        <v>100</v>
      </c>
      <c r="AO1" s="27" t="s">
        <v>88</v>
      </c>
      <c r="AP1" s="27" t="s">
        <v>101</v>
      </c>
      <c r="AQ1" s="29" t="s">
        <v>102</v>
      </c>
      <c r="AR1" s="29" t="s">
        <v>42</v>
      </c>
      <c r="AS1" s="29" t="s">
        <v>43</v>
      </c>
      <c r="AT1" s="29" t="s">
        <v>44</v>
      </c>
      <c r="AU1" s="29" t="s">
        <v>45</v>
      </c>
      <c r="AV1" s="29" t="s">
        <v>46</v>
      </c>
      <c r="AW1" s="29" t="s">
        <v>47</v>
      </c>
      <c r="AX1" s="29" t="s">
        <v>48</v>
      </c>
      <c r="AY1" s="29" t="s">
        <v>49</v>
      </c>
      <c r="AZ1" s="29" t="s">
        <v>50</v>
      </c>
      <c r="BA1" s="29" t="s">
        <v>51</v>
      </c>
      <c r="BB1" s="29" t="s">
        <v>52</v>
      </c>
      <c r="BC1" s="29" t="s">
        <v>53</v>
      </c>
      <c r="BD1" s="29" t="s">
        <v>54</v>
      </c>
      <c r="BE1" s="29" t="s">
        <v>55</v>
      </c>
      <c r="BF1" s="29" t="s">
        <v>56</v>
      </c>
      <c r="BG1" s="29" t="s">
        <v>57</v>
      </c>
      <c r="BH1" s="29" t="s">
        <v>58</v>
      </c>
      <c r="BI1" s="29" t="s">
        <v>59</v>
      </c>
      <c r="BJ1" s="29" t="s">
        <v>60</v>
      </c>
      <c r="BK1" s="29" t="s">
        <v>61</v>
      </c>
      <c r="BL1" s="29" t="s">
        <v>62</v>
      </c>
      <c r="BM1" s="29" t="s">
        <v>63</v>
      </c>
      <c r="BN1" s="29" t="s">
        <v>64</v>
      </c>
      <c r="BO1" s="29" t="s">
        <v>65</v>
      </c>
      <c r="BP1" s="29" t="s">
        <v>66</v>
      </c>
      <c r="BQ1" s="28" t="s">
        <v>67</v>
      </c>
    </row>
    <row r="2" spans="1:69" x14ac:dyDescent="0.2">
      <c r="A2" s="29"/>
      <c r="B2" s="29" t="s">
        <v>156</v>
      </c>
      <c r="C2" s="29" t="s">
        <v>135</v>
      </c>
      <c r="D2" s="29" t="s">
        <v>157</v>
      </c>
      <c r="E2" s="29" t="s">
        <v>158</v>
      </c>
      <c r="F2" s="29">
        <v>3400</v>
      </c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>
        <v>0</v>
      </c>
      <c r="AL2" s="29">
        <v>0</v>
      </c>
      <c r="AM2" s="29">
        <v>0</v>
      </c>
      <c r="AN2" s="27">
        <v>43031</v>
      </c>
      <c r="AO2" s="27">
        <v>42917</v>
      </c>
      <c r="AP2" s="27">
        <v>43058</v>
      </c>
      <c r="AQ2" s="29">
        <v>0</v>
      </c>
      <c r="AR2" s="29">
        <v>0</v>
      </c>
      <c r="AS2" s="29">
        <v>0</v>
      </c>
      <c r="AT2" s="29">
        <v>0</v>
      </c>
      <c r="AU2" s="29">
        <v>0</v>
      </c>
      <c r="AV2" s="29">
        <v>0</v>
      </c>
      <c r="AW2" s="29">
        <v>0</v>
      </c>
      <c r="AX2" s="29">
        <v>0</v>
      </c>
      <c r="AY2" s="29">
        <v>0</v>
      </c>
      <c r="AZ2" s="29">
        <v>0</v>
      </c>
      <c r="BA2" s="29">
        <v>0</v>
      </c>
      <c r="BB2" s="29">
        <v>0</v>
      </c>
      <c r="BC2" s="29">
        <v>0</v>
      </c>
      <c r="BD2" s="29">
        <v>0</v>
      </c>
      <c r="BE2" s="29">
        <v>0</v>
      </c>
      <c r="BF2" s="29">
        <v>0</v>
      </c>
      <c r="BG2" s="29">
        <v>0</v>
      </c>
      <c r="BH2" s="29">
        <v>0</v>
      </c>
      <c r="BI2" s="29">
        <v>0</v>
      </c>
      <c r="BJ2" s="29">
        <v>0</v>
      </c>
      <c r="BK2" s="29">
        <v>0</v>
      </c>
      <c r="BL2" s="29">
        <v>0</v>
      </c>
      <c r="BM2" s="29">
        <v>0</v>
      </c>
      <c r="BN2" s="29">
        <v>0</v>
      </c>
      <c r="BO2" s="29">
        <v>0</v>
      </c>
      <c r="BP2" s="29">
        <v>0</v>
      </c>
      <c r="BQ2" s="29">
        <v>0</v>
      </c>
    </row>
    <row r="3" spans="1:69" x14ac:dyDescent="0.2">
      <c r="A3" s="29"/>
      <c r="B3" s="29" t="s">
        <v>156</v>
      </c>
      <c r="C3" s="29" t="s">
        <v>30</v>
      </c>
      <c r="D3" s="29" t="s">
        <v>159</v>
      </c>
      <c r="E3" s="29" t="s">
        <v>160</v>
      </c>
      <c r="F3" s="29">
        <v>3300</v>
      </c>
      <c r="G3" s="29"/>
      <c r="H3" s="29"/>
      <c r="I3" s="29"/>
      <c r="J3" s="29"/>
      <c r="K3" s="29" t="s">
        <v>109</v>
      </c>
      <c r="L3" s="29" t="s">
        <v>109</v>
      </c>
      <c r="M3" s="29" t="s">
        <v>109</v>
      </c>
      <c r="N3" s="29" t="s">
        <v>109</v>
      </c>
      <c r="O3" s="29" t="s">
        <v>109</v>
      </c>
      <c r="P3" s="29" t="s">
        <v>109</v>
      </c>
      <c r="Q3" s="29" t="s">
        <v>109</v>
      </c>
      <c r="R3" s="29" t="s">
        <v>109</v>
      </c>
      <c r="S3" s="29" t="s">
        <v>109</v>
      </c>
      <c r="T3" s="29" t="s">
        <v>109</v>
      </c>
      <c r="U3" s="29" t="s">
        <v>109</v>
      </c>
      <c r="V3" s="29"/>
      <c r="W3" s="29" t="s">
        <v>109</v>
      </c>
      <c r="X3" s="29" t="s">
        <v>109</v>
      </c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>
        <v>0.92982456140350866</v>
      </c>
      <c r="AL3" s="29">
        <v>0.5</v>
      </c>
      <c r="AM3" s="29">
        <v>0</v>
      </c>
      <c r="AN3" s="27">
        <v>42967</v>
      </c>
      <c r="AO3" s="27">
        <v>42899</v>
      </c>
      <c r="AP3" s="27">
        <v>42896</v>
      </c>
      <c r="AQ3" s="29">
        <v>0</v>
      </c>
      <c r="AR3" s="29">
        <v>7.0175438596491224E-2</v>
      </c>
      <c r="AS3" s="29">
        <v>3.5087719298245612E-2</v>
      </c>
      <c r="AT3" s="29">
        <v>0.10526315789473682</v>
      </c>
      <c r="AU3" s="29">
        <v>5.2631578947368411E-2</v>
      </c>
      <c r="AV3" s="29">
        <v>5.2631578947368411E-2</v>
      </c>
      <c r="AW3" s="29">
        <v>3.5087719298245612E-2</v>
      </c>
      <c r="AX3" s="29">
        <v>0.17543859649122806</v>
      </c>
      <c r="AY3" s="29">
        <v>7.0175438596491224E-2</v>
      </c>
      <c r="AZ3" s="29">
        <v>0.17543859649122806</v>
      </c>
      <c r="BA3" s="29">
        <v>5.2631578947368411E-2</v>
      </c>
      <c r="BB3" s="29">
        <v>0.10526315789473682</v>
      </c>
      <c r="BC3" s="29">
        <v>0</v>
      </c>
      <c r="BD3" s="29">
        <v>0.3</v>
      </c>
      <c r="BE3" s="29">
        <v>0.19999999999999998</v>
      </c>
      <c r="BF3" s="29">
        <v>0</v>
      </c>
      <c r="BG3" s="29">
        <v>0</v>
      </c>
      <c r="BH3" s="29">
        <v>0</v>
      </c>
      <c r="BI3" s="29">
        <v>0</v>
      </c>
      <c r="BJ3" s="29">
        <v>0</v>
      </c>
      <c r="BK3" s="29">
        <v>0</v>
      </c>
      <c r="BL3" s="29">
        <v>0</v>
      </c>
      <c r="BM3" s="29">
        <v>0</v>
      </c>
      <c r="BN3" s="29">
        <v>0</v>
      </c>
      <c r="BO3" s="29">
        <v>0</v>
      </c>
      <c r="BP3" s="29">
        <v>0</v>
      </c>
      <c r="BQ3" s="29">
        <v>0</v>
      </c>
    </row>
    <row r="4" spans="1:69" x14ac:dyDescent="0.2">
      <c r="A4" s="29"/>
      <c r="B4" s="29" t="s">
        <v>156</v>
      </c>
      <c r="C4" s="29" t="s">
        <v>30</v>
      </c>
      <c r="D4" s="29" t="s">
        <v>161</v>
      </c>
      <c r="E4" s="29" t="s">
        <v>162</v>
      </c>
      <c r="F4" s="29">
        <v>3100</v>
      </c>
      <c r="G4" s="29"/>
      <c r="H4" s="29"/>
      <c r="I4" s="29"/>
      <c r="J4" s="29"/>
      <c r="K4" s="29" t="s">
        <v>109</v>
      </c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>
        <v>7.0175438596491224E-2</v>
      </c>
      <c r="AL4" s="29">
        <v>0</v>
      </c>
      <c r="AM4" s="29">
        <v>0</v>
      </c>
      <c r="AN4" s="27">
        <v>42971</v>
      </c>
      <c r="AO4" s="27">
        <v>42985</v>
      </c>
      <c r="AP4" s="27">
        <v>42827</v>
      </c>
      <c r="AQ4" s="29">
        <v>0</v>
      </c>
      <c r="AR4" s="29">
        <v>7.0175438596491224E-2</v>
      </c>
      <c r="AS4" s="29">
        <v>0</v>
      </c>
      <c r="AT4" s="29">
        <v>0</v>
      </c>
      <c r="AU4" s="29">
        <v>0</v>
      </c>
      <c r="AV4" s="29">
        <v>0</v>
      </c>
      <c r="AW4" s="29">
        <v>0</v>
      </c>
      <c r="AX4" s="29">
        <v>0</v>
      </c>
      <c r="AY4" s="29">
        <v>0</v>
      </c>
      <c r="AZ4" s="29">
        <v>0</v>
      </c>
      <c r="BA4" s="29">
        <v>0</v>
      </c>
      <c r="BB4" s="29">
        <v>0</v>
      </c>
      <c r="BC4" s="29">
        <v>0</v>
      </c>
      <c r="BD4" s="29">
        <v>0</v>
      </c>
      <c r="BE4" s="29">
        <v>0</v>
      </c>
      <c r="BF4" s="29">
        <v>0</v>
      </c>
      <c r="BG4" s="29">
        <v>0</v>
      </c>
      <c r="BH4" s="29">
        <v>0</v>
      </c>
      <c r="BI4" s="29">
        <v>0</v>
      </c>
      <c r="BJ4" s="29">
        <v>0</v>
      </c>
      <c r="BK4" s="29">
        <v>0</v>
      </c>
      <c r="BL4" s="29">
        <v>0</v>
      </c>
      <c r="BM4" s="29">
        <v>0</v>
      </c>
      <c r="BN4" s="29">
        <v>0</v>
      </c>
      <c r="BO4" s="29">
        <v>0</v>
      </c>
      <c r="BP4" s="29">
        <v>0</v>
      </c>
      <c r="BQ4" s="29">
        <v>0</v>
      </c>
    </row>
    <row r="5" spans="1:69" x14ac:dyDescent="0.2">
      <c r="A5" s="29"/>
      <c r="B5" s="29" t="s">
        <v>156</v>
      </c>
      <c r="C5" s="29" t="s">
        <v>30</v>
      </c>
      <c r="D5" s="29" t="s">
        <v>163</v>
      </c>
      <c r="E5" s="29" t="s">
        <v>164</v>
      </c>
      <c r="F5" s="29">
        <v>3200</v>
      </c>
      <c r="G5" s="29"/>
      <c r="H5" s="29"/>
      <c r="I5" s="29"/>
      <c r="J5" s="29"/>
      <c r="K5" s="29" t="s">
        <v>109</v>
      </c>
      <c r="L5" s="29" t="s">
        <v>109</v>
      </c>
      <c r="M5" s="29" t="s">
        <v>109</v>
      </c>
      <c r="N5" s="29" t="s">
        <v>109</v>
      </c>
      <c r="O5" s="29" t="s">
        <v>109</v>
      </c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>
        <v>0.31578947368421051</v>
      </c>
      <c r="AL5" s="29">
        <v>0</v>
      </c>
      <c r="AM5" s="29">
        <v>0</v>
      </c>
      <c r="AN5" s="27">
        <v>42855</v>
      </c>
      <c r="AO5" s="27">
        <v>42938</v>
      </c>
      <c r="AP5" s="27">
        <v>42899</v>
      </c>
      <c r="AQ5" s="29">
        <v>0</v>
      </c>
      <c r="AR5" s="29">
        <v>7.0175438596491224E-2</v>
      </c>
      <c r="AS5" s="29">
        <v>3.5087719298245612E-2</v>
      </c>
      <c r="AT5" s="29">
        <v>0.10526315789473682</v>
      </c>
      <c r="AU5" s="29">
        <v>5.2631578947368411E-2</v>
      </c>
      <c r="AV5" s="29">
        <v>5.2631578947368411E-2</v>
      </c>
      <c r="AW5" s="29">
        <v>0</v>
      </c>
      <c r="AX5" s="29">
        <v>0</v>
      </c>
      <c r="AY5" s="29">
        <v>0</v>
      </c>
      <c r="AZ5" s="29">
        <v>0</v>
      </c>
      <c r="BA5" s="29">
        <v>0</v>
      </c>
      <c r="BB5" s="29">
        <v>0</v>
      </c>
      <c r="BC5" s="29">
        <v>0</v>
      </c>
      <c r="BD5" s="29">
        <v>0</v>
      </c>
      <c r="BE5" s="29">
        <v>0</v>
      </c>
      <c r="BF5" s="29">
        <v>0</v>
      </c>
      <c r="BG5" s="29">
        <v>0</v>
      </c>
      <c r="BH5" s="29">
        <v>0</v>
      </c>
      <c r="BI5" s="29">
        <v>0</v>
      </c>
      <c r="BJ5" s="29">
        <v>0</v>
      </c>
      <c r="BK5" s="29">
        <v>0</v>
      </c>
      <c r="BL5" s="29">
        <v>0</v>
      </c>
      <c r="BM5" s="29">
        <v>0</v>
      </c>
      <c r="BN5" s="29">
        <v>0</v>
      </c>
      <c r="BO5" s="29">
        <v>0</v>
      </c>
      <c r="BP5" s="29">
        <v>0</v>
      </c>
      <c r="BQ5" s="29">
        <v>0</v>
      </c>
    </row>
    <row r="6" spans="1:69" x14ac:dyDescent="0.2">
      <c r="A6" s="29"/>
      <c r="B6" s="29" t="s">
        <v>156</v>
      </c>
      <c r="C6" s="29" t="s">
        <v>111</v>
      </c>
      <c r="D6" s="29" t="s">
        <v>165</v>
      </c>
      <c r="E6" s="29"/>
      <c r="F6" s="29">
        <v>3200</v>
      </c>
      <c r="G6" s="29"/>
      <c r="H6" s="29"/>
      <c r="I6" s="29"/>
      <c r="J6" s="29"/>
      <c r="K6" s="29" t="s">
        <v>109</v>
      </c>
      <c r="L6" s="29" t="s">
        <v>109</v>
      </c>
      <c r="M6" s="29" t="s">
        <v>109</v>
      </c>
      <c r="N6" s="29" t="s">
        <v>109</v>
      </c>
      <c r="O6" s="29" t="s">
        <v>109</v>
      </c>
      <c r="P6" s="29" t="s">
        <v>109</v>
      </c>
      <c r="Q6" s="29" t="s">
        <v>109</v>
      </c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>
        <v>0.52631578947368418</v>
      </c>
      <c r="AL6" s="29">
        <v>0</v>
      </c>
      <c r="AM6" s="29">
        <v>0</v>
      </c>
      <c r="AN6" s="27">
        <v>42516</v>
      </c>
      <c r="AO6" s="27">
        <v>42671</v>
      </c>
      <c r="AP6" s="27">
        <v>42650</v>
      </c>
      <c r="AQ6" s="29">
        <v>0</v>
      </c>
      <c r="AR6" s="29">
        <v>7.0175438596491224E-2</v>
      </c>
      <c r="AS6" s="29">
        <v>3.5087719298245612E-2</v>
      </c>
      <c r="AT6" s="29">
        <v>0.10526315789473682</v>
      </c>
      <c r="AU6" s="29">
        <v>5.2631578947368411E-2</v>
      </c>
      <c r="AV6" s="29">
        <v>5.2631578947368411E-2</v>
      </c>
      <c r="AW6" s="29">
        <v>3.5087719298245612E-2</v>
      </c>
      <c r="AX6" s="29">
        <v>0.17543859649122806</v>
      </c>
      <c r="AY6" s="29">
        <v>0</v>
      </c>
      <c r="AZ6" s="29">
        <v>0</v>
      </c>
      <c r="BA6" s="29">
        <v>0</v>
      </c>
      <c r="BB6" s="29">
        <v>0</v>
      </c>
      <c r="BC6" s="29">
        <v>0</v>
      </c>
      <c r="BD6" s="29">
        <v>0</v>
      </c>
      <c r="BE6" s="29">
        <v>0</v>
      </c>
      <c r="BF6" s="29">
        <v>0</v>
      </c>
      <c r="BG6" s="29">
        <v>0</v>
      </c>
      <c r="BH6" s="29">
        <v>0</v>
      </c>
      <c r="BI6" s="29">
        <v>0</v>
      </c>
      <c r="BJ6" s="29">
        <v>0</v>
      </c>
      <c r="BK6" s="29">
        <v>0</v>
      </c>
      <c r="BL6" s="29">
        <v>0</v>
      </c>
      <c r="BM6" s="29">
        <v>0</v>
      </c>
      <c r="BN6" s="29">
        <v>0</v>
      </c>
      <c r="BO6" s="29">
        <v>0</v>
      </c>
      <c r="BP6" s="29">
        <v>0</v>
      </c>
      <c r="BQ6" s="29">
        <v>0</v>
      </c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4"/>
  <sheetViews>
    <sheetView workbookViewId="0">
      <selection activeCell="I37" sqref="I37"/>
    </sheetView>
  </sheetViews>
  <sheetFormatPr baseColWidth="10" defaultRowHeight="11.25" x14ac:dyDescent="0.2"/>
  <cols>
    <col min="1" max="1" width="14.33203125" bestFit="1" customWidth="1"/>
    <col min="2" max="2" width="10.1640625" bestFit="1" customWidth="1"/>
    <col min="3" max="3" width="20.33203125" bestFit="1" customWidth="1"/>
    <col min="4" max="4" width="20.1640625" bestFit="1" customWidth="1"/>
    <col min="5" max="5" width="13.5" bestFit="1" customWidth="1"/>
    <col min="6" max="6" width="8" bestFit="1" customWidth="1"/>
    <col min="7" max="7" width="14" bestFit="1" customWidth="1"/>
    <col min="8" max="8" width="28" bestFit="1" customWidth="1"/>
    <col min="9" max="9" width="34.6640625" bestFit="1" customWidth="1"/>
    <col min="10" max="10" width="23.6640625" bestFit="1" customWidth="1"/>
    <col min="11" max="11" width="18.1640625" bestFit="1" customWidth="1"/>
    <col min="12" max="12" width="13.33203125" bestFit="1" customWidth="1"/>
    <col min="13" max="13" width="14.1640625" bestFit="1" customWidth="1"/>
    <col min="14" max="14" width="15.5" bestFit="1" customWidth="1"/>
    <col min="15" max="15" width="30.1640625" bestFit="1" customWidth="1"/>
    <col min="16" max="16" width="21.83203125" bestFit="1" customWidth="1"/>
    <col min="17" max="17" width="22.6640625" bestFit="1" customWidth="1"/>
    <col min="18" max="18" width="21.83203125" bestFit="1" customWidth="1"/>
    <col min="19" max="19" width="22" bestFit="1" customWidth="1"/>
    <col min="20" max="20" width="16.83203125" bestFit="1" customWidth="1"/>
    <col min="21" max="21" width="26.33203125" bestFit="1" customWidth="1"/>
    <col min="22" max="22" width="27.1640625" bestFit="1" customWidth="1"/>
    <col min="23" max="23" width="13" bestFit="1" customWidth="1"/>
    <col min="24" max="24" width="10.6640625" bestFit="1" customWidth="1"/>
    <col min="25" max="25" width="13" bestFit="1" customWidth="1"/>
    <col min="26" max="26" width="15.33203125" bestFit="1" customWidth="1"/>
    <col min="27" max="27" width="28.83203125" bestFit="1" customWidth="1"/>
    <col min="28" max="28" width="20.1640625" bestFit="1" customWidth="1"/>
    <col min="29" max="29" width="24.1640625" bestFit="1" customWidth="1"/>
    <col min="30" max="30" width="25.33203125" bestFit="1" customWidth="1"/>
    <col min="31" max="31" width="13.5" bestFit="1" customWidth="1"/>
    <col min="32" max="32" width="16.1640625" bestFit="1" customWidth="1"/>
    <col min="33" max="33" width="13.33203125" bestFit="1" customWidth="1"/>
    <col min="34" max="34" width="23.33203125" bestFit="1" customWidth="1"/>
    <col min="35" max="35" width="13.83203125" bestFit="1" customWidth="1"/>
    <col min="36" max="36" width="16" bestFit="1" customWidth="1"/>
    <col min="37" max="37" width="16.83203125" bestFit="1" customWidth="1"/>
    <col min="38" max="38" width="18" bestFit="1" customWidth="1"/>
    <col min="39" max="39" width="14.6640625" bestFit="1" customWidth="1"/>
    <col min="40" max="40" width="31.5" bestFit="1" customWidth="1"/>
    <col min="41" max="41" width="32.1640625" bestFit="1" customWidth="1"/>
    <col min="42" max="42" width="29.33203125" bestFit="1" customWidth="1"/>
    <col min="43" max="43" width="24.83203125" bestFit="1" customWidth="1"/>
    <col min="44" max="44" width="19.33203125" bestFit="1" customWidth="1"/>
    <col min="45" max="45" width="14.33203125" bestFit="1" customWidth="1"/>
    <col min="46" max="46" width="15.1640625" bestFit="1" customWidth="1"/>
    <col min="47" max="47" width="16.5" bestFit="1" customWidth="1"/>
    <col min="48" max="48" width="31.1640625" bestFit="1" customWidth="1"/>
    <col min="49" max="49" width="23.1640625" bestFit="1" customWidth="1"/>
    <col min="50" max="50" width="23.6640625" bestFit="1" customWidth="1"/>
    <col min="51" max="51" width="22.83203125" bestFit="1" customWidth="1"/>
    <col min="52" max="52" width="24.1640625" bestFit="1" customWidth="1"/>
    <col min="53" max="53" width="21.83203125" bestFit="1" customWidth="1"/>
    <col min="54" max="54" width="28.33203125" bestFit="1" customWidth="1"/>
    <col min="55" max="55" width="29.33203125" bestFit="1" customWidth="1"/>
    <col min="56" max="56" width="15" bestFit="1" customWidth="1"/>
    <col min="57" max="57" width="12.6640625" bestFit="1" customWidth="1"/>
    <col min="58" max="58" width="15" bestFit="1" customWidth="1"/>
    <col min="59" max="59" width="17.33203125" bestFit="1" customWidth="1"/>
    <col min="60" max="60" width="31" bestFit="1" customWidth="1"/>
    <col min="61" max="61" width="22.1640625" bestFit="1" customWidth="1"/>
    <col min="62" max="62" width="26.1640625" bestFit="1" customWidth="1"/>
    <col min="63" max="63" width="27.33203125" bestFit="1" customWidth="1"/>
    <col min="64" max="64" width="15.5" bestFit="1" customWidth="1"/>
    <col min="65" max="65" width="18.1640625" bestFit="1" customWidth="1"/>
    <col min="66" max="66" width="15.33203125" bestFit="1" customWidth="1"/>
    <col min="67" max="67" width="25.5" bestFit="1" customWidth="1"/>
    <col min="68" max="68" width="15.83203125" bestFit="1" customWidth="1"/>
    <col min="69" max="69" width="18" bestFit="1" customWidth="1"/>
    <col min="70" max="70" width="10.1640625" bestFit="1" customWidth="1"/>
    <col min="71" max="71" width="20.33203125" bestFit="1" customWidth="1"/>
    <col min="72" max="72" width="20.1640625" bestFit="1" customWidth="1"/>
    <col min="73" max="73" width="13.5" bestFit="1" customWidth="1"/>
    <col min="74" max="74" width="8" bestFit="1" customWidth="1"/>
    <col min="75" max="75" width="14" bestFit="1" customWidth="1"/>
    <col min="76" max="76" width="28" bestFit="1" customWidth="1"/>
    <col min="77" max="77" width="34.6640625" bestFit="1" customWidth="1"/>
    <col min="78" max="78" width="23.6640625" bestFit="1" customWidth="1"/>
    <col min="79" max="79" width="18.1640625" bestFit="1" customWidth="1"/>
    <col min="80" max="80" width="13.33203125" bestFit="1" customWidth="1"/>
    <col min="81" max="81" width="14.1640625" bestFit="1" customWidth="1"/>
    <col min="82" max="82" width="15.5" bestFit="1" customWidth="1"/>
    <col min="83" max="83" width="30.1640625" bestFit="1" customWidth="1"/>
    <col min="84" max="84" width="21.83203125" bestFit="1" customWidth="1"/>
    <col min="85" max="85" width="22.6640625" bestFit="1" customWidth="1"/>
    <col min="86" max="86" width="21.83203125" bestFit="1" customWidth="1"/>
    <col min="87" max="87" width="22" bestFit="1" customWidth="1"/>
    <col min="88" max="88" width="16.83203125" bestFit="1" customWidth="1"/>
    <col min="89" max="89" width="26.33203125" bestFit="1" customWidth="1"/>
    <col min="90" max="90" width="27.1640625" bestFit="1" customWidth="1"/>
    <col min="91" max="91" width="13" bestFit="1" customWidth="1"/>
    <col min="92" max="92" width="10.6640625" bestFit="1" customWidth="1"/>
    <col min="93" max="93" width="13" bestFit="1" customWidth="1"/>
    <col min="94" max="94" width="15.33203125" bestFit="1" customWidth="1"/>
    <col min="95" max="95" width="28.83203125" bestFit="1" customWidth="1"/>
    <col min="96" max="96" width="20.1640625" bestFit="1" customWidth="1"/>
    <col min="97" max="97" width="24.1640625" bestFit="1" customWidth="1"/>
    <col min="98" max="98" width="25.33203125" bestFit="1" customWidth="1"/>
    <col min="99" max="99" width="13.5" bestFit="1" customWidth="1"/>
    <col min="100" max="100" width="16.1640625" bestFit="1" customWidth="1"/>
    <col min="101" max="101" width="13.33203125" bestFit="1" customWidth="1"/>
    <col min="102" max="102" width="23.33203125" bestFit="1" customWidth="1"/>
    <col min="103" max="103" width="13.83203125" bestFit="1" customWidth="1"/>
    <col min="104" max="104" width="16" bestFit="1" customWidth="1"/>
    <col min="105" max="105" width="16.83203125" bestFit="1" customWidth="1"/>
    <col min="106" max="106" width="18" bestFit="1" customWidth="1"/>
    <col min="107" max="107" width="14.6640625" bestFit="1" customWidth="1"/>
    <col min="108" max="108" width="31.5" bestFit="1" customWidth="1"/>
    <col min="109" max="109" width="32.1640625" bestFit="1" customWidth="1"/>
    <col min="110" max="110" width="29.33203125" bestFit="1" customWidth="1"/>
    <col min="111" max="111" width="24.83203125" bestFit="1" customWidth="1"/>
    <col min="112" max="112" width="19.33203125" bestFit="1" customWidth="1"/>
    <col min="113" max="113" width="14.33203125" bestFit="1" customWidth="1"/>
    <col min="114" max="114" width="15.1640625" bestFit="1" customWidth="1"/>
    <col min="115" max="115" width="16.5" bestFit="1" customWidth="1"/>
    <col min="116" max="116" width="31.1640625" bestFit="1" customWidth="1"/>
    <col min="117" max="117" width="23.1640625" bestFit="1" customWidth="1"/>
    <col min="118" max="118" width="23.6640625" bestFit="1" customWidth="1"/>
    <col min="119" max="119" width="22.83203125" bestFit="1" customWidth="1"/>
    <col min="120" max="120" width="24.1640625" bestFit="1" customWidth="1"/>
    <col min="121" max="121" width="21.83203125" bestFit="1" customWidth="1"/>
    <col min="122" max="122" width="28.33203125" bestFit="1" customWidth="1"/>
    <col min="123" max="123" width="29.33203125" bestFit="1" customWidth="1"/>
    <col min="124" max="124" width="15" bestFit="1" customWidth="1"/>
    <col min="125" max="125" width="12.6640625" bestFit="1" customWidth="1"/>
    <col min="126" max="126" width="15" bestFit="1" customWidth="1"/>
    <col min="127" max="127" width="17.33203125" bestFit="1" customWidth="1"/>
    <col min="128" max="128" width="31" bestFit="1" customWidth="1"/>
    <col min="129" max="129" width="22.1640625" bestFit="1" customWidth="1"/>
    <col min="130" max="130" width="26.1640625" bestFit="1" customWidth="1"/>
    <col min="131" max="131" width="27.33203125" bestFit="1" customWidth="1"/>
    <col min="132" max="132" width="15.5" bestFit="1" customWidth="1"/>
    <col min="133" max="133" width="18.1640625" bestFit="1" customWidth="1"/>
    <col min="134" max="134" width="15.33203125" bestFit="1" customWidth="1"/>
    <col min="135" max="135" width="25.5" bestFit="1" customWidth="1"/>
    <col min="136" max="136" width="15.83203125" bestFit="1" customWidth="1"/>
    <col min="137" max="137" width="18" bestFit="1" customWidth="1"/>
  </cols>
  <sheetData>
    <row r="1" spans="1:69" x14ac:dyDescent="0.2">
      <c r="A1" s="29" t="s">
        <v>0</v>
      </c>
      <c r="B1" s="29" t="s">
        <v>92</v>
      </c>
      <c r="C1" s="29" t="s">
        <v>1</v>
      </c>
      <c r="D1" s="29" t="s">
        <v>2</v>
      </c>
      <c r="E1" s="29" t="s">
        <v>3</v>
      </c>
      <c r="F1" s="29" t="s">
        <v>93</v>
      </c>
      <c r="G1" s="29" t="s">
        <v>37</v>
      </c>
      <c r="H1" s="29" t="s">
        <v>39</v>
      </c>
      <c r="I1" s="29" t="s">
        <v>38</v>
      </c>
      <c r="J1" s="29" t="s">
        <v>94</v>
      </c>
      <c r="K1" s="29" t="s">
        <v>4</v>
      </c>
      <c r="L1" s="29" t="s">
        <v>5</v>
      </c>
      <c r="M1" s="29" t="s">
        <v>6</v>
      </c>
      <c r="N1" s="29" t="s">
        <v>7</v>
      </c>
      <c r="O1" s="29" t="s">
        <v>8</v>
      </c>
      <c r="P1" s="29" t="s">
        <v>95</v>
      </c>
      <c r="Q1" s="29" t="s">
        <v>9</v>
      </c>
      <c r="R1" s="29" t="s">
        <v>10</v>
      </c>
      <c r="S1" s="29" t="s">
        <v>11</v>
      </c>
      <c r="T1" s="29" t="s">
        <v>96</v>
      </c>
      <c r="U1" s="29" t="s">
        <v>12</v>
      </c>
      <c r="V1" s="29" t="s">
        <v>13</v>
      </c>
      <c r="W1" s="29" t="s">
        <v>14</v>
      </c>
      <c r="X1" s="29" t="s">
        <v>15</v>
      </c>
      <c r="Y1" s="29" t="s">
        <v>16</v>
      </c>
      <c r="Z1" s="29" t="s">
        <v>17</v>
      </c>
      <c r="AA1" s="29" t="s">
        <v>18</v>
      </c>
      <c r="AB1" s="29" t="s">
        <v>19</v>
      </c>
      <c r="AC1" s="29" t="s">
        <v>20</v>
      </c>
      <c r="AD1" s="29" t="s">
        <v>21</v>
      </c>
      <c r="AE1" s="29" t="s">
        <v>22</v>
      </c>
      <c r="AF1" s="29" t="s">
        <v>23</v>
      </c>
      <c r="AG1" s="29" t="s">
        <v>24</v>
      </c>
      <c r="AH1" s="29" t="s">
        <v>25</v>
      </c>
      <c r="AI1" s="29" t="s">
        <v>26</v>
      </c>
      <c r="AJ1" s="29" t="s">
        <v>27</v>
      </c>
      <c r="AK1" s="29" t="s">
        <v>97</v>
      </c>
      <c r="AL1" s="29" t="s">
        <v>98</v>
      </c>
      <c r="AM1" s="29" t="s">
        <v>99</v>
      </c>
      <c r="AN1" s="27" t="s">
        <v>100</v>
      </c>
      <c r="AO1" s="27" t="s">
        <v>88</v>
      </c>
      <c r="AP1" s="27" t="s">
        <v>101</v>
      </c>
      <c r="AQ1" s="29" t="s">
        <v>102</v>
      </c>
      <c r="AR1" s="29" t="s">
        <v>42</v>
      </c>
      <c r="AS1" s="29" t="s">
        <v>43</v>
      </c>
      <c r="AT1" s="29" t="s">
        <v>44</v>
      </c>
      <c r="AU1" s="29" t="s">
        <v>45</v>
      </c>
      <c r="AV1" s="29" t="s">
        <v>46</v>
      </c>
      <c r="AW1" s="29" t="s">
        <v>47</v>
      </c>
      <c r="AX1" s="29" t="s">
        <v>48</v>
      </c>
      <c r="AY1" s="29" t="s">
        <v>49</v>
      </c>
      <c r="AZ1" s="29" t="s">
        <v>50</v>
      </c>
      <c r="BA1" s="29" t="s">
        <v>51</v>
      </c>
      <c r="BB1" s="29" t="s">
        <v>52</v>
      </c>
      <c r="BC1" s="29" t="s">
        <v>53</v>
      </c>
      <c r="BD1" s="29" t="s">
        <v>54</v>
      </c>
      <c r="BE1" s="29" t="s">
        <v>55</v>
      </c>
      <c r="BF1" s="29" t="s">
        <v>56</v>
      </c>
      <c r="BG1" s="29" t="s">
        <v>57</v>
      </c>
      <c r="BH1" s="29" t="s">
        <v>58</v>
      </c>
      <c r="BI1" s="29" t="s">
        <v>59</v>
      </c>
      <c r="BJ1" s="29" t="s">
        <v>60</v>
      </c>
      <c r="BK1" s="29" t="s">
        <v>61</v>
      </c>
      <c r="BL1" s="29" t="s">
        <v>62</v>
      </c>
      <c r="BM1" s="29" t="s">
        <v>63</v>
      </c>
      <c r="BN1" s="29" t="s">
        <v>64</v>
      </c>
      <c r="BO1" s="29" t="s">
        <v>65</v>
      </c>
      <c r="BP1" s="29" t="s">
        <v>66</v>
      </c>
      <c r="BQ1" s="28" t="s">
        <v>67</v>
      </c>
    </row>
    <row r="2" spans="1:69" x14ac:dyDescent="0.2">
      <c r="A2" s="29"/>
      <c r="B2" s="29" t="s">
        <v>166</v>
      </c>
      <c r="C2" s="29" t="s">
        <v>111</v>
      </c>
      <c r="D2" s="29" t="s">
        <v>167</v>
      </c>
      <c r="E2" s="29" t="s">
        <v>168</v>
      </c>
      <c r="F2" s="29">
        <v>3200</v>
      </c>
      <c r="G2" s="29"/>
      <c r="H2" s="29"/>
      <c r="I2" s="29"/>
      <c r="J2" s="29"/>
      <c r="K2" s="29" t="s">
        <v>109</v>
      </c>
      <c r="L2" s="29" t="s">
        <v>109</v>
      </c>
      <c r="M2" s="29" t="s">
        <v>109</v>
      </c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>
        <v>0.21052631578947367</v>
      </c>
      <c r="AL2" s="29">
        <v>0</v>
      </c>
      <c r="AM2" s="29">
        <v>0</v>
      </c>
      <c r="AN2" s="27">
        <v>42857</v>
      </c>
      <c r="AO2" s="27">
        <v>42908</v>
      </c>
      <c r="AP2" s="27">
        <v>43098</v>
      </c>
      <c r="AQ2" s="29">
        <v>0</v>
      </c>
      <c r="AR2" s="29">
        <v>7.0175438596491224E-2</v>
      </c>
      <c r="AS2" s="29">
        <v>3.5087719298245612E-2</v>
      </c>
      <c r="AT2" s="29">
        <v>0.10526315789473682</v>
      </c>
      <c r="AU2" s="29">
        <v>0</v>
      </c>
      <c r="AV2" s="29">
        <v>0</v>
      </c>
      <c r="AW2" s="29">
        <v>0</v>
      </c>
      <c r="AX2" s="29">
        <v>0</v>
      </c>
      <c r="AY2" s="29">
        <v>0</v>
      </c>
      <c r="AZ2" s="29">
        <v>0</v>
      </c>
      <c r="BA2" s="29">
        <v>0</v>
      </c>
      <c r="BB2" s="29">
        <v>0</v>
      </c>
      <c r="BC2" s="29">
        <v>0</v>
      </c>
      <c r="BD2" s="29">
        <v>0</v>
      </c>
      <c r="BE2" s="29">
        <v>0</v>
      </c>
      <c r="BF2" s="29">
        <v>0</v>
      </c>
      <c r="BG2" s="29">
        <v>0</v>
      </c>
      <c r="BH2" s="29">
        <v>0</v>
      </c>
      <c r="BI2" s="29">
        <v>0</v>
      </c>
      <c r="BJ2" s="29">
        <v>0</v>
      </c>
      <c r="BK2" s="29">
        <v>0</v>
      </c>
      <c r="BL2" s="29">
        <v>0</v>
      </c>
      <c r="BM2" s="29">
        <v>0</v>
      </c>
      <c r="BN2" s="29">
        <v>0</v>
      </c>
      <c r="BO2" s="29">
        <v>0</v>
      </c>
      <c r="BP2" s="29">
        <v>0</v>
      </c>
      <c r="BQ2" s="29">
        <v>0</v>
      </c>
    </row>
    <row r="3" spans="1:69" x14ac:dyDescent="0.2">
      <c r="A3" s="29"/>
      <c r="B3" s="29" t="s">
        <v>166</v>
      </c>
      <c r="C3" s="29" t="s">
        <v>36</v>
      </c>
      <c r="D3" s="29" t="s">
        <v>169</v>
      </c>
      <c r="E3" s="29" t="s">
        <v>127</v>
      </c>
      <c r="F3" s="29">
        <v>3600</v>
      </c>
      <c r="G3" s="29"/>
      <c r="H3" s="29"/>
      <c r="I3" s="29"/>
      <c r="J3" s="29"/>
      <c r="K3" s="29" t="s">
        <v>109</v>
      </c>
      <c r="L3" s="29" t="s">
        <v>109</v>
      </c>
      <c r="M3" s="29" t="s">
        <v>109</v>
      </c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>
        <v>0.21052631578947367</v>
      </c>
      <c r="AL3" s="29">
        <v>0</v>
      </c>
      <c r="AM3" s="29">
        <v>0</v>
      </c>
      <c r="AN3" s="27">
        <v>43065</v>
      </c>
      <c r="AO3" s="27">
        <v>42958</v>
      </c>
      <c r="AP3" s="27">
        <v>42986</v>
      </c>
      <c r="AQ3" s="29">
        <v>0</v>
      </c>
      <c r="AR3" s="29">
        <v>7.0175438596491224E-2</v>
      </c>
      <c r="AS3" s="29">
        <v>3.5087719298245612E-2</v>
      </c>
      <c r="AT3" s="29">
        <v>0.10526315789473682</v>
      </c>
      <c r="AU3" s="29">
        <v>0</v>
      </c>
      <c r="AV3" s="29">
        <v>0</v>
      </c>
      <c r="AW3" s="29">
        <v>0</v>
      </c>
      <c r="AX3" s="29">
        <v>0</v>
      </c>
      <c r="AY3" s="29">
        <v>0</v>
      </c>
      <c r="AZ3" s="29">
        <v>0</v>
      </c>
      <c r="BA3" s="29">
        <v>0</v>
      </c>
      <c r="BB3" s="29">
        <v>0</v>
      </c>
      <c r="BC3" s="29">
        <v>0</v>
      </c>
      <c r="BD3" s="29">
        <v>0</v>
      </c>
      <c r="BE3" s="29">
        <v>0</v>
      </c>
      <c r="BF3" s="29">
        <v>0</v>
      </c>
      <c r="BG3" s="29">
        <v>0</v>
      </c>
      <c r="BH3" s="29">
        <v>0</v>
      </c>
      <c r="BI3" s="29">
        <v>0</v>
      </c>
      <c r="BJ3" s="29">
        <v>0</v>
      </c>
      <c r="BK3" s="29">
        <v>0</v>
      </c>
      <c r="BL3" s="29">
        <v>0</v>
      </c>
      <c r="BM3" s="29">
        <v>0</v>
      </c>
      <c r="BN3" s="29">
        <v>0</v>
      </c>
      <c r="BO3" s="29">
        <v>0</v>
      </c>
      <c r="BP3" s="29">
        <v>0</v>
      </c>
      <c r="BQ3" s="29">
        <v>0</v>
      </c>
    </row>
    <row r="4" spans="1:69" x14ac:dyDescent="0.2">
      <c r="A4" s="29"/>
      <c r="B4" s="29" t="s">
        <v>166</v>
      </c>
      <c r="C4" s="29" t="s">
        <v>36</v>
      </c>
      <c r="D4" s="29" t="s">
        <v>170</v>
      </c>
      <c r="E4" s="29" t="s">
        <v>171</v>
      </c>
      <c r="F4" s="29">
        <v>3300</v>
      </c>
      <c r="G4" s="29"/>
      <c r="H4" s="29"/>
      <c r="I4" s="29"/>
      <c r="J4" s="29"/>
      <c r="K4" s="29" t="s">
        <v>109</v>
      </c>
      <c r="L4" s="29" t="s">
        <v>109</v>
      </c>
      <c r="M4" s="29" t="s">
        <v>109</v>
      </c>
      <c r="N4" s="29" t="s">
        <v>109</v>
      </c>
      <c r="O4" s="29" t="s">
        <v>109</v>
      </c>
      <c r="P4" s="29" t="s">
        <v>109</v>
      </c>
      <c r="Q4" s="29" t="s">
        <v>109</v>
      </c>
      <c r="R4" s="29" t="s">
        <v>109</v>
      </c>
      <c r="S4" s="29" t="s">
        <v>109</v>
      </c>
      <c r="T4" s="29" t="s">
        <v>109</v>
      </c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>
        <v>0.82456140350877183</v>
      </c>
      <c r="AL4" s="29">
        <v>0</v>
      </c>
      <c r="AM4" s="29">
        <v>0</v>
      </c>
      <c r="AN4" s="27">
        <v>42848</v>
      </c>
      <c r="AO4" s="27">
        <v>42924</v>
      </c>
      <c r="AP4" s="27">
        <v>42975</v>
      </c>
      <c r="AQ4" s="29">
        <v>0</v>
      </c>
      <c r="AR4" s="29">
        <v>7.0175438596491224E-2</v>
      </c>
      <c r="AS4" s="29">
        <v>3.5087719298245612E-2</v>
      </c>
      <c r="AT4" s="29">
        <v>0.10526315789473682</v>
      </c>
      <c r="AU4" s="29">
        <v>5.2631578947368411E-2</v>
      </c>
      <c r="AV4" s="29">
        <v>5.2631578947368411E-2</v>
      </c>
      <c r="AW4" s="29">
        <v>3.5087719298245612E-2</v>
      </c>
      <c r="AX4" s="29">
        <v>0.17543859649122806</v>
      </c>
      <c r="AY4" s="29">
        <v>7.0175438596491224E-2</v>
      </c>
      <c r="AZ4" s="29">
        <v>0.17543859649122806</v>
      </c>
      <c r="BA4" s="29">
        <v>5.2631578947368411E-2</v>
      </c>
      <c r="BB4" s="29">
        <v>0</v>
      </c>
      <c r="BC4" s="29">
        <v>0</v>
      </c>
      <c r="BD4" s="29">
        <v>0</v>
      </c>
      <c r="BE4" s="29">
        <v>0</v>
      </c>
      <c r="BF4" s="29">
        <v>0</v>
      </c>
      <c r="BG4" s="29">
        <v>0</v>
      </c>
      <c r="BH4" s="29">
        <v>0</v>
      </c>
      <c r="BI4" s="29">
        <v>0</v>
      </c>
      <c r="BJ4" s="29">
        <v>0</v>
      </c>
      <c r="BK4" s="29">
        <v>0</v>
      </c>
      <c r="BL4" s="29">
        <v>0</v>
      </c>
      <c r="BM4" s="29">
        <v>0</v>
      </c>
      <c r="BN4" s="29">
        <v>0</v>
      </c>
      <c r="BO4" s="29">
        <v>0</v>
      </c>
      <c r="BP4" s="29">
        <v>0</v>
      </c>
      <c r="BQ4" s="29">
        <v>0</v>
      </c>
    </row>
  </sheetData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3"/>
  <sheetViews>
    <sheetView workbookViewId="0"/>
  </sheetViews>
  <sheetFormatPr baseColWidth="10" defaultRowHeight="11.25" x14ac:dyDescent="0.2"/>
  <cols>
    <col min="1" max="1" width="14.33203125" bestFit="1" customWidth="1"/>
    <col min="2" max="2" width="10.1640625" bestFit="1" customWidth="1"/>
    <col min="3" max="3" width="21.1640625" bestFit="1" customWidth="1"/>
    <col min="4" max="4" width="30.6640625" bestFit="1" customWidth="1"/>
    <col min="5" max="5" width="13.5" bestFit="1" customWidth="1"/>
    <col min="6" max="6" width="8" bestFit="1" customWidth="1"/>
    <col min="7" max="7" width="14" bestFit="1" customWidth="1"/>
    <col min="8" max="8" width="29.5" bestFit="1" customWidth="1"/>
    <col min="9" max="9" width="36" bestFit="1" customWidth="1"/>
    <col min="10" max="10" width="23.6640625" bestFit="1" customWidth="1"/>
    <col min="11" max="11" width="18.1640625" bestFit="1" customWidth="1"/>
    <col min="12" max="12" width="13.33203125" bestFit="1" customWidth="1"/>
    <col min="13" max="13" width="14.1640625" bestFit="1" customWidth="1"/>
    <col min="14" max="14" width="15.5" bestFit="1" customWidth="1"/>
    <col min="15" max="15" width="30.1640625" bestFit="1" customWidth="1"/>
    <col min="16" max="16" width="21.83203125" bestFit="1" customWidth="1"/>
    <col min="17" max="17" width="22.6640625" bestFit="1" customWidth="1"/>
    <col min="18" max="18" width="21.83203125" bestFit="1" customWidth="1"/>
    <col min="19" max="19" width="22" bestFit="1" customWidth="1"/>
    <col min="20" max="20" width="16.83203125" bestFit="1" customWidth="1"/>
    <col min="21" max="21" width="26.33203125" bestFit="1" customWidth="1"/>
    <col min="22" max="22" width="27.1640625" bestFit="1" customWidth="1"/>
    <col min="23" max="23" width="13" bestFit="1" customWidth="1"/>
    <col min="24" max="24" width="10.6640625" bestFit="1" customWidth="1"/>
    <col min="25" max="25" width="13" bestFit="1" customWidth="1"/>
    <col min="26" max="26" width="15.33203125" bestFit="1" customWidth="1"/>
    <col min="27" max="27" width="28.83203125" bestFit="1" customWidth="1"/>
    <col min="28" max="28" width="20.1640625" bestFit="1" customWidth="1"/>
    <col min="29" max="29" width="24.1640625" bestFit="1" customWidth="1"/>
    <col min="30" max="30" width="25.33203125" bestFit="1" customWidth="1"/>
    <col min="31" max="31" width="13.5" bestFit="1" customWidth="1"/>
    <col min="32" max="32" width="16.1640625" bestFit="1" customWidth="1"/>
    <col min="33" max="33" width="13.33203125" bestFit="1" customWidth="1"/>
    <col min="34" max="34" width="23.33203125" bestFit="1" customWidth="1"/>
    <col min="35" max="35" width="13.83203125" bestFit="1" customWidth="1"/>
    <col min="36" max="36" width="16" bestFit="1" customWidth="1"/>
    <col min="37" max="37" width="16.83203125" bestFit="1" customWidth="1"/>
    <col min="38" max="38" width="18" bestFit="1" customWidth="1"/>
    <col min="39" max="39" width="14.6640625" bestFit="1" customWidth="1"/>
    <col min="40" max="40" width="31.5" bestFit="1" customWidth="1"/>
    <col min="41" max="41" width="32.1640625" bestFit="1" customWidth="1"/>
    <col min="42" max="42" width="29.33203125" bestFit="1" customWidth="1"/>
    <col min="43" max="43" width="24.83203125" bestFit="1" customWidth="1"/>
    <col min="44" max="44" width="19.33203125" bestFit="1" customWidth="1"/>
    <col min="45" max="45" width="14.33203125" bestFit="1" customWidth="1"/>
    <col min="46" max="46" width="15.1640625" bestFit="1" customWidth="1"/>
    <col min="47" max="47" width="16.5" bestFit="1" customWidth="1"/>
    <col min="48" max="48" width="31.1640625" bestFit="1" customWidth="1"/>
    <col min="49" max="49" width="23.1640625" bestFit="1" customWidth="1"/>
    <col min="50" max="50" width="23.6640625" bestFit="1" customWidth="1"/>
    <col min="51" max="51" width="22.83203125" bestFit="1" customWidth="1"/>
    <col min="52" max="52" width="24.1640625" bestFit="1" customWidth="1"/>
    <col min="53" max="53" width="21.83203125" bestFit="1" customWidth="1"/>
    <col min="54" max="54" width="28.33203125" bestFit="1" customWidth="1"/>
    <col min="55" max="55" width="29.33203125" bestFit="1" customWidth="1"/>
    <col min="56" max="56" width="15" bestFit="1" customWidth="1"/>
    <col min="57" max="57" width="12.6640625" bestFit="1" customWidth="1"/>
    <col min="58" max="58" width="15" bestFit="1" customWidth="1"/>
    <col min="59" max="59" width="17.33203125" bestFit="1" customWidth="1"/>
    <col min="60" max="60" width="31" bestFit="1" customWidth="1"/>
    <col min="61" max="61" width="22.1640625" bestFit="1" customWidth="1"/>
    <col min="62" max="62" width="26.1640625" bestFit="1" customWidth="1"/>
    <col min="63" max="63" width="27.33203125" bestFit="1" customWidth="1"/>
    <col min="64" max="64" width="15.5" bestFit="1" customWidth="1"/>
    <col min="65" max="65" width="18.1640625" bestFit="1" customWidth="1"/>
    <col min="66" max="66" width="15.33203125" bestFit="1" customWidth="1"/>
    <col min="67" max="67" width="25.5" bestFit="1" customWidth="1"/>
    <col min="68" max="68" width="15.83203125" bestFit="1" customWidth="1"/>
    <col min="69" max="69" width="18" bestFit="1" customWidth="1"/>
    <col min="70" max="70" width="10.1640625" bestFit="1" customWidth="1"/>
    <col min="71" max="71" width="21.1640625" bestFit="1" customWidth="1"/>
    <col min="72" max="72" width="30.6640625" bestFit="1" customWidth="1"/>
    <col min="73" max="73" width="13.5" bestFit="1" customWidth="1"/>
    <col min="74" max="74" width="8" bestFit="1" customWidth="1"/>
    <col min="75" max="75" width="14" bestFit="1" customWidth="1"/>
    <col min="76" max="76" width="29.5" bestFit="1" customWidth="1"/>
    <col min="77" max="77" width="36" bestFit="1" customWidth="1"/>
    <col min="78" max="78" width="23.6640625" bestFit="1" customWidth="1"/>
    <col min="79" max="79" width="18.1640625" bestFit="1" customWidth="1"/>
    <col min="80" max="80" width="13.33203125" bestFit="1" customWidth="1"/>
    <col min="81" max="81" width="14.1640625" bestFit="1" customWidth="1"/>
    <col min="82" max="82" width="15.5" bestFit="1" customWidth="1"/>
    <col min="83" max="83" width="30.1640625" bestFit="1" customWidth="1"/>
    <col min="84" max="84" width="21.83203125" bestFit="1" customWidth="1"/>
    <col min="85" max="85" width="22.6640625" bestFit="1" customWidth="1"/>
    <col min="86" max="86" width="21.83203125" bestFit="1" customWidth="1"/>
    <col min="87" max="87" width="22" bestFit="1" customWidth="1"/>
    <col min="88" max="88" width="16.83203125" bestFit="1" customWidth="1"/>
    <col min="89" max="89" width="26.33203125" bestFit="1" customWidth="1"/>
    <col min="90" max="90" width="27.1640625" bestFit="1" customWidth="1"/>
    <col min="91" max="91" width="13" bestFit="1" customWidth="1"/>
    <col min="92" max="92" width="10.6640625" bestFit="1" customWidth="1"/>
    <col min="93" max="93" width="13" bestFit="1" customWidth="1"/>
    <col min="94" max="94" width="15.33203125" bestFit="1" customWidth="1"/>
    <col min="95" max="95" width="28.83203125" bestFit="1" customWidth="1"/>
    <col min="96" max="96" width="20.1640625" bestFit="1" customWidth="1"/>
    <col min="97" max="97" width="24.1640625" bestFit="1" customWidth="1"/>
    <col min="98" max="98" width="25.33203125" bestFit="1" customWidth="1"/>
    <col min="99" max="99" width="13.5" bestFit="1" customWidth="1"/>
    <col min="100" max="100" width="16.1640625" bestFit="1" customWidth="1"/>
    <col min="101" max="101" width="13.33203125" bestFit="1" customWidth="1"/>
    <col min="102" max="102" width="23.33203125" bestFit="1" customWidth="1"/>
    <col min="103" max="103" width="13.83203125" bestFit="1" customWidth="1"/>
    <col min="104" max="104" width="16" bestFit="1" customWidth="1"/>
    <col min="105" max="105" width="16.83203125" bestFit="1" customWidth="1"/>
    <col min="106" max="106" width="18" bestFit="1" customWidth="1"/>
    <col min="107" max="107" width="14.6640625" bestFit="1" customWidth="1"/>
    <col min="108" max="108" width="31.5" bestFit="1" customWidth="1"/>
    <col min="109" max="109" width="32.1640625" bestFit="1" customWidth="1"/>
    <col min="110" max="110" width="29.33203125" bestFit="1" customWidth="1"/>
    <col min="111" max="111" width="24.83203125" bestFit="1" customWidth="1"/>
    <col min="112" max="112" width="19.33203125" bestFit="1" customWidth="1"/>
    <col min="113" max="113" width="14.33203125" bestFit="1" customWidth="1"/>
    <col min="114" max="114" width="15.1640625" bestFit="1" customWidth="1"/>
    <col min="115" max="115" width="16.5" bestFit="1" customWidth="1"/>
    <col min="116" max="116" width="31.1640625" bestFit="1" customWidth="1"/>
    <col min="117" max="117" width="23.1640625" bestFit="1" customWidth="1"/>
    <col min="118" max="118" width="23.6640625" bestFit="1" customWidth="1"/>
    <col min="119" max="119" width="22.83203125" bestFit="1" customWidth="1"/>
    <col min="120" max="120" width="24.1640625" bestFit="1" customWidth="1"/>
    <col min="121" max="121" width="21.83203125" bestFit="1" customWidth="1"/>
    <col min="122" max="122" width="28.33203125" bestFit="1" customWidth="1"/>
    <col min="123" max="123" width="29.33203125" bestFit="1" customWidth="1"/>
    <col min="124" max="124" width="15" bestFit="1" customWidth="1"/>
    <col min="125" max="125" width="12.6640625" bestFit="1" customWidth="1"/>
    <col min="126" max="126" width="15" bestFit="1" customWidth="1"/>
    <col min="127" max="127" width="17.33203125" bestFit="1" customWidth="1"/>
    <col min="128" max="128" width="31" bestFit="1" customWidth="1"/>
    <col min="129" max="129" width="22.1640625" bestFit="1" customWidth="1"/>
    <col min="130" max="130" width="26.1640625" bestFit="1" customWidth="1"/>
    <col min="131" max="131" width="27.33203125" bestFit="1" customWidth="1"/>
    <col min="132" max="132" width="15.5" bestFit="1" customWidth="1"/>
    <col min="133" max="133" width="18.1640625" bestFit="1" customWidth="1"/>
    <col min="134" max="134" width="15.33203125" bestFit="1" customWidth="1"/>
    <col min="135" max="135" width="25.5" bestFit="1" customWidth="1"/>
    <col min="136" max="136" width="15.83203125" bestFit="1" customWidth="1"/>
    <col min="137" max="137" width="18" bestFit="1" customWidth="1"/>
  </cols>
  <sheetData>
    <row r="1" spans="1:69" x14ac:dyDescent="0.2">
      <c r="A1" s="29" t="s">
        <v>0</v>
      </c>
      <c r="B1" s="29" t="s">
        <v>92</v>
      </c>
      <c r="C1" s="29" t="s">
        <v>1</v>
      </c>
      <c r="D1" s="29" t="s">
        <v>2</v>
      </c>
      <c r="E1" s="29" t="s">
        <v>3</v>
      </c>
      <c r="F1" s="29" t="s">
        <v>93</v>
      </c>
      <c r="G1" s="29" t="s">
        <v>37</v>
      </c>
      <c r="H1" s="29" t="s">
        <v>172</v>
      </c>
      <c r="I1" s="29" t="s">
        <v>173</v>
      </c>
      <c r="J1" s="29" t="s">
        <v>94</v>
      </c>
      <c r="K1" s="29" t="s">
        <v>4</v>
      </c>
      <c r="L1" s="29" t="s">
        <v>5</v>
      </c>
      <c r="M1" s="29" t="s">
        <v>6</v>
      </c>
      <c r="N1" s="29" t="s">
        <v>7</v>
      </c>
      <c r="O1" s="29" t="s">
        <v>8</v>
      </c>
      <c r="P1" s="29" t="s">
        <v>95</v>
      </c>
      <c r="Q1" s="29" t="s">
        <v>9</v>
      </c>
      <c r="R1" s="29" t="s">
        <v>10</v>
      </c>
      <c r="S1" s="29" t="s">
        <v>11</v>
      </c>
      <c r="T1" s="29" t="s">
        <v>96</v>
      </c>
      <c r="U1" s="29" t="s">
        <v>12</v>
      </c>
      <c r="V1" s="29" t="s">
        <v>13</v>
      </c>
      <c r="W1" s="29" t="s">
        <v>14</v>
      </c>
      <c r="X1" s="29" t="s">
        <v>15</v>
      </c>
      <c r="Y1" s="29" t="s">
        <v>16</v>
      </c>
      <c r="Z1" s="29" t="s">
        <v>17</v>
      </c>
      <c r="AA1" s="29" t="s">
        <v>18</v>
      </c>
      <c r="AB1" s="29" t="s">
        <v>19</v>
      </c>
      <c r="AC1" s="29" t="s">
        <v>20</v>
      </c>
      <c r="AD1" s="29" t="s">
        <v>21</v>
      </c>
      <c r="AE1" s="29" t="s">
        <v>22</v>
      </c>
      <c r="AF1" s="29" t="s">
        <v>23</v>
      </c>
      <c r="AG1" s="29" t="s">
        <v>24</v>
      </c>
      <c r="AH1" s="29" t="s">
        <v>25</v>
      </c>
      <c r="AI1" s="29" t="s">
        <v>26</v>
      </c>
      <c r="AJ1" s="29" t="s">
        <v>27</v>
      </c>
      <c r="AK1" s="29" t="s">
        <v>97</v>
      </c>
      <c r="AL1" s="29" t="s">
        <v>98</v>
      </c>
      <c r="AM1" s="29" t="s">
        <v>99</v>
      </c>
      <c r="AN1" s="27" t="s">
        <v>100</v>
      </c>
      <c r="AO1" s="27" t="s">
        <v>88</v>
      </c>
      <c r="AP1" s="27" t="s">
        <v>101</v>
      </c>
      <c r="AQ1" s="29" t="s">
        <v>102</v>
      </c>
      <c r="AR1" s="29" t="s">
        <v>42</v>
      </c>
      <c r="AS1" s="29" t="s">
        <v>43</v>
      </c>
      <c r="AT1" s="29" t="s">
        <v>44</v>
      </c>
      <c r="AU1" s="29" t="s">
        <v>45</v>
      </c>
      <c r="AV1" s="29" t="s">
        <v>46</v>
      </c>
      <c r="AW1" s="29" t="s">
        <v>47</v>
      </c>
      <c r="AX1" s="29" t="s">
        <v>48</v>
      </c>
      <c r="AY1" s="29" t="s">
        <v>49</v>
      </c>
      <c r="AZ1" s="29" t="s">
        <v>50</v>
      </c>
      <c r="BA1" s="29" t="s">
        <v>51</v>
      </c>
      <c r="BB1" s="29" t="s">
        <v>52</v>
      </c>
      <c r="BC1" s="29" t="s">
        <v>53</v>
      </c>
      <c r="BD1" s="29" t="s">
        <v>54</v>
      </c>
      <c r="BE1" s="29" t="s">
        <v>55</v>
      </c>
      <c r="BF1" s="29" t="s">
        <v>56</v>
      </c>
      <c r="BG1" s="29" t="s">
        <v>57</v>
      </c>
      <c r="BH1" s="29" t="s">
        <v>58</v>
      </c>
      <c r="BI1" s="29" t="s">
        <v>59</v>
      </c>
      <c r="BJ1" s="29" t="s">
        <v>60</v>
      </c>
      <c r="BK1" s="29" t="s">
        <v>61</v>
      </c>
      <c r="BL1" s="29" t="s">
        <v>62</v>
      </c>
      <c r="BM1" s="29" t="s">
        <v>63</v>
      </c>
      <c r="BN1" s="29" t="s">
        <v>64</v>
      </c>
      <c r="BO1" s="29" t="s">
        <v>65</v>
      </c>
      <c r="BP1" s="29" t="s">
        <v>66</v>
      </c>
      <c r="BQ1" s="28" t="s">
        <v>67</v>
      </c>
    </row>
    <row r="2" spans="1:69" x14ac:dyDescent="0.2">
      <c r="A2" s="29"/>
      <c r="B2" s="29" t="s">
        <v>174</v>
      </c>
      <c r="C2" s="29" t="s">
        <v>30</v>
      </c>
      <c r="D2" s="29" t="s">
        <v>175</v>
      </c>
      <c r="E2" s="29" t="s">
        <v>168</v>
      </c>
      <c r="F2" s="29">
        <v>3200</v>
      </c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>
        <v>0</v>
      </c>
      <c r="AL2" s="29">
        <v>0</v>
      </c>
      <c r="AM2" s="29">
        <v>0</v>
      </c>
      <c r="AN2" s="27">
        <v>42892</v>
      </c>
      <c r="AO2" s="27">
        <v>42873</v>
      </c>
      <c r="AP2" s="27">
        <v>42853</v>
      </c>
      <c r="AQ2" s="29">
        <v>0</v>
      </c>
      <c r="AR2" s="29">
        <v>0</v>
      </c>
      <c r="AS2" s="29">
        <v>0</v>
      </c>
      <c r="AT2" s="29">
        <v>0</v>
      </c>
      <c r="AU2" s="29">
        <v>0</v>
      </c>
      <c r="AV2" s="29">
        <v>0</v>
      </c>
      <c r="AW2" s="29">
        <v>0</v>
      </c>
      <c r="AX2" s="29">
        <v>0</v>
      </c>
      <c r="AY2" s="29">
        <v>0</v>
      </c>
      <c r="AZ2" s="29">
        <v>0</v>
      </c>
      <c r="BA2" s="29">
        <v>0</v>
      </c>
      <c r="BB2" s="29">
        <v>0</v>
      </c>
      <c r="BC2" s="29">
        <v>0</v>
      </c>
      <c r="BD2" s="29">
        <v>0</v>
      </c>
      <c r="BE2" s="29">
        <v>0</v>
      </c>
      <c r="BF2" s="29">
        <v>0</v>
      </c>
      <c r="BG2" s="29">
        <v>0</v>
      </c>
      <c r="BH2" s="29">
        <v>0</v>
      </c>
      <c r="BI2" s="29">
        <v>0</v>
      </c>
      <c r="BJ2" s="29">
        <v>0</v>
      </c>
      <c r="BK2" s="29">
        <v>0</v>
      </c>
      <c r="BL2" s="29">
        <v>0</v>
      </c>
      <c r="BM2" s="29">
        <v>0</v>
      </c>
      <c r="BN2" s="29">
        <v>0</v>
      </c>
      <c r="BO2" s="29">
        <v>0</v>
      </c>
      <c r="BP2" s="29">
        <v>0</v>
      </c>
      <c r="BQ2" s="29">
        <v>0</v>
      </c>
    </row>
    <row r="3" spans="1:69" x14ac:dyDescent="0.2">
      <c r="A3" s="29"/>
      <c r="B3" s="29" t="s">
        <v>174</v>
      </c>
      <c r="C3" s="29" t="s">
        <v>36</v>
      </c>
      <c r="D3" s="29" t="s">
        <v>176</v>
      </c>
      <c r="E3" s="29">
        <v>5100</v>
      </c>
      <c r="F3" s="29">
        <v>5100</v>
      </c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>
        <v>0</v>
      </c>
      <c r="AL3" s="29">
        <v>0</v>
      </c>
      <c r="AM3" s="29">
        <v>0</v>
      </c>
      <c r="AN3" s="27">
        <v>42881</v>
      </c>
      <c r="AO3" s="27">
        <v>43047</v>
      </c>
      <c r="AP3" s="27">
        <v>43061</v>
      </c>
      <c r="AQ3" s="29">
        <v>0</v>
      </c>
      <c r="AR3" s="29">
        <v>0</v>
      </c>
      <c r="AS3" s="29">
        <v>0</v>
      </c>
      <c r="AT3" s="29">
        <v>0</v>
      </c>
      <c r="AU3" s="29">
        <v>0</v>
      </c>
      <c r="AV3" s="29">
        <v>0</v>
      </c>
      <c r="AW3" s="29">
        <v>0</v>
      </c>
      <c r="AX3" s="29">
        <v>0</v>
      </c>
      <c r="AY3" s="29">
        <v>0</v>
      </c>
      <c r="AZ3" s="29">
        <v>0</v>
      </c>
      <c r="BA3" s="29">
        <v>0</v>
      </c>
      <c r="BB3" s="29">
        <v>0</v>
      </c>
      <c r="BC3" s="29">
        <v>0</v>
      </c>
      <c r="BD3" s="29">
        <v>0</v>
      </c>
      <c r="BE3" s="29">
        <v>0</v>
      </c>
      <c r="BF3" s="29">
        <v>0</v>
      </c>
      <c r="BG3" s="29">
        <v>0</v>
      </c>
      <c r="BH3" s="29">
        <v>0</v>
      </c>
      <c r="BI3" s="29">
        <v>0</v>
      </c>
      <c r="BJ3" s="29">
        <v>0</v>
      </c>
      <c r="BK3" s="29">
        <v>0</v>
      </c>
      <c r="BL3" s="29">
        <v>0</v>
      </c>
      <c r="BM3" s="29">
        <v>0</v>
      </c>
      <c r="BN3" s="29">
        <v>0</v>
      </c>
      <c r="BO3" s="29">
        <v>0</v>
      </c>
      <c r="BP3" s="29">
        <v>0</v>
      </c>
      <c r="BQ3" s="29">
        <v>0</v>
      </c>
    </row>
  </sheetData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10Tab1">
    <tabColor rgb="FFFFFF00"/>
  </sheetPr>
  <dimension ref="A1:H38"/>
  <sheetViews>
    <sheetView zoomScaleNormal="100" workbookViewId="0">
      <selection activeCell="C7" sqref="C7"/>
    </sheetView>
  </sheetViews>
  <sheetFormatPr baseColWidth="10" defaultColWidth="12" defaultRowHeight="11.25" x14ac:dyDescent="0.2"/>
  <cols>
    <col min="1" max="1" width="61.33203125" customWidth="1"/>
    <col min="2" max="2" width="12.6640625" customWidth="1"/>
    <col min="3" max="3" width="16" bestFit="1" customWidth="1"/>
    <col min="4" max="4" width="14.83203125" bestFit="1" customWidth="1"/>
    <col min="5" max="5" width="64.33203125" bestFit="1" customWidth="1"/>
    <col min="6" max="6" width="13" bestFit="1" customWidth="1"/>
    <col min="7" max="7" width="20.6640625" bestFit="1" customWidth="1"/>
  </cols>
  <sheetData>
    <row r="1" spans="1:8" x14ac:dyDescent="0.2">
      <c r="A1" s="3" t="s">
        <v>93</v>
      </c>
      <c r="B1" s="2">
        <v>3300</v>
      </c>
    </row>
    <row r="3" spans="1:8" x14ac:dyDescent="0.2">
      <c r="A3" s="3" t="s">
        <v>91</v>
      </c>
      <c r="B3" t="s">
        <v>179</v>
      </c>
      <c r="C3" t="s">
        <v>178</v>
      </c>
      <c r="D3" t="s">
        <v>177</v>
      </c>
    </row>
    <row r="4" spans="1:8" x14ac:dyDescent="0.2">
      <c r="A4" s="2" t="s">
        <v>116</v>
      </c>
      <c r="B4" s="4">
        <v>0</v>
      </c>
      <c r="C4" s="4">
        <v>0</v>
      </c>
      <c r="D4" s="4">
        <v>0</v>
      </c>
      <c r="E4" t="str">
        <f>IFERROR(A4,"")</f>
        <v>3300 MOL addition improved controls</v>
      </c>
      <c r="F4" s="30">
        <f ca="1">IFERROR(VLOOKUP(E4,OFFSET(Data!$D$1,,,COUNTA(Data!$D$1:$D$999),39),37,FALSE),"")</f>
        <v>43016</v>
      </c>
      <c r="G4" s="30">
        <f ca="1">IFERROR(VLOOKUP(E4,OFFSET(Data!$D$1,,,COUNTA(Data!$D$1:$D$999),39),38,FALSE),"")</f>
        <v>43085</v>
      </c>
      <c r="H4" s="30">
        <f ca="1">IFERROR(VLOOKUP(E4,OFFSET(Data!$D$1,,,COUNTA(Data!$D$1:$D$999),39),39,FALSE),"")</f>
        <v>43061</v>
      </c>
    </row>
    <row r="5" spans="1:8" x14ac:dyDescent="0.2">
      <c r="A5" s="2" t="s">
        <v>170</v>
      </c>
      <c r="B5" s="4">
        <v>0</v>
      </c>
      <c r="C5" s="4">
        <v>0</v>
      </c>
      <c r="D5" s="4">
        <v>0.82456140350877183</v>
      </c>
      <c r="E5" t="str">
        <f t="shared" ref="E5:E37" si="0">IFERROR(A5,"")</f>
        <v>33-TK-29 relining</v>
      </c>
      <c r="F5" s="30">
        <f ca="1">IFERROR(VLOOKUP(E5,OFFSET(Data!$D$1,,,COUNTA(Data!$D$1:$D$999),39),37,FALSE),"")</f>
        <v>42848</v>
      </c>
      <c r="G5" s="30">
        <f ca="1">IFERROR(VLOOKUP(E5,OFFSET(Data!$D$1,,,COUNTA(Data!$D$1:$D$999),39),38,FALSE),"")</f>
        <v>42924</v>
      </c>
      <c r="H5" s="30">
        <f ca="1">IFERROR(VLOOKUP(E5,OFFSET(Data!$D$1,,,COUNTA(Data!$D$1:$D$999),39),39,FALSE),"")</f>
        <v>42975</v>
      </c>
    </row>
    <row r="6" spans="1:8" x14ac:dyDescent="0.2">
      <c r="A6" s="2" t="s">
        <v>150</v>
      </c>
      <c r="B6" s="4">
        <v>0.99999999999999978</v>
      </c>
      <c r="C6" s="4">
        <v>1</v>
      </c>
      <c r="D6" s="4">
        <v>0.96491228070175428</v>
      </c>
      <c r="E6" t="str">
        <f t="shared" si="0"/>
        <v>Modification of the flexible hose by rigid piping for Floc Injection</v>
      </c>
      <c r="F6" s="30">
        <f ca="1">IFERROR(VLOOKUP(E6,OFFSET(Data!$D$1,,,COUNTA(Data!$D$1:$D$999),39),37,FALSE),"")</f>
        <v>42946</v>
      </c>
      <c r="G6" s="30">
        <f ca="1">IFERROR(VLOOKUP(E6,OFFSET(Data!$D$1,,,COUNTA(Data!$D$1:$D$999),39),38,FALSE),"")</f>
        <v>43004</v>
      </c>
      <c r="H6" s="30">
        <f ca="1">IFERROR(VLOOKUP(E6,OFFSET(Data!$D$1,,,COUNTA(Data!$D$1:$D$999),39),39,FALSE),"")</f>
        <v>42855</v>
      </c>
    </row>
    <row r="7" spans="1:8" x14ac:dyDescent="0.2">
      <c r="A7" s="2" t="s">
        <v>122</v>
      </c>
      <c r="B7" s="4">
        <v>0</v>
      </c>
      <c r="C7" s="4">
        <v>0</v>
      </c>
      <c r="D7" s="4">
        <v>0.24561403508771928</v>
      </c>
      <c r="E7" t="str">
        <f t="shared" si="0"/>
        <v>Modification of the piping header to measure dilution in CCD</v>
      </c>
      <c r="F7" s="30">
        <f ca="1">IFERROR(VLOOKUP(E7,OFFSET(Data!$D$1,,,COUNTA(Data!$D$1:$D$999),39),37,FALSE),"")</f>
        <v>42848</v>
      </c>
      <c r="G7" s="30">
        <f ca="1">IFERROR(VLOOKUP(E7,OFFSET(Data!$D$1,,,COUNTA(Data!$D$1:$D$999),39),38,FALSE),"")</f>
        <v>42871</v>
      </c>
      <c r="H7" s="30">
        <f ca="1">IFERROR(VLOOKUP(E7,OFFSET(Data!$D$1,,,COUNTA(Data!$D$1:$D$999),39),39,FALSE),"")</f>
        <v>42946</v>
      </c>
    </row>
    <row r="8" spans="1:8" x14ac:dyDescent="0.2">
      <c r="A8" s="2" t="s">
        <v>159</v>
      </c>
      <c r="B8" s="4">
        <v>0</v>
      </c>
      <c r="C8" s="4"/>
      <c r="D8" s="4">
        <v>0.92982456140350866</v>
      </c>
      <c r="E8" t="str">
        <f t="shared" si="0"/>
        <v>PAL sump pump replacement</v>
      </c>
      <c r="F8" s="30">
        <f ca="1">IFERROR(VLOOKUP(E8,OFFSET(Data!$D$1,,,COUNTA(Data!$D$1:$D$999),39),37,FALSE),"")</f>
        <v>42967</v>
      </c>
      <c r="G8" s="30">
        <f ca="1">IFERROR(VLOOKUP(E8,OFFSET(Data!$D$1,,,COUNTA(Data!$D$1:$D$999),39),38,FALSE),"")</f>
        <v>42899</v>
      </c>
      <c r="H8" s="30">
        <f ca="1">IFERROR(VLOOKUP(E8,OFFSET(Data!$D$1,,,COUNTA(Data!$D$1:$D$999),39),39,FALSE),"")</f>
        <v>42896</v>
      </c>
    </row>
    <row r="9" spans="1:8" x14ac:dyDescent="0.2">
      <c r="A9" s="2" t="s">
        <v>104</v>
      </c>
      <c r="B9" s="4">
        <v>0</v>
      </c>
      <c r="C9" s="4">
        <v>0</v>
      </c>
      <c r="D9" s="4">
        <v>0</v>
      </c>
      <c r="E9" t="str">
        <f t="shared" si="0"/>
        <v>Replacement of rubber lined piping at the tailings discharge pumps in PAL</v>
      </c>
      <c r="F9" s="30">
        <f ca="1">IFERROR(VLOOKUP(E9,OFFSET(Data!$D$1,,,COUNTA(Data!$D$1:$D$999),39),37,FALSE),"")</f>
        <v>42972</v>
      </c>
      <c r="G9" s="30">
        <f ca="1">IFERROR(VLOOKUP(E9,OFFSET(Data!$D$1,,,COUNTA(Data!$D$1:$D$999),39),38,FALSE),"")</f>
        <v>43061</v>
      </c>
      <c r="H9" s="30">
        <f ca="1">IFERROR(VLOOKUP(E9,OFFSET(Data!$D$1,,,COUNTA(Data!$D$1:$D$999),39),39,FALSE),"")</f>
        <v>42920</v>
      </c>
    </row>
    <row r="10" spans="1:8" x14ac:dyDescent="0.2">
      <c r="A10" s="2" t="s">
        <v>89</v>
      </c>
      <c r="B10" s="4">
        <v>0.16666666666666663</v>
      </c>
      <c r="C10" s="4">
        <v>0.2</v>
      </c>
      <c r="D10" s="4">
        <v>0.49415204678362562</v>
      </c>
      <c r="E10" t="str">
        <f t="shared" si="0"/>
        <v>Total général</v>
      </c>
      <c r="F10" s="30" t="str">
        <f ca="1">IFERROR(VLOOKUP(E10,OFFSET(Data!$D$1,,,COUNTA(Data!$D$1:$D$999),39),37,FALSE),"")</f>
        <v/>
      </c>
      <c r="G10" s="30" t="str">
        <f ca="1">IFERROR(VLOOKUP(E10,OFFSET(Data!$D$1,,,COUNTA(Data!$D$1:$D$999),39),38,FALSE),"")</f>
        <v/>
      </c>
      <c r="H10" s="30" t="str">
        <f ca="1">IFERROR(VLOOKUP(E10,OFFSET(Data!$D$1,,,COUNTA(Data!$D$1:$D$999),39),39,FALSE),"")</f>
        <v/>
      </c>
    </row>
    <row r="11" spans="1:8" x14ac:dyDescent="0.2">
      <c r="E11">
        <f t="shared" si="0"/>
        <v>0</v>
      </c>
      <c r="F11" s="30" t="str">
        <f ca="1">IFERROR(VLOOKUP(E11,OFFSET(Data!$D$1,,,COUNTA(Data!$D$1:$D$999),39),37,FALSE),"")</f>
        <v/>
      </c>
      <c r="G11" s="30" t="str">
        <f ca="1">IFERROR(VLOOKUP(E11,OFFSET(Data!$D$1,,,COUNTA(Data!$D$1:$D$999),39),38,FALSE),"")</f>
        <v/>
      </c>
      <c r="H11" s="30" t="str">
        <f ca="1">IFERROR(VLOOKUP(E11,OFFSET(Data!$D$1,,,COUNTA(Data!$D$1:$D$999),39),39,FALSE),"")</f>
        <v/>
      </c>
    </row>
    <row r="12" spans="1:8" x14ac:dyDescent="0.2">
      <c r="E12">
        <f t="shared" si="0"/>
        <v>0</v>
      </c>
      <c r="F12" s="30" t="str">
        <f ca="1">IFERROR(VLOOKUP(E12,OFFSET(Data!$D$1,,,COUNTA(Data!$D$1:$D$999),39),37,FALSE),"")</f>
        <v/>
      </c>
      <c r="G12" s="30" t="str">
        <f ca="1">IFERROR(VLOOKUP(E12,OFFSET(Data!$D$1,,,COUNTA(Data!$D$1:$D$999),39),38,FALSE),"")</f>
        <v/>
      </c>
      <c r="H12" s="30" t="str">
        <f ca="1">IFERROR(VLOOKUP(E12,OFFSET(Data!$D$1,,,COUNTA(Data!$D$1:$D$999),39),39,FALSE),"")</f>
        <v/>
      </c>
    </row>
    <row r="13" spans="1:8" x14ac:dyDescent="0.2">
      <c r="E13">
        <f t="shared" si="0"/>
        <v>0</v>
      </c>
      <c r="F13" s="30" t="str">
        <f ca="1">IFERROR(VLOOKUP(E13,OFFSET(Data!$D$1,,,COUNTA(Data!$D$1:$D$999),39),37,FALSE),"")</f>
        <v/>
      </c>
      <c r="G13" s="30" t="str">
        <f ca="1">IFERROR(VLOOKUP(E13,OFFSET(Data!$D$1,,,COUNTA(Data!$D$1:$D$999),39),38,FALSE),"")</f>
        <v/>
      </c>
      <c r="H13" s="30" t="str">
        <f ca="1">IFERROR(VLOOKUP(E13,OFFSET(Data!$D$1,,,COUNTA(Data!$D$1:$D$999),39),39,FALSE),"")</f>
        <v/>
      </c>
    </row>
    <row r="14" spans="1:8" x14ac:dyDescent="0.2">
      <c r="E14">
        <f t="shared" si="0"/>
        <v>0</v>
      </c>
      <c r="F14" s="30" t="str">
        <f ca="1">IFERROR(VLOOKUP(E14,OFFSET(Data!$D$1,,,COUNTA(Data!$D$1:$D$999),39),37,FALSE),"")</f>
        <v/>
      </c>
      <c r="G14" s="30" t="str">
        <f ca="1">IFERROR(VLOOKUP(E14,OFFSET(Data!$D$1,,,COUNTA(Data!$D$1:$D$999),39),38,FALSE),"")</f>
        <v/>
      </c>
      <c r="H14" s="30" t="str">
        <f ca="1">IFERROR(VLOOKUP(E14,OFFSET(Data!$D$1,,,COUNTA(Data!$D$1:$D$999),39),39,FALSE),"")</f>
        <v/>
      </c>
    </row>
    <row r="15" spans="1:8" x14ac:dyDescent="0.2">
      <c r="E15">
        <f t="shared" si="0"/>
        <v>0</v>
      </c>
      <c r="F15" s="30" t="str">
        <f ca="1">IFERROR(VLOOKUP(E15,OFFSET(Data!$D$1,,,COUNTA(Data!$D$1:$D$999),39),37,FALSE),"")</f>
        <v/>
      </c>
      <c r="G15" s="30" t="str">
        <f ca="1">IFERROR(VLOOKUP(E15,OFFSET(Data!$D$1,,,COUNTA(Data!$D$1:$D$999),39),38,FALSE),"")</f>
        <v/>
      </c>
      <c r="H15" s="30" t="str">
        <f ca="1">IFERROR(VLOOKUP(E15,OFFSET(Data!$D$1,,,COUNTA(Data!$D$1:$D$999),39),39,FALSE),"")</f>
        <v/>
      </c>
    </row>
    <row r="16" spans="1:8" x14ac:dyDescent="0.2">
      <c r="E16">
        <f t="shared" si="0"/>
        <v>0</v>
      </c>
      <c r="F16" s="30" t="str">
        <f ca="1">IFERROR(VLOOKUP(E16,OFFSET(Data!$D$1,,,COUNTA(Data!$D$1:$D$999),39),37,FALSE),"")</f>
        <v/>
      </c>
      <c r="G16" s="30" t="str">
        <f ca="1">IFERROR(VLOOKUP(E16,OFFSET(Data!$D$1,,,COUNTA(Data!$D$1:$D$999),39),38,FALSE),"")</f>
        <v/>
      </c>
      <c r="H16" s="30" t="str">
        <f ca="1">IFERROR(VLOOKUP(E16,OFFSET(Data!$D$1,,,COUNTA(Data!$D$1:$D$999),39),39,FALSE),"")</f>
        <v/>
      </c>
    </row>
    <row r="17" spans="5:8" x14ac:dyDescent="0.2">
      <c r="E17">
        <f t="shared" si="0"/>
        <v>0</v>
      </c>
      <c r="F17" s="30" t="str">
        <f ca="1">IFERROR(VLOOKUP(E17,OFFSET(Data!$D$1,,,COUNTA(Data!$D$1:$D$999),39),37,FALSE),"")</f>
        <v/>
      </c>
      <c r="G17" s="30" t="str">
        <f ca="1">IFERROR(VLOOKUP(E17,OFFSET(Data!$D$1,,,COUNTA(Data!$D$1:$D$999),39),38,FALSE),"")</f>
        <v/>
      </c>
      <c r="H17" s="30" t="str">
        <f ca="1">IFERROR(VLOOKUP(E17,OFFSET(Data!$D$1,,,COUNTA(Data!$D$1:$D$999),39),39,FALSE),"")</f>
        <v/>
      </c>
    </row>
    <row r="18" spans="5:8" x14ac:dyDescent="0.2">
      <c r="E18">
        <f t="shared" si="0"/>
        <v>0</v>
      </c>
      <c r="F18" s="30" t="str">
        <f ca="1">IFERROR(VLOOKUP(E18,OFFSET(Data!$D$1,,,COUNTA(Data!$D$1:$D$999),39),37,FALSE),"")</f>
        <v/>
      </c>
      <c r="G18" s="30" t="str">
        <f ca="1">IFERROR(VLOOKUP(E18,OFFSET(Data!$D$1,,,COUNTA(Data!$D$1:$D$999),39),38,FALSE),"")</f>
        <v/>
      </c>
      <c r="H18" s="30" t="str">
        <f ca="1">IFERROR(VLOOKUP(E18,OFFSET(Data!$D$1,,,COUNTA(Data!$D$1:$D$999),39),39,FALSE),"")</f>
        <v/>
      </c>
    </row>
    <row r="19" spans="5:8" x14ac:dyDescent="0.2">
      <c r="E19">
        <f t="shared" si="0"/>
        <v>0</v>
      </c>
      <c r="F19" s="30" t="str">
        <f ca="1">IFERROR(VLOOKUP(E19,OFFSET(Data!$D$1,,,COUNTA(Data!$D$1:$D$999),39),37,FALSE),"")</f>
        <v/>
      </c>
      <c r="G19" s="30" t="str">
        <f ca="1">IFERROR(VLOOKUP(E19,OFFSET(Data!$D$1,,,COUNTA(Data!$D$1:$D$999),39),38,FALSE),"")</f>
        <v/>
      </c>
      <c r="H19" s="30" t="str">
        <f ca="1">IFERROR(VLOOKUP(E19,OFFSET(Data!$D$1,,,COUNTA(Data!$D$1:$D$999),39),39,FALSE),"")</f>
        <v/>
      </c>
    </row>
    <row r="20" spans="5:8" x14ac:dyDescent="0.2">
      <c r="E20">
        <f t="shared" si="0"/>
        <v>0</v>
      </c>
      <c r="F20" s="30" t="str">
        <f ca="1">IFERROR(VLOOKUP(E20,OFFSET(Data!$D$1,,,COUNTA(Data!$D$1:$D$999),39),37,FALSE),"")</f>
        <v/>
      </c>
      <c r="G20" s="30" t="str">
        <f ca="1">IFERROR(VLOOKUP(E20,OFFSET(Data!$D$1,,,COUNTA(Data!$D$1:$D$999),39),38,FALSE),"")</f>
        <v/>
      </c>
      <c r="H20" s="30" t="str">
        <f ca="1">IFERROR(VLOOKUP(E20,OFFSET(Data!$D$1,,,COUNTA(Data!$D$1:$D$999),39),39,FALSE),"")</f>
        <v/>
      </c>
    </row>
    <row r="21" spans="5:8" x14ac:dyDescent="0.2">
      <c r="E21">
        <f t="shared" si="0"/>
        <v>0</v>
      </c>
      <c r="F21" s="30" t="str">
        <f ca="1">IFERROR(VLOOKUP(E21,OFFSET(Data!$D$1,,,COUNTA(Data!$D$1:$D$999),39),37,FALSE),"")</f>
        <v/>
      </c>
      <c r="G21" s="30" t="str">
        <f ca="1">IFERROR(VLOOKUP(E21,OFFSET(Data!$D$1,,,COUNTA(Data!$D$1:$D$999),39),38,FALSE),"")</f>
        <v/>
      </c>
      <c r="H21" s="30" t="str">
        <f ca="1">IFERROR(VLOOKUP(E21,OFFSET(Data!$D$1,,,COUNTA(Data!$D$1:$D$999),39),39,FALSE),"")</f>
        <v/>
      </c>
    </row>
    <row r="22" spans="5:8" x14ac:dyDescent="0.2">
      <c r="E22">
        <f t="shared" si="0"/>
        <v>0</v>
      </c>
      <c r="F22" s="30" t="str">
        <f ca="1">IFERROR(VLOOKUP(E22,OFFSET(Data!$D$1,,,COUNTA(Data!$D$1:$D$999),39),37,FALSE),"")</f>
        <v/>
      </c>
      <c r="G22" s="30" t="str">
        <f ca="1">IFERROR(VLOOKUP(E22,OFFSET(Data!$D$1,,,COUNTA(Data!$D$1:$D$999),39),38,FALSE),"")</f>
        <v/>
      </c>
      <c r="H22" s="30" t="str">
        <f ca="1">IFERROR(VLOOKUP(E22,OFFSET(Data!$D$1,,,COUNTA(Data!$D$1:$D$999),39),39,FALSE),"")</f>
        <v/>
      </c>
    </row>
    <row r="23" spans="5:8" x14ac:dyDescent="0.2">
      <c r="E23">
        <f t="shared" si="0"/>
        <v>0</v>
      </c>
      <c r="F23" s="30" t="str">
        <f ca="1">IFERROR(VLOOKUP(E23,OFFSET(Data!$D$1,,,COUNTA(Data!$D$1:$D$999),39),37,FALSE),"")</f>
        <v/>
      </c>
      <c r="G23" s="30" t="str">
        <f ca="1">IFERROR(VLOOKUP(E23,OFFSET(Data!$D$1,,,COUNTA(Data!$D$1:$D$999),39),38,FALSE),"")</f>
        <v/>
      </c>
      <c r="H23" s="30" t="str">
        <f ca="1">IFERROR(VLOOKUP(E23,OFFSET(Data!$D$1,,,COUNTA(Data!$D$1:$D$999),39),39,FALSE),"")</f>
        <v/>
      </c>
    </row>
    <row r="24" spans="5:8" x14ac:dyDescent="0.2">
      <c r="E24">
        <f t="shared" si="0"/>
        <v>0</v>
      </c>
      <c r="F24" s="30" t="str">
        <f ca="1">IFERROR(VLOOKUP(E24,OFFSET(Data!$D$1,,,COUNTA(Data!$D$1:$D$999),39),37,FALSE),"")</f>
        <v/>
      </c>
      <c r="G24" s="30" t="str">
        <f ca="1">IFERROR(VLOOKUP(E24,OFFSET(Data!$D$1,,,COUNTA(Data!$D$1:$D$999),39),38,FALSE),"")</f>
        <v/>
      </c>
      <c r="H24" s="30" t="str">
        <f ca="1">IFERROR(VLOOKUP(E24,OFFSET(Data!$D$1,,,COUNTA(Data!$D$1:$D$999),39),39,FALSE),"")</f>
        <v/>
      </c>
    </row>
    <row r="25" spans="5:8" x14ac:dyDescent="0.2">
      <c r="E25">
        <f t="shared" si="0"/>
        <v>0</v>
      </c>
      <c r="F25" s="30" t="str">
        <f ca="1">IFERROR(VLOOKUP(E25,OFFSET(Data!$D$1,,,COUNTA(Data!$D$1:$D$999),39),37,FALSE),"")</f>
        <v/>
      </c>
      <c r="G25" s="30" t="str">
        <f ca="1">IFERROR(VLOOKUP(E25,OFFSET(Data!$D$1,,,COUNTA(Data!$D$1:$D$999),39),38,FALSE),"")</f>
        <v/>
      </c>
      <c r="H25" s="30" t="str">
        <f ca="1">IFERROR(VLOOKUP(E25,OFFSET(Data!$D$1,,,COUNTA(Data!$D$1:$D$999),39),39,FALSE),"")</f>
        <v/>
      </c>
    </row>
    <row r="26" spans="5:8" x14ac:dyDescent="0.2">
      <c r="E26">
        <f t="shared" si="0"/>
        <v>0</v>
      </c>
      <c r="F26" s="30" t="str">
        <f ca="1">IFERROR(VLOOKUP(E26,OFFSET(Data!$D$1,,,COUNTA(Data!$D$1:$D$999),39),37,FALSE),"")</f>
        <v/>
      </c>
      <c r="G26" s="30" t="str">
        <f ca="1">IFERROR(VLOOKUP(E26,OFFSET(Data!$D$1,,,COUNTA(Data!$D$1:$D$999),39),38,FALSE),"")</f>
        <v/>
      </c>
      <c r="H26" s="30" t="str">
        <f ca="1">IFERROR(VLOOKUP(E26,OFFSET(Data!$D$1,,,COUNTA(Data!$D$1:$D$999),39),39,FALSE),"")</f>
        <v/>
      </c>
    </row>
    <row r="27" spans="5:8" x14ac:dyDescent="0.2">
      <c r="E27">
        <f t="shared" si="0"/>
        <v>0</v>
      </c>
      <c r="F27" s="30" t="str">
        <f ca="1">IFERROR(VLOOKUP(E27,OFFSET(Data!$D$1,,,COUNTA(Data!$D$1:$D$999),39),37,FALSE),"")</f>
        <v/>
      </c>
      <c r="G27" s="30" t="str">
        <f ca="1">IFERROR(VLOOKUP(E27,OFFSET(Data!$D$1,,,COUNTA(Data!$D$1:$D$999),39),38,FALSE),"")</f>
        <v/>
      </c>
      <c r="H27" s="30" t="str">
        <f ca="1">IFERROR(VLOOKUP(E27,OFFSET(Data!$D$1,,,COUNTA(Data!$D$1:$D$999),39),39,FALSE),"")</f>
        <v/>
      </c>
    </row>
    <row r="28" spans="5:8" x14ac:dyDescent="0.2">
      <c r="E28">
        <f t="shared" si="0"/>
        <v>0</v>
      </c>
      <c r="F28" s="30" t="str">
        <f ca="1">IFERROR(VLOOKUP(E28,OFFSET(Data!$D$1,,,COUNTA(Data!$D$1:$D$999),39),37,FALSE),"")</f>
        <v/>
      </c>
      <c r="G28" s="30" t="str">
        <f ca="1">IFERROR(VLOOKUP(E28,OFFSET(Data!$D$1,,,COUNTA(Data!$D$1:$D$999),39),38,FALSE),"")</f>
        <v/>
      </c>
      <c r="H28" s="30" t="str">
        <f ca="1">IFERROR(VLOOKUP(E28,OFFSET(Data!$D$1,,,COUNTA(Data!$D$1:$D$999),39),39,FALSE),"")</f>
        <v/>
      </c>
    </row>
    <row r="29" spans="5:8" x14ac:dyDescent="0.2">
      <c r="E29">
        <f t="shared" si="0"/>
        <v>0</v>
      </c>
      <c r="F29" s="30" t="str">
        <f ca="1">IFERROR(VLOOKUP(E29,OFFSET(Data!$D$1,,,COUNTA(Data!$D$1:$D$999),39),37,FALSE),"")</f>
        <v/>
      </c>
      <c r="G29" s="30" t="str">
        <f ca="1">IFERROR(VLOOKUP(E29,OFFSET(Data!$D$1,,,COUNTA(Data!$D$1:$D$999),39),38,FALSE),"")</f>
        <v/>
      </c>
      <c r="H29" s="30" t="str">
        <f ca="1">IFERROR(VLOOKUP(E29,OFFSET(Data!$D$1,,,COUNTA(Data!$D$1:$D$999),39),39,FALSE),"")</f>
        <v/>
      </c>
    </row>
    <row r="30" spans="5:8" x14ac:dyDescent="0.2">
      <c r="E30">
        <f t="shared" si="0"/>
        <v>0</v>
      </c>
      <c r="F30" s="30" t="str">
        <f ca="1">IFERROR(VLOOKUP(E30,OFFSET(Data!$D$1,,,COUNTA(Data!$D$1:$D$999),39),37,FALSE),"")</f>
        <v/>
      </c>
      <c r="G30" s="30" t="str">
        <f ca="1">IFERROR(VLOOKUP(E30,OFFSET(Data!$D$1,,,COUNTA(Data!$D$1:$D$999),39),38,FALSE),"")</f>
        <v/>
      </c>
      <c r="H30" s="30" t="str">
        <f ca="1">IFERROR(VLOOKUP(E30,OFFSET(Data!$D$1,,,COUNTA(Data!$D$1:$D$999),39),39,FALSE),"")</f>
        <v/>
      </c>
    </row>
    <row r="31" spans="5:8" x14ac:dyDescent="0.2">
      <c r="E31">
        <f t="shared" si="0"/>
        <v>0</v>
      </c>
      <c r="F31" s="30" t="str">
        <f ca="1">IFERROR(VLOOKUP(E31,OFFSET(Data!$D$1,,,COUNTA(Data!$D$1:$D$999),39),37,FALSE),"")</f>
        <v/>
      </c>
      <c r="G31" s="30" t="str">
        <f ca="1">IFERROR(VLOOKUP(E31,OFFSET(Data!$D$1,,,COUNTA(Data!$D$1:$D$999),39),38,FALSE),"")</f>
        <v/>
      </c>
      <c r="H31" s="30" t="str">
        <f ca="1">IFERROR(VLOOKUP(E31,OFFSET(Data!$D$1,,,COUNTA(Data!$D$1:$D$999),39),39,FALSE),"")</f>
        <v/>
      </c>
    </row>
    <row r="32" spans="5:8" x14ac:dyDescent="0.2">
      <c r="E32">
        <f t="shared" si="0"/>
        <v>0</v>
      </c>
      <c r="F32" s="30" t="str">
        <f ca="1">IFERROR(VLOOKUP(E32,OFFSET(Data!$D$1,,,COUNTA(Data!$D$1:$D$999),39),37,FALSE),"")</f>
        <v/>
      </c>
      <c r="G32" s="30" t="str">
        <f ca="1">IFERROR(VLOOKUP(E32,OFFSET(Data!$D$1,,,COUNTA(Data!$D$1:$D$999),39),38,FALSE),"")</f>
        <v/>
      </c>
      <c r="H32" s="30" t="str">
        <f ca="1">IFERROR(VLOOKUP(E32,OFFSET(Data!$D$1,,,COUNTA(Data!$D$1:$D$999),39),39,FALSE),"")</f>
        <v/>
      </c>
    </row>
    <row r="33" spans="5:8" x14ac:dyDescent="0.2">
      <c r="E33">
        <f t="shared" si="0"/>
        <v>0</v>
      </c>
      <c r="F33" s="30" t="str">
        <f ca="1">IFERROR(VLOOKUP(E33,OFFSET(Data!$D$1,,,COUNTA(Data!$D$1:$D$999),39),37,FALSE),"")</f>
        <v/>
      </c>
      <c r="G33" s="30" t="str">
        <f ca="1">IFERROR(VLOOKUP(E33,OFFSET(Data!$D$1,,,COUNTA(Data!$D$1:$D$999),39),38,FALSE),"")</f>
        <v/>
      </c>
      <c r="H33" s="30" t="str">
        <f ca="1">IFERROR(VLOOKUP(E33,OFFSET(Data!$D$1,,,COUNTA(Data!$D$1:$D$999),39),39,FALSE),"")</f>
        <v/>
      </c>
    </row>
    <row r="34" spans="5:8" x14ac:dyDescent="0.2">
      <c r="E34">
        <f t="shared" si="0"/>
        <v>0</v>
      </c>
      <c r="F34" s="30" t="str">
        <f ca="1">IFERROR(VLOOKUP(E34,OFFSET(Data!$D$1,,,COUNTA(Data!$D$1:$D$999),39),37,FALSE),"")</f>
        <v/>
      </c>
      <c r="G34" s="30" t="str">
        <f ca="1">IFERROR(VLOOKUP(E34,OFFSET(Data!$D$1,,,COUNTA(Data!$D$1:$D$999),39),38,FALSE),"")</f>
        <v/>
      </c>
      <c r="H34" s="30" t="str">
        <f ca="1">IFERROR(VLOOKUP(E34,OFFSET(Data!$D$1,,,COUNTA(Data!$D$1:$D$999),39),39,FALSE),"")</f>
        <v/>
      </c>
    </row>
    <row r="35" spans="5:8" x14ac:dyDescent="0.2">
      <c r="E35">
        <f t="shared" si="0"/>
        <v>0</v>
      </c>
      <c r="F35" s="30" t="str">
        <f ca="1">IFERROR(VLOOKUP(E35,OFFSET(Data!$D$1,,,COUNTA(Data!$D$1:$D$999),39),37,FALSE),"")</f>
        <v/>
      </c>
      <c r="G35" s="30" t="str">
        <f ca="1">IFERROR(VLOOKUP(E35,OFFSET(Data!$D$1,,,COUNTA(Data!$D$1:$D$999),39),38,FALSE),"")</f>
        <v/>
      </c>
      <c r="H35" s="30" t="str">
        <f ca="1">IFERROR(VLOOKUP(E35,OFFSET(Data!$D$1,,,COUNTA(Data!$D$1:$D$999),39),39,FALSE),"")</f>
        <v/>
      </c>
    </row>
    <row r="36" spans="5:8" x14ac:dyDescent="0.2">
      <c r="E36">
        <f t="shared" si="0"/>
        <v>0</v>
      </c>
      <c r="F36" s="30" t="str">
        <f ca="1">IFERROR(VLOOKUP(E36,OFFSET(Data!$D$1,,,COUNTA(Data!$D$1:$D$999),39),37,FALSE),"")</f>
        <v/>
      </c>
      <c r="G36" s="30" t="str">
        <f ca="1">IFERROR(VLOOKUP(E36,OFFSET(Data!$D$1,,,COUNTA(Data!$D$1:$D$999),39),38,FALSE),"")</f>
        <v/>
      </c>
      <c r="H36" s="30" t="str">
        <f ca="1">IFERROR(VLOOKUP(E36,OFFSET(Data!$D$1,,,COUNTA(Data!$D$1:$D$999),39),39,FALSE),"")</f>
        <v/>
      </c>
    </row>
    <row r="37" spans="5:8" x14ac:dyDescent="0.2">
      <c r="E37">
        <f t="shared" si="0"/>
        <v>0</v>
      </c>
      <c r="F37" s="30" t="str">
        <f ca="1">IFERROR(VLOOKUP(E37,OFFSET(Data!$D$1,,,COUNTA(Data!$D$1:$D$999),39),37,FALSE),"")</f>
        <v/>
      </c>
      <c r="G37" s="30" t="str">
        <f ca="1">IFERROR(VLOOKUP(E37,OFFSET(Data!$D$1,,,COUNTA(Data!$D$1:$D$999),39),38,FALSE),"")</f>
        <v/>
      </c>
      <c r="H37" s="30" t="str">
        <f ca="1">IFERROR(VLOOKUP(E37,OFFSET(Data!$D$1,,,COUNTA(Data!$D$1:$D$999),39),39,FALSE),"")</f>
        <v/>
      </c>
    </row>
    <row r="38" spans="5:8" x14ac:dyDescent="0.2">
      <c r="F38" s="30"/>
      <c r="G38" s="30"/>
      <c r="H38" s="30"/>
    </row>
  </sheetData>
  <pageMargins left="0.7" right="0.7" top="0.75" bottom="0.75" header="0.3" footer="0.3"/>
  <pageSetup paperSize="9" orientation="portrait"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10Tab2">
    <tabColor rgb="FFFFFF00"/>
  </sheetPr>
  <dimension ref="A1:H38"/>
  <sheetViews>
    <sheetView zoomScaleNormal="100" workbookViewId="0">
      <selection activeCell="C4" sqref="C4"/>
    </sheetView>
  </sheetViews>
  <sheetFormatPr baseColWidth="10" defaultColWidth="12" defaultRowHeight="11.25" x14ac:dyDescent="0.2"/>
  <cols>
    <col min="1" max="1" width="46.6640625" customWidth="1"/>
    <col min="2" max="2" width="12.6640625" customWidth="1"/>
    <col min="3" max="3" width="16" bestFit="1" customWidth="1"/>
    <col min="4" max="4" width="14.83203125" bestFit="1" customWidth="1"/>
    <col min="5" max="5" width="64.33203125" bestFit="1" customWidth="1"/>
    <col min="6" max="6" width="13" bestFit="1" customWidth="1"/>
    <col min="7" max="7" width="20.6640625" bestFit="1" customWidth="1"/>
  </cols>
  <sheetData>
    <row r="1" spans="1:8" x14ac:dyDescent="0.2">
      <c r="A1" s="3" t="s">
        <v>93</v>
      </c>
      <c r="B1" s="2">
        <v>3400</v>
      </c>
    </row>
    <row r="3" spans="1:8" x14ac:dyDescent="0.2">
      <c r="A3" s="3" t="s">
        <v>91</v>
      </c>
      <c r="B3" t="s">
        <v>179</v>
      </c>
      <c r="C3" t="s">
        <v>178</v>
      </c>
      <c r="D3" t="s">
        <v>177</v>
      </c>
    </row>
    <row r="4" spans="1:8" x14ac:dyDescent="0.2">
      <c r="A4" s="2" t="s">
        <v>157</v>
      </c>
      <c r="B4" s="4">
        <v>0</v>
      </c>
      <c r="C4" s="4">
        <v>0</v>
      </c>
      <c r="D4" s="4">
        <v>0</v>
      </c>
      <c r="E4" t="str">
        <f>IFERROR(A4,"")</f>
        <v>3400 Raw Liquor Neutralization area improvement 2017</v>
      </c>
      <c r="F4" s="30">
        <f ca="1">IFERROR(VLOOKUP(E4,OFFSET(Data!$D$1,,,COUNTA(Data!$D$1:$D$999),39),37,FALSE),"")</f>
        <v>43031</v>
      </c>
      <c r="G4" s="30">
        <f ca="1">IFERROR(VLOOKUP(E4,OFFSET(Data!$D$1,,,COUNTA(Data!$D$1:$D$999),39),38,FALSE),"")</f>
        <v>42917</v>
      </c>
      <c r="H4" s="30">
        <f ca="1">IFERROR(VLOOKUP(E4,OFFSET(Data!$D$1,,,COUNTA(Data!$D$1:$D$999),39),39,FALSE),"")</f>
        <v>43058</v>
      </c>
    </row>
    <row r="5" spans="1:8" x14ac:dyDescent="0.2">
      <c r="A5" s="2" t="s">
        <v>108</v>
      </c>
      <c r="B5" s="4">
        <v>0.9696969696969695</v>
      </c>
      <c r="C5" s="4">
        <v>1</v>
      </c>
      <c r="D5" s="4">
        <v>0.96491228070175428</v>
      </c>
      <c r="E5" t="str">
        <f t="shared" ref="E5:E37" si="0">IFERROR(A5,"")</f>
        <v>Train 1&amp;2 inlet and outlet piping replacement</v>
      </c>
      <c r="F5" s="30">
        <f ca="1">IFERROR(VLOOKUP(E5,OFFSET(Data!$D$1,,,COUNTA(Data!$D$1:$D$999),39),37,FALSE),"")</f>
        <v>43098</v>
      </c>
      <c r="G5" s="30">
        <f ca="1">IFERROR(VLOOKUP(E5,OFFSET(Data!$D$1,,,COUNTA(Data!$D$1:$D$999),39),38,FALSE),"")</f>
        <v>42895</v>
      </c>
      <c r="H5" s="30">
        <f ca="1">IFERROR(VLOOKUP(E5,OFFSET(Data!$D$1,,,COUNTA(Data!$D$1:$D$999),39),39,FALSE),"")</f>
        <v>43012</v>
      </c>
    </row>
    <row r="6" spans="1:8" x14ac:dyDescent="0.2">
      <c r="A6" s="2" t="s">
        <v>89</v>
      </c>
      <c r="B6" s="4">
        <v>0.48484848484848475</v>
      </c>
      <c r="C6" s="4">
        <v>0.5</v>
      </c>
      <c r="D6" s="4">
        <v>0.48245614035087714</v>
      </c>
      <c r="E6" t="str">
        <f t="shared" si="0"/>
        <v>Total général</v>
      </c>
      <c r="F6" s="30" t="str">
        <f ca="1">IFERROR(VLOOKUP(E6,OFFSET(Data!$D$1,,,COUNTA(Data!$D$1:$D$999),39),37,FALSE),"")</f>
        <v/>
      </c>
      <c r="G6" s="30" t="str">
        <f ca="1">IFERROR(VLOOKUP(E6,OFFSET(Data!$D$1,,,COUNTA(Data!$D$1:$D$999),39),38,FALSE),"")</f>
        <v/>
      </c>
      <c r="H6" s="30" t="str">
        <f ca="1">IFERROR(VLOOKUP(E6,OFFSET(Data!$D$1,,,COUNTA(Data!$D$1:$D$999),39),39,FALSE),"")</f>
        <v/>
      </c>
    </row>
    <row r="7" spans="1:8" x14ac:dyDescent="0.2">
      <c r="E7">
        <f t="shared" si="0"/>
        <v>0</v>
      </c>
      <c r="F7" s="30" t="str">
        <f ca="1">IFERROR(VLOOKUP(E7,OFFSET(Data!$D$1,,,COUNTA(Data!$D$1:$D$999),39),37,FALSE),"")</f>
        <v/>
      </c>
      <c r="G7" s="30" t="str">
        <f ca="1">IFERROR(VLOOKUP(E7,OFFSET(Data!$D$1,,,COUNTA(Data!$D$1:$D$999),39),38,FALSE),"")</f>
        <v/>
      </c>
      <c r="H7" s="30" t="str">
        <f ca="1">IFERROR(VLOOKUP(E7,OFFSET(Data!$D$1,,,COUNTA(Data!$D$1:$D$999),39),39,FALSE),"")</f>
        <v/>
      </c>
    </row>
    <row r="8" spans="1:8" x14ac:dyDescent="0.2">
      <c r="E8">
        <f t="shared" si="0"/>
        <v>0</v>
      </c>
      <c r="F8" s="30" t="str">
        <f ca="1">IFERROR(VLOOKUP(E8,OFFSET(Data!$D$1,,,COUNTA(Data!$D$1:$D$999),39),37,FALSE),"")</f>
        <v/>
      </c>
      <c r="G8" s="30" t="str">
        <f ca="1">IFERROR(VLOOKUP(E8,OFFSET(Data!$D$1,,,COUNTA(Data!$D$1:$D$999),39),38,FALSE),"")</f>
        <v/>
      </c>
      <c r="H8" s="30" t="str">
        <f ca="1">IFERROR(VLOOKUP(E8,OFFSET(Data!$D$1,,,COUNTA(Data!$D$1:$D$999),39),39,FALSE),"")</f>
        <v/>
      </c>
    </row>
    <row r="9" spans="1:8" x14ac:dyDescent="0.2">
      <c r="E9">
        <f t="shared" si="0"/>
        <v>0</v>
      </c>
      <c r="F9" s="30" t="str">
        <f ca="1">IFERROR(VLOOKUP(E9,OFFSET(Data!$D$1,,,COUNTA(Data!$D$1:$D$999),39),37,FALSE),"")</f>
        <v/>
      </c>
      <c r="G9" s="30" t="str">
        <f ca="1">IFERROR(VLOOKUP(E9,OFFSET(Data!$D$1,,,COUNTA(Data!$D$1:$D$999),39),38,FALSE),"")</f>
        <v/>
      </c>
      <c r="H9" s="30" t="str">
        <f ca="1">IFERROR(VLOOKUP(E9,OFFSET(Data!$D$1,,,COUNTA(Data!$D$1:$D$999),39),39,FALSE),"")</f>
        <v/>
      </c>
    </row>
    <row r="10" spans="1:8" x14ac:dyDescent="0.2">
      <c r="E10">
        <f t="shared" si="0"/>
        <v>0</v>
      </c>
      <c r="F10" s="30" t="str">
        <f ca="1">IFERROR(VLOOKUP(E10,OFFSET(Data!$D$1,,,COUNTA(Data!$D$1:$D$999),39),37,FALSE),"")</f>
        <v/>
      </c>
      <c r="G10" s="30" t="str">
        <f ca="1">IFERROR(VLOOKUP(E10,OFFSET(Data!$D$1,,,COUNTA(Data!$D$1:$D$999),39),38,FALSE),"")</f>
        <v/>
      </c>
      <c r="H10" s="30" t="str">
        <f ca="1">IFERROR(VLOOKUP(E10,OFFSET(Data!$D$1,,,COUNTA(Data!$D$1:$D$999),39),39,FALSE),"")</f>
        <v/>
      </c>
    </row>
    <row r="11" spans="1:8" x14ac:dyDescent="0.2">
      <c r="E11">
        <f t="shared" si="0"/>
        <v>0</v>
      </c>
      <c r="F11" s="30" t="str">
        <f ca="1">IFERROR(VLOOKUP(E11,OFFSET(Data!$D$1,,,COUNTA(Data!$D$1:$D$999),39),37,FALSE),"")</f>
        <v/>
      </c>
      <c r="G11" s="30" t="str">
        <f ca="1">IFERROR(VLOOKUP(E11,OFFSET(Data!$D$1,,,COUNTA(Data!$D$1:$D$999),39),38,FALSE),"")</f>
        <v/>
      </c>
      <c r="H11" s="30" t="str">
        <f ca="1">IFERROR(VLOOKUP(E11,OFFSET(Data!$D$1,,,COUNTA(Data!$D$1:$D$999),39),39,FALSE),"")</f>
        <v/>
      </c>
    </row>
    <row r="12" spans="1:8" x14ac:dyDescent="0.2">
      <c r="E12">
        <f t="shared" si="0"/>
        <v>0</v>
      </c>
      <c r="F12" s="30" t="str">
        <f ca="1">IFERROR(VLOOKUP(E12,OFFSET(Data!$D$1,,,COUNTA(Data!$D$1:$D$999),39),37,FALSE),"")</f>
        <v/>
      </c>
      <c r="G12" s="30" t="str">
        <f ca="1">IFERROR(VLOOKUP(E12,OFFSET(Data!$D$1,,,COUNTA(Data!$D$1:$D$999),39),38,FALSE),"")</f>
        <v/>
      </c>
      <c r="H12" s="30" t="str">
        <f ca="1">IFERROR(VLOOKUP(E12,OFFSET(Data!$D$1,,,COUNTA(Data!$D$1:$D$999),39),39,FALSE),"")</f>
        <v/>
      </c>
    </row>
    <row r="13" spans="1:8" x14ac:dyDescent="0.2">
      <c r="E13">
        <f t="shared" si="0"/>
        <v>0</v>
      </c>
      <c r="F13" s="30" t="str">
        <f ca="1">IFERROR(VLOOKUP(E13,OFFSET(Data!$D$1,,,COUNTA(Data!$D$1:$D$999),39),37,FALSE),"")</f>
        <v/>
      </c>
      <c r="G13" s="30" t="str">
        <f ca="1">IFERROR(VLOOKUP(E13,OFFSET(Data!$D$1,,,COUNTA(Data!$D$1:$D$999),39),38,FALSE),"")</f>
        <v/>
      </c>
      <c r="H13" s="30" t="str">
        <f ca="1">IFERROR(VLOOKUP(E13,OFFSET(Data!$D$1,,,COUNTA(Data!$D$1:$D$999),39),39,FALSE),"")</f>
        <v/>
      </c>
    </row>
    <row r="14" spans="1:8" x14ac:dyDescent="0.2">
      <c r="E14">
        <f t="shared" si="0"/>
        <v>0</v>
      </c>
      <c r="F14" s="30" t="str">
        <f ca="1">IFERROR(VLOOKUP(E14,OFFSET(Data!$D$1,,,COUNTA(Data!$D$1:$D$999),39),37,FALSE),"")</f>
        <v/>
      </c>
      <c r="G14" s="30" t="str">
        <f ca="1">IFERROR(VLOOKUP(E14,OFFSET(Data!$D$1,,,COUNTA(Data!$D$1:$D$999),39),38,FALSE),"")</f>
        <v/>
      </c>
      <c r="H14" s="30" t="str">
        <f ca="1">IFERROR(VLOOKUP(E14,OFFSET(Data!$D$1,,,COUNTA(Data!$D$1:$D$999),39),39,FALSE),"")</f>
        <v/>
      </c>
    </row>
    <row r="15" spans="1:8" x14ac:dyDescent="0.2">
      <c r="E15">
        <f t="shared" si="0"/>
        <v>0</v>
      </c>
      <c r="F15" s="30" t="str">
        <f ca="1">IFERROR(VLOOKUP(E15,OFFSET(Data!$D$1,,,COUNTA(Data!$D$1:$D$999),39),37,FALSE),"")</f>
        <v/>
      </c>
      <c r="G15" s="30" t="str">
        <f ca="1">IFERROR(VLOOKUP(E15,OFFSET(Data!$D$1,,,COUNTA(Data!$D$1:$D$999),39),38,FALSE),"")</f>
        <v/>
      </c>
      <c r="H15" s="30" t="str">
        <f ca="1">IFERROR(VLOOKUP(E15,OFFSET(Data!$D$1,,,COUNTA(Data!$D$1:$D$999),39),39,FALSE),"")</f>
        <v/>
      </c>
    </row>
    <row r="16" spans="1:8" x14ac:dyDescent="0.2">
      <c r="E16">
        <f t="shared" si="0"/>
        <v>0</v>
      </c>
      <c r="F16" s="30" t="str">
        <f ca="1">IFERROR(VLOOKUP(E16,OFFSET(Data!$D$1,,,COUNTA(Data!$D$1:$D$999),39),37,FALSE),"")</f>
        <v/>
      </c>
      <c r="G16" s="30" t="str">
        <f ca="1">IFERROR(VLOOKUP(E16,OFFSET(Data!$D$1,,,COUNTA(Data!$D$1:$D$999),39),38,FALSE),"")</f>
        <v/>
      </c>
      <c r="H16" s="30" t="str">
        <f ca="1">IFERROR(VLOOKUP(E16,OFFSET(Data!$D$1,,,COUNTA(Data!$D$1:$D$999),39),39,FALSE),"")</f>
        <v/>
      </c>
    </row>
    <row r="17" spans="5:8" x14ac:dyDescent="0.2">
      <c r="E17">
        <f t="shared" si="0"/>
        <v>0</v>
      </c>
      <c r="F17" s="30" t="str">
        <f ca="1">IFERROR(VLOOKUP(E17,OFFSET(Data!$D$1,,,COUNTA(Data!$D$1:$D$999),39),37,FALSE),"")</f>
        <v/>
      </c>
      <c r="G17" s="30" t="str">
        <f ca="1">IFERROR(VLOOKUP(E17,OFFSET(Data!$D$1,,,COUNTA(Data!$D$1:$D$999),39),38,FALSE),"")</f>
        <v/>
      </c>
      <c r="H17" s="30" t="str">
        <f ca="1">IFERROR(VLOOKUP(E17,OFFSET(Data!$D$1,,,COUNTA(Data!$D$1:$D$999),39),39,FALSE),"")</f>
        <v/>
      </c>
    </row>
    <row r="18" spans="5:8" x14ac:dyDescent="0.2">
      <c r="E18">
        <f t="shared" si="0"/>
        <v>0</v>
      </c>
      <c r="F18" s="30" t="str">
        <f ca="1">IFERROR(VLOOKUP(E18,OFFSET(Data!$D$1,,,COUNTA(Data!$D$1:$D$999),39),37,FALSE),"")</f>
        <v/>
      </c>
      <c r="G18" s="30" t="str">
        <f ca="1">IFERROR(VLOOKUP(E18,OFFSET(Data!$D$1,,,COUNTA(Data!$D$1:$D$999),39),38,FALSE),"")</f>
        <v/>
      </c>
      <c r="H18" s="30" t="str">
        <f ca="1">IFERROR(VLOOKUP(E18,OFFSET(Data!$D$1,,,COUNTA(Data!$D$1:$D$999),39),39,FALSE),"")</f>
        <v/>
      </c>
    </row>
    <row r="19" spans="5:8" x14ac:dyDescent="0.2">
      <c r="E19">
        <f t="shared" si="0"/>
        <v>0</v>
      </c>
      <c r="F19" s="30" t="str">
        <f ca="1">IFERROR(VLOOKUP(E19,OFFSET(Data!$D$1,,,COUNTA(Data!$D$1:$D$999),39),37,FALSE),"")</f>
        <v/>
      </c>
      <c r="G19" s="30" t="str">
        <f ca="1">IFERROR(VLOOKUP(E19,OFFSET(Data!$D$1,,,COUNTA(Data!$D$1:$D$999),39),38,FALSE),"")</f>
        <v/>
      </c>
      <c r="H19" s="30" t="str">
        <f ca="1">IFERROR(VLOOKUP(E19,OFFSET(Data!$D$1,,,COUNTA(Data!$D$1:$D$999),39),39,FALSE),"")</f>
        <v/>
      </c>
    </row>
    <row r="20" spans="5:8" x14ac:dyDescent="0.2">
      <c r="E20">
        <f t="shared" si="0"/>
        <v>0</v>
      </c>
      <c r="F20" s="30" t="str">
        <f ca="1">IFERROR(VLOOKUP(E20,OFFSET(Data!$D$1,,,COUNTA(Data!$D$1:$D$999),39),37,FALSE),"")</f>
        <v/>
      </c>
      <c r="G20" s="30" t="str">
        <f ca="1">IFERROR(VLOOKUP(E20,OFFSET(Data!$D$1,,,COUNTA(Data!$D$1:$D$999),39),38,FALSE),"")</f>
        <v/>
      </c>
      <c r="H20" s="30" t="str">
        <f ca="1">IFERROR(VLOOKUP(E20,OFFSET(Data!$D$1,,,COUNTA(Data!$D$1:$D$999),39),39,FALSE),"")</f>
        <v/>
      </c>
    </row>
    <row r="21" spans="5:8" x14ac:dyDescent="0.2">
      <c r="E21">
        <f t="shared" si="0"/>
        <v>0</v>
      </c>
      <c r="F21" s="30" t="str">
        <f ca="1">IFERROR(VLOOKUP(E21,OFFSET(Data!$D$1,,,COUNTA(Data!$D$1:$D$999),39),37,FALSE),"")</f>
        <v/>
      </c>
      <c r="G21" s="30" t="str">
        <f ca="1">IFERROR(VLOOKUP(E21,OFFSET(Data!$D$1,,,COUNTA(Data!$D$1:$D$999),39),38,FALSE),"")</f>
        <v/>
      </c>
      <c r="H21" s="30" t="str">
        <f ca="1">IFERROR(VLOOKUP(E21,OFFSET(Data!$D$1,,,COUNTA(Data!$D$1:$D$999),39),39,FALSE),"")</f>
        <v/>
      </c>
    </row>
    <row r="22" spans="5:8" x14ac:dyDescent="0.2">
      <c r="E22">
        <f t="shared" si="0"/>
        <v>0</v>
      </c>
      <c r="F22" s="30" t="str">
        <f ca="1">IFERROR(VLOOKUP(E22,OFFSET(Data!$D$1,,,COUNTA(Data!$D$1:$D$999),39),37,FALSE),"")</f>
        <v/>
      </c>
      <c r="G22" s="30" t="str">
        <f ca="1">IFERROR(VLOOKUP(E22,OFFSET(Data!$D$1,,,COUNTA(Data!$D$1:$D$999),39),38,FALSE),"")</f>
        <v/>
      </c>
      <c r="H22" s="30" t="str">
        <f ca="1">IFERROR(VLOOKUP(E22,OFFSET(Data!$D$1,,,COUNTA(Data!$D$1:$D$999),39),39,FALSE),"")</f>
        <v/>
      </c>
    </row>
    <row r="23" spans="5:8" x14ac:dyDescent="0.2">
      <c r="E23">
        <f t="shared" si="0"/>
        <v>0</v>
      </c>
      <c r="F23" s="30" t="str">
        <f ca="1">IFERROR(VLOOKUP(E23,OFFSET(Data!$D$1,,,COUNTA(Data!$D$1:$D$999),39),37,FALSE),"")</f>
        <v/>
      </c>
      <c r="G23" s="30" t="str">
        <f ca="1">IFERROR(VLOOKUP(E23,OFFSET(Data!$D$1,,,COUNTA(Data!$D$1:$D$999),39),38,FALSE),"")</f>
        <v/>
      </c>
      <c r="H23" s="30" t="str">
        <f ca="1">IFERROR(VLOOKUP(E23,OFFSET(Data!$D$1,,,COUNTA(Data!$D$1:$D$999),39),39,FALSE),"")</f>
        <v/>
      </c>
    </row>
    <row r="24" spans="5:8" x14ac:dyDescent="0.2">
      <c r="E24">
        <f t="shared" si="0"/>
        <v>0</v>
      </c>
      <c r="F24" s="30" t="str">
        <f ca="1">IFERROR(VLOOKUP(E24,OFFSET(Data!$D$1,,,COUNTA(Data!$D$1:$D$999),39),37,FALSE),"")</f>
        <v/>
      </c>
      <c r="G24" s="30" t="str">
        <f ca="1">IFERROR(VLOOKUP(E24,OFFSET(Data!$D$1,,,COUNTA(Data!$D$1:$D$999),39),38,FALSE),"")</f>
        <v/>
      </c>
      <c r="H24" s="30" t="str">
        <f ca="1">IFERROR(VLOOKUP(E24,OFFSET(Data!$D$1,,,COUNTA(Data!$D$1:$D$999),39),39,FALSE),"")</f>
        <v/>
      </c>
    </row>
    <row r="25" spans="5:8" x14ac:dyDescent="0.2">
      <c r="E25">
        <f t="shared" si="0"/>
        <v>0</v>
      </c>
      <c r="F25" s="30" t="str">
        <f ca="1">IFERROR(VLOOKUP(E25,OFFSET(Data!$D$1,,,COUNTA(Data!$D$1:$D$999),39),37,FALSE),"")</f>
        <v/>
      </c>
      <c r="G25" s="30" t="str">
        <f ca="1">IFERROR(VLOOKUP(E25,OFFSET(Data!$D$1,,,COUNTA(Data!$D$1:$D$999),39),38,FALSE),"")</f>
        <v/>
      </c>
      <c r="H25" s="30" t="str">
        <f ca="1">IFERROR(VLOOKUP(E25,OFFSET(Data!$D$1,,,COUNTA(Data!$D$1:$D$999),39),39,FALSE),"")</f>
        <v/>
      </c>
    </row>
    <row r="26" spans="5:8" x14ac:dyDescent="0.2">
      <c r="E26">
        <f t="shared" si="0"/>
        <v>0</v>
      </c>
      <c r="F26" s="30" t="str">
        <f ca="1">IFERROR(VLOOKUP(E26,OFFSET(Data!$D$1,,,COUNTA(Data!$D$1:$D$999),39),37,FALSE),"")</f>
        <v/>
      </c>
      <c r="G26" s="30" t="str">
        <f ca="1">IFERROR(VLOOKUP(E26,OFFSET(Data!$D$1,,,COUNTA(Data!$D$1:$D$999),39),38,FALSE),"")</f>
        <v/>
      </c>
      <c r="H26" s="30" t="str">
        <f ca="1">IFERROR(VLOOKUP(E26,OFFSET(Data!$D$1,,,COUNTA(Data!$D$1:$D$999),39),39,FALSE),"")</f>
        <v/>
      </c>
    </row>
    <row r="27" spans="5:8" x14ac:dyDescent="0.2">
      <c r="E27">
        <f t="shared" si="0"/>
        <v>0</v>
      </c>
      <c r="F27" s="30" t="str">
        <f ca="1">IFERROR(VLOOKUP(E27,OFFSET(Data!$D$1,,,COUNTA(Data!$D$1:$D$999),39),37,FALSE),"")</f>
        <v/>
      </c>
      <c r="G27" s="30" t="str">
        <f ca="1">IFERROR(VLOOKUP(E27,OFFSET(Data!$D$1,,,COUNTA(Data!$D$1:$D$999),39),38,FALSE),"")</f>
        <v/>
      </c>
      <c r="H27" s="30" t="str">
        <f ca="1">IFERROR(VLOOKUP(E27,OFFSET(Data!$D$1,,,COUNTA(Data!$D$1:$D$999),39),39,FALSE),"")</f>
        <v/>
      </c>
    </row>
    <row r="28" spans="5:8" x14ac:dyDescent="0.2">
      <c r="E28">
        <f t="shared" si="0"/>
        <v>0</v>
      </c>
      <c r="F28" s="30" t="str">
        <f ca="1">IFERROR(VLOOKUP(E28,OFFSET(Data!$D$1,,,COUNTA(Data!$D$1:$D$999),39),37,FALSE),"")</f>
        <v/>
      </c>
      <c r="G28" s="30" t="str">
        <f ca="1">IFERROR(VLOOKUP(E28,OFFSET(Data!$D$1,,,COUNTA(Data!$D$1:$D$999),39),38,FALSE),"")</f>
        <v/>
      </c>
      <c r="H28" s="30" t="str">
        <f ca="1">IFERROR(VLOOKUP(E28,OFFSET(Data!$D$1,,,COUNTA(Data!$D$1:$D$999),39),39,FALSE),"")</f>
        <v/>
      </c>
    </row>
    <row r="29" spans="5:8" x14ac:dyDescent="0.2">
      <c r="E29">
        <f t="shared" si="0"/>
        <v>0</v>
      </c>
      <c r="F29" s="30" t="str">
        <f ca="1">IFERROR(VLOOKUP(E29,OFFSET(Data!$D$1,,,COUNTA(Data!$D$1:$D$999),39),37,FALSE),"")</f>
        <v/>
      </c>
      <c r="G29" s="30" t="str">
        <f ca="1">IFERROR(VLOOKUP(E29,OFFSET(Data!$D$1,,,COUNTA(Data!$D$1:$D$999),39),38,FALSE),"")</f>
        <v/>
      </c>
      <c r="H29" s="30" t="str">
        <f ca="1">IFERROR(VLOOKUP(E29,OFFSET(Data!$D$1,,,COUNTA(Data!$D$1:$D$999),39),39,FALSE),"")</f>
        <v/>
      </c>
    </row>
    <row r="30" spans="5:8" x14ac:dyDescent="0.2">
      <c r="E30">
        <f t="shared" si="0"/>
        <v>0</v>
      </c>
      <c r="F30" s="30" t="str">
        <f ca="1">IFERROR(VLOOKUP(E30,OFFSET(Data!$D$1,,,COUNTA(Data!$D$1:$D$999),39),37,FALSE),"")</f>
        <v/>
      </c>
      <c r="G30" s="30" t="str">
        <f ca="1">IFERROR(VLOOKUP(E30,OFFSET(Data!$D$1,,,COUNTA(Data!$D$1:$D$999),39),38,FALSE),"")</f>
        <v/>
      </c>
      <c r="H30" s="30" t="str">
        <f ca="1">IFERROR(VLOOKUP(E30,OFFSET(Data!$D$1,,,COUNTA(Data!$D$1:$D$999),39),39,FALSE),"")</f>
        <v/>
      </c>
    </row>
    <row r="31" spans="5:8" x14ac:dyDescent="0.2">
      <c r="E31">
        <f t="shared" si="0"/>
        <v>0</v>
      </c>
      <c r="F31" s="30" t="str">
        <f ca="1">IFERROR(VLOOKUP(E31,OFFSET(Data!$D$1,,,COUNTA(Data!$D$1:$D$999),39),37,FALSE),"")</f>
        <v/>
      </c>
      <c r="G31" s="30" t="str">
        <f ca="1">IFERROR(VLOOKUP(E31,OFFSET(Data!$D$1,,,COUNTA(Data!$D$1:$D$999),39),38,FALSE),"")</f>
        <v/>
      </c>
      <c r="H31" s="30" t="str">
        <f ca="1">IFERROR(VLOOKUP(E31,OFFSET(Data!$D$1,,,COUNTA(Data!$D$1:$D$999),39),39,FALSE),"")</f>
        <v/>
      </c>
    </row>
    <row r="32" spans="5:8" x14ac:dyDescent="0.2">
      <c r="E32">
        <f t="shared" si="0"/>
        <v>0</v>
      </c>
      <c r="F32" s="30" t="str">
        <f ca="1">IFERROR(VLOOKUP(E32,OFFSET(Data!$D$1,,,COUNTA(Data!$D$1:$D$999),39),37,FALSE),"")</f>
        <v/>
      </c>
      <c r="G32" s="30" t="str">
        <f ca="1">IFERROR(VLOOKUP(E32,OFFSET(Data!$D$1,,,COUNTA(Data!$D$1:$D$999),39),38,FALSE),"")</f>
        <v/>
      </c>
      <c r="H32" s="30" t="str">
        <f ca="1">IFERROR(VLOOKUP(E32,OFFSET(Data!$D$1,,,COUNTA(Data!$D$1:$D$999),39),39,FALSE),"")</f>
        <v/>
      </c>
    </row>
    <row r="33" spans="5:8" x14ac:dyDescent="0.2">
      <c r="E33">
        <f t="shared" si="0"/>
        <v>0</v>
      </c>
      <c r="F33" s="30" t="str">
        <f ca="1">IFERROR(VLOOKUP(E33,OFFSET(Data!$D$1,,,COUNTA(Data!$D$1:$D$999),39),37,FALSE),"")</f>
        <v/>
      </c>
      <c r="G33" s="30" t="str">
        <f ca="1">IFERROR(VLOOKUP(E33,OFFSET(Data!$D$1,,,COUNTA(Data!$D$1:$D$999),39),38,FALSE),"")</f>
        <v/>
      </c>
      <c r="H33" s="30" t="str">
        <f ca="1">IFERROR(VLOOKUP(E33,OFFSET(Data!$D$1,,,COUNTA(Data!$D$1:$D$999),39),39,FALSE),"")</f>
        <v/>
      </c>
    </row>
    <row r="34" spans="5:8" x14ac:dyDescent="0.2">
      <c r="E34">
        <f t="shared" si="0"/>
        <v>0</v>
      </c>
      <c r="F34" s="30" t="str">
        <f ca="1">IFERROR(VLOOKUP(E34,OFFSET(Data!$D$1,,,COUNTA(Data!$D$1:$D$999),39),37,FALSE),"")</f>
        <v/>
      </c>
      <c r="G34" s="30" t="str">
        <f ca="1">IFERROR(VLOOKUP(E34,OFFSET(Data!$D$1,,,COUNTA(Data!$D$1:$D$999),39),38,FALSE),"")</f>
        <v/>
      </c>
      <c r="H34" s="30" t="str">
        <f ca="1">IFERROR(VLOOKUP(E34,OFFSET(Data!$D$1,,,COUNTA(Data!$D$1:$D$999),39),39,FALSE),"")</f>
        <v/>
      </c>
    </row>
    <row r="35" spans="5:8" x14ac:dyDescent="0.2">
      <c r="E35">
        <f t="shared" si="0"/>
        <v>0</v>
      </c>
      <c r="F35" s="30" t="str">
        <f ca="1">IFERROR(VLOOKUP(E35,OFFSET(Data!$D$1,,,COUNTA(Data!$D$1:$D$999),39),37,FALSE),"")</f>
        <v/>
      </c>
      <c r="G35" s="30" t="str">
        <f ca="1">IFERROR(VLOOKUP(E35,OFFSET(Data!$D$1,,,COUNTA(Data!$D$1:$D$999),39),38,FALSE),"")</f>
        <v/>
      </c>
      <c r="H35" s="30" t="str">
        <f ca="1">IFERROR(VLOOKUP(E35,OFFSET(Data!$D$1,,,COUNTA(Data!$D$1:$D$999),39),39,FALSE),"")</f>
        <v/>
      </c>
    </row>
    <row r="36" spans="5:8" x14ac:dyDescent="0.2">
      <c r="E36">
        <f t="shared" si="0"/>
        <v>0</v>
      </c>
      <c r="F36" s="30" t="str">
        <f ca="1">IFERROR(VLOOKUP(E36,OFFSET(Data!$D$1,,,COUNTA(Data!$D$1:$D$999),39),37,FALSE),"")</f>
        <v/>
      </c>
      <c r="G36" s="30" t="str">
        <f ca="1">IFERROR(VLOOKUP(E36,OFFSET(Data!$D$1,,,COUNTA(Data!$D$1:$D$999),39),38,FALSE),"")</f>
        <v/>
      </c>
      <c r="H36" s="30" t="str">
        <f ca="1">IFERROR(VLOOKUP(E36,OFFSET(Data!$D$1,,,COUNTA(Data!$D$1:$D$999),39),39,FALSE),"")</f>
        <v/>
      </c>
    </row>
    <row r="37" spans="5:8" x14ac:dyDescent="0.2">
      <c r="E37">
        <f t="shared" si="0"/>
        <v>0</v>
      </c>
      <c r="F37" s="30" t="str">
        <f ca="1">IFERROR(VLOOKUP(E37,OFFSET(Data!$D$1,,,COUNTA(Data!$D$1:$D$999),39),37,FALSE),"")</f>
        <v/>
      </c>
      <c r="G37" s="30" t="str">
        <f ca="1">IFERROR(VLOOKUP(E37,OFFSET(Data!$D$1,,,COUNTA(Data!$D$1:$D$999),39),38,FALSE),"")</f>
        <v/>
      </c>
      <c r="H37" s="30" t="str">
        <f ca="1">IFERROR(VLOOKUP(E37,OFFSET(Data!$D$1,,,COUNTA(Data!$D$1:$D$999),39),39,FALSE),"")</f>
        <v/>
      </c>
    </row>
    <row r="38" spans="5:8" x14ac:dyDescent="0.2">
      <c r="F38" s="30"/>
      <c r="G38" s="30"/>
      <c r="H38" s="30"/>
    </row>
  </sheetData>
  <pageMargins left="0.7" right="0.7" top="0.75" bottom="0.75" header="0.3" footer="0.3"/>
  <pageSetup paperSize="9" orientation="portrait"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10Tab3">
    <tabColor rgb="FFFFFF00"/>
  </sheetPr>
  <dimension ref="A1:H38"/>
  <sheetViews>
    <sheetView zoomScaleNormal="100" workbookViewId="0">
      <selection activeCell="C9" sqref="C9"/>
    </sheetView>
  </sheetViews>
  <sheetFormatPr baseColWidth="10" defaultColWidth="12" defaultRowHeight="11.25" x14ac:dyDescent="0.2"/>
  <cols>
    <col min="1" max="1" width="64.33203125" customWidth="1"/>
    <col min="2" max="2" width="20.1640625" customWidth="1"/>
    <col min="3" max="3" width="16" bestFit="1" customWidth="1"/>
    <col min="4" max="4" width="14.83203125" bestFit="1" customWidth="1"/>
    <col min="5" max="5" width="64.33203125" bestFit="1" customWidth="1"/>
    <col min="6" max="6" width="13" bestFit="1" customWidth="1"/>
    <col min="7" max="7" width="20.6640625" bestFit="1" customWidth="1"/>
  </cols>
  <sheetData>
    <row r="1" spans="1:8" x14ac:dyDescent="0.2">
      <c r="A1" s="3" t="s">
        <v>93</v>
      </c>
      <c r="B1" t="s">
        <v>90</v>
      </c>
    </row>
    <row r="3" spans="1:8" x14ac:dyDescent="0.2">
      <c r="A3" s="3" t="s">
        <v>91</v>
      </c>
      <c r="B3" t="s">
        <v>179</v>
      </c>
      <c r="C3" t="s">
        <v>178</v>
      </c>
      <c r="D3" t="s">
        <v>177</v>
      </c>
    </row>
    <row r="4" spans="1:8" x14ac:dyDescent="0.2">
      <c r="A4" s="2" t="s">
        <v>136</v>
      </c>
      <c r="B4" s="4">
        <v>0</v>
      </c>
      <c r="C4" s="4">
        <v>0</v>
      </c>
      <c r="D4" s="4">
        <v>0</v>
      </c>
      <c r="E4" t="str">
        <f>IFERROR(A4,"")</f>
        <v>3500 Sulphide Precipitation area improvement 2017</v>
      </c>
      <c r="F4" s="30">
        <f ca="1">IFERROR(VLOOKUP(E4,OFFSET(Data!$D$1,,,COUNTA(Data!$D$1:$D$999),39),37,FALSE),"")</f>
        <v>42951</v>
      </c>
      <c r="G4" s="30">
        <f ca="1">IFERROR(VLOOKUP(E4,OFFSET(Data!$D$1,,,COUNTA(Data!$D$1:$D$999),39),38,FALSE),"")</f>
        <v>42948</v>
      </c>
      <c r="H4" s="30">
        <f ca="1">IFERROR(VLOOKUP(E4,OFFSET(Data!$D$1,,,COUNTA(Data!$D$1:$D$999),39),39,FALSE),"")</f>
        <v>42854</v>
      </c>
    </row>
    <row r="5" spans="1:8" x14ac:dyDescent="0.2">
      <c r="A5" s="2" t="s">
        <v>139</v>
      </c>
      <c r="B5" s="4">
        <v>0.99999999999999978</v>
      </c>
      <c r="C5" s="4">
        <v>1</v>
      </c>
      <c r="D5" s="4">
        <v>0.99999999999999989</v>
      </c>
      <c r="E5" t="str">
        <f t="shared" ref="E5:E37" si="0">IFERROR(A5,"")</f>
        <v>35-FN-03 Drain</v>
      </c>
      <c r="F5" s="30">
        <f ca="1">IFERROR(VLOOKUP(E5,OFFSET(Data!$D$1,,,COUNTA(Data!$D$1:$D$999),39),37,FALSE),"")</f>
        <v>42890</v>
      </c>
      <c r="G5" s="30">
        <f ca="1">IFERROR(VLOOKUP(E5,OFFSET(Data!$D$1,,,COUNTA(Data!$D$1:$D$999),39),38,FALSE),"")</f>
        <v>42954</v>
      </c>
      <c r="H5" s="30">
        <f ca="1">IFERROR(VLOOKUP(E5,OFFSET(Data!$D$1,,,COUNTA(Data!$D$1:$D$999),39),39,FALSE),"")</f>
        <v>42841</v>
      </c>
    </row>
    <row r="6" spans="1:8" x14ac:dyDescent="0.2">
      <c r="A6" s="2" t="s">
        <v>128</v>
      </c>
      <c r="B6" s="4">
        <v>0</v>
      </c>
      <c r="C6" s="4">
        <v>1</v>
      </c>
      <c r="D6" s="4">
        <v>0.96491228070175428</v>
      </c>
      <c r="E6" t="str">
        <f t="shared" si="0"/>
        <v>35-TK-01 bypass</v>
      </c>
      <c r="F6" s="30">
        <f ca="1">IFERROR(VLOOKUP(E6,OFFSET(Data!$D$1,,,COUNTA(Data!$D$1:$D$999),39),37,FALSE),"")</f>
        <v>42910</v>
      </c>
      <c r="G6" s="30">
        <f ca="1">IFERROR(VLOOKUP(E6,OFFSET(Data!$D$1,,,COUNTA(Data!$D$1:$D$999),39),38,FALSE),"")</f>
        <v>42860</v>
      </c>
      <c r="H6" s="30">
        <f ca="1">IFERROR(VLOOKUP(E6,OFFSET(Data!$D$1,,,COUNTA(Data!$D$1:$D$999),39),39,FALSE),"")</f>
        <v>43094</v>
      </c>
    </row>
    <row r="7" spans="1:8" x14ac:dyDescent="0.2">
      <c r="A7" s="2" t="s">
        <v>126</v>
      </c>
      <c r="B7" s="4">
        <v>0.99999999999999978</v>
      </c>
      <c r="C7" s="4">
        <v>1</v>
      </c>
      <c r="D7" s="4">
        <v>0.96491228070175428</v>
      </c>
      <c r="E7" t="str">
        <f t="shared" si="0"/>
        <v>36-TK-19 bypass</v>
      </c>
      <c r="F7" s="30">
        <f ca="1">IFERROR(VLOOKUP(E7,OFFSET(Data!$D$1,,,COUNTA(Data!$D$1:$D$999),39),37,FALSE),"")</f>
        <v>42854</v>
      </c>
      <c r="G7" s="30">
        <f ca="1">IFERROR(VLOOKUP(E7,OFFSET(Data!$D$1,,,COUNTA(Data!$D$1:$D$999),39),38,FALSE),"")</f>
        <v>43044</v>
      </c>
      <c r="H7" s="30">
        <f ca="1">IFERROR(VLOOKUP(E7,OFFSET(Data!$D$1,,,COUNTA(Data!$D$1:$D$999),39),39,FALSE),"")</f>
        <v>42865</v>
      </c>
    </row>
    <row r="8" spans="1:8" x14ac:dyDescent="0.2">
      <c r="A8" s="2" t="s">
        <v>169</v>
      </c>
      <c r="B8" s="4">
        <v>0</v>
      </c>
      <c r="C8" s="4">
        <v>0</v>
      </c>
      <c r="D8" s="4">
        <v>0.21052631578947367</v>
      </c>
      <c r="E8" t="str">
        <f t="shared" si="0"/>
        <v>36-TK-19 relining</v>
      </c>
      <c r="F8" s="30">
        <f ca="1">IFERROR(VLOOKUP(E8,OFFSET(Data!$D$1,,,COUNTA(Data!$D$1:$D$999),39),37,FALSE),"")</f>
        <v>43065</v>
      </c>
      <c r="G8" s="30">
        <f ca="1">IFERROR(VLOOKUP(E8,OFFSET(Data!$D$1,,,COUNTA(Data!$D$1:$D$999),39),38,FALSE),"")</f>
        <v>42958</v>
      </c>
      <c r="H8" s="30">
        <f ca="1">IFERROR(VLOOKUP(E8,OFFSET(Data!$D$1,,,COUNTA(Data!$D$1:$D$999),39),39,FALSE),"")</f>
        <v>42986</v>
      </c>
    </row>
    <row r="9" spans="1:8" x14ac:dyDescent="0.2">
      <c r="A9" s="2" t="s">
        <v>106</v>
      </c>
      <c r="B9" s="4">
        <v>0</v>
      </c>
      <c r="C9" s="4">
        <v>0</v>
      </c>
      <c r="D9" s="4">
        <v>0</v>
      </c>
      <c r="E9" t="str">
        <f t="shared" si="0"/>
        <v>Common line from 35-PU-14/24 A/B to 35TK75 replacement (3500)</v>
      </c>
      <c r="F9" s="30">
        <f ca="1">IFERROR(VLOOKUP(E9,OFFSET(Data!$D$1,,,COUNTA(Data!$D$1:$D$999),39),37,FALSE),"")</f>
        <v>42937</v>
      </c>
      <c r="G9" s="30">
        <f ca="1">IFERROR(VLOOKUP(E9,OFFSET(Data!$D$1,,,COUNTA(Data!$D$1:$D$999),39),38,FALSE),"")</f>
        <v>42916</v>
      </c>
      <c r="H9" s="30">
        <f ca="1">IFERROR(VLOOKUP(E9,OFFSET(Data!$D$1,,,COUNTA(Data!$D$1:$D$999),39),39,FALSE),"")</f>
        <v>43037</v>
      </c>
    </row>
    <row r="10" spans="1:8" x14ac:dyDescent="0.2">
      <c r="A10" s="2" t="s">
        <v>130</v>
      </c>
      <c r="B10" s="4">
        <v>0</v>
      </c>
      <c r="C10" s="4">
        <v>0</v>
      </c>
      <c r="D10" s="4">
        <v>0</v>
      </c>
      <c r="E10" t="str">
        <f t="shared" si="0"/>
        <v>ICAM: 3500 Train Feed Tank Level</v>
      </c>
      <c r="F10" s="30">
        <f ca="1">IFERROR(VLOOKUP(E10,OFFSET(Data!$D$1,,,COUNTA(Data!$D$1:$D$999),39),37,FALSE),"")</f>
        <v>42879</v>
      </c>
      <c r="G10" s="30">
        <f ca="1">IFERROR(VLOOKUP(E10,OFFSET(Data!$D$1,,,COUNTA(Data!$D$1:$D$999),39),38,FALSE),"")</f>
        <v>43052</v>
      </c>
      <c r="H10" s="30">
        <f ca="1">IFERROR(VLOOKUP(E10,OFFSET(Data!$D$1,,,COUNTA(Data!$D$1:$D$999),39),39,FALSE),"")</f>
        <v>43002</v>
      </c>
    </row>
    <row r="11" spans="1:8" x14ac:dyDescent="0.2">
      <c r="A11" s="2" t="s">
        <v>115</v>
      </c>
      <c r="B11" s="4">
        <v>0.99999999999999978</v>
      </c>
      <c r="C11" s="4">
        <v>1</v>
      </c>
      <c r="D11" s="4">
        <v>0.96491228070175428</v>
      </c>
      <c r="E11" t="str">
        <f t="shared" si="0"/>
        <v>ICAM: Pre-heater Pressure Indication</v>
      </c>
      <c r="F11" s="30">
        <f ca="1">IFERROR(VLOOKUP(E11,OFFSET(Data!$D$1,,,COUNTA(Data!$D$1:$D$999),39),37,FALSE),"")</f>
        <v>42848</v>
      </c>
      <c r="G11" s="30">
        <f ca="1">IFERROR(VLOOKUP(E11,OFFSET(Data!$D$1,,,COUNTA(Data!$D$1:$D$999),39),38,FALSE),"")</f>
        <v>42871</v>
      </c>
      <c r="H11" s="30">
        <f ca="1">IFERROR(VLOOKUP(E11,OFFSET(Data!$D$1,,,COUNTA(Data!$D$1:$D$999),39),39,FALSE),"")</f>
        <v>42946</v>
      </c>
    </row>
    <row r="12" spans="1:8" x14ac:dyDescent="0.2">
      <c r="A12" s="2" t="s">
        <v>112</v>
      </c>
      <c r="B12" s="4">
        <v>0</v>
      </c>
      <c r="C12" s="4">
        <v>0</v>
      </c>
      <c r="D12" s="4">
        <v>0.92982456140350866</v>
      </c>
      <c r="E12" t="str">
        <f t="shared" si="0"/>
        <v>ICAM: Validate Existing Pre-heater Instrumentation and Final Control Elements</v>
      </c>
      <c r="F12" s="30">
        <f ca="1">IFERROR(VLOOKUP(E12,OFFSET(Data!$D$1,,,COUNTA(Data!$D$1:$D$999),39),37,FALSE),"")</f>
        <v>43038</v>
      </c>
      <c r="G12" s="30">
        <f ca="1">IFERROR(VLOOKUP(E12,OFFSET(Data!$D$1,,,COUNTA(Data!$D$1:$D$999),39),38,FALSE),"")</f>
        <v>42899</v>
      </c>
      <c r="H12" s="30">
        <f ca="1">IFERROR(VLOOKUP(E12,OFFSET(Data!$D$1,,,COUNTA(Data!$D$1:$D$999),39),39,FALSE),"")</f>
        <v>43062</v>
      </c>
    </row>
    <row r="13" spans="1:8" x14ac:dyDescent="0.2">
      <c r="A13" s="2" t="s">
        <v>114</v>
      </c>
      <c r="B13" s="4">
        <v>0.48484848484848475</v>
      </c>
      <c r="C13" s="4">
        <v>1</v>
      </c>
      <c r="D13" s="4">
        <v>0.96491228070175428</v>
      </c>
      <c r="E13" t="str">
        <f t="shared" si="0"/>
        <v>ICAM:Pre-heater Feed Pump Discharge Pressure Indication</v>
      </c>
      <c r="F13" s="30">
        <f ca="1">IFERROR(VLOOKUP(E13,OFFSET(Data!$D$1,,,COUNTA(Data!$D$1:$D$999),39),37,FALSE),"")</f>
        <v>42903</v>
      </c>
      <c r="G13" s="30">
        <f ca="1">IFERROR(VLOOKUP(E13,OFFSET(Data!$D$1,,,COUNTA(Data!$D$1:$D$999),39),38,FALSE),"")</f>
        <v>42955</v>
      </c>
      <c r="H13" s="30">
        <f ca="1">IFERROR(VLOOKUP(E13,OFFSET(Data!$D$1,,,COUNTA(Data!$D$1:$D$999),39),39,FALSE),"")</f>
        <v>43032</v>
      </c>
    </row>
    <row r="14" spans="1:8" x14ac:dyDescent="0.2">
      <c r="A14" s="2" t="s">
        <v>132</v>
      </c>
      <c r="B14" s="4">
        <v>0</v>
      </c>
      <c r="C14" s="4">
        <v>0</v>
      </c>
      <c r="D14" s="4">
        <v>0</v>
      </c>
      <c r="E14" t="str">
        <f t="shared" si="0"/>
        <v>ICAM:Valve Travel Times</v>
      </c>
      <c r="F14" s="30">
        <f ca="1">IFERROR(VLOOKUP(E14,OFFSET(Data!$D$1,,,COUNTA(Data!$D$1:$D$999),39),37,FALSE),"")</f>
        <v>43015</v>
      </c>
      <c r="G14" s="30">
        <f ca="1">IFERROR(VLOOKUP(E14,OFFSET(Data!$D$1,,,COUNTA(Data!$D$1:$D$999),39),38,FALSE),"")</f>
        <v>42918</v>
      </c>
      <c r="H14" s="30">
        <f ca="1">IFERROR(VLOOKUP(E14,OFFSET(Data!$D$1,,,COUNTA(Data!$D$1:$D$999),39),39,FALSE),"")</f>
        <v>43047</v>
      </c>
    </row>
    <row r="15" spans="1:8" x14ac:dyDescent="0.2">
      <c r="A15" s="2" t="s">
        <v>143</v>
      </c>
      <c r="B15" s="4">
        <v>0</v>
      </c>
      <c r="C15" s="4">
        <v>0</v>
      </c>
      <c r="D15" s="4">
        <v>0.19298245614035087</v>
      </c>
      <c r="E15" t="str">
        <f t="shared" si="0"/>
        <v>Reduce sour water spill</v>
      </c>
      <c r="F15" s="30">
        <f ca="1">IFERROR(VLOOKUP(E15,OFFSET(Data!$D$1,,,COUNTA(Data!$D$1:$D$999),39),37,FALSE),"")</f>
        <v>0</v>
      </c>
      <c r="G15" s="30">
        <f ca="1">IFERROR(VLOOKUP(E15,OFFSET(Data!$D$1,,,COUNTA(Data!$D$1:$D$999),39),38,FALSE),"")</f>
        <v>0</v>
      </c>
      <c r="H15" s="30">
        <f ca="1">IFERROR(VLOOKUP(E15,OFFSET(Data!$D$1,,,COUNTA(Data!$D$1:$D$999),39),39,FALSE),"")</f>
        <v>0</v>
      </c>
    </row>
    <row r="16" spans="1:8" x14ac:dyDescent="0.2">
      <c r="A16" s="2" t="s">
        <v>154</v>
      </c>
      <c r="B16" s="4">
        <v>0.99999999999999978</v>
      </c>
      <c r="C16" s="4">
        <v>1</v>
      </c>
      <c r="D16" s="4">
        <v>0.96491228070175428</v>
      </c>
      <c r="E16" t="str">
        <f t="shared" si="0"/>
        <v>Restart H2S compressors including a recirculation philosophy</v>
      </c>
      <c r="F16" s="30">
        <f ca="1">IFERROR(VLOOKUP(E16,OFFSET(Data!$D$1,,,COUNTA(Data!$D$1:$D$999),39),37,FALSE),"")</f>
        <v>42998</v>
      </c>
      <c r="G16" s="30">
        <f ca="1">IFERROR(VLOOKUP(E16,OFFSET(Data!$D$1,,,COUNTA(Data!$D$1:$D$999),39),38,FALSE),"")</f>
        <v>42935</v>
      </c>
      <c r="H16" s="30">
        <f ca="1">IFERROR(VLOOKUP(E16,OFFSET(Data!$D$1,,,COUNTA(Data!$D$1:$D$999),39),39,FALSE),"")</f>
        <v>42870</v>
      </c>
    </row>
    <row r="17" spans="1:8" x14ac:dyDescent="0.2">
      <c r="A17" s="2" t="s">
        <v>145</v>
      </c>
      <c r="B17" s="4">
        <v>0</v>
      </c>
      <c r="C17" s="4"/>
      <c r="D17" s="4">
        <v>0.99999999999999989</v>
      </c>
      <c r="E17" t="str">
        <f t="shared" si="0"/>
        <v>Transfer 35-VE-70 to 35-VE-05</v>
      </c>
      <c r="F17" s="30">
        <f ca="1">IFERROR(VLOOKUP(E17,OFFSET(Data!$D$1,,,COUNTA(Data!$D$1:$D$999),39),37,FALSE),"")</f>
        <v>0</v>
      </c>
      <c r="G17" s="30">
        <f ca="1">IFERROR(VLOOKUP(E17,OFFSET(Data!$D$1,,,COUNTA(Data!$D$1:$D$999),39),38,FALSE),"")</f>
        <v>0</v>
      </c>
      <c r="H17" s="30">
        <f ca="1">IFERROR(VLOOKUP(E17,OFFSET(Data!$D$1,,,COUNTA(Data!$D$1:$D$999),39),39,FALSE),"")</f>
        <v>0</v>
      </c>
    </row>
    <row r="18" spans="1:8" x14ac:dyDescent="0.2">
      <c r="A18" s="2" t="s">
        <v>89</v>
      </c>
      <c r="B18" s="4">
        <v>0.32034632034632027</v>
      </c>
      <c r="C18" s="4">
        <v>0.46153846153846156</v>
      </c>
      <c r="D18" s="4">
        <v>0.58270676691729317</v>
      </c>
      <c r="E18" t="str">
        <f t="shared" si="0"/>
        <v>Total général</v>
      </c>
      <c r="F18" s="30" t="str">
        <f ca="1">IFERROR(VLOOKUP(E18,OFFSET(Data!$D$1,,,COUNTA(Data!$D$1:$D$999),39),37,FALSE),"")</f>
        <v/>
      </c>
      <c r="G18" s="30" t="str">
        <f ca="1">IFERROR(VLOOKUP(E18,OFFSET(Data!$D$1,,,COUNTA(Data!$D$1:$D$999),39),38,FALSE),"")</f>
        <v/>
      </c>
      <c r="H18" s="30" t="str">
        <f ca="1">IFERROR(VLOOKUP(E18,OFFSET(Data!$D$1,,,COUNTA(Data!$D$1:$D$999),39),39,FALSE),"")</f>
        <v/>
      </c>
    </row>
    <row r="19" spans="1:8" x14ac:dyDescent="0.2">
      <c r="E19">
        <f t="shared" si="0"/>
        <v>0</v>
      </c>
      <c r="F19" s="30" t="str">
        <f ca="1">IFERROR(VLOOKUP(E19,OFFSET(Data!$D$1,,,COUNTA(Data!$D$1:$D$999),39),37,FALSE),"")</f>
        <v/>
      </c>
      <c r="G19" s="30" t="str">
        <f ca="1">IFERROR(VLOOKUP(E19,OFFSET(Data!$D$1,,,COUNTA(Data!$D$1:$D$999),39),38,FALSE),"")</f>
        <v/>
      </c>
      <c r="H19" s="30" t="str">
        <f ca="1">IFERROR(VLOOKUP(E19,OFFSET(Data!$D$1,,,COUNTA(Data!$D$1:$D$999),39),39,FALSE),"")</f>
        <v/>
      </c>
    </row>
    <row r="20" spans="1:8" x14ac:dyDescent="0.2">
      <c r="E20">
        <f t="shared" si="0"/>
        <v>0</v>
      </c>
      <c r="F20" s="30" t="str">
        <f ca="1">IFERROR(VLOOKUP(E20,OFFSET(Data!$D$1,,,COUNTA(Data!$D$1:$D$999),39),37,FALSE),"")</f>
        <v/>
      </c>
      <c r="G20" s="30" t="str">
        <f ca="1">IFERROR(VLOOKUP(E20,OFFSET(Data!$D$1,,,COUNTA(Data!$D$1:$D$999),39),38,FALSE),"")</f>
        <v/>
      </c>
      <c r="H20" s="30" t="str">
        <f ca="1">IFERROR(VLOOKUP(E20,OFFSET(Data!$D$1,,,COUNTA(Data!$D$1:$D$999),39),39,FALSE),"")</f>
        <v/>
      </c>
    </row>
    <row r="21" spans="1:8" x14ac:dyDescent="0.2">
      <c r="E21">
        <f t="shared" si="0"/>
        <v>0</v>
      </c>
      <c r="F21" s="30" t="str">
        <f ca="1">IFERROR(VLOOKUP(E21,OFFSET(Data!$D$1,,,COUNTA(Data!$D$1:$D$999),39),37,FALSE),"")</f>
        <v/>
      </c>
      <c r="G21" s="30" t="str">
        <f ca="1">IFERROR(VLOOKUP(E21,OFFSET(Data!$D$1,,,COUNTA(Data!$D$1:$D$999),39),38,FALSE),"")</f>
        <v/>
      </c>
      <c r="H21" s="30" t="str">
        <f ca="1">IFERROR(VLOOKUP(E21,OFFSET(Data!$D$1,,,COUNTA(Data!$D$1:$D$999),39),39,FALSE),"")</f>
        <v/>
      </c>
    </row>
    <row r="22" spans="1:8" x14ac:dyDescent="0.2">
      <c r="E22">
        <f t="shared" si="0"/>
        <v>0</v>
      </c>
      <c r="F22" s="30" t="str">
        <f ca="1">IFERROR(VLOOKUP(E22,OFFSET(Data!$D$1,,,COUNTA(Data!$D$1:$D$999),39),37,FALSE),"")</f>
        <v/>
      </c>
      <c r="G22" s="30" t="str">
        <f ca="1">IFERROR(VLOOKUP(E22,OFFSET(Data!$D$1,,,COUNTA(Data!$D$1:$D$999),39),38,FALSE),"")</f>
        <v/>
      </c>
      <c r="H22" s="30" t="str">
        <f ca="1">IFERROR(VLOOKUP(E22,OFFSET(Data!$D$1,,,COUNTA(Data!$D$1:$D$999),39),39,FALSE),"")</f>
        <v/>
      </c>
    </row>
    <row r="23" spans="1:8" x14ac:dyDescent="0.2">
      <c r="E23">
        <f t="shared" si="0"/>
        <v>0</v>
      </c>
      <c r="F23" s="30" t="str">
        <f ca="1">IFERROR(VLOOKUP(E23,OFFSET(Data!$D$1,,,COUNTA(Data!$D$1:$D$999),39),37,FALSE),"")</f>
        <v/>
      </c>
      <c r="G23" s="30" t="str">
        <f ca="1">IFERROR(VLOOKUP(E23,OFFSET(Data!$D$1,,,COUNTA(Data!$D$1:$D$999),39),38,FALSE),"")</f>
        <v/>
      </c>
      <c r="H23" s="30" t="str">
        <f ca="1">IFERROR(VLOOKUP(E23,OFFSET(Data!$D$1,,,COUNTA(Data!$D$1:$D$999),39),39,FALSE),"")</f>
        <v/>
      </c>
    </row>
    <row r="24" spans="1:8" x14ac:dyDescent="0.2">
      <c r="E24">
        <f t="shared" si="0"/>
        <v>0</v>
      </c>
      <c r="F24" s="30" t="str">
        <f ca="1">IFERROR(VLOOKUP(E24,OFFSET(Data!$D$1,,,COUNTA(Data!$D$1:$D$999),39),37,FALSE),"")</f>
        <v/>
      </c>
      <c r="G24" s="30" t="str">
        <f ca="1">IFERROR(VLOOKUP(E24,OFFSET(Data!$D$1,,,COUNTA(Data!$D$1:$D$999),39),38,FALSE),"")</f>
        <v/>
      </c>
      <c r="H24" s="30" t="str">
        <f ca="1">IFERROR(VLOOKUP(E24,OFFSET(Data!$D$1,,,COUNTA(Data!$D$1:$D$999),39),39,FALSE),"")</f>
        <v/>
      </c>
    </row>
    <row r="25" spans="1:8" x14ac:dyDescent="0.2">
      <c r="E25">
        <f t="shared" si="0"/>
        <v>0</v>
      </c>
      <c r="F25" s="30" t="str">
        <f ca="1">IFERROR(VLOOKUP(E25,OFFSET(Data!$D$1,,,COUNTA(Data!$D$1:$D$999),39),37,FALSE),"")</f>
        <v/>
      </c>
      <c r="G25" s="30" t="str">
        <f ca="1">IFERROR(VLOOKUP(E25,OFFSET(Data!$D$1,,,COUNTA(Data!$D$1:$D$999),39),38,FALSE),"")</f>
        <v/>
      </c>
      <c r="H25" s="30" t="str">
        <f ca="1">IFERROR(VLOOKUP(E25,OFFSET(Data!$D$1,,,COUNTA(Data!$D$1:$D$999),39),39,FALSE),"")</f>
        <v/>
      </c>
    </row>
    <row r="26" spans="1:8" x14ac:dyDescent="0.2">
      <c r="E26">
        <f t="shared" si="0"/>
        <v>0</v>
      </c>
      <c r="F26" s="30" t="str">
        <f ca="1">IFERROR(VLOOKUP(E26,OFFSET(Data!$D$1,,,COUNTA(Data!$D$1:$D$999),39),37,FALSE),"")</f>
        <v/>
      </c>
      <c r="G26" s="30" t="str">
        <f ca="1">IFERROR(VLOOKUP(E26,OFFSET(Data!$D$1,,,COUNTA(Data!$D$1:$D$999),39),38,FALSE),"")</f>
        <v/>
      </c>
      <c r="H26" s="30" t="str">
        <f ca="1">IFERROR(VLOOKUP(E26,OFFSET(Data!$D$1,,,COUNTA(Data!$D$1:$D$999),39),39,FALSE),"")</f>
        <v/>
      </c>
    </row>
    <row r="27" spans="1:8" x14ac:dyDescent="0.2">
      <c r="E27">
        <f t="shared" si="0"/>
        <v>0</v>
      </c>
      <c r="F27" s="30" t="str">
        <f ca="1">IFERROR(VLOOKUP(E27,OFFSET(Data!$D$1,,,COUNTA(Data!$D$1:$D$999),39),37,FALSE),"")</f>
        <v/>
      </c>
      <c r="G27" s="30" t="str">
        <f ca="1">IFERROR(VLOOKUP(E27,OFFSET(Data!$D$1,,,COUNTA(Data!$D$1:$D$999),39),38,FALSE),"")</f>
        <v/>
      </c>
      <c r="H27" s="30" t="str">
        <f ca="1">IFERROR(VLOOKUP(E27,OFFSET(Data!$D$1,,,COUNTA(Data!$D$1:$D$999),39),39,FALSE),"")</f>
        <v/>
      </c>
    </row>
    <row r="28" spans="1:8" x14ac:dyDescent="0.2">
      <c r="E28">
        <f t="shared" si="0"/>
        <v>0</v>
      </c>
      <c r="F28" s="30" t="str">
        <f ca="1">IFERROR(VLOOKUP(E28,OFFSET(Data!$D$1,,,COUNTA(Data!$D$1:$D$999),39),37,FALSE),"")</f>
        <v/>
      </c>
      <c r="G28" s="30" t="str">
        <f ca="1">IFERROR(VLOOKUP(E28,OFFSET(Data!$D$1,,,COUNTA(Data!$D$1:$D$999),39),38,FALSE),"")</f>
        <v/>
      </c>
      <c r="H28" s="30" t="str">
        <f ca="1">IFERROR(VLOOKUP(E28,OFFSET(Data!$D$1,,,COUNTA(Data!$D$1:$D$999),39),39,FALSE),"")</f>
        <v/>
      </c>
    </row>
    <row r="29" spans="1:8" x14ac:dyDescent="0.2">
      <c r="E29">
        <f t="shared" si="0"/>
        <v>0</v>
      </c>
      <c r="F29" s="30" t="str">
        <f ca="1">IFERROR(VLOOKUP(E29,OFFSET(Data!$D$1,,,COUNTA(Data!$D$1:$D$999),39),37,FALSE),"")</f>
        <v/>
      </c>
      <c r="G29" s="30" t="str">
        <f ca="1">IFERROR(VLOOKUP(E29,OFFSET(Data!$D$1,,,COUNTA(Data!$D$1:$D$999),39),38,FALSE),"")</f>
        <v/>
      </c>
      <c r="H29" s="30" t="str">
        <f ca="1">IFERROR(VLOOKUP(E29,OFFSET(Data!$D$1,,,COUNTA(Data!$D$1:$D$999),39),39,FALSE),"")</f>
        <v/>
      </c>
    </row>
    <row r="30" spans="1:8" x14ac:dyDescent="0.2">
      <c r="E30">
        <f t="shared" si="0"/>
        <v>0</v>
      </c>
      <c r="F30" s="30" t="str">
        <f ca="1">IFERROR(VLOOKUP(E30,OFFSET(Data!$D$1,,,COUNTA(Data!$D$1:$D$999),39),37,FALSE),"")</f>
        <v/>
      </c>
      <c r="G30" s="30" t="str">
        <f ca="1">IFERROR(VLOOKUP(E30,OFFSET(Data!$D$1,,,COUNTA(Data!$D$1:$D$999),39),38,FALSE),"")</f>
        <v/>
      </c>
      <c r="H30" s="30" t="str">
        <f ca="1">IFERROR(VLOOKUP(E30,OFFSET(Data!$D$1,,,COUNTA(Data!$D$1:$D$999),39),39,FALSE),"")</f>
        <v/>
      </c>
    </row>
    <row r="31" spans="1:8" x14ac:dyDescent="0.2">
      <c r="E31">
        <f t="shared" si="0"/>
        <v>0</v>
      </c>
      <c r="F31" s="30" t="str">
        <f ca="1">IFERROR(VLOOKUP(E31,OFFSET(Data!$D$1,,,COUNTA(Data!$D$1:$D$999),39),37,FALSE),"")</f>
        <v/>
      </c>
      <c r="G31" s="30" t="str">
        <f ca="1">IFERROR(VLOOKUP(E31,OFFSET(Data!$D$1,,,COUNTA(Data!$D$1:$D$999),39),38,FALSE),"")</f>
        <v/>
      </c>
      <c r="H31" s="30" t="str">
        <f ca="1">IFERROR(VLOOKUP(E31,OFFSET(Data!$D$1,,,COUNTA(Data!$D$1:$D$999),39),39,FALSE),"")</f>
        <v/>
      </c>
    </row>
    <row r="32" spans="1:8" x14ac:dyDescent="0.2">
      <c r="E32">
        <f t="shared" si="0"/>
        <v>0</v>
      </c>
      <c r="F32" s="30" t="str">
        <f ca="1">IFERROR(VLOOKUP(E32,OFFSET(Data!$D$1,,,COUNTA(Data!$D$1:$D$999),39),37,FALSE),"")</f>
        <v/>
      </c>
      <c r="G32" s="30" t="str">
        <f ca="1">IFERROR(VLOOKUP(E32,OFFSET(Data!$D$1,,,COUNTA(Data!$D$1:$D$999),39),38,FALSE),"")</f>
        <v/>
      </c>
      <c r="H32" s="30" t="str">
        <f ca="1">IFERROR(VLOOKUP(E32,OFFSET(Data!$D$1,,,COUNTA(Data!$D$1:$D$999),39),39,FALSE),"")</f>
        <v/>
      </c>
    </row>
    <row r="33" spans="5:8" x14ac:dyDescent="0.2">
      <c r="E33">
        <f t="shared" si="0"/>
        <v>0</v>
      </c>
      <c r="F33" s="30" t="str">
        <f ca="1">IFERROR(VLOOKUP(E33,OFFSET(Data!$D$1,,,COUNTA(Data!$D$1:$D$999),39),37,FALSE),"")</f>
        <v/>
      </c>
      <c r="G33" s="30" t="str">
        <f ca="1">IFERROR(VLOOKUP(E33,OFFSET(Data!$D$1,,,COUNTA(Data!$D$1:$D$999),39),38,FALSE),"")</f>
        <v/>
      </c>
      <c r="H33" s="30" t="str">
        <f ca="1">IFERROR(VLOOKUP(E33,OFFSET(Data!$D$1,,,COUNTA(Data!$D$1:$D$999),39),39,FALSE),"")</f>
        <v/>
      </c>
    </row>
    <row r="34" spans="5:8" x14ac:dyDescent="0.2">
      <c r="E34">
        <f t="shared" si="0"/>
        <v>0</v>
      </c>
      <c r="F34" s="30" t="str">
        <f ca="1">IFERROR(VLOOKUP(E34,OFFSET(Data!$D$1,,,COUNTA(Data!$D$1:$D$999),39),37,FALSE),"")</f>
        <v/>
      </c>
      <c r="G34" s="30" t="str">
        <f ca="1">IFERROR(VLOOKUP(E34,OFFSET(Data!$D$1,,,COUNTA(Data!$D$1:$D$999),39),38,FALSE),"")</f>
        <v/>
      </c>
      <c r="H34" s="30" t="str">
        <f ca="1">IFERROR(VLOOKUP(E34,OFFSET(Data!$D$1,,,COUNTA(Data!$D$1:$D$999),39),39,FALSE),"")</f>
        <v/>
      </c>
    </row>
    <row r="35" spans="5:8" x14ac:dyDescent="0.2">
      <c r="E35">
        <f t="shared" si="0"/>
        <v>0</v>
      </c>
      <c r="F35" s="30" t="str">
        <f ca="1">IFERROR(VLOOKUP(E35,OFFSET(Data!$D$1,,,COUNTA(Data!$D$1:$D$999),39),37,FALSE),"")</f>
        <v/>
      </c>
      <c r="G35" s="30" t="str">
        <f ca="1">IFERROR(VLOOKUP(E35,OFFSET(Data!$D$1,,,COUNTA(Data!$D$1:$D$999),39),38,FALSE),"")</f>
        <v/>
      </c>
      <c r="H35" s="30" t="str">
        <f ca="1">IFERROR(VLOOKUP(E35,OFFSET(Data!$D$1,,,COUNTA(Data!$D$1:$D$999),39),39,FALSE),"")</f>
        <v/>
      </c>
    </row>
    <row r="36" spans="5:8" x14ac:dyDescent="0.2">
      <c r="E36">
        <f t="shared" si="0"/>
        <v>0</v>
      </c>
      <c r="F36" s="30" t="str">
        <f ca="1">IFERROR(VLOOKUP(E36,OFFSET(Data!$D$1,,,COUNTA(Data!$D$1:$D$999),39),37,FALSE),"")</f>
        <v/>
      </c>
      <c r="G36" s="30" t="str">
        <f ca="1">IFERROR(VLOOKUP(E36,OFFSET(Data!$D$1,,,COUNTA(Data!$D$1:$D$999),39),38,FALSE),"")</f>
        <v/>
      </c>
      <c r="H36" s="30" t="str">
        <f ca="1">IFERROR(VLOOKUP(E36,OFFSET(Data!$D$1,,,COUNTA(Data!$D$1:$D$999),39),39,FALSE),"")</f>
        <v/>
      </c>
    </row>
    <row r="37" spans="5:8" x14ac:dyDescent="0.2">
      <c r="E37">
        <f t="shared" si="0"/>
        <v>0</v>
      </c>
      <c r="F37" s="30" t="str">
        <f ca="1">IFERROR(VLOOKUP(E37,OFFSET(Data!$D$1,,,COUNTA(Data!$D$1:$D$999),39),37,FALSE),"")</f>
        <v/>
      </c>
      <c r="G37" s="30" t="str">
        <f ca="1">IFERROR(VLOOKUP(E37,OFFSET(Data!$D$1,,,COUNTA(Data!$D$1:$D$999),39),38,FALSE),"")</f>
        <v/>
      </c>
      <c r="H37" s="30" t="str">
        <f ca="1">IFERROR(VLOOKUP(E37,OFFSET(Data!$D$1,,,COUNTA(Data!$D$1:$D$999),39),39,FALSE),"")</f>
        <v/>
      </c>
    </row>
    <row r="38" spans="5:8" x14ac:dyDescent="0.2">
      <c r="F38" s="30"/>
      <c r="G38" s="30"/>
      <c r="H38" s="30"/>
    </row>
  </sheetData>
  <pageMargins left="0.7" right="0.7" top="0.75" bottom="0.75" header="0.3" footer="0.3"/>
  <pageSetup paperSize="9" orientation="portrait"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10Tab4">
    <tabColor rgb="FFFFFF00"/>
  </sheetPr>
  <dimension ref="A1:H38"/>
  <sheetViews>
    <sheetView zoomScaleNormal="100" workbookViewId="0">
      <selection activeCell="F7" sqref="F7"/>
    </sheetView>
  </sheetViews>
  <sheetFormatPr baseColWidth="10" defaultColWidth="12" defaultRowHeight="11.25" x14ac:dyDescent="0.2"/>
  <cols>
    <col min="1" max="1" width="48.33203125" customWidth="1"/>
    <col min="2" max="2" width="20.1640625" customWidth="1"/>
    <col min="3" max="3" width="16" bestFit="1" customWidth="1"/>
    <col min="4" max="4" width="14.83203125" bestFit="1" customWidth="1"/>
    <col min="5" max="5" width="64.33203125" bestFit="1" customWidth="1"/>
    <col min="6" max="6" width="13" bestFit="1" customWidth="1"/>
    <col min="7" max="7" width="20.6640625" bestFit="1" customWidth="1"/>
  </cols>
  <sheetData>
    <row r="1" spans="1:8" x14ac:dyDescent="0.2">
      <c r="A1" s="3" t="s">
        <v>93</v>
      </c>
      <c r="B1" t="s">
        <v>90</v>
      </c>
    </row>
    <row r="3" spans="1:8" x14ac:dyDescent="0.2">
      <c r="A3" s="3" t="s">
        <v>91</v>
      </c>
      <c r="B3" t="s">
        <v>179</v>
      </c>
      <c r="C3" t="s">
        <v>178</v>
      </c>
      <c r="D3" t="s">
        <v>177</v>
      </c>
    </row>
    <row r="4" spans="1:8" x14ac:dyDescent="0.2">
      <c r="A4" s="2" t="s">
        <v>138</v>
      </c>
      <c r="B4" s="4">
        <v>0.24242424242424238</v>
      </c>
      <c r="C4" s="4">
        <v>1</v>
      </c>
      <c r="D4" s="4">
        <v>0.99999999999999989</v>
      </c>
      <c r="E4" t="str">
        <f>IFERROR(A4,"")</f>
        <v>Assessment if HDPE can be used for TMF distribution line</v>
      </c>
      <c r="F4" s="30">
        <f ca="1">IFERROR(VLOOKUP(E4,OFFSET(Data!$D$1,,,COUNTA(Data!$D$1:$D$999),39),37,FALSE),"")</f>
        <v>43048</v>
      </c>
      <c r="G4" s="30">
        <f ca="1">IFERROR(VLOOKUP(E4,OFFSET(Data!$D$1,,,COUNTA(Data!$D$1:$D$999),39),38,FALSE),"")</f>
        <v>42899</v>
      </c>
      <c r="H4" s="30">
        <f ca="1">IFERROR(VLOOKUP(E4,OFFSET(Data!$D$1,,,COUNTA(Data!$D$1:$D$999),39),39,FALSE),"")</f>
        <v>42882</v>
      </c>
    </row>
    <row r="5" spans="1:8" x14ac:dyDescent="0.2">
      <c r="A5" s="2" t="s">
        <v>151</v>
      </c>
      <c r="B5" s="4">
        <v>0.24242424242424238</v>
      </c>
      <c r="C5" s="4">
        <v>1</v>
      </c>
      <c r="D5" s="4">
        <v>0.96491228070175428</v>
      </c>
      <c r="E5" t="str">
        <f t="shared" ref="E5:E37" si="0">IFERROR(A5,"")</f>
        <v>Facilitate the Pump access in the Floc Preparation Area</v>
      </c>
      <c r="F5" s="30">
        <f ca="1">IFERROR(VLOOKUP(E5,OFFSET(Data!$D$1,,,COUNTA(Data!$D$1:$D$999),39),37,FALSE),"")</f>
        <v>42900</v>
      </c>
      <c r="G5" s="30">
        <f ca="1">IFERROR(VLOOKUP(E5,OFFSET(Data!$D$1,,,COUNTA(Data!$D$1:$D$999),39),38,FALSE),"")</f>
        <v>43099</v>
      </c>
      <c r="H5" s="30">
        <f ca="1">IFERROR(VLOOKUP(E5,OFFSET(Data!$D$1,,,COUNTA(Data!$D$1:$D$999),39),39,FALSE),"")</f>
        <v>42853</v>
      </c>
    </row>
    <row r="6" spans="1:8" x14ac:dyDescent="0.2">
      <c r="A6" s="2" t="s">
        <v>176</v>
      </c>
      <c r="B6" s="4">
        <v>0</v>
      </c>
      <c r="C6" s="4">
        <v>0</v>
      </c>
      <c r="D6" s="4">
        <v>0</v>
      </c>
      <c r="E6" t="str">
        <f t="shared" si="0"/>
        <v>Floc Preparation Plant improvements</v>
      </c>
      <c r="F6" s="30">
        <f ca="1">IFERROR(VLOOKUP(E6,OFFSET(Data!$D$1,,,COUNTA(Data!$D$1:$D$999),39),37,FALSE),"")</f>
        <v>42881</v>
      </c>
      <c r="G6" s="30">
        <f ca="1">IFERROR(VLOOKUP(E6,OFFSET(Data!$D$1,,,COUNTA(Data!$D$1:$D$999),39),38,FALSE),"")</f>
        <v>43047</v>
      </c>
      <c r="H6" s="30">
        <f ca="1">IFERROR(VLOOKUP(E6,OFFSET(Data!$D$1,,,COUNTA(Data!$D$1:$D$999),39),39,FALSE),"")</f>
        <v>43061</v>
      </c>
    </row>
    <row r="7" spans="1:8" x14ac:dyDescent="0.2">
      <c r="A7" s="2" t="s">
        <v>133</v>
      </c>
      <c r="B7" s="4">
        <v>0</v>
      </c>
      <c r="C7" s="4">
        <v>0</v>
      </c>
      <c r="D7" s="4">
        <v>0.21052631578947367</v>
      </c>
      <c r="E7" t="str">
        <f t="shared" si="0"/>
        <v>Pump back long term solution</v>
      </c>
      <c r="F7" s="30">
        <f ca="1">IFERROR(VLOOKUP(E7,OFFSET(Data!$D$1,,,COUNTA(Data!$D$1:$D$999),39),37,FALSE),"")</f>
        <v>42959</v>
      </c>
      <c r="G7" s="30">
        <f ca="1">IFERROR(VLOOKUP(E7,OFFSET(Data!$D$1,,,COUNTA(Data!$D$1:$D$999),39),38,FALSE),"")</f>
        <v>43082</v>
      </c>
      <c r="H7" s="30">
        <f ca="1">IFERROR(VLOOKUP(E7,OFFSET(Data!$D$1,,,COUNTA(Data!$D$1:$D$999),39),39,FALSE),"")</f>
        <v>42964</v>
      </c>
    </row>
    <row r="8" spans="1:8" x14ac:dyDescent="0.2">
      <c r="A8" s="2" t="s">
        <v>89</v>
      </c>
      <c r="B8" s="4">
        <v>0.12121212121212119</v>
      </c>
      <c r="C8" s="4">
        <v>0.5</v>
      </c>
      <c r="D8" s="4">
        <v>0.54385964912280693</v>
      </c>
      <c r="E8" t="str">
        <f t="shared" si="0"/>
        <v>Total général</v>
      </c>
      <c r="F8" s="30" t="str">
        <f ca="1">IFERROR(VLOOKUP(E8,OFFSET(Data!$D$1,,,COUNTA(Data!$D$1:$D$999),39),37,FALSE),"")</f>
        <v/>
      </c>
      <c r="G8" s="30" t="str">
        <f ca="1">IFERROR(VLOOKUP(E8,OFFSET(Data!$D$1,,,COUNTA(Data!$D$1:$D$999),39),38,FALSE),"")</f>
        <v/>
      </c>
      <c r="H8" s="30" t="str">
        <f ca="1">IFERROR(VLOOKUP(E8,OFFSET(Data!$D$1,,,COUNTA(Data!$D$1:$D$999),39),39,FALSE),"")</f>
        <v/>
      </c>
    </row>
    <row r="9" spans="1:8" x14ac:dyDescent="0.2">
      <c r="E9">
        <f t="shared" si="0"/>
        <v>0</v>
      </c>
      <c r="F9" s="30" t="str">
        <f ca="1">IFERROR(VLOOKUP(E9,OFFSET(Data!$D$1,,,COUNTA(Data!$D$1:$D$999),39),37,FALSE),"")</f>
        <v/>
      </c>
      <c r="G9" s="30" t="str">
        <f ca="1">IFERROR(VLOOKUP(E9,OFFSET(Data!$D$1,,,COUNTA(Data!$D$1:$D$999),39),38,FALSE),"")</f>
        <v/>
      </c>
      <c r="H9" s="30" t="str">
        <f ca="1">IFERROR(VLOOKUP(E9,OFFSET(Data!$D$1,,,COUNTA(Data!$D$1:$D$999),39),39,FALSE),"")</f>
        <v/>
      </c>
    </row>
    <row r="10" spans="1:8" x14ac:dyDescent="0.2">
      <c r="E10">
        <f t="shared" si="0"/>
        <v>0</v>
      </c>
      <c r="F10" s="30" t="str">
        <f ca="1">IFERROR(VLOOKUP(E10,OFFSET(Data!$D$1,,,COUNTA(Data!$D$1:$D$999),39),37,FALSE),"")</f>
        <v/>
      </c>
      <c r="G10" s="30" t="str">
        <f ca="1">IFERROR(VLOOKUP(E10,OFFSET(Data!$D$1,,,COUNTA(Data!$D$1:$D$999),39),38,FALSE),"")</f>
        <v/>
      </c>
      <c r="H10" s="30" t="str">
        <f ca="1">IFERROR(VLOOKUP(E10,OFFSET(Data!$D$1,,,COUNTA(Data!$D$1:$D$999),39),39,FALSE),"")</f>
        <v/>
      </c>
    </row>
    <row r="11" spans="1:8" x14ac:dyDescent="0.2">
      <c r="E11">
        <f t="shared" si="0"/>
        <v>0</v>
      </c>
      <c r="F11" s="30" t="str">
        <f ca="1">IFERROR(VLOOKUP(E11,OFFSET(Data!$D$1,,,COUNTA(Data!$D$1:$D$999),39),37,FALSE),"")</f>
        <v/>
      </c>
      <c r="G11" s="30" t="str">
        <f ca="1">IFERROR(VLOOKUP(E11,OFFSET(Data!$D$1,,,COUNTA(Data!$D$1:$D$999),39),38,FALSE),"")</f>
        <v/>
      </c>
      <c r="H11" s="30" t="str">
        <f ca="1">IFERROR(VLOOKUP(E11,OFFSET(Data!$D$1,,,COUNTA(Data!$D$1:$D$999),39),39,FALSE),"")</f>
        <v/>
      </c>
    </row>
    <row r="12" spans="1:8" x14ac:dyDescent="0.2">
      <c r="E12">
        <f t="shared" si="0"/>
        <v>0</v>
      </c>
      <c r="F12" s="30" t="str">
        <f ca="1">IFERROR(VLOOKUP(E12,OFFSET(Data!$D$1,,,COUNTA(Data!$D$1:$D$999),39),37,FALSE),"")</f>
        <v/>
      </c>
      <c r="G12" s="30" t="str">
        <f ca="1">IFERROR(VLOOKUP(E12,OFFSET(Data!$D$1,,,COUNTA(Data!$D$1:$D$999),39),38,FALSE),"")</f>
        <v/>
      </c>
      <c r="H12" s="30" t="str">
        <f ca="1">IFERROR(VLOOKUP(E12,OFFSET(Data!$D$1,,,COUNTA(Data!$D$1:$D$999),39),39,FALSE),"")</f>
        <v/>
      </c>
    </row>
    <row r="13" spans="1:8" x14ac:dyDescent="0.2">
      <c r="E13">
        <f t="shared" si="0"/>
        <v>0</v>
      </c>
      <c r="F13" s="30" t="str">
        <f ca="1">IFERROR(VLOOKUP(E13,OFFSET(Data!$D$1,,,COUNTA(Data!$D$1:$D$999),39),37,FALSE),"")</f>
        <v/>
      </c>
      <c r="G13" s="30" t="str">
        <f ca="1">IFERROR(VLOOKUP(E13,OFFSET(Data!$D$1,,,COUNTA(Data!$D$1:$D$999),39),38,FALSE),"")</f>
        <v/>
      </c>
      <c r="H13" s="30" t="str">
        <f ca="1">IFERROR(VLOOKUP(E13,OFFSET(Data!$D$1,,,COUNTA(Data!$D$1:$D$999),39),39,FALSE),"")</f>
        <v/>
      </c>
    </row>
    <row r="14" spans="1:8" x14ac:dyDescent="0.2">
      <c r="E14">
        <f t="shared" si="0"/>
        <v>0</v>
      </c>
      <c r="F14" s="30" t="str">
        <f ca="1">IFERROR(VLOOKUP(E14,OFFSET(Data!$D$1,,,COUNTA(Data!$D$1:$D$999),39),37,FALSE),"")</f>
        <v/>
      </c>
      <c r="G14" s="30" t="str">
        <f ca="1">IFERROR(VLOOKUP(E14,OFFSET(Data!$D$1,,,COUNTA(Data!$D$1:$D$999),39),38,FALSE),"")</f>
        <v/>
      </c>
      <c r="H14" s="30" t="str">
        <f ca="1">IFERROR(VLOOKUP(E14,OFFSET(Data!$D$1,,,COUNTA(Data!$D$1:$D$999),39),39,FALSE),"")</f>
        <v/>
      </c>
    </row>
    <row r="15" spans="1:8" x14ac:dyDescent="0.2">
      <c r="E15">
        <f t="shared" si="0"/>
        <v>0</v>
      </c>
      <c r="F15" s="30" t="str">
        <f ca="1">IFERROR(VLOOKUP(E15,OFFSET(Data!$D$1,,,COUNTA(Data!$D$1:$D$999),39),37,FALSE),"")</f>
        <v/>
      </c>
      <c r="G15" s="30" t="str">
        <f ca="1">IFERROR(VLOOKUP(E15,OFFSET(Data!$D$1,,,COUNTA(Data!$D$1:$D$999),39),38,FALSE),"")</f>
        <v/>
      </c>
      <c r="H15" s="30" t="str">
        <f ca="1">IFERROR(VLOOKUP(E15,OFFSET(Data!$D$1,,,COUNTA(Data!$D$1:$D$999),39),39,FALSE),"")</f>
        <v/>
      </c>
    </row>
    <row r="16" spans="1:8" x14ac:dyDescent="0.2">
      <c r="E16">
        <f t="shared" si="0"/>
        <v>0</v>
      </c>
      <c r="F16" s="30" t="str">
        <f ca="1">IFERROR(VLOOKUP(E16,OFFSET(Data!$D$1,,,COUNTA(Data!$D$1:$D$999),39),37,FALSE),"")</f>
        <v/>
      </c>
      <c r="G16" s="30" t="str">
        <f ca="1">IFERROR(VLOOKUP(E16,OFFSET(Data!$D$1,,,COUNTA(Data!$D$1:$D$999),39),38,FALSE),"")</f>
        <v/>
      </c>
      <c r="H16" s="30" t="str">
        <f ca="1">IFERROR(VLOOKUP(E16,OFFSET(Data!$D$1,,,COUNTA(Data!$D$1:$D$999),39),39,FALSE),"")</f>
        <v/>
      </c>
    </row>
    <row r="17" spans="5:8" x14ac:dyDescent="0.2">
      <c r="E17">
        <f t="shared" si="0"/>
        <v>0</v>
      </c>
      <c r="F17" s="30" t="str">
        <f ca="1">IFERROR(VLOOKUP(E17,OFFSET(Data!$D$1,,,COUNTA(Data!$D$1:$D$999),39),37,FALSE),"")</f>
        <v/>
      </c>
      <c r="G17" s="30" t="str">
        <f ca="1">IFERROR(VLOOKUP(E17,OFFSET(Data!$D$1,,,COUNTA(Data!$D$1:$D$999),39),38,FALSE),"")</f>
        <v/>
      </c>
      <c r="H17" s="30" t="str">
        <f ca="1">IFERROR(VLOOKUP(E17,OFFSET(Data!$D$1,,,COUNTA(Data!$D$1:$D$999),39),39,FALSE),"")</f>
        <v/>
      </c>
    </row>
    <row r="18" spans="5:8" x14ac:dyDescent="0.2">
      <c r="E18">
        <f t="shared" si="0"/>
        <v>0</v>
      </c>
      <c r="F18" s="30" t="str">
        <f ca="1">IFERROR(VLOOKUP(E18,OFFSET(Data!$D$1,,,COUNTA(Data!$D$1:$D$999),39),37,FALSE),"")</f>
        <v/>
      </c>
      <c r="G18" s="30" t="str">
        <f ca="1">IFERROR(VLOOKUP(E18,OFFSET(Data!$D$1,,,COUNTA(Data!$D$1:$D$999),39),38,FALSE),"")</f>
        <v/>
      </c>
      <c r="H18" s="30" t="str">
        <f ca="1">IFERROR(VLOOKUP(E18,OFFSET(Data!$D$1,,,COUNTA(Data!$D$1:$D$999),39),39,FALSE),"")</f>
        <v/>
      </c>
    </row>
    <row r="19" spans="5:8" x14ac:dyDescent="0.2">
      <c r="E19">
        <f t="shared" si="0"/>
        <v>0</v>
      </c>
      <c r="F19" s="30" t="str">
        <f ca="1">IFERROR(VLOOKUP(E19,OFFSET(Data!$D$1,,,COUNTA(Data!$D$1:$D$999),39),37,FALSE),"")</f>
        <v/>
      </c>
      <c r="G19" s="30" t="str">
        <f ca="1">IFERROR(VLOOKUP(E19,OFFSET(Data!$D$1,,,COUNTA(Data!$D$1:$D$999),39),38,FALSE),"")</f>
        <v/>
      </c>
      <c r="H19" s="30" t="str">
        <f ca="1">IFERROR(VLOOKUP(E19,OFFSET(Data!$D$1,,,COUNTA(Data!$D$1:$D$999),39),39,FALSE),"")</f>
        <v/>
      </c>
    </row>
    <row r="20" spans="5:8" x14ac:dyDescent="0.2">
      <c r="E20">
        <f t="shared" si="0"/>
        <v>0</v>
      </c>
      <c r="F20" s="30" t="str">
        <f ca="1">IFERROR(VLOOKUP(E20,OFFSET(Data!$D$1,,,COUNTA(Data!$D$1:$D$999),39),37,FALSE),"")</f>
        <v/>
      </c>
      <c r="G20" s="30" t="str">
        <f ca="1">IFERROR(VLOOKUP(E20,OFFSET(Data!$D$1,,,COUNTA(Data!$D$1:$D$999),39),38,FALSE),"")</f>
        <v/>
      </c>
      <c r="H20" s="30" t="str">
        <f ca="1">IFERROR(VLOOKUP(E20,OFFSET(Data!$D$1,,,COUNTA(Data!$D$1:$D$999),39),39,FALSE),"")</f>
        <v/>
      </c>
    </row>
    <row r="21" spans="5:8" x14ac:dyDescent="0.2">
      <c r="E21">
        <f t="shared" si="0"/>
        <v>0</v>
      </c>
      <c r="F21" s="30" t="str">
        <f ca="1">IFERROR(VLOOKUP(E21,OFFSET(Data!$D$1,,,COUNTA(Data!$D$1:$D$999),39),37,FALSE),"")</f>
        <v/>
      </c>
      <c r="G21" s="30" t="str">
        <f ca="1">IFERROR(VLOOKUP(E21,OFFSET(Data!$D$1,,,COUNTA(Data!$D$1:$D$999),39),38,FALSE),"")</f>
        <v/>
      </c>
      <c r="H21" s="30" t="str">
        <f ca="1">IFERROR(VLOOKUP(E21,OFFSET(Data!$D$1,,,COUNTA(Data!$D$1:$D$999),39),39,FALSE),"")</f>
        <v/>
      </c>
    </row>
    <row r="22" spans="5:8" x14ac:dyDescent="0.2">
      <c r="E22">
        <f t="shared" si="0"/>
        <v>0</v>
      </c>
      <c r="F22" s="30" t="str">
        <f ca="1">IFERROR(VLOOKUP(E22,OFFSET(Data!$D$1,,,COUNTA(Data!$D$1:$D$999),39),37,FALSE),"")</f>
        <v/>
      </c>
      <c r="G22" s="30" t="str">
        <f ca="1">IFERROR(VLOOKUP(E22,OFFSET(Data!$D$1,,,COUNTA(Data!$D$1:$D$999),39),38,FALSE),"")</f>
        <v/>
      </c>
      <c r="H22" s="30" t="str">
        <f ca="1">IFERROR(VLOOKUP(E22,OFFSET(Data!$D$1,,,COUNTA(Data!$D$1:$D$999),39),39,FALSE),"")</f>
        <v/>
      </c>
    </row>
    <row r="23" spans="5:8" x14ac:dyDescent="0.2">
      <c r="E23">
        <f t="shared" si="0"/>
        <v>0</v>
      </c>
      <c r="F23" s="30" t="str">
        <f ca="1">IFERROR(VLOOKUP(E23,OFFSET(Data!$D$1,,,COUNTA(Data!$D$1:$D$999),39),37,FALSE),"")</f>
        <v/>
      </c>
      <c r="G23" s="30" t="str">
        <f ca="1">IFERROR(VLOOKUP(E23,OFFSET(Data!$D$1,,,COUNTA(Data!$D$1:$D$999),39),38,FALSE),"")</f>
        <v/>
      </c>
      <c r="H23" s="30" t="str">
        <f ca="1">IFERROR(VLOOKUP(E23,OFFSET(Data!$D$1,,,COUNTA(Data!$D$1:$D$999),39),39,FALSE),"")</f>
        <v/>
      </c>
    </row>
    <row r="24" spans="5:8" x14ac:dyDescent="0.2">
      <c r="E24">
        <f t="shared" si="0"/>
        <v>0</v>
      </c>
      <c r="F24" s="30" t="str">
        <f ca="1">IFERROR(VLOOKUP(E24,OFFSET(Data!$D$1,,,COUNTA(Data!$D$1:$D$999),39),37,FALSE),"")</f>
        <v/>
      </c>
      <c r="G24" s="30" t="str">
        <f ca="1">IFERROR(VLOOKUP(E24,OFFSET(Data!$D$1,,,COUNTA(Data!$D$1:$D$999),39),38,FALSE),"")</f>
        <v/>
      </c>
      <c r="H24" s="30" t="str">
        <f ca="1">IFERROR(VLOOKUP(E24,OFFSET(Data!$D$1,,,COUNTA(Data!$D$1:$D$999),39),39,FALSE),"")</f>
        <v/>
      </c>
    </row>
    <row r="25" spans="5:8" x14ac:dyDescent="0.2">
      <c r="E25">
        <f t="shared" si="0"/>
        <v>0</v>
      </c>
      <c r="F25" s="30" t="str">
        <f ca="1">IFERROR(VLOOKUP(E25,OFFSET(Data!$D$1,,,COUNTA(Data!$D$1:$D$999),39),37,FALSE),"")</f>
        <v/>
      </c>
      <c r="G25" s="30" t="str">
        <f ca="1">IFERROR(VLOOKUP(E25,OFFSET(Data!$D$1,,,COUNTA(Data!$D$1:$D$999),39),38,FALSE),"")</f>
        <v/>
      </c>
      <c r="H25" s="30" t="str">
        <f ca="1">IFERROR(VLOOKUP(E25,OFFSET(Data!$D$1,,,COUNTA(Data!$D$1:$D$999),39),39,FALSE),"")</f>
        <v/>
      </c>
    </row>
    <row r="26" spans="5:8" x14ac:dyDescent="0.2">
      <c r="E26">
        <f t="shared" si="0"/>
        <v>0</v>
      </c>
      <c r="F26" s="30" t="str">
        <f ca="1">IFERROR(VLOOKUP(E26,OFFSET(Data!$D$1,,,COUNTA(Data!$D$1:$D$999),39),37,FALSE),"")</f>
        <v/>
      </c>
      <c r="G26" s="30" t="str">
        <f ca="1">IFERROR(VLOOKUP(E26,OFFSET(Data!$D$1,,,COUNTA(Data!$D$1:$D$999),39),38,FALSE),"")</f>
        <v/>
      </c>
      <c r="H26" s="30" t="str">
        <f ca="1">IFERROR(VLOOKUP(E26,OFFSET(Data!$D$1,,,COUNTA(Data!$D$1:$D$999),39),39,FALSE),"")</f>
        <v/>
      </c>
    </row>
    <row r="27" spans="5:8" x14ac:dyDescent="0.2">
      <c r="E27">
        <f t="shared" si="0"/>
        <v>0</v>
      </c>
      <c r="F27" s="30" t="str">
        <f ca="1">IFERROR(VLOOKUP(E27,OFFSET(Data!$D$1,,,COUNTA(Data!$D$1:$D$999),39),37,FALSE),"")</f>
        <v/>
      </c>
      <c r="G27" s="30" t="str">
        <f ca="1">IFERROR(VLOOKUP(E27,OFFSET(Data!$D$1,,,COUNTA(Data!$D$1:$D$999),39),38,FALSE),"")</f>
        <v/>
      </c>
      <c r="H27" s="30" t="str">
        <f ca="1">IFERROR(VLOOKUP(E27,OFFSET(Data!$D$1,,,COUNTA(Data!$D$1:$D$999),39),39,FALSE),"")</f>
        <v/>
      </c>
    </row>
    <row r="28" spans="5:8" x14ac:dyDescent="0.2">
      <c r="E28">
        <f t="shared" si="0"/>
        <v>0</v>
      </c>
      <c r="F28" s="30" t="str">
        <f ca="1">IFERROR(VLOOKUP(E28,OFFSET(Data!$D$1,,,COUNTA(Data!$D$1:$D$999),39),37,FALSE),"")</f>
        <v/>
      </c>
      <c r="G28" s="30" t="str">
        <f ca="1">IFERROR(VLOOKUP(E28,OFFSET(Data!$D$1,,,COUNTA(Data!$D$1:$D$999),39),38,FALSE),"")</f>
        <v/>
      </c>
      <c r="H28" s="30" t="str">
        <f ca="1">IFERROR(VLOOKUP(E28,OFFSET(Data!$D$1,,,COUNTA(Data!$D$1:$D$999),39),39,FALSE),"")</f>
        <v/>
      </c>
    </row>
    <row r="29" spans="5:8" x14ac:dyDescent="0.2">
      <c r="E29">
        <f t="shared" si="0"/>
        <v>0</v>
      </c>
      <c r="F29" s="30" t="str">
        <f ca="1">IFERROR(VLOOKUP(E29,OFFSET(Data!$D$1,,,COUNTA(Data!$D$1:$D$999),39),37,FALSE),"")</f>
        <v/>
      </c>
      <c r="G29" s="30" t="str">
        <f ca="1">IFERROR(VLOOKUP(E29,OFFSET(Data!$D$1,,,COUNTA(Data!$D$1:$D$999),39),38,FALSE),"")</f>
        <v/>
      </c>
      <c r="H29" s="30" t="str">
        <f ca="1">IFERROR(VLOOKUP(E29,OFFSET(Data!$D$1,,,COUNTA(Data!$D$1:$D$999),39),39,FALSE),"")</f>
        <v/>
      </c>
    </row>
    <row r="30" spans="5:8" x14ac:dyDescent="0.2">
      <c r="E30">
        <f t="shared" si="0"/>
        <v>0</v>
      </c>
      <c r="F30" s="30" t="str">
        <f ca="1">IFERROR(VLOOKUP(E30,OFFSET(Data!$D$1,,,COUNTA(Data!$D$1:$D$999),39),37,FALSE),"")</f>
        <v/>
      </c>
      <c r="G30" s="30" t="str">
        <f ca="1">IFERROR(VLOOKUP(E30,OFFSET(Data!$D$1,,,COUNTA(Data!$D$1:$D$999),39),38,FALSE),"")</f>
        <v/>
      </c>
      <c r="H30" s="30" t="str">
        <f ca="1">IFERROR(VLOOKUP(E30,OFFSET(Data!$D$1,,,COUNTA(Data!$D$1:$D$999),39),39,FALSE),"")</f>
        <v/>
      </c>
    </row>
    <row r="31" spans="5:8" x14ac:dyDescent="0.2">
      <c r="E31">
        <f t="shared" si="0"/>
        <v>0</v>
      </c>
      <c r="F31" s="30" t="str">
        <f ca="1">IFERROR(VLOOKUP(E31,OFFSET(Data!$D$1,,,COUNTA(Data!$D$1:$D$999),39),37,FALSE),"")</f>
        <v/>
      </c>
      <c r="G31" s="30" t="str">
        <f ca="1">IFERROR(VLOOKUP(E31,OFFSET(Data!$D$1,,,COUNTA(Data!$D$1:$D$999),39),38,FALSE),"")</f>
        <v/>
      </c>
      <c r="H31" s="30" t="str">
        <f ca="1">IFERROR(VLOOKUP(E31,OFFSET(Data!$D$1,,,COUNTA(Data!$D$1:$D$999),39),39,FALSE),"")</f>
        <v/>
      </c>
    </row>
    <row r="32" spans="5:8" x14ac:dyDescent="0.2">
      <c r="E32">
        <f t="shared" si="0"/>
        <v>0</v>
      </c>
      <c r="F32" s="30" t="str">
        <f ca="1">IFERROR(VLOOKUP(E32,OFFSET(Data!$D$1,,,COUNTA(Data!$D$1:$D$999),39),37,FALSE),"")</f>
        <v/>
      </c>
      <c r="G32" s="30" t="str">
        <f ca="1">IFERROR(VLOOKUP(E32,OFFSET(Data!$D$1,,,COUNTA(Data!$D$1:$D$999),39),38,FALSE),"")</f>
        <v/>
      </c>
      <c r="H32" s="30" t="str">
        <f ca="1">IFERROR(VLOOKUP(E32,OFFSET(Data!$D$1,,,COUNTA(Data!$D$1:$D$999),39),39,FALSE),"")</f>
        <v/>
      </c>
    </row>
    <row r="33" spans="5:8" x14ac:dyDescent="0.2">
      <c r="E33">
        <f t="shared" si="0"/>
        <v>0</v>
      </c>
      <c r="F33" s="30" t="str">
        <f ca="1">IFERROR(VLOOKUP(E33,OFFSET(Data!$D$1,,,COUNTA(Data!$D$1:$D$999),39),37,FALSE),"")</f>
        <v/>
      </c>
      <c r="G33" s="30" t="str">
        <f ca="1">IFERROR(VLOOKUP(E33,OFFSET(Data!$D$1,,,COUNTA(Data!$D$1:$D$999),39),38,FALSE),"")</f>
        <v/>
      </c>
      <c r="H33" s="30" t="str">
        <f ca="1">IFERROR(VLOOKUP(E33,OFFSET(Data!$D$1,,,COUNTA(Data!$D$1:$D$999),39),39,FALSE),"")</f>
        <v/>
      </c>
    </row>
    <row r="34" spans="5:8" x14ac:dyDescent="0.2">
      <c r="E34">
        <f t="shared" si="0"/>
        <v>0</v>
      </c>
      <c r="F34" s="30" t="str">
        <f ca="1">IFERROR(VLOOKUP(E34,OFFSET(Data!$D$1,,,COUNTA(Data!$D$1:$D$999),39),37,FALSE),"")</f>
        <v/>
      </c>
      <c r="G34" s="30" t="str">
        <f ca="1">IFERROR(VLOOKUP(E34,OFFSET(Data!$D$1,,,COUNTA(Data!$D$1:$D$999),39),38,FALSE),"")</f>
        <v/>
      </c>
      <c r="H34" s="30" t="str">
        <f ca="1">IFERROR(VLOOKUP(E34,OFFSET(Data!$D$1,,,COUNTA(Data!$D$1:$D$999),39),39,FALSE),"")</f>
        <v/>
      </c>
    </row>
    <row r="35" spans="5:8" x14ac:dyDescent="0.2">
      <c r="E35">
        <f t="shared" si="0"/>
        <v>0</v>
      </c>
      <c r="F35" s="30" t="str">
        <f ca="1">IFERROR(VLOOKUP(E35,OFFSET(Data!$D$1,,,COUNTA(Data!$D$1:$D$999),39),37,FALSE),"")</f>
        <v/>
      </c>
      <c r="G35" s="30" t="str">
        <f ca="1">IFERROR(VLOOKUP(E35,OFFSET(Data!$D$1,,,COUNTA(Data!$D$1:$D$999),39),38,FALSE),"")</f>
        <v/>
      </c>
      <c r="H35" s="30" t="str">
        <f ca="1">IFERROR(VLOOKUP(E35,OFFSET(Data!$D$1,,,COUNTA(Data!$D$1:$D$999),39),39,FALSE),"")</f>
        <v/>
      </c>
    </row>
    <row r="36" spans="5:8" x14ac:dyDescent="0.2">
      <c r="E36">
        <f t="shared" si="0"/>
        <v>0</v>
      </c>
      <c r="F36" s="30" t="str">
        <f ca="1">IFERROR(VLOOKUP(E36,OFFSET(Data!$D$1,,,COUNTA(Data!$D$1:$D$999),39),37,FALSE),"")</f>
        <v/>
      </c>
      <c r="G36" s="30" t="str">
        <f ca="1">IFERROR(VLOOKUP(E36,OFFSET(Data!$D$1,,,COUNTA(Data!$D$1:$D$999),39),38,FALSE),"")</f>
        <v/>
      </c>
      <c r="H36" s="30" t="str">
        <f ca="1">IFERROR(VLOOKUP(E36,OFFSET(Data!$D$1,,,COUNTA(Data!$D$1:$D$999),39),39,FALSE),"")</f>
        <v/>
      </c>
    </row>
    <row r="37" spans="5:8" x14ac:dyDescent="0.2">
      <c r="E37">
        <f t="shared" si="0"/>
        <v>0</v>
      </c>
      <c r="F37" s="30" t="str">
        <f ca="1">IFERROR(VLOOKUP(E37,OFFSET(Data!$D$1,,,COUNTA(Data!$D$1:$D$999),39),37,FALSE),"")</f>
        <v/>
      </c>
      <c r="G37" s="30" t="str">
        <f ca="1">IFERROR(VLOOKUP(E37,OFFSET(Data!$D$1,,,COUNTA(Data!$D$1:$D$999),39),38,FALSE),"")</f>
        <v/>
      </c>
      <c r="H37" s="30" t="str">
        <f ca="1">IFERROR(VLOOKUP(E37,OFFSET(Data!$D$1,,,COUNTA(Data!$D$1:$D$999),39),39,FALSE),"")</f>
        <v/>
      </c>
    </row>
    <row r="38" spans="5:8" x14ac:dyDescent="0.2">
      <c r="F38" s="30"/>
      <c r="G38" s="30"/>
      <c r="H38" s="30"/>
    </row>
  </sheetData>
  <pageMargins left="0.7" right="0.7" top="0.75" bottom="0.75" header="0.3" footer="0.3"/>
  <pageSetup paperSize="9" orientation="portrait"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35"/>
  <sheetViews>
    <sheetView topLeftCell="AH1" workbookViewId="0">
      <selection activeCell="AL39" sqref="AL39"/>
    </sheetView>
  </sheetViews>
  <sheetFormatPr baseColWidth="10" defaultRowHeight="11.25" x14ac:dyDescent="0.2"/>
  <cols>
    <col min="1" max="1" width="14.33203125" bestFit="1" customWidth="1"/>
    <col min="2" max="2" width="10.1640625" bestFit="1" customWidth="1"/>
    <col min="3" max="3" width="21.1640625" bestFit="1" customWidth="1"/>
    <col min="4" max="4" width="64.33203125" bestFit="1" customWidth="1"/>
    <col min="5" max="5" width="27.6640625" bestFit="1" customWidth="1"/>
    <col min="6" max="6" width="8" bestFit="1" customWidth="1"/>
    <col min="7" max="7" width="81.33203125" customWidth="1"/>
    <col min="8" max="8" width="28" bestFit="1" customWidth="1"/>
    <col min="9" max="9" width="34.6640625" bestFit="1" customWidth="1"/>
    <col min="10" max="10" width="23.6640625" bestFit="1" customWidth="1"/>
    <col min="11" max="11" width="18.1640625" bestFit="1" customWidth="1"/>
    <col min="12" max="12" width="13.33203125" bestFit="1" customWidth="1"/>
    <col min="13" max="13" width="14.1640625" bestFit="1" customWidth="1"/>
    <col min="14" max="14" width="15.5" bestFit="1" customWidth="1"/>
    <col min="15" max="15" width="30.1640625" bestFit="1" customWidth="1"/>
    <col min="16" max="16" width="21.83203125" bestFit="1" customWidth="1"/>
    <col min="17" max="17" width="22.6640625" bestFit="1" customWidth="1"/>
    <col min="18" max="18" width="21.83203125" bestFit="1" customWidth="1"/>
    <col min="19" max="19" width="22" bestFit="1" customWidth="1"/>
    <col min="20" max="20" width="16.83203125" bestFit="1" customWidth="1"/>
    <col min="21" max="21" width="26.33203125" bestFit="1" customWidth="1"/>
    <col min="22" max="22" width="27.1640625" bestFit="1" customWidth="1"/>
    <col min="23" max="23" width="13" bestFit="1" customWidth="1"/>
    <col min="24" max="24" width="10.6640625" bestFit="1" customWidth="1"/>
    <col min="25" max="25" width="13" bestFit="1" customWidth="1"/>
    <col min="26" max="26" width="15.33203125" bestFit="1" customWidth="1"/>
    <col min="27" max="27" width="28.83203125" bestFit="1" customWidth="1"/>
    <col min="28" max="28" width="20.1640625" bestFit="1" customWidth="1"/>
    <col min="29" max="29" width="24.1640625" bestFit="1" customWidth="1"/>
    <col min="30" max="30" width="25.33203125" bestFit="1" customWidth="1"/>
    <col min="31" max="31" width="13.5" bestFit="1" customWidth="1"/>
    <col min="32" max="32" width="16.1640625" bestFit="1" customWidth="1"/>
    <col min="33" max="33" width="13.33203125" bestFit="1" customWidth="1"/>
    <col min="34" max="34" width="23.33203125" bestFit="1" customWidth="1"/>
    <col min="35" max="35" width="13.83203125" bestFit="1" customWidth="1"/>
    <col min="36" max="36" width="16" bestFit="1" customWidth="1"/>
    <col min="37" max="37" width="16.83203125" bestFit="1" customWidth="1"/>
    <col min="38" max="38" width="18" bestFit="1" customWidth="1"/>
    <col min="39" max="39" width="14.6640625" bestFit="1" customWidth="1"/>
    <col min="40" max="40" width="31.5" bestFit="1" customWidth="1"/>
    <col min="41" max="41" width="32.1640625" bestFit="1" customWidth="1"/>
    <col min="42" max="42" width="29.33203125" bestFit="1" customWidth="1"/>
    <col min="43" max="43" width="24.83203125" bestFit="1" customWidth="1"/>
    <col min="44" max="44" width="19.33203125" bestFit="1" customWidth="1"/>
    <col min="45" max="45" width="14.33203125" bestFit="1" customWidth="1"/>
    <col min="46" max="46" width="15.1640625" bestFit="1" customWidth="1"/>
    <col min="47" max="47" width="16.5" bestFit="1" customWidth="1"/>
    <col min="48" max="48" width="31.1640625" bestFit="1" customWidth="1"/>
    <col min="49" max="49" width="23.1640625" bestFit="1" customWidth="1"/>
    <col min="50" max="50" width="23.6640625" bestFit="1" customWidth="1"/>
    <col min="51" max="51" width="22.83203125" bestFit="1" customWidth="1"/>
    <col min="52" max="52" width="24.1640625" bestFit="1" customWidth="1"/>
    <col min="53" max="53" width="21.83203125" bestFit="1" customWidth="1"/>
    <col min="54" max="54" width="28.33203125" bestFit="1" customWidth="1"/>
    <col min="55" max="55" width="29.33203125" bestFit="1" customWidth="1"/>
    <col min="56" max="56" width="15" bestFit="1" customWidth="1"/>
    <col min="57" max="57" width="12.6640625" bestFit="1" customWidth="1"/>
    <col min="58" max="58" width="15" bestFit="1" customWidth="1"/>
    <col min="59" max="59" width="17.33203125" bestFit="1" customWidth="1"/>
    <col min="60" max="60" width="31" bestFit="1" customWidth="1"/>
    <col min="61" max="61" width="22.1640625" bestFit="1" customWidth="1"/>
    <col min="62" max="62" width="26.1640625" bestFit="1" customWidth="1"/>
    <col min="63" max="63" width="27.33203125" bestFit="1" customWidth="1"/>
    <col min="64" max="64" width="15.5" bestFit="1" customWidth="1"/>
    <col min="65" max="65" width="18.1640625" bestFit="1" customWidth="1"/>
    <col min="66" max="66" width="15.33203125" bestFit="1" customWidth="1"/>
    <col min="67" max="67" width="25.5" bestFit="1" customWidth="1"/>
    <col min="68" max="68" width="15.83203125" bestFit="1" customWidth="1"/>
    <col min="69" max="69" width="18" bestFit="1" customWidth="1"/>
    <col min="70" max="70" width="29.5" bestFit="1" customWidth="1"/>
    <col min="71" max="71" width="36" bestFit="1" customWidth="1"/>
    <col min="72" max="72" width="10.1640625" bestFit="1" customWidth="1"/>
    <col min="73" max="73" width="21.1640625" bestFit="1" customWidth="1"/>
    <col min="74" max="74" width="64.33203125" bestFit="1" customWidth="1"/>
    <col min="75" max="75" width="27.6640625" bestFit="1" customWidth="1"/>
    <col min="76" max="76" width="8" bestFit="1" customWidth="1"/>
    <col min="77" max="77" width="81.33203125" customWidth="1"/>
    <col min="78" max="78" width="28" bestFit="1" customWidth="1"/>
    <col min="79" max="79" width="34.6640625" bestFit="1" customWidth="1"/>
    <col min="80" max="80" width="23.6640625" bestFit="1" customWidth="1"/>
    <col min="81" max="81" width="18.1640625" bestFit="1" customWidth="1"/>
    <col min="82" max="82" width="13.33203125" bestFit="1" customWidth="1"/>
    <col min="83" max="83" width="14.1640625" bestFit="1" customWidth="1"/>
    <col min="84" max="84" width="15.5" bestFit="1" customWidth="1"/>
    <col min="85" max="85" width="30.1640625" bestFit="1" customWidth="1"/>
    <col min="86" max="86" width="21.83203125" bestFit="1" customWidth="1"/>
    <col min="87" max="87" width="22.6640625" bestFit="1" customWidth="1"/>
    <col min="88" max="88" width="21.83203125" bestFit="1" customWidth="1"/>
    <col min="89" max="89" width="22" bestFit="1" customWidth="1"/>
    <col min="90" max="90" width="16.83203125" bestFit="1" customWidth="1"/>
    <col min="91" max="91" width="26.33203125" bestFit="1" customWidth="1"/>
    <col min="92" max="92" width="27.1640625" bestFit="1" customWidth="1"/>
    <col min="93" max="93" width="13" bestFit="1" customWidth="1"/>
    <col min="94" max="94" width="10.6640625" bestFit="1" customWidth="1"/>
    <col min="95" max="95" width="13" bestFit="1" customWidth="1"/>
    <col min="96" max="96" width="15.33203125" bestFit="1" customWidth="1"/>
    <col min="97" max="97" width="28.83203125" bestFit="1" customWidth="1"/>
    <col min="98" max="98" width="20.1640625" bestFit="1" customWidth="1"/>
    <col min="99" max="99" width="24.1640625" bestFit="1" customWidth="1"/>
    <col min="100" max="100" width="25.33203125" bestFit="1" customWidth="1"/>
    <col min="101" max="101" width="13.5" bestFit="1" customWidth="1"/>
    <col min="102" max="102" width="16.1640625" bestFit="1" customWidth="1"/>
    <col min="103" max="103" width="13.33203125" bestFit="1" customWidth="1"/>
    <col min="104" max="104" width="23.33203125" bestFit="1" customWidth="1"/>
    <col min="105" max="105" width="13.83203125" bestFit="1" customWidth="1"/>
    <col min="106" max="106" width="16" bestFit="1" customWidth="1"/>
    <col min="107" max="107" width="16.83203125" bestFit="1" customWidth="1"/>
    <col min="108" max="108" width="18" bestFit="1" customWidth="1"/>
    <col min="109" max="109" width="14.6640625" bestFit="1" customWidth="1"/>
    <col min="110" max="110" width="31.5" bestFit="1" customWidth="1"/>
    <col min="111" max="111" width="32.1640625" bestFit="1" customWidth="1"/>
    <col min="112" max="112" width="29.33203125" bestFit="1" customWidth="1"/>
    <col min="113" max="113" width="24.83203125" bestFit="1" customWidth="1"/>
    <col min="114" max="114" width="19.33203125" bestFit="1" customWidth="1"/>
    <col min="115" max="115" width="14.33203125" bestFit="1" customWidth="1"/>
    <col min="116" max="116" width="15.1640625" bestFit="1" customWidth="1"/>
    <col min="117" max="117" width="16.5" bestFit="1" customWidth="1"/>
    <col min="118" max="118" width="31.1640625" bestFit="1" customWidth="1"/>
    <col min="119" max="119" width="23.1640625" bestFit="1" customWidth="1"/>
    <col min="120" max="120" width="23.6640625" bestFit="1" customWidth="1"/>
    <col min="121" max="121" width="22.83203125" bestFit="1" customWidth="1"/>
    <col min="122" max="122" width="24.1640625" bestFit="1" customWidth="1"/>
    <col min="123" max="123" width="21.83203125" bestFit="1" customWidth="1"/>
    <col min="124" max="124" width="28.33203125" bestFit="1" customWidth="1"/>
    <col min="125" max="125" width="29.33203125" bestFit="1" customWidth="1"/>
    <col min="126" max="126" width="15" bestFit="1" customWidth="1"/>
    <col min="127" max="127" width="12.6640625" bestFit="1" customWidth="1"/>
    <col min="128" max="128" width="15" bestFit="1" customWidth="1"/>
    <col min="129" max="129" width="17.33203125" bestFit="1" customWidth="1"/>
    <col min="130" max="130" width="31" bestFit="1" customWidth="1"/>
    <col min="131" max="131" width="22.1640625" bestFit="1" customWidth="1"/>
    <col min="132" max="132" width="26.1640625" bestFit="1" customWidth="1"/>
    <col min="133" max="133" width="27.33203125" bestFit="1" customWidth="1"/>
    <col min="134" max="134" width="15.5" bestFit="1" customWidth="1"/>
    <col min="135" max="135" width="18.1640625" bestFit="1" customWidth="1"/>
    <col min="136" max="136" width="15.33203125" bestFit="1" customWidth="1"/>
    <col min="137" max="137" width="25.5" bestFit="1" customWidth="1"/>
    <col min="138" max="138" width="15.83203125" bestFit="1" customWidth="1"/>
    <col min="139" max="139" width="18" bestFit="1" customWidth="1"/>
    <col min="140" max="140" width="29.5" bestFit="1" customWidth="1"/>
    <col min="141" max="141" width="36" bestFit="1" customWidth="1"/>
  </cols>
  <sheetData>
    <row r="1" spans="1:71" x14ac:dyDescent="0.2">
      <c r="A1" s="29" t="s">
        <v>0</v>
      </c>
      <c r="B1" s="29" t="s">
        <v>92</v>
      </c>
      <c r="C1" s="29" t="s">
        <v>1</v>
      </c>
      <c r="D1" s="29" t="s">
        <v>2</v>
      </c>
      <c r="E1" s="29" t="s">
        <v>3</v>
      </c>
      <c r="F1" s="29" t="s">
        <v>93</v>
      </c>
      <c r="G1" s="29" t="s">
        <v>37</v>
      </c>
      <c r="H1" s="29" t="s">
        <v>39</v>
      </c>
      <c r="I1" s="29" t="s">
        <v>38</v>
      </c>
      <c r="J1" s="29" t="s">
        <v>94</v>
      </c>
      <c r="K1" s="29" t="s">
        <v>4</v>
      </c>
      <c r="L1" s="29" t="s">
        <v>5</v>
      </c>
      <c r="M1" s="29" t="s">
        <v>6</v>
      </c>
      <c r="N1" s="29" t="s">
        <v>7</v>
      </c>
      <c r="O1" s="29" t="s">
        <v>8</v>
      </c>
      <c r="P1" s="29" t="s">
        <v>95</v>
      </c>
      <c r="Q1" s="29" t="s">
        <v>9</v>
      </c>
      <c r="R1" s="29" t="s">
        <v>10</v>
      </c>
      <c r="S1" s="29" t="s">
        <v>11</v>
      </c>
      <c r="T1" s="29" t="s">
        <v>96</v>
      </c>
      <c r="U1" s="29" t="s">
        <v>12</v>
      </c>
      <c r="V1" s="29" t="s">
        <v>13</v>
      </c>
      <c r="W1" s="29" t="s">
        <v>14</v>
      </c>
      <c r="X1" s="29" t="s">
        <v>15</v>
      </c>
      <c r="Y1" s="29" t="s">
        <v>16</v>
      </c>
      <c r="Z1" s="29" t="s">
        <v>17</v>
      </c>
      <c r="AA1" s="29" t="s">
        <v>18</v>
      </c>
      <c r="AB1" s="29" t="s">
        <v>19</v>
      </c>
      <c r="AC1" s="29" t="s">
        <v>20</v>
      </c>
      <c r="AD1" s="29" t="s">
        <v>21</v>
      </c>
      <c r="AE1" s="29" t="s">
        <v>22</v>
      </c>
      <c r="AF1" s="29" t="s">
        <v>23</v>
      </c>
      <c r="AG1" s="29" t="s">
        <v>24</v>
      </c>
      <c r="AH1" s="29" t="s">
        <v>25</v>
      </c>
      <c r="AI1" s="29" t="s">
        <v>26</v>
      </c>
      <c r="AJ1" s="29" t="s">
        <v>27</v>
      </c>
      <c r="AK1" s="29" t="s">
        <v>97</v>
      </c>
      <c r="AL1" s="29" t="s">
        <v>98</v>
      </c>
      <c r="AM1" s="29" t="s">
        <v>99</v>
      </c>
      <c r="AN1" s="27" t="s">
        <v>100</v>
      </c>
      <c r="AO1" s="27" t="s">
        <v>88</v>
      </c>
      <c r="AP1" s="27" t="s">
        <v>101</v>
      </c>
      <c r="AQ1" s="29" t="s">
        <v>102</v>
      </c>
      <c r="AR1" s="29" t="s">
        <v>42</v>
      </c>
      <c r="AS1" s="29" t="s">
        <v>43</v>
      </c>
      <c r="AT1" s="29" t="s">
        <v>44</v>
      </c>
      <c r="AU1" s="29" t="s">
        <v>45</v>
      </c>
      <c r="AV1" s="29" t="s">
        <v>46</v>
      </c>
      <c r="AW1" s="29" t="s">
        <v>47</v>
      </c>
      <c r="AX1" s="29" t="s">
        <v>48</v>
      </c>
      <c r="AY1" s="29" t="s">
        <v>49</v>
      </c>
      <c r="AZ1" s="29" t="s">
        <v>50</v>
      </c>
      <c r="BA1" s="29" t="s">
        <v>51</v>
      </c>
      <c r="BB1" s="29" t="s">
        <v>52</v>
      </c>
      <c r="BC1" s="29" t="s">
        <v>53</v>
      </c>
      <c r="BD1" s="29" t="s">
        <v>54</v>
      </c>
      <c r="BE1" s="29" t="s">
        <v>55</v>
      </c>
      <c r="BF1" s="29" t="s">
        <v>56</v>
      </c>
      <c r="BG1" s="29" t="s">
        <v>57</v>
      </c>
      <c r="BH1" s="29" t="s">
        <v>58</v>
      </c>
      <c r="BI1" s="29" t="s">
        <v>59</v>
      </c>
      <c r="BJ1" s="29" t="s">
        <v>60</v>
      </c>
      <c r="BK1" s="29" t="s">
        <v>61</v>
      </c>
      <c r="BL1" s="29" t="s">
        <v>62</v>
      </c>
      <c r="BM1" s="29" t="s">
        <v>63</v>
      </c>
      <c r="BN1" s="29" t="s">
        <v>64</v>
      </c>
      <c r="BO1" s="29" t="s">
        <v>65</v>
      </c>
      <c r="BP1" s="29" t="s">
        <v>66</v>
      </c>
      <c r="BQ1" s="29" t="s">
        <v>67</v>
      </c>
      <c r="BR1" s="29" t="s">
        <v>172</v>
      </c>
      <c r="BS1" s="28" t="s">
        <v>173</v>
      </c>
    </row>
    <row r="2" spans="1:71" x14ac:dyDescent="0.2">
      <c r="A2" s="29"/>
      <c r="B2" s="29" t="s">
        <v>103</v>
      </c>
      <c r="C2" s="29" t="s">
        <v>36</v>
      </c>
      <c r="D2" s="29" t="s">
        <v>104</v>
      </c>
      <c r="E2" s="29" t="s">
        <v>105</v>
      </c>
      <c r="F2" s="29">
        <v>3300</v>
      </c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>
        <v>0</v>
      </c>
      <c r="AL2" s="29">
        <v>0</v>
      </c>
      <c r="AM2" s="29">
        <v>0</v>
      </c>
      <c r="AN2" s="27">
        <v>42972</v>
      </c>
      <c r="AO2" s="27">
        <v>43061</v>
      </c>
      <c r="AP2" s="27">
        <v>42920</v>
      </c>
      <c r="AQ2" s="29">
        <v>0</v>
      </c>
      <c r="AR2" s="29">
        <v>0</v>
      </c>
      <c r="AS2" s="29">
        <v>0</v>
      </c>
      <c r="AT2" s="29">
        <v>0</v>
      </c>
      <c r="AU2" s="29">
        <v>0</v>
      </c>
      <c r="AV2" s="29">
        <v>0</v>
      </c>
      <c r="AW2" s="29">
        <v>0</v>
      </c>
      <c r="AX2" s="29">
        <v>0</v>
      </c>
      <c r="AY2" s="29">
        <v>0</v>
      </c>
      <c r="AZ2" s="29">
        <v>0</v>
      </c>
      <c r="BA2" s="29">
        <v>0</v>
      </c>
      <c r="BB2" s="29">
        <v>0</v>
      </c>
      <c r="BC2" s="29">
        <v>0</v>
      </c>
      <c r="BD2" s="29">
        <v>0</v>
      </c>
      <c r="BE2" s="29">
        <v>0</v>
      </c>
      <c r="BF2" s="29">
        <v>0</v>
      </c>
      <c r="BG2" s="29">
        <v>0</v>
      </c>
      <c r="BH2" s="29">
        <v>0</v>
      </c>
      <c r="BI2" s="29">
        <v>0</v>
      </c>
      <c r="BJ2" s="29">
        <v>0</v>
      </c>
      <c r="BK2" s="29">
        <v>0</v>
      </c>
      <c r="BL2" s="29">
        <v>0</v>
      </c>
      <c r="BM2" s="29">
        <v>0</v>
      </c>
      <c r="BN2" s="29">
        <v>0</v>
      </c>
      <c r="BO2" s="29">
        <v>0</v>
      </c>
      <c r="BP2" s="29">
        <v>0</v>
      </c>
      <c r="BQ2" s="29">
        <v>0</v>
      </c>
      <c r="BR2" s="29"/>
      <c r="BS2" s="29"/>
    </row>
    <row r="3" spans="1:71" x14ac:dyDescent="0.2">
      <c r="A3" s="29"/>
      <c r="B3" s="29" t="s">
        <v>103</v>
      </c>
      <c r="C3" s="29" t="s">
        <v>36</v>
      </c>
      <c r="D3" s="29" t="s">
        <v>106</v>
      </c>
      <c r="E3" s="29" t="s">
        <v>107</v>
      </c>
      <c r="F3" s="29">
        <v>3500</v>
      </c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>
        <v>0</v>
      </c>
      <c r="AL3" s="29">
        <v>0</v>
      </c>
      <c r="AM3" s="29">
        <v>0</v>
      </c>
      <c r="AN3" s="27">
        <v>42937</v>
      </c>
      <c r="AO3" s="27">
        <v>42916</v>
      </c>
      <c r="AP3" s="27">
        <v>43037</v>
      </c>
      <c r="AQ3" s="29">
        <v>0</v>
      </c>
      <c r="AR3" s="29">
        <v>0</v>
      </c>
      <c r="AS3" s="29">
        <v>0</v>
      </c>
      <c r="AT3" s="29">
        <v>0</v>
      </c>
      <c r="AU3" s="29">
        <v>0</v>
      </c>
      <c r="AV3" s="29">
        <v>0</v>
      </c>
      <c r="AW3" s="29">
        <v>0</v>
      </c>
      <c r="AX3" s="29">
        <v>0</v>
      </c>
      <c r="AY3" s="29">
        <v>0</v>
      </c>
      <c r="AZ3" s="29">
        <v>0</v>
      </c>
      <c r="BA3" s="29">
        <v>0</v>
      </c>
      <c r="BB3" s="29">
        <v>0</v>
      </c>
      <c r="BC3" s="29">
        <v>0</v>
      </c>
      <c r="BD3" s="29">
        <v>0</v>
      </c>
      <c r="BE3" s="29">
        <v>0</v>
      </c>
      <c r="BF3" s="29">
        <v>0</v>
      </c>
      <c r="BG3" s="29">
        <v>0</v>
      </c>
      <c r="BH3" s="29">
        <v>0</v>
      </c>
      <c r="BI3" s="29">
        <v>0</v>
      </c>
      <c r="BJ3" s="29">
        <v>0</v>
      </c>
      <c r="BK3" s="29">
        <v>0</v>
      </c>
      <c r="BL3" s="29">
        <v>0</v>
      </c>
      <c r="BM3" s="29">
        <v>0</v>
      </c>
      <c r="BN3" s="29">
        <v>0</v>
      </c>
      <c r="BO3" s="29">
        <v>0</v>
      </c>
      <c r="BP3" s="29">
        <v>0</v>
      </c>
      <c r="BQ3" s="29">
        <v>0</v>
      </c>
      <c r="BR3" s="29"/>
      <c r="BS3" s="29"/>
    </row>
    <row r="4" spans="1:71" x14ac:dyDescent="0.2">
      <c r="A4" s="29"/>
      <c r="B4" s="29" t="s">
        <v>103</v>
      </c>
      <c r="C4" s="29" t="s">
        <v>36</v>
      </c>
      <c r="D4" s="29" t="s">
        <v>108</v>
      </c>
      <c r="E4" s="29">
        <v>3400</v>
      </c>
      <c r="F4" s="29">
        <v>3400</v>
      </c>
      <c r="G4" s="29"/>
      <c r="H4" s="29"/>
      <c r="I4" s="29"/>
      <c r="J4" s="29"/>
      <c r="K4" s="29" t="s">
        <v>109</v>
      </c>
      <c r="L4" s="29" t="s">
        <v>109</v>
      </c>
      <c r="M4" s="29" t="s">
        <v>109</v>
      </c>
      <c r="N4" s="29" t="s">
        <v>109</v>
      </c>
      <c r="O4" s="29" t="s">
        <v>109</v>
      </c>
      <c r="P4" s="29" t="s">
        <v>109</v>
      </c>
      <c r="Q4" s="29" t="s">
        <v>109</v>
      </c>
      <c r="R4" s="29" t="s">
        <v>109</v>
      </c>
      <c r="S4" s="29" t="s">
        <v>109</v>
      </c>
      <c r="T4" s="29" t="s">
        <v>109</v>
      </c>
      <c r="U4" s="29" t="s">
        <v>109</v>
      </c>
      <c r="V4" s="29" t="s">
        <v>109</v>
      </c>
      <c r="W4" s="29" t="s">
        <v>109</v>
      </c>
      <c r="X4" s="29" t="s">
        <v>109</v>
      </c>
      <c r="Y4" s="29" t="s">
        <v>109</v>
      </c>
      <c r="Z4" s="29" t="s">
        <v>109</v>
      </c>
      <c r="AA4" s="29" t="s">
        <v>109</v>
      </c>
      <c r="AB4" s="29" t="s">
        <v>109</v>
      </c>
      <c r="AC4" s="29" t="s">
        <v>109</v>
      </c>
      <c r="AD4" s="29" t="s">
        <v>109</v>
      </c>
      <c r="AE4" s="29" t="s">
        <v>109</v>
      </c>
      <c r="AF4" s="29" t="s">
        <v>109</v>
      </c>
      <c r="AG4" s="29" t="s">
        <v>109</v>
      </c>
      <c r="AH4" s="29" t="s">
        <v>109</v>
      </c>
      <c r="AI4" s="29" t="s">
        <v>109</v>
      </c>
      <c r="AJ4" s="29"/>
      <c r="AK4" s="29">
        <v>0.96491228070175428</v>
      </c>
      <c r="AL4" s="29">
        <v>1</v>
      </c>
      <c r="AM4" s="29">
        <v>0.9696969696969695</v>
      </c>
      <c r="AN4" s="27">
        <v>43098</v>
      </c>
      <c r="AO4" s="27">
        <v>42895</v>
      </c>
      <c r="AP4" s="27">
        <v>43012</v>
      </c>
      <c r="AQ4" s="29">
        <v>0</v>
      </c>
      <c r="AR4" s="29">
        <v>7.0175438596491224E-2</v>
      </c>
      <c r="AS4" s="29">
        <v>3.5087719298245612E-2</v>
      </c>
      <c r="AT4" s="29">
        <v>0.10526315789473682</v>
      </c>
      <c r="AU4" s="29">
        <v>5.2631578947368411E-2</v>
      </c>
      <c r="AV4" s="29">
        <v>5.2631578947368411E-2</v>
      </c>
      <c r="AW4" s="29">
        <v>3.5087719298245612E-2</v>
      </c>
      <c r="AX4" s="29">
        <v>0.17543859649122806</v>
      </c>
      <c r="AY4" s="29">
        <v>7.0175438596491224E-2</v>
      </c>
      <c r="AZ4" s="29">
        <v>0.17543859649122806</v>
      </c>
      <c r="BA4" s="29">
        <v>5.2631578947368411E-2</v>
      </c>
      <c r="BB4" s="29">
        <v>0.10526315789473682</v>
      </c>
      <c r="BC4" s="29">
        <v>3.5087719298245612E-2</v>
      </c>
      <c r="BD4" s="29">
        <v>0.3</v>
      </c>
      <c r="BE4" s="29">
        <v>0.19999999999999998</v>
      </c>
      <c r="BF4" s="29">
        <v>0.19999999999999998</v>
      </c>
      <c r="BG4" s="29">
        <v>0.3</v>
      </c>
      <c r="BH4" s="29">
        <v>6.0606060606060594E-2</v>
      </c>
      <c r="BI4" s="29">
        <v>6.0606060606060594E-2</v>
      </c>
      <c r="BJ4" s="29">
        <v>0.12121212121212119</v>
      </c>
      <c r="BK4" s="29">
        <v>0.24242424242424238</v>
      </c>
      <c r="BL4" s="29">
        <v>9.0909090909090884E-2</v>
      </c>
      <c r="BM4" s="29">
        <v>0.18181818181818177</v>
      </c>
      <c r="BN4" s="29">
        <v>6.0606060606060594E-2</v>
      </c>
      <c r="BO4" s="29">
        <v>9.0909090909090884E-2</v>
      </c>
      <c r="BP4" s="29">
        <v>6.0606060606060594E-2</v>
      </c>
      <c r="BQ4" s="29">
        <v>0</v>
      </c>
      <c r="BR4" s="29"/>
      <c r="BS4" s="29"/>
    </row>
    <row r="5" spans="1:71" x14ac:dyDescent="0.2">
      <c r="A5" s="29"/>
      <c r="B5" s="29" t="s">
        <v>110</v>
      </c>
      <c r="C5" s="29" t="s">
        <v>111</v>
      </c>
      <c r="D5" s="29" t="s">
        <v>112</v>
      </c>
      <c r="E5" s="29" t="s">
        <v>113</v>
      </c>
      <c r="F5" s="29">
        <v>3500</v>
      </c>
      <c r="G5" s="29"/>
      <c r="H5" s="29"/>
      <c r="I5" s="29"/>
      <c r="J5" s="29"/>
      <c r="K5" s="29" t="s">
        <v>109</v>
      </c>
      <c r="L5" s="29" t="s">
        <v>109</v>
      </c>
      <c r="M5" s="29" t="s">
        <v>109</v>
      </c>
      <c r="N5" s="29" t="s">
        <v>109</v>
      </c>
      <c r="O5" s="29" t="s">
        <v>109</v>
      </c>
      <c r="P5" s="29" t="s">
        <v>109</v>
      </c>
      <c r="Q5" s="29" t="s">
        <v>109</v>
      </c>
      <c r="R5" s="29" t="s">
        <v>109</v>
      </c>
      <c r="S5" s="29" t="s">
        <v>109</v>
      </c>
      <c r="T5" s="29" t="s">
        <v>109</v>
      </c>
      <c r="U5" s="29" t="s">
        <v>109</v>
      </c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>
        <v>0.92982456140350866</v>
      </c>
      <c r="AL5" s="29">
        <v>0</v>
      </c>
      <c r="AM5" s="29">
        <v>0</v>
      </c>
      <c r="AN5" s="27">
        <v>43038</v>
      </c>
      <c r="AO5" s="27">
        <v>42899</v>
      </c>
      <c r="AP5" s="27">
        <v>43062</v>
      </c>
      <c r="AQ5" s="29">
        <v>0</v>
      </c>
      <c r="AR5" s="29">
        <v>7.0175438596491224E-2</v>
      </c>
      <c r="AS5" s="29">
        <v>3.5087719298245612E-2</v>
      </c>
      <c r="AT5" s="29">
        <v>0.10526315789473682</v>
      </c>
      <c r="AU5" s="29">
        <v>5.2631578947368411E-2</v>
      </c>
      <c r="AV5" s="29">
        <v>5.2631578947368411E-2</v>
      </c>
      <c r="AW5" s="29">
        <v>3.5087719298245612E-2</v>
      </c>
      <c r="AX5" s="29">
        <v>0.17543859649122806</v>
      </c>
      <c r="AY5" s="29">
        <v>7.0175438596491224E-2</v>
      </c>
      <c r="AZ5" s="29">
        <v>0.17543859649122806</v>
      </c>
      <c r="BA5" s="29">
        <v>5.2631578947368411E-2</v>
      </c>
      <c r="BB5" s="29">
        <v>0.10526315789473682</v>
      </c>
      <c r="BC5" s="29">
        <v>0</v>
      </c>
      <c r="BD5" s="29">
        <v>0</v>
      </c>
      <c r="BE5" s="29">
        <v>0</v>
      </c>
      <c r="BF5" s="29">
        <v>0</v>
      </c>
      <c r="BG5" s="29">
        <v>0</v>
      </c>
      <c r="BH5" s="29">
        <v>0</v>
      </c>
      <c r="BI5" s="29">
        <v>0</v>
      </c>
      <c r="BJ5" s="29">
        <v>0</v>
      </c>
      <c r="BK5" s="29">
        <v>0</v>
      </c>
      <c r="BL5" s="29">
        <v>0</v>
      </c>
      <c r="BM5" s="29">
        <v>0</v>
      </c>
      <c r="BN5" s="29">
        <v>0</v>
      </c>
      <c r="BO5" s="29">
        <v>0</v>
      </c>
      <c r="BP5" s="29">
        <v>0</v>
      </c>
      <c r="BQ5" s="29">
        <v>0</v>
      </c>
      <c r="BR5" s="29"/>
      <c r="BS5" s="29"/>
    </row>
    <row r="6" spans="1:71" x14ac:dyDescent="0.2">
      <c r="A6" s="29"/>
      <c r="B6" s="29" t="s">
        <v>110</v>
      </c>
      <c r="C6" s="29" t="s">
        <v>111</v>
      </c>
      <c r="D6" s="29" t="s">
        <v>114</v>
      </c>
      <c r="E6" s="29" t="s">
        <v>113</v>
      </c>
      <c r="F6" s="29">
        <v>3500</v>
      </c>
      <c r="G6" s="29"/>
      <c r="H6" s="29"/>
      <c r="I6" s="29"/>
      <c r="J6" s="29"/>
      <c r="K6" s="29" t="s">
        <v>109</v>
      </c>
      <c r="L6" s="29" t="s">
        <v>109</v>
      </c>
      <c r="M6" s="29" t="s">
        <v>109</v>
      </c>
      <c r="N6" s="29" t="s">
        <v>109</v>
      </c>
      <c r="O6" s="29" t="s">
        <v>109</v>
      </c>
      <c r="P6" s="29" t="s">
        <v>109</v>
      </c>
      <c r="Q6" s="29" t="s">
        <v>109</v>
      </c>
      <c r="R6" s="29" t="s">
        <v>109</v>
      </c>
      <c r="S6" s="29" t="s">
        <v>109</v>
      </c>
      <c r="T6" s="29" t="s">
        <v>109</v>
      </c>
      <c r="U6" s="29" t="s">
        <v>109</v>
      </c>
      <c r="V6" s="29" t="s">
        <v>109</v>
      </c>
      <c r="W6" s="29" t="s">
        <v>109</v>
      </c>
      <c r="X6" s="29" t="s">
        <v>109</v>
      </c>
      <c r="Y6" s="29" t="s">
        <v>109</v>
      </c>
      <c r="Z6" s="29" t="s">
        <v>109</v>
      </c>
      <c r="AA6" s="29" t="s">
        <v>109</v>
      </c>
      <c r="AB6" s="29" t="s">
        <v>109</v>
      </c>
      <c r="AC6" s="29" t="s">
        <v>109</v>
      </c>
      <c r="AD6" s="29" t="s">
        <v>109</v>
      </c>
      <c r="AE6" s="29"/>
      <c r="AF6" s="29"/>
      <c r="AG6" s="29"/>
      <c r="AH6" s="29"/>
      <c r="AI6" s="29"/>
      <c r="AJ6" s="29"/>
      <c r="AK6" s="29">
        <v>0.96491228070175428</v>
      </c>
      <c r="AL6" s="29">
        <v>1</v>
      </c>
      <c r="AM6" s="29">
        <v>0.48484848484848475</v>
      </c>
      <c r="AN6" s="27">
        <v>42903</v>
      </c>
      <c r="AO6" s="27">
        <v>42955</v>
      </c>
      <c r="AP6" s="27">
        <v>43032</v>
      </c>
      <c r="AQ6" s="29">
        <v>0</v>
      </c>
      <c r="AR6" s="29">
        <v>7.0175438596491224E-2</v>
      </c>
      <c r="AS6" s="29">
        <v>3.5087719298245612E-2</v>
      </c>
      <c r="AT6" s="29">
        <v>0.10526315789473682</v>
      </c>
      <c r="AU6" s="29">
        <v>5.2631578947368411E-2</v>
      </c>
      <c r="AV6" s="29">
        <v>5.2631578947368411E-2</v>
      </c>
      <c r="AW6" s="29">
        <v>3.5087719298245612E-2</v>
      </c>
      <c r="AX6" s="29">
        <v>0.17543859649122806</v>
      </c>
      <c r="AY6" s="29">
        <v>7.0175438596491224E-2</v>
      </c>
      <c r="AZ6" s="29">
        <v>0.17543859649122806</v>
      </c>
      <c r="BA6" s="29">
        <v>5.2631578947368411E-2</v>
      </c>
      <c r="BB6" s="29">
        <v>0.10526315789473682</v>
      </c>
      <c r="BC6" s="29">
        <v>3.5087719298245612E-2</v>
      </c>
      <c r="BD6" s="29">
        <v>0.3</v>
      </c>
      <c r="BE6" s="29">
        <v>0.19999999999999998</v>
      </c>
      <c r="BF6" s="29">
        <v>0.19999999999999998</v>
      </c>
      <c r="BG6" s="29">
        <v>0.3</v>
      </c>
      <c r="BH6" s="29">
        <v>6.0606060606060594E-2</v>
      </c>
      <c r="BI6" s="29">
        <v>6.0606060606060594E-2</v>
      </c>
      <c r="BJ6" s="29">
        <v>0.12121212121212119</v>
      </c>
      <c r="BK6" s="29">
        <v>0.24242424242424238</v>
      </c>
      <c r="BL6" s="29">
        <v>0</v>
      </c>
      <c r="BM6" s="29">
        <v>0</v>
      </c>
      <c r="BN6" s="29">
        <v>0</v>
      </c>
      <c r="BO6" s="29">
        <v>0</v>
      </c>
      <c r="BP6" s="29">
        <v>0</v>
      </c>
      <c r="BQ6" s="29">
        <v>0</v>
      </c>
      <c r="BR6" s="29"/>
      <c r="BS6" s="29"/>
    </row>
    <row r="7" spans="1:71" x14ac:dyDescent="0.2">
      <c r="A7" s="29"/>
      <c r="B7" s="29" t="s">
        <v>110</v>
      </c>
      <c r="C7" s="29" t="s">
        <v>111</v>
      </c>
      <c r="D7" s="29" t="s">
        <v>115</v>
      </c>
      <c r="E7" s="29" t="s">
        <v>113</v>
      </c>
      <c r="F7" s="29">
        <v>3500</v>
      </c>
      <c r="G7" s="29"/>
      <c r="H7" s="29"/>
      <c r="I7" s="29"/>
      <c r="J7" s="29"/>
      <c r="K7" s="29" t="s">
        <v>109</v>
      </c>
      <c r="L7" s="29" t="s">
        <v>109</v>
      </c>
      <c r="M7" s="29" t="s">
        <v>109</v>
      </c>
      <c r="N7" s="29" t="s">
        <v>109</v>
      </c>
      <c r="O7" s="29" t="s">
        <v>109</v>
      </c>
      <c r="P7" s="29" t="s">
        <v>109</v>
      </c>
      <c r="Q7" s="29" t="s">
        <v>109</v>
      </c>
      <c r="R7" s="29" t="s">
        <v>109</v>
      </c>
      <c r="S7" s="29" t="s">
        <v>109</v>
      </c>
      <c r="T7" s="29" t="s">
        <v>109</v>
      </c>
      <c r="U7" s="29" t="s">
        <v>109</v>
      </c>
      <c r="V7" s="29" t="s">
        <v>109</v>
      </c>
      <c r="W7" s="29" t="s">
        <v>109</v>
      </c>
      <c r="X7" s="29" t="s">
        <v>109</v>
      </c>
      <c r="Y7" s="29" t="s">
        <v>109</v>
      </c>
      <c r="Z7" s="29" t="s">
        <v>109</v>
      </c>
      <c r="AA7" s="29" t="s">
        <v>109</v>
      </c>
      <c r="AB7" s="29" t="s">
        <v>109</v>
      </c>
      <c r="AC7" s="29" t="s">
        <v>109</v>
      </c>
      <c r="AD7" s="29" t="s">
        <v>109</v>
      </c>
      <c r="AE7" s="29" t="s">
        <v>109</v>
      </c>
      <c r="AF7" s="29" t="s">
        <v>109</v>
      </c>
      <c r="AG7" s="29" t="s">
        <v>109</v>
      </c>
      <c r="AH7" s="29" t="s">
        <v>109</v>
      </c>
      <c r="AI7" s="29" t="s">
        <v>109</v>
      </c>
      <c r="AJ7" s="29" t="s">
        <v>109</v>
      </c>
      <c r="AK7" s="29">
        <v>0.96491228070175428</v>
      </c>
      <c r="AL7" s="29">
        <v>1</v>
      </c>
      <c r="AM7" s="29">
        <v>0.99999999999999978</v>
      </c>
      <c r="AN7" s="27">
        <v>42848</v>
      </c>
      <c r="AO7" s="27">
        <v>42871</v>
      </c>
      <c r="AP7" s="27">
        <v>42946</v>
      </c>
      <c r="AQ7" s="29">
        <v>0</v>
      </c>
      <c r="AR7" s="29">
        <v>7.0175438596491224E-2</v>
      </c>
      <c r="AS7" s="29">
        <v>3.5087719298245612E-2</v>
      </c>
      <c r="AT7" s="29">
        <v>0.10526315789473682</v>
      </c>
      <c r="AU7" s="29">
        <v>5.2631578947368411E-2</v>
      </c>
      <c r="AV7" s="29">
        <v>5.2631578947368411E-2</v>
      </c>
      <c r="AW7" s="29">
        <v>3.5087719298245612E-2</v>
      </c>
      <c r="AX7" s="29">
        <v>0.17543859649122806</v>
      </c>
      <c r="AY7" s="29">
        <v>7.0175438596491224E-2</v>
      </c>
      <c r="AZ7" s="29">
        <v>0.17543859649122806</v>
      </c>
      <c r="BA7" s="29">
        <v>5.2631578947368411E-2</v>
      </c>
      <c r="BB7" s="29">
        <v>0.10526315789473682</v>
      </c>
      <c r="BC7" s="29">
        <v>3.5087719298245612E-2</v>
      </c>
      <c r="BD7" s="29">
        <v>0.3</v>
      </c>
      <c r="BE7" s="29">
        <v>0.19999999999999998</v>
      </c>
      <c r="BF7" s="29">
        <v>0.19999999999999998</v>
      </c>
      <c r="BG7" s="29">
        <v>0.3</v>
      </c>
      <c r="BH7" s="29">
        <v>6.0606060606060594E-2</v>
      </c>
      <c r="BI7" s="29">
        <v>6.0606060606060594E-2</v>
      </c>
      <c r="BJ7" s="29">
        <v>0.12121212121212119</v>
      </c>
      <c r="BK7" s="29">
        <v>0.24242424242424238</v>
      </c>
      <c r="BL7" s="29">
        <v>9.0909090909090884E-2</v>
      </c>
      <c r="BM7" s="29">
        <v>0.18181818181818177</v>
      </c>
      <c r="BN7" s="29">
        <v>6.0606060606060594E-2</v>
      </c>
      <c r="BO7" s="29">
        <v>9.0909090909090884E-2</v>
      </c>
      <c r="BP7" s="29">
        <v>6.0606060606060594E-2</v>
      </c>
      <c r="BQ7" s="29"/>
      <c r="BR7" s="29"/>
      <c r="BS7" s="29"/>
    </row>
    <row r="8" spans="1:71" x14ac:dyDescent="0.2">
      <c r="A8" s="29"/>
      <c r="B8" s="29" t="s">
        <v>110</v>
      </c>
      <c r="C8" s="29" t="s">
        <v>111</v>
      </c>
      <c r="D8" s="29" t="s">
        <v>116</v>
      </c>
      <c r="E8" s="29">
        <v>3300</v>
      </c>
      <c r="F8" s="29">
        <v>3300</v>
      </c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>
        <v>0</v>
      </c>
      <c r="AL8" s="29">
        <v>0</v>
      </c>
      <c r="AM8" s="29">
        <v>0</v>
      </c>
      <c r="AN8" s="27">
        <v>43016</v>
      </c>
      <c r="AO8" s="27">
        <v>43085</v>
      </c>
      <c r="AP8" s="27">
        <v>43061</v>
      </c>
      <c r="AQ8" s="29">
        <v>0</v>
      </c>
      <c r="AR8" s="29">
        <v>0</v>
      </c>
      <c r="AS8" s="29">
        <v>0</v>
      </c>
      <c r="AT8" s="29">
        <v>0</v>
      </c>
      <c r="AU8" s="29">
        <v>0</v>
      </c>
      <c r="AV8" s="29">
        <v>0</v>
      </c>
      <c r="AW8" s="29">
        <v>0</v>
      </c>
      <c r="AX8" s="29">
        <v>0</v>
      </c>
      <c r="AY8" s="29">
        <v>0</v>
      </c>
      <c r="AZ8" s="29">
        <v>0</v>
      </c>
      <c r="BA8" s="29">
        <v>0</v>
      </c>
      <c r="BB8" s="29">
        <v>0</v>
      </c>
      <c r="BC8" s="29">
        <v>0</v>
      </c>
      <c r="BD8" s="29">
        <v>0</v>
      </c>
      <c r="BE8" s="29">
        <v>0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29">
        <v>0</v>
      </c>
      <c r="BR8" s="29"/>
      <c r="BS8" s="29"/>
    </row>
    <row r="9" spans="1:71" x14ac:dyDescent="0.2">
      <c r="A9" s="29"/>
      <c r="B9" s="29" t="s">
        <v>117</v>
      </c>
      <c r="C9" s="29" t="s">
        <v>111</v>
      </c>
      <c r="D9" s="29" t="s">
        <v>118</v>
      </c>
      <c r="E9" s="29" t="s">
        <v>119</v>
      </c>
      <c r="F9" s="29">
        <v>3200</v>
      </c>
      <c r="G9" s="29" t="s">
        <v>120</v>
      </c>
      <c r="H9" s="29"/>
      <c r="I9" s="29"/>
      <c r="J9" s="29" t="s">
        <v>109</v>
      </c>
      <c r="K9" s="29" t="s">
        <v>109</v>
      </c>
      <c r="L9" s="29" t="s">
        <v>109</v>
      </c>
      <c r="M9" s="29" t="s">
        <v>109</v>
      </c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>
        <v>0.24561403508771928</v>
      </c>
      <c r="AL9" s="29">
        <v>0</v>
      </c>
      <c r="AM9" s="29">
        <v>0</v>
      </c>
      <c r="AN9" s="27">
        <v>42903</v>
      </c>
      <c r="AO9" s="27">
        <v>42955</v>
      </c>
      <c r="AP9" s="27">
        <v>43032</v>
      </c>
      <c r="AQ9" s="29"/>
      <c r="AR9" s="29">
        <v>7.0175438596491224E-2</v>
      </c>
      <c r="AS9" s="29">
        <v>3.5087719298245612E-2</v>
      </c>
      <c r="AT9" s="29">
        <v>0.10526315789473682</v>
      </c>
      <c r="AU9" s="29">
        <v>0</v>
      </c>
      <c r="AV9" s="29">
        <v>0</v>
      </c>
      <c r="AW9" s="29">
        <v>0</v>
      </c>
      <c r="AX9" s="29">
        <v>0</v>
      </c>
      <c r="AY9" s="29">
        <v>0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0</v>
      </c>
      <c r="BL9" s="29">
        <v>0</v>
      </c>
      <c r="BM9" s="29">
        <v>0</v>
      </c>
      <c r="BN9" s="29">
        <v>0</v>
      </c>
      <c r="BO9" s="29">
        <v>0</v>
      </c>
      <c r="BP9" s="29">
        <v>0</v>
      </c>
      <c r="BQ9" s="29">
        <v>0</v>
      </c>
      <c r="BR9" s="29"/>
      <c r="BS9" s="29"/>
    </row>
    <row r="10" spans="1:71" x14ac:dyDescent="0.2">
      <c r="A10" s="29"/>
      <c r="B10" s="29" t="s">
        <v>121</v>
      </c>
      <c r="C10" s="29" t="s">
        <v>111</v>
      </c>
      <c r="D10" s="29" t="s">
        <v>122</v>
      </c>
      <c r="E10" s="29" t="s">
        <v>123</v>
      </c>
      <c r="F10" s="29">
        <v>3300</v>
      </c>
      <c r="G10" s="29" t="s">
        <v>124</v>
      </c>
      <c r="H10" s="29"/>
      <c r="I10" s="29"/>
      <c r="J10" s="29" t="s">
        <v>109</v>
      </c>
      <c r="K10" s="29" t="s">
        <v>109</v>
      </c>
      <c r="L10" s="29" t="s">
        <v>109</v>
      </c>
      <c r="M10" s="29" t="s">
        <v>109</v>
      </c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>
        <v>0.24561403508771928</v>
      </c>
      <c r="AL10" s="29">
        <v>0</v>
      </c>
      <c r="AM10" s="29">
        <v>0</v>
      </c>
      <c r="AN10" s="27">
        <v>42848</v>
      </c>
      <c r="AO10" s="27">
        <v>42871</v>
      </c>
      <c r="AP10" s="27">
        <v>42946</v>
      </c>
      <c r="AQ10" s="29"/>
      <c r="AR10" s="29">
        <v>7.0175438596491224E-2</v>
      </c>
      <c r="AS10" s="29">
        <v>3.5087719298245612E-2</v>
      </c>
      <c r="AT10" s="29">
        <v>0.10526315789473682</v>
      </c>
      <c r="AU10" s="29">
        <v>0</v>
      </c>
      <c r="AV10" s="29">
        <v>0</v>
      </c>
      <c r="AW10" s="29">
        <v>0</v>
      </c>
      <c r="AX10" s="29">
        <v>0</v>
      </c>
      <c r="AY10" s="29">
        <v>0</v>
      </c>
      <c r="AZ10" s="29">
        <v>0</v>
      </c>
      <c r="BA10" s="29">
        <v>0</v>
      </c>
      <c r="BB10" s="29">
        <v>0</v>
      </c>
      <c r="BC10" s="29">
        <v>0</v>
      </c>
      <c r="BD10" s="29">
        <v>0</v>
      </c>
      <c r="BE10" s="29">
        <v>0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0</v>
      </c>
      <c r="BL10" s="29">
        <v>0</v>
      </c>
      <c r="BM10" s="29">
        <v>0</v>
      </c>
      <c r="BN10" s="29">
        <v>0</v>
      </c>
      <c r="BO10" s="29">
        <v>0</v>
      </c>
      <c r="BP10" s="29">
        <v>0</v>
      </c>
      <c r="BQ10" s="29">
        <v>0</v>
      </c>
      <c r="BR10" s="29"/>
      <c r="BS10" s="29"/>
    </row>
    <row r="11" spans="1:71" x14ac:dyDescent="0.2">
      <c r="A11" s="29"/>
      <c r="B11" s="29" t="s">
        <v>125</v>
      </c>
      <c r="C11" s="29" t="s">
        <v>111</v>
      </c>
      <c r="D11" s="29" t="s">
        <v>126</v>
      </c>
      <c r="E11" s="29" t="s">
        <v>127</v>
      </c>
      <c r="F11" s="29">
        <v>3600</v>
      </c>
      <c r="G11" s="29"/>
      <c r="H11" s="29"/>
      <c r="I11" s="29"/>
      <c r="J11" s="29"/>
      <c r="K11" s="29" t="s">
        <v>109</v>
      </c>
      <c r="L11" s="29" t="s">
        <v>109</v>
      </c>
      <c r="M11" s="29" t="s">
        <v>109</v>
      </c>
      <c r="N11" s="29" t="s">
        <v>109</v>
      </c>
      <c r="O11" s="29" t="s">
        <v>109</v>
      </c>
      <c r="P11" s="29" t="s">
        <v>109</v>
      </c>
      <c r="Q11" s="29" t="s">
        <v>109</v>
      </c>
      <c r="R11" s="29" t="s">
        <v>109</v>
      </c>
      <c r="S11" s="29" t="s">
        <v>109</v>
      </c>
      <c r="T11" s="29" t="s">
        <v>109</v>
      </c>
      <c r="U11" s="29" t="s">
        <v>109</v>
      </c>
      <c r="V11" s="29" t="s">
        <v>109</v>
      </c>
      <c r="W11" s="29" t="s">
        <v>109</v>
      </c>
      <c r="X11" s="29" t="s">
        <v>109</v>
      </c>
      <c r="Y11" s="29" t="s">
        <v>109</v>
      </c>
      <c r="Z11" s="29" t="s">
        <v>109</v>
      </c>
      <c r="AA11" s="29" t="s">
        <v>109</v>
      </c>
      <c r="AB11" s="29" t="s">
        <v>109</v>
      </c>
      <c r="AC11" s="29" t="s">
        <v>109</v>
      </c>
      <c r="AD11" s="29" t="s">
        <v>109</v>
      </c>
      <c r="AE11" s="29" t="s">
        <v>109</v>
      </c>
      <c r="AF11" s="29" t="s">
        <v>109</v>
      </c>
      <c r="AG11" s="29" t="s">
        <v>109</v>
      </c>
      <c r="AH11" s="29" t="s">
        <v>109</v>
      </c>
      <c r="AI11" s="29" t="s">
        <v>109</v>
      </c>
      <c r="AJ11" s="29" t="s">
        <v>109</v>
      </c>
      <c r="AK11" s="29">
        <v>0.96491228070175428</v>
      </c>
      <c r="AL11" s="29">
        <v>1</v>
      </c>
      <c r="AM11" s="29">
        <v>0.99999999999999978</v>
      </c>
      <c r="AN11" s="27">
        <v>42854</v>
      </c>
      <c r="AO11" s="27">
        <v>43044</v>
      </c>
      <c r="AP11" s="27">
        <v>42865</v>
      </c>
      <c r="AQ11" s="29">
        <v>0</v>
      </c>
      <c r="AR11" s="29">
        <v>7.0175438596491224E-2</v>
      </c>
      <c r="AS11" s="29">
        <v>3.5087719298245612E-2</v>
      </c>
      <c r="AT11" s="29">
        <v>0.10526315789473682</v>
      </c>
      <c r="AU11" s="29">
        <v>5.2631578947368411E-2</v>
      </c>
      <c r="AV11" s="29">
        <v>5.2631578947368411E-2</v>
      </c>
      <c r="AW11" s="29">
        <v>3.5087719298245612E-2</v>
      </c>
      <c r="AX11" s="29">
        <v>0.17543859649122806</v>
      </c>
      <c r="AY11" s="29">
        <v>7.0175438596491224E-2</v>
      </c>
      <c r="AZ11" s="29">
        <v>0.17543859649122806</v>
      </c>
      <c r="BA11" s="29">
        <v>5.2631578947368411E-2</v>
      </c>
      <c r="BB11" s="29">
        <v>0.10526315789473682</v>
      </c>
      <c r="BC11" s="29">
        <v>3.5087719298245612E-2</v>
      </c>
      <c r="BD11" s="29">
        <v>0.3</v>
      </c>
      <c r="BE11" s="29">
        <v>0.19999999999999998</v>
      </c>
      <c r="BF11" s="29">
        <v>0.19999999999999998</v>
      </c>
      <c r="BG11" s="29">
        <v>0.3</v>
      </c>
      <c r="BH11" s="29">
        <v>6.0606060606060594E-2</v>
      </c>
      <c r="BI11" s="29">
        <v>6.0606060606060594E-2</v>
      </c>
      <c r="BJ11" s="29">
        <v>0.12121212121212119</v>
      </c>
      <c r="BK11" s="29">
        <v>0.24242424242424238</v>
      </c>
      <c r="BL11" s="29">
        <v>9.0909090909090884E-2</v>
      </c>
      <c r="BM11" s="29">
        <v>0.18181818181818177</v>
      </c>
      <c r="BN11" s="29">
        <v>6.0606060606060594E-2</v>
      </c>
      <c r="BO11" s="29">
        <v>9.0909090909090884E-2</v>
      </c>
      <c r="BP11" s="29">
        <v>6.0606060606060594E-2</v>
      </c>
      <c r="BQ11" s="29"/>
      <c r="BR11" s="29"/>
      <c r="BS11" s="29"/>
    </row>
    <row r="12" spans="1:71" x14ac:dyDescent="0.2">
      <c r="A12" s="29"/>
      <c r="B12" s="29" t="s">
        <v>125</v>
      </c>
      <c r="C12" s="29" t="s">
        <v>111</v>
      </c>
      <c r="D12" s="29" t="s">
        <v>128</v>
      </c>
      <c r="E12" s="29" t="s">
        <v>129</v>
      </c>
      <c r="F12" s="29">
        <v>3500</v>
      </c>
      <c r="G12" s="29"/>
      <c r="H12" s="29"/>
      <c r="I12" s="29"/>
      <c r="J12" s="29"/>
      <c r="K12" s="29" t="s">
        <v>109</v>
      </c>
      <c r="L12" s="29" t="s">
        <v>109</v>
      </c>
      <c r="M12" s="29" t="s">
        <v>109</v>
      </c>
      <c r="N12" s="29" t="s">
        <v>109</v>
      </c>
      <c r="O12" s="29" t="s">
        <v>109</v>
      </c>
      <c r="P12" s="29" t="s">
        <v>109</v>
      </c>
      <c r="Q12" s="29" t="s">
        <v>109</v>
      </c>
      <c r="R12" s="29" t="s">
        <v>109</v>
      </c>
      <c r="S12" s="29" t="s">
        <v>109</v>
      </c>
      <c r="T12" s="29" t="s">
        <v>109</v>
      </c>
      <c r="U12" s="29" t="s">
        <v>109</v>
      </c>
      <c r="V12" s="29" t="s">
        <v>109</v>
      </c>
      <c r="W12" s="29" t="s">
        <v>109</v>
      </c>
      <c r="X12" s="29" t="s">
        <v>109</v>
      </c>
      <c r="Y12" s="29" t="s">
        <v>109</v>
      </c>
      <c r="Z12" s="29" t="s">
        <v>109</v>
      </c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>
        <v>0.96491228070175428</v>
      </c>
      <c r="AL12" s="29">
        <v>1</v>
      </c>
      <c r="AM12" s="29">
        <v>0</v>
      </c>
      <c r="AN12" s="27">
        <v>42910</v>
      </c>
      <c r="AO12" s="27">
        <v>42860</v>
      </c>
      <c r="AP12" s="27">
        <v>43094</v>
      </c>
      <c r="AQ12" s="29">
        <v>0</v>
      </c>
      <c r="AR12" s="29">
        <v>7.0175438596491224E-2</v>
      </c>
      <c r="AS12" s="29">
        <v>3.5087719298245612E-2</v>
      </c>
      <c r="AT12" s="29">
        <v>0.10526315789473682</v>
      </c>
      <c r="AU12" s="29">
        <v>5.2631578947368411E-2</v>
      </c>
      <c r="AV12" s="29">
        <v>5.2631578947368411E-2</v>
      </c>
      <c r="AW12" s="29">
        <v>3.5087719298245612E-2</v>
      </c>
      <c r="AX12" s="29">
        <v>0.17543859649122806</v>
      </c>
      <c r="AY12" s="29">
        <v>7.0175438596491224E-2</v>
      </c>
      <c r="AZ12" s="29">
        <v>0.17543859649122806</v>
      </c>
      <c r="BA12" s="29">
        <v>5.2631578947368411E-2</v>
      </c>
      <c r="BB12" s="29">
        <v>0.10526315789473682</v>
      </c>
      <c r="BC12" s="29">
        <v>3.5087719298245612E-2</v>
      </c>
      <c r="BD12" s="29">
        <v>0.3</v>
      </c>
      <c r="BE12" s="29">
        <v>0.19999999999999998</v>
      </c>
      <c r="BF12" s="29">
        <v>0.19999999999999998</v>
      </c>
      <c r="BG12" s="29">
        <v>0.3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29"/>
      <c r="BS12" s="29"/>
    </row>
    <row r="13" spans="1:71" x14ac:dyDescent="0.2">
      <c r="A13" s="29"/>
      <c r="B13" s="29" t="s">
        <v>125</v>
      </c>
      <c r="C13" s="29" t="s">
        <v>111</v>
      </c>
      <c r="D13" s="29" t="s">
        <v>130</v>
      </c>
      <c r="E13" s="29" t="s">
        <v>131</v>
      </c>
      <c r="F13" s="29">
        <v>3500</v>
      </c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>
        <v>0</v>
      </c>
      <c r="AL13" s="29">
        <v>0</v>
      </c>
      <c r="AM13" s="29">
        <v>0</v>
      </c>
      <c r="AN13" s="27">
        <v>42879</v>
      </c>
      <c r="AO13" s="27">
        <v>43052</v>
      </c>
      <c r="AP13" s="27">
        <v>43002</v>
      </c>
      <c r="AQ13" s="29">
        <v>0</v>
      </c>
      <c r="AR13" s="29">
        <v>0</v>
      </c>
      <c r="AS13" s="29">
        <v>0</v>
      </c>
      <c r="AT13" s="29">
        <v>0</v>
      </c>
      <c r="AU13" s="29">
        <v>0</v>
      </c>
      <c r="AV13" s="29">
        <v>0</v>
      </c>
      <c r="AW13" s="29">
        <v>0</v>
      </c>
      <c r="AX13" s="29">
        <v>0</v>
      </c>
      <c r="AY13" s="29">
        <v>0</v>
      </c>
      <c r="AZ13" s="29">
        <v>0</v>
      </c>
      <c r="BA13" s="29">
        <v>0</v>
      </c>
      <c r="BB13" s="29">
        <v>0</v>
      </c>
      <c r="BC13" s="29">
        <v>0</v>
      </c>
      <c r="BD13" s="29">
        <v>0</v>
      </c>
      <c r="BE13" s="29">
        <v>0</v>
      </c>
      <c r="BF13" s="29">
        <v>0</v>
      </c>
      <c r="BG13" s="29">
        <v>0</v>
      </c>
      <c r="BH13" s="29">
        <v>0</v>
      </c>
      <c r="BI13" s="29">
        <v>0</v>
      </c>
      <c r="BJ13" s="29">
        <v>0</v>
      </c>
      <c r="BK13" s="29">
        <v>0</v>
      </c>
      <c r="BL13" s="29">
        <v>0</v>
      </c>
      <c r="BM13" s="29">
        <v>0</v>
      </c>
      <c r="BN13" s="29">
        <v>0</v>
      </c>
      <c r="BO13" s="29">
        <v>0</v>
      </c>
      <c r="BP13" s="29">
        <v>0</v>
      </c>
      <c r="BQ13" s="29">
        <v>0</v>
      </c>
      <c r="BR13" s="29"/>
      <c r="BS13" s="29"/>
    </row>
    <row r="14" spans="1:71" x14ac:dyDescent="0.2">
      <c r="A14" s="29"/>
      <c r="B14" s="29" t="s">
        <v>125</v>
      </c>
      <c r="C14" s="29" t="s">
        <v>111</v>
      </c>
      <c r="D14" s="29" t="s">
        <v>132</v>
      </c>
      <c r="E14" s="29" t="s">
        <v>113</v>
      </c>
      <c r="F14" s="29">
        <v>3500</v>
      </c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>
        <v>0</v>
      </c>
      <c r="AL14" s="29">
        <v>0</v>
      </c>
      <c r="AM14" s="29">
        <v>0</v>
      </c>
      <c r="AN14" s="27">
        <v>43015</v>
      </c>
      <c r="AO14" s="27">
        <v>42918</v>
      </c>
      <c r="AP14" s="27">
        <v>43047</v>
      </c>
      <c r="AQ14" s="29">
        <v>0</v>
      </c>
      <c r="AR14" s="29">
        <v>0</v>
      </c>
      <c r="AS14" s="29">
        <v>0</v>
      </c>
      <c r="AT14" s="29">
        <v>0</v>
      </c>
      <c r="AU14" s="29">
        <v>0</v>
      </c>
      <c r="AV14" s="29">
        <v>0</v>
      </c>
      <c r="AW14" s="29">
        <v>0</v>
      </c>
      <c r="AX14" s="29">
        <v>0</v>
      </c>
      <c r="AY14" s="29">
        <v>0</v>
      </c>
      <c r="AZ14" s="29">
        <v>0</v>
      </c>
      <c r="BA14" s="29">
        <v>0</v>
      </c>
      <c r="BB14" s="29">
        <v>0</v>
      </c>
      <c r="BC14" s="29">
        <v>0</v>
      </c>
      <c r="BD14" s="29">
        <v>0</v>
      </c>
      <c r="BE14" s="29">
        <v>0</v>
      </c>
      <c r="BF14" s="29">
        <v>0</v>
      </c>
      <c r="BG14" s="29">
        <v>0</v>
      </c>
      <c r="BH14" s="29">
        <v>0</v>
      </c>
      <c r="BI14" s="29">
        <v>0</v>
      </c>
      <c r="BJ14" s="29">
        <v>0</v>
      </c>
      <c r="BK14" s="29">
        <v>0</v>
      </c>
      <c r="BL14" s="29">
        <v>0</v>
      </c>
      <c r="BM14" s="29">
        <v>0</v>
      </c>
      <c r="BN14" s="29">
        <v>0</v>
      </c>
      <c r="BO14" s="29">
        <v>0</v>
      </c>
      <c r="BP14" s="29">
        <v>0</v>
      </c>
      <c r="BQ14" s="29">
        <v>0</v>
      </c>
      <c r="BR14" s="29"/>
      <c r="BS14" s="29"/>
    </row>
    <row r="15" spans="1:71" x14ac:dyDescent="0.2">
      <c r="A15" s="29"/>
      <c r="B15" s="29" t="s">
        <v>125</v>
      </c>
      <c r="C15" s="29" t="s">
        <v>111</v>
      </c>
      <c r="D15" s="29" t="s">
        <v>133</v>
      </c>
      <c r="E15" s="29" t="s">
        <v>134</v>
      </c>
      <c r="F15" s="29">
        <v>9600</v>
      </c>
      <c r="G15" s="29"/>
      <c r="H15" s="29"/>
      <c r="I15" s="29"/>
      <c r="J15" s="29"/>
      <c r="K15" s="29" t="s">
        <v>109</v>
      </c>
      <c r="L15" s="29" t="s">
        <v>109</v>
      </c>
      <c r="M15" s="29" t="s">
        <v>109</v>
      </c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>
        <v>0.21052631578947367</v>
      </c>
      <c r="AL15" s="29">
        <v>0</v>
      </c>
      <c r="AM15" s="29">
        <v>0</v>
      </c>
      <c r="AN15" s="27">
        <v>42959</v>
      </c>
      <c r="AO15" s="27">
        <v>43082</v>
      </c>
      <c r="AP15" s="27">
        <v>42964</v>
      </c>
      <c r="AQ15" s="29">
        <v>0</v>
      </c>
      <c r="AR15" s="29">
        <v>7.0175438596491224E-2</v>
      </c>
      <c r="AS15" s="29">
        <v>3.5087719298245612E-2</v>
      </c>
      <c r="AT15" s="29">
        <v>0.10526315789473682</v>
      </c>
      <c r="AU15" s="29">
        <v>0</v>
      </c>
      <c r="AV15" s="29">
        <v>0</v>
      </c>
      <c r="AW15" s="29">
        <v>0</v>
      </c>
      <c r="AX15" s="29">
        <v>0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29">
        <v>0</v>
      </c>
      <c r="BR15" s="29"/>
      <c r="BS15" s="29"/>
    </row>
    <row r="16" spans="1:71" x14ac:dyDescent="0.2">
      <c r="A16" s="29"/>
      <c r="B16" s="29" t="s">
        <v>125</v>
      </c>
      <c r="C16" s="29" t="s">
        <v>135</v>
      </c>
      <c r="D16" s="29" t="s">
        <v>136</v>
      </c>
      <c r="E16" s="29">
        <v>3500</v>
      </c>
      <c r="F16" s="29">
        <v>3500</v>
      </c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>
        <v>0</v>
      </c>
      <c r="AL16" s="29">
        <v>0</v>
      </c>
      <c r="AM16" s="29">
        <v>0</v>
      </c>
      <c r="AN16" s="27">
        <v>42951</v>
      </c>
      <c r="AO16" s="27">
        <v>42948</v>
      </c>
      <c r="AP16" s="27">
        <v>42854</v>
      </c>
      <c r="AQ16" s="29">
        <v>0</v>
      </c>
      <c r="AR16" s="29">
        <v>0</v>
      </c>
      <c r="AS16" s="29">
        <v>0</v>
      </c>
      <c r="AT16" s="29">
        <v>0</v>
      </c>
      <c r="AU16" s="29">
        <v>0</v>
      </c>
      <c r="AV16" s="29">
        <v>0</v>
      </c>
      <c r="AW16" s="29">
        <v>0</v>
      </c>
      <c r="AX16" s="29">
        <v>0</v>
      </c>
      <c r="AY16" s="29">
        <v>0</v>
      </c>
      <c r="AZ16" s="29">
        <v>0</v>
      </c>
      <c r="BA16" s="29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29">
        <v>0</v>
      </c>
      <c r="BR16" s="29"/>
      <c r="BS16" s="29"/>
    </row>
    <row r="17" spans="1:71" x14ac:dyDescent="0.2">
      <c r="A17" s="29"/>
      <c r="B17" s="29" t="s">
        <v>137</v>
      </c>
      <c r="C17" s="29" t="s">
        <v>111</v>
      </c>
      <c r="D17" s="29" t="s">
        <v>138</v>
      </c>
      <c r="E17" s="29">
        <v>9600</v>
      </c>
      <c r="F17" s="29">
        <v>9600</v>
      </c>
      <c r="G17" s="29"/>
      <c r="H17" s="29"/>
      <c r="I17" s="29"/>
      <c r="J17" s="29" t="s">
        <v>109</v>
      </c>
      <c r="K17" s="29" t="s">
        <v>109</v>
      </c>
      <c r="L17" s="29" t="s">
        <v>109</v>
      </c>
      <c r="M17" s="29" t="s">
        <v>109</v>
      </c>
      <c r="N17" s="29" t="s">
        <v>109</v>
      </c>
      <c r="O17" s="29" t="s">
        <v>109</v>
      </c>
      <c r="P17" s="29" t="s">
        <v>109</v>
      </c>
      <c r="Q17" s="29" t="s">
        <v>109</v>
      </c>
      <c r="R17" s="29" t="s">
        <v>109</v>
      </c>
      <c r="S17" s="29" t="s">
        <v>109</v>
      </c>
      <c r="T17" s="29" t="s">
        <v>109</v>
      </c>
      <c r="U17" s="29" t="s">
        <v>109</v>
      </c>
      <c r="V17" s="29" t="s">
        <v>109</v>
      </c>
      <c r="W17" s="29" t="s">
        <v>109</v>
      </c>
      <c r="X17" s="29" t="s">
        <v>109</v>
      </c>
      <c r="Y17" s="29" t="s">
        <v>109</v>
      </c>
      <c r="Z17" s="29" t="s">
        <v>109</v>
      </c>
      <c r="AA17" s="29" t="s">
        <v>109</v>
      </c>
      <c r="AB17" s="29" t="s">
        <v>109</v>
      </c>
      <c r="AC17" s="29" t="s">
        <v>109</v>
      </c>
      <c r="AD17" s="29"/>
      <c r="AE17" s="29"/>
      <c r="AF17" s="29"/>
      <c r="AG17" s="29"/>
      <c r="AH17" s="29"/>
      <c r="AI17" s="29"/>
      <c r="AJ17" s="29"/>
      <c r="AK17" s="29">
        <v>0.99999999999999989</v>
      </c>
      <c r="AL17" s="29">
        <v>1</v>
      </c>
      <c r="AM17" s="29">
        <v>0.24242424242424238</v>
      </c>
      <c r="AN17" s="27">
        <v>43048</v>
      </c>
      <c r="AO17" s="27">
        <v>42899</v>
      </c>
      <c r="AP17" s="27">
        <v>42882</v>
      </c>
      <c r="AQ17" s="29"/>
      <c r="AR17" s="29">
        <v>7.0175438596491224E-2</v>
      </c>
      <c r="AS17" s="29">
        <v>3.5087719298245612E-2</v>
      </c>
      <c r="AT17" s="29">
        <v>0.10526315789473682</v>
      </c>
      <c r="AU17" s="29">
        <v>5.2631578947368411E-2</v>
      </c>
      <c r="AV17" s="29">
        <v>5.2631578947368411E-2</v>
      </c>
      <c r="AW17" s="29">
        <v>3.5087719298245612E-2</v>
      </c>
      <c r="AX17" s="29">
        <v>0.17543859649122806</v>
      </c>
      <c r="AY17" s="29">
        <v>7.0175438596491224E-2</v>
      </c>
      <c r="AZ17" s="29">
        <v>0.17543859649122806</v>
      </c>
      <c r="BA17" s="29">
        <v>5.2631578947368411E-2</v>
      </c>
      <c r="BB17" s="29">
        <v>0.10526315789473682</v>
      </c>
      <c r="BC17" s="29">
        <v>3.5087719298245612E-2</v>
      </c>
      <c r="BD17" s="29">
        <v>0.3</v>
      </c>
      <c r="BE17" s="29">
        <v>0.19999999999999998</v>
      </c>
      <c r="BF17" s="29">
        <v>0.19999999999999998</v>
      </c>
      <c r="BG17" s="29">
        <v>0.3</v>
      </c>
      <c r="BH17" s="29">
        <v>6.0606060606060594E-2</v>
      </c>
      <c r="BI17" s="29">
        <v>6.0606060606060594E-2</v>
      </c>
      <c r="BJ17" s="29">
        <v>0.12121212121212119</v>
      </c>
      <c r="BK17" s="29">
        <v>0</v>
      </c>
      <c r="BL17" s="29">
        <v>0</v>
      </c>
      <c r="BM17" s="29">
        <v>0</v>
      </c>
      <c r="BN17" s="29">
        <v>0</v>
      </c>
      <c r="BO17" s="29">
        <v>0</v>
      </c>
      <c r="BP17" s="29">
        <v>0</v>
      </c>
      <c r="BQ17" s="29">
        <v>0</v>
      </c>
      <c r="BR17" s="29"/>
      <c r="BS17" s="29"/>
    </row>
    <row r="18" spans="1:71" x14ac:dyDescent="0.2">
      <c r="A18" s="29"/>
      <c r="B18" s="29" t="s">
        <v>137</v>
      </c>
      <c r="C18" s="29" t="s">
        <v>111</v>
      </c>
      <c r="D18" s="29" t="s">
        <v>139</v>
      </c>
      <c r="E18" s="29" t="s">
        <v>140</v>
      </c>
      <c r="F18" s="29">
        <v>3500</v>
      </c>
      <c r="G18" s="29"/>
      <c r="H18" s="29"/>
      <c r="I18" s="29"/>
      <c r="J18" s="29" t="s">
        <v>109</v>
      </c>
      <c r="K18" s="29" t="s">
        <v>109</v>
      </c>
      <c r="L18" s="29" t="s">
        <v>109</v>
      </c>
      <c r="M18" s="29" t="s">
        <v>109</v>
      </c>
      <c r="N18" s="29" t="s">
        <v>109</v>
      </c>
      <c r="O18" s="29" t="s">
        <v>109</v>
      </c>
      <c r="P18" s="29" t="s">
        <v>109</v>
      </c>
      <c r="Q18" s="29" t="s">
        <v>109</v>
      </c>
      <c r="R18" s="29" t="s">
        <v>109</v>
      </c>
      <c r="S18" s="29" t="s">
        <v>109</v>
      </c>
      <c r="T18" s="29" t="s">
        <v>109</v>
      </c>
      <c r="U18" s="29" t="s">
        <v>109</v>
      </c>
      <c r="V18" s="29" t="s">
        <v>109</v>
      </c>
      <c r="W18" s="29" t="s">
        <v>109</v>
      </c>
      <c r="X18" s="29" t="s">
        <v>109</v>
      </c>
      <c r="Y18" s="29" t="s">
        <v>109</v>
      </c>
      <c r="Z18" s="29" t="s">
        <v>109</v>
      </c>
      <c r="AA18" s="29" t="s">
        <v>109</v>
      </c>
      <c r="AB18" s="29" t="s">
        <v>109</v>
      </c>
      <c r="AC18" s="29" t="s">
        <v>109</v>
      </c>
      <c r="AD18" s="29" t="s">
        <v>109</v>
      </c>
      <c r="AE18" s="29" t="s">
        <v>109</v>
      </c>
      <c r="AF18" s="29" t="s">
        <v>109</v>
      </c>
      <c r="AG18" s="29" t="s">
        <v>109</v>
      </c>
      <c r="AH18" s="29" t="s">
        <v>109</v>
      </c>
      <c r="AI18" s="29" t="s">
        <v>109</v>
      </c>
      <c r="AJ18" s="29" t="s">
        <v>109</v>
      </c>
      <c r="AK18" s="29">
        <v>0.99999999999999989</v>
      </c>
      <c r="AL18" s="29">
        <v>1</v>
      </c>
      <c r="AM18" s="29">
        <v>0.99999999999999978</v>
      </c>
      <c r="AN18" s="27">
        <v>42890</v>
      </c>
      <c r="AO18" s="27">
        <v>42954</v>
      </c>
      <c r="AP18" s="27">
        <v>42841</v>
      </c>
      <c r="AQ18" s="29"/>
      <c r="AR18" s="29">
        <v>7.0175438596491224E-2</v>
      </c>
      <c r="AS18" s="29">
        <v>3.5087719298245612E-2</v>
      </c>
      <c r="AT18" s="29">
        <v>0.10526315789473682</v>
      </c>
      <c r="AU18" s="29">
        <v>5.2631578947368411E-2</v>
      </c>
      <c r="AV18" s="29">
        <v>5.2631578947368411E-2</v>
      </c>
      <c r="AW18" s="29">
        <v>3.5087719298245612E-2</v>
      </c>
      <c r="AX18" s="29">
        <v>0.17543859649122806</v>
      </c>
      <c r="AY18" s="29">
        <v>7.0175438596491224E-2</v>
      </c>
      <c r="AZ18" s="29">
        <v>0.17543859649122806</v>
      </c>
      <c r="BA18" s="29">
        <v>5.2631578947368411E-2</v>
      </c>
      <c r="BB18" s="29">
        <v>0.10526315789473682</v>
      </c>
      <c r="BC18" s="29">
        <v>3.5087719298245612E-2</v>
      </c>
      <c r="BD18" s="29">
        <v>0.3</v>
      </c>
      <c r="BE18" s="29">
        <v>0.19999999999999998</v>
      </c>
      <c r="BF18" s="29">
        <v>0.19999999999999998</v>
      </c>
      <c r="BG18" s="29">
        <v>0.3</v>
      </c>
      <c r="BH18" s="29">
        <v>6.0606060606060594E-2</v>
      </c>
      <c r="BI18" s="29">
        <v>6.0606060606060594E-2</v>
      </c>
      <c r="BJ18" s="29">
        <v>0.12121212121212119</v>
      </c>
      <c r="BK18" s="29">
        <v>0.24242424242424238</v>
      </c>
      <c r="BL18" s="29">
        <v>9.0909090909090884E-2</v>
      </c>
      <c r="BM18" s="29">
        <v>0.18181818181818177</v>
      </c>
      <c r="BN18" s="29">
        <v>6.0606060606060594E-2</v>
      </c>
      <c r="BO18" s="29">
        <v>9.0909090909090884E-2</v>
      </c>
      <c r="BP18" s="29">
        <v>6.0606060606060594E-2</v>
      </c>
      <c r="BQ18" s="29"/>
      <c r="BR18" s="29"/>
      <c r="BS18" s="29"/>
    </row>
    <row r="19" spans="1:71" x14ac:dyDescent="0.2">
      <c r="A19" s="29">
        <v>2003553</v>
      </c>
      <c r="B19" s="29" t="s">
        <v>137</v>
      </c>
      <c r="C19" s="29" t="s">
        <v>111</v>
      </c>
      <c r="D19" s="29" t="s">
        <v>141</v>
      </c>
      <c r="E19" s="29">
        <v>3200</v>
      </c>
      <c r="F19" s="29">
        <v>3200</v>
      </c>
      <c r="G19" s="29" t="s">
        <v>142</v>
      </c>
      <c r="H19" s="29"/>
      <c r="I19" s="29"/>
      <c r="J19" s="29" t="s">
        <v>109</v>
      </c>
      <c r="K19" s="29" t="s">
        <v>109</v>
      </c>
      <c r="L19" s="29" t="s">
        <v>109</v>
      </c>
      <c r="M19" s="29" t="s">
        <v>109</v>
      </c>
      <c r="N19" s="29" t="s">
        <v>109</v>
      </c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>
        <v>0.2982456140350877</v>
      </c>
      <c r="AL19" s="29">
        <v>0</v>
      </c>
      <c r="AM19" s="29">
        <v>0</v>
      </c>
      <c r="AN19" s="27"/>
      <c r="AO19" s="27"/>
      <c r="AP19" s="27"/>
      <c r="AQ19" s="29"/>
      <c r="AR19" s="29">
        <v>7.0175438596491224E-2</v>
      </c>
      <c r="AS19" s="29">
        <v>3.5087719298245612E-2</v>
      </c>
      <c r="AT19" s="29">
        <v>0.10526315789473682</v>
      </c>
      <c r="AU19" s="29">
        <v>5.2631578947368411E-2</v>
      </c>
      <c r="AV19" s="29">
        <v>0</v>
      </c>
      <c r="AW19" s="29">
        <v>0</v>
      </c>
      <c r="AX19" s="29">
        <v>0</v>
      </c>
      <c r="AY19" s="29">
        <v>0</v>
      </c>
      <c r="AZ19" s="29">
        <v>0</v>
      </c>
      <c r="BA19" s="29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0</v>
      </c>
      <c r="BI19" s="29">
        <v>0</v>
      </c>
      <c r="BJ19" s="29">
        <v>0</v>
      </c>
      <c r="BK19" s="29">
        <v>0</v>
      </c>
      <c r="BL19" s="29">
        <v>0</v>
      </c>
      <c r="BM19" s="29">
        <v>0</v>
      </c>
      <c r="BN19" s="29">
        <v>0</v>
      </c>
      <c r="BO19" s="29">
        <v>0</v>
      </c>
      <c r="BP19" s="29">
        <v>0</v>
      </c>
      <c r="BQ19" s="29">
        <v>0</v>
      </c>
      <c r="BR19" s="29"/>
      <c r="BS19" s="29"/>
    </row>
    <row r="20" spans="1:71" x14ac:dyDescent="0.2">
      <c r="A20" s="29">
        <v>2003554</v>
      </c>
      <c r="B20" s="29" t="s">
        <v>137</v>
      </c>
      <c r="C20" s="29" t="s">
        <v>111</v>
      </c>
      <c r="D20" s="29" t="s">
        <v>143</v>
      </c>
      <c r="E20" s="29" t="s">
        <v>144</v>
      </c>
      <c r="F20" s="29">
        <v>3500</v>
      </c>
      <c r="G20" s="29"/>
      <c r="H20" s="29"/>
      <c r="I20" s="29"/>
      <c r="J20" s="29" t="s">
        <v>109</v>
      </c>
      <c r="K20" s="29" t="s">
        <v>109</v>
      </c>
      <c r="L20" s="29" t="s">
        <v>109</v>
      </c>
      <c r="M20" s="29"/>
      <c r="N20" s="29"/>
      <c r="O20" s="29" t="s">
        <v>109</v>
      </c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>
        <v>0.19298245614035087</v>
      </c>
      <c r="AL20" s="29">
        <v>0</v>
      </c>
      <c r="AM20" s="29">
        <v>0</v>
      </c>
      <c r="AN20" s="27"/>
      <c r="AO20" s="27"/>
      <c r="AP20" s="27"/>
      <c r="AQ20" s="29"/>
      <c r="AR20" s="29">
        <v>7.0175438596491224E-2</v>
      </c>
      <c r="AS20" s="29">
        <v>3.5087719298245612E-2</v>
      </c>
      <c r="AT20" s="29">
        <v>0</v>
      </c>
      <c r="AU20" s="29">
        <v>0</v>
      </c>
      <c r="AV20" s="29">
        <v>5.2631578947368411E-2</v>
      </c>
      <c r="AW20" s="29">
        <v>0</v>
      </c>
      <c r="AX20" s="29">
        <v>0</v>
      </c>
      <c r="AY20" s="29">
        <v>0</v>
      </c>
      <c r="AZ20" s="29">
        <v>0</v>
      </c>
      <c r="BA20" s="29">
        <v>0</v>
      </c>
      <c r="BB20" s="29">
        <v>0</v>
      </c>
      <c r="BC20" s="29">
        <v>0</v>
      </c>
      <c r="BD20" s="29">
        <v>0</v>
      </c>
      <c r="BE20" s="29">
        <v>0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0</v>
      </c>
      <c r="BL20" s="29">
        <v>0</v>
      </c>
      <c r="BM20" s="29">
        <v>0</v>
      </c>
      <c r="BN20" s="29">
        <v>0</v>
      </c>
      <c r="BO20" s="29">
        <v>0</v>
      </c>
      <c r="BP20" s="29">
        <v>0</v>
      </c>
      <c r="BQ20" s="29">
        <v>0</v>
      </c>
      <c r="BR20" s="29"/>
      <c r="BS20" s="29"/>
    </row>
    <row r="21" spans="1:71" x14ac:dyDescent="0.2">
      <c r="A21" s="29">
        <v>2003555</v>
      </c>
      <c r="B21" s="29" t="s">
        <v>137</v>
      </c>
      <c r="C21" s="29" t="s">
        <v>111</v>
      </c>
      <c r="D21" s="29" t="s">
        <v>145</v>
      </c>
      <c r="E21" s="29" t="s">
        <v>146</v>
      </c>
      <c r="F21" s="29">
        <v>3500</v>
      </c>
      <c r="G21" s="29"/>
      <c r="H21" s="29"/>
      <c r="I21" s="29"/>
      <c r="J21" s="29" t="s">
        <v>109</v>
      </c>
      <c r="K21" s="29" t="s">
        <v>109</v>
      </c>
      <c r="L21" s="29" t="s">
        <v>109</v>
      </c>
      <c r="M21" s="29" t="s">
        <v>109</v>
      </c>
      <c r="N21" s="29" t="s">
        <v>109</v>
      </c>
      <c r="O21" s="29" t="s">
        <v>109</v>
      </c>
      <c r="P21" s="29" t="s">
        <v>109</v>
      </c>
      <c r="Q21" s="29" t="s">
        <v>109</v>
      </c>
      <c r="R21" s="29" t="s">
        <v>109</v>
      </c>
      <c r="S21" s="29" t="s">
        <v>109</v>
      </c>
      <c r="T21" s="29" t="s">
        <v>109</v>
      </c>
      <c r="U21" s="29" t="s">
        <v>109</v>
      </c>
      <c r="V21" s="29" t="s">
        <v>109</v>
      </c>
      <c r="W21" s="29" t="s">
        <v>109</v>
      </c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>
        <v>0.99999999999999989</v>
      </c>
      <c r="AL21" s="29"/>
      <c r="AM21" s="29">
        <v>0</v>
      </c>
      <c r="AN21" s="27"/>
      <c r="AO21" s="27"/>
      <c r="AP21" s="27"/>
      <c r="AQ21" s="29"/>
      <c r="AR21" s="29">
        <v>7.0175438596491224E-2</v>
      </c>
      <c r="AS21" s="29">
        <v>3.5087719298245612E-2</v>
      </c>
      <c r="AT21" s="29">
        <v>0.10526315789473682</v>
      </c>
      <c r="AU21" s="29">
        <v>5.2631578947368411E-2</v>
      </c>
      <c r="AV21" s="29">
        <v>5.2631578947368411E-2</v>
      </c>
      <c r="AW21" s="29">
        <v>3.5087719298245612E-2</v>
      </c>
      <c r="AX21" s="29">
        <v>0.17543859649122806</v>
      </c>
      <c r="AY21" s="29">
        <v>7.0175438596491224E-2</v>
      </c>
      <c r="AZ21" s="29">
        <v>0.17543859649122806</v>
      </c>
      <c r="BA21" s="29">
        <v>5.2631578947368411E-2</v>
      </c>
      <c r="BB21" s="29">
        <v>0.10526315789473682</v>
      </c>
      <c r="BC21" s="29">
        <v>3.5087719298245612E-2</v>
      </c>
      <c r="BD21" s="29">
        <v>0.3</v>
      </c>
      <c r="BE21" s="29">
        <v>0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0</v>
      </c>
      <c r="BL21" s="29">
        <v>0</v>
      </c>
      <c r="BM21" s="29">
        <v>0</v>
      </c>
      <c r="BN21" s="29">
        <v>0</v>
      </c>
      <c r="BO21" s="29">
        <v>0</v>
      </c>
      <c r="BP21" s="29">
        <v>0</v>
      </c>
      <c r="BQ21" s="29">
        <v>0</v>
      </c>
      <c r="BR21" s="29"/>
      <c r="BS21" s="29"/>
    </row>
    <row r="22" spans="1:71" x14ac:dyDescent="0.2">
      <c r="A22" s="29"/>
      <c r="B22" s="29" t="s">
        <v>137</v>
      </c>
      <c r="C22" s="29" t="s">
        <v>111</v>
      </c>
      <c r="D22" s="29" t="s">
        <v>147</v>
      </c>
      <c r="E22" s="29" t="s">
        <v>148</v>
      </c>
      <c r="F22" s="29">
        <v>3200</v>
      </c>
      <c r="G22" s="29"/>
      <c r="H22" s="29"/>
      <c r="I22" s="29"/>
      <c r="J22" s="29" t="s">
        <v>109</v>
      </c>
      <c r="K22" s="29" t="s">
        <v>109</v>
      </c>
      <c r="L22" s="29" t="s">
        <v>109</v>
      </c>
      <c r="M22" s="29" t="s">
        <v>109</v>
      </c>
      <c r="N22" s="29" t="s">
        <v>109</v>
      </c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>
        <v>0.2982456140350877</v>
      </c>
      <c r="AL22" s="29">
        <v>0</v>
      </c>
      <c r="AM22" s="29">
        <v>0</v>
      </c>
      <c r="AN22" s="27"/>
      <c r="AO22" s="27"/>
      <c r="AP22" s="27"/>
      <c r="AQ22" s="29"/>
      <c r="AR22" s="29">
        <v>7.0175438596491224E-2</v>
      </c>
      <c r="AS22" s="29">
        <v>3.5087719298245612E-2</v>
      </c>
      <c r="AT22" s="29">
        <v>0.10526315789473682</v>
      </c>
      <c r="AU22" s="29">
        <v>5.2631578947368411E-2</v>
      </c>
      <c r="AV22" s="29">
        <v>0</v>
      </c>
      <c r="AW22" s="29">
        <v>0</v>
      </c>
      <c r="AX22" s="29">
        <v>0</v>
      </c>
      <c r="AY22" s="29">
        <v>0</v>
      </c>
      <c r="AZ22" s="29">
        <v>0</v>
      </c>
      <c r="BA22" s="29">
        <v>0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29">
        <v>0</v>
      </c>
      <c r="BR22" s="29"/>
      <c r="BS22" s="29"/>
    </row>
    <row r="23" spans="1:71" x14ac:dyDescent="0.2">
      <c r="A23" s="29"/>
      <c r="B23" s="29" t="s">
        <v>149</v>
      </c>
      <c r="C23" s="29" t="s">
        <v>111</v>
      </c>
      <c r="D23" s="29" t="s">
        <v>150</v>
      </c>
      <c r="E23" s="29" t="s">
        <v>123</v>
      </c>
      <c r="F23" s="29">
        <v>3300</v>
      </c>
      <c r="G23" s="29"/>
      <c r="H23" s="29"/>
      <c r="I23" s="29"/>
      <c r="J23" s="29"/>
      <c r="K23" s="29" t="s">
        <v>109</v>
      </c>
      <c r="L23" s="29" t="s">
        <v>109</v>
      </c>
      <c r="M23" s="29" t="s">
        <v>109</v>
      </c>
      <c r="N23" s="29" t="s">
        <v>109</v>
      </c>
      <c r="O23" s="29" t="s">
        <v>109</v>
      </c>
      <c r="P23" s="29" t="s">
        <v>109</v>
      </c>
      <c r="Q23" s="29" t="s">
        <v>109</v>
      </c>
      <c r="R23" s="29" t="s">
        <v>109</v>
      </c>
      <c r="S23" s="29" t="s">
        <v>109</v>
      </c>
      <c r="T23" s="29" t="s">
        <v>109</v>
      </c>
      <c r="U23" s="29" t="s">
        <v>109</v>
      </c>
      <c r="V23" s="29" t="s">
        <v>109</v>
      </c>
      <c r="W23" s="29" t="s">
        <v>109</v>
      </c>
      <c r="X23" s="29" t="s">
        <v>109</v>
      </c>
      <c r="Y23" s="29" t="s">
        <v>109</v>
      </c>
      <c r="Z23" s="29" t="s">
        <v>109</v>
      </c>
      <c r="AA23" s="29" t="s">
        <v>109</v>
      </c>
      <c r="AB23" s="29" t="s">
        <v>109</v>
      </c>
      <c r="AC23" s="29" t="s">
        <v>109</v>
      </c>
      <c r="AD23" s="29" t="s">
        <v>109</v>
      </c>
      <c r="AE23" s="29" t="s">
        <v>109</v>
      </c>
      <c r="AF23" s="29" t="s">
        <v>109</v>
      </c>
      <c r="AG23" s="29" t="s">
        <v>109</v>
      </c>
      <c r="AH23" s="29" t="s">
        <v>109</v>
      </c>
      <c r="AI23" s="29" t="s">
        <v>109</v>
      </c>
      <c r="AJ23" s="29" t="s">
        <v>109</v>
      </c>
      <c r="AK23" s="29">
        <v>0.96491228070175428</v>
      </c>
      <c r="AL23" s="29">
        <v>1</v>
      </c>
      <c r="AM23" s="29">
        <v>0.99999999999999978</v>
      </c>
      <c r="AN23" s="27">
        <v>42946</v>
      </c>
      <c r="AO23" s="27">
        <v>43004</v>
      </c>
      <c r="AP23" s="27">
        <v>42855</v>
      </c>
      <c r="AQ23" s="29">
        <v>0</v>
      </c>
      <c r="AR23" s="29">
        <v>7.0175438596491224E-2</v>
      </c>
      <c r="AS23" s="29">
        <v>3.5087719298245612E-2</v>
      </c>
      <c r="AT23" s="29">
        <v>0.10526315789473682</v>
      </c>
      <c r="AU23" s="29">
        <v>5.2631578947368411E-2</v>
      </c>
      <c r="AV23" s="29">
        <v>5.2631578947368411E-2</v>
      </c>
      <c r="AW23" s="29">
        <v>3.5087719298245612E-2</v>
      </c>
      <c r="AX23" s="29">
        <v>0.17543859649122806</v>
      </c>
      <c r="AY23" s="29">
        <v>7.0175438596491224E-2</v>
      </c>
      <c r="AZ23" s="29">
        <v>0.17543859649122806</v>
      </c>
      <c r="BA23" s="29">
        <v>5.2631578947368411E-2</v>
      </c>
      <c r="BB23" s="29">
        <v>0.10526315789473682</v>
      </c>
      <c r="BC23" s="29">
        <v>3.5087719298245612E-2</v>
      </c>
      <c r="BD23" s="29">
        <v>0.3</v>
      </c>
      <c r="BE23" s="29">
        <v>0.19999999999999998</v>
      </c>
      <c r="BF23" s="29">
        <v>0.19999999999999998</v>
      </c>
      <c r="BG23" s="29">
        <v>0.3</v>
      </c>
      <c r="BH23" s="29">
        <v>6.0606060606060594E-2</v>
      </c>
      <c r="BI23" s="29">
        <v>6.0606060606060594E-2</v>
      </c>
      <c r="BJ23" s="29">
        <v>0.12121212121212119</v>
      </c>
      <c r="BK23" s="29">
        <v>0.24242424242424238</v>
      </c>
      <c r="BL23" s="29">
        <v>9.0909090909090884E-2</v>
      </c>
      <c r="BM23" s="29">
        <v>0.18181818181818177</v>
      </c>
      <c r="BN23" s="29">
        <v>6.0606060606060594E-2</v>
      </c>
      <c r="BO23" s="29">
        <v>9.0909090909090884E-2</v>
      </c>
      <c r="BP23" s="29">
        <v>6.0606060606060594E-2</v>
      </c>
      <c r="BQ23" s="29"/>
      <c r="BR23" s="29"/>
      <c r="BS23" s="29"/>
    </row>
    <row r="24" spans="1:71" x14ac:dyDescent="0.2">
      <c r="A24" s="29"/>
      <c r="B24" s="29" t="s">
        <v>149</v>
      </c>
      <c r="C24" s="29" t="s">
        <v>111</v>
      </c>
      <c r="D24" s="29" t="s">
        <v>151</v>
      </c>
      <c r="E24" s="29" t="s">
        <v>152</v>
      </c>
      <c r="F24" s="29">
        <v>5100</v>
      </c>
      <c r="G24" s="29"/>
      <c r="H24" s="29"/>
      <c r="I24" s="29"/>
      <c r="J24" s="29"/>
      <c r="K24" s="29" t="s">
        <v>109</v>
      </c>
      <c r="L24" s="29" t="s">
        <v>109</v>
      </c>
      <c r="M24" s="29" t="s">
        <v>109</v>
      </c>
      <c r="N24" s="29" t="s">
        <v>109</v>
      </c>
      <c r="O24" s="29" t="s">
        <v>109</v>
      </c>
      <c r="P24" s="29" t="s">
        <v>109</v>
      </c>
      <c r="Q24" s="29" t="s">
        <v>109</v>
      </c>
      <c r="R24" s="29" t="s">
        <v>109</v>
      </c>
      <c r="S24" s="29" t="s">
        <v>109</v>
      </c>
      <c r="T24" s="29" t="s">
        <v>109</v>
      </c>
      <c r="U24" s="29" t="s">
        <v>109</v>
      </c>
      <c r="V24" s="29" t="s">
        <v>109</v>
      </c>
      <c r="W24" s="29" t="s">
        <v>109</v>
      </c>
      <c r="X24" s="29" t="s">
        <v>109</v>
      </c>
      <c r="Y24" s="29" t="s">
        <v>109</v>
      </c>
      <c r="Z24" s="29" t="s">
        <v>109</v>
      </c>
      <c r="AA24" s="29" t="s">
        <v>109</v>
      </c>
      <c r="AB24" s="29" t="s">
        <v>109</v>
      </c>
      <c r="AC24" s="29" t="s">
        <v>109</v>
      </c>
      <c r="AD24" s="29"/>
      <c r="AE24" s="29"/>
      <c r="AF24" s="29"/>
      <c r="AG24" s="29"/>
      <c r="AH24" s="29"/>
      <c r="AI24" s="29"/>
      <c r="AJ24" s="29"/>
      <c r="AK24" s="29">
        <v>0.96491228070175428</v>
      </c>
      <c r="AL24" s="29">
        <v>1</v>
      </c>
      <c r="AM24" s="29">
        <v>0.24242424242424238</v>
      </c>
      <c r="AN24" s="27">
        <v>42900</v>
      </c>
      <c r="AO24" s="27">
        <v>43099</v>
      </c>
      <c r="AP24" s="27">
        <v>42853</v>
      </c>
      <c r="AQ24" s="29">
        <v>0</v>
      </c>
      <c r="AR24" s="29">
        <v>7.0175438596491224E-2</v>
      </c>
      <c r="AS24" s="29">
        <v>3.5087719298245612E-2</v>
      </c>
      <c r="AT24" s="29">
        <v>0.10526315789473682</v>
      </c>
      <c r="AU24" s="29">
        <v>5.2631578947368411E-2</v>
      </c>
      <c r="AV24" s="29">
        <v>5.2631578947368411E-2</v>
      </c>
      <c r="AW24" s="29">
        <v>3.5087719298245612E-2</v>
      </c>
      <c r="AX24" s="29">
        <v>0.17543859649122806</v>
      </c>
      <c r="AY24" s="29">
        <v>7.0175438596491224E-2</v>
      </c>
      <c r="AZ24" s="29">
        <v>0.17543859649122806</v>
      </c>
      <c r="BA24" s="29">
        <v>5.2631578947368411E-2</v>
      </c>
      <c r="BB24" s="29">
        <v>0.10526315789473682</v>
      </c>
      <c r="BC24" s="29">
        <v>3.5087719298245612E-2</v>
      </c>
      <c r="BD24" s="29">
        <v>0.3</v>
      </c>
      <c r="BE24" s="29">
        <v>0.19999999999999998</v>
      </c>
      <c r="BF24" s="29">
        <v>0.19999999999999998</v>
      </c>
      <c r="BG24" s="29">
        <v>0.3</v>
      </c>
      <c r="BH24" s="29">
        <v>6.0606060606060594E-2</v>
      </c>
      <c r="BI24" s="29">
        <v>6.0606060606060594E-2</v>
      </c>
      <c r="BJ24" s="29">
        <v>0.12121212121212119</v>
      </c>
      <c r="BK24" s="29">
        <v>0</v>
      </c>
      <c r="BL24" s="29">
        <v>0</v>
      </c>
      <c r="BM24" s="29">
        <v>0</v>
      </c>
      <c r="BN24" s="29">
        <v>0</v>
      </c>
      <c r="BO24" s="29">
        <v>0</v>
      </c>
      <c r="BP24" s="29">
        <v>0</v>
      </c>
      <c r="BQ24" s="29">
        <v>0</v>
      </c>
      <c r="BR24" s="29"/>
      <c r="BS24" s="29"/>
    </row>
    <row r="25" spans="1:71" x14ac:dyDescent="0.2">
      <c r="A25" s="29"/>
      <c r="B25" s="29" t="s">
        <v>153</v>
      </c>
      <c r="C25" s="29" t="s">
        <v>111</v>
      </c>
      <c r="D25" s="29" t="s">
        <v>154</v>
      </c>
      <c r="E25" s="29" t="s">
        <v>155</v>
      </c>
      <c r="F25" s="29">
        <v>3500</v>
      </c>
      <c r="G25" s="29"/>
      <c r="H25" s="29"/>
      <c r="I25" s="29"/>
      <c r="J25" s="29"/>
      <c r="K25" s="29" t="s">
        <v>109</v>
      </c>
      <c r="L25" s="29" t="s">
        <v>109</v>
      </c>
      <c r="M25" s="29" t="s">
        <v>109</v>
      </c>
      <c r="N25" s="29" t="s">
        <v>109</v>
      </c>
      <c r="O25" s="29" t="s">
        <v>109</v>
      </c>
      <c r="P25" s="29" t="s">
        <v>109</v>
      </c>
      <c r="Q25" s="29" t="s">
        <v>109</v>
      </c>
      <c r="R25" s="29" t="s">
        <v>109</v>
      </c>
      <c r="S25" s="29" t="s">
        <v>109</v>
      </c>
      <c r="T25" s="29" t="s">
        <v>109</v>
      </c>
      <c r="U25" s="29" t="s">
        <v>109</v>
      </c>
      <c r="V25" s="29" t="s">
        <v>109</v>
      </c>
      <c r="W25" s="29" t="s">
        <v>109</v>
      </c>
      <c r="X25" s="29" t="s">
        <v>109</v>
      </c>
      <c r="Y25" s="29" t="s">
        <v>109</v>
      </c>
      <c r="Z25" s="29" t="s">
        <v>109</v>
      </c>
      <c r="AA25" s="29" t="s">
        <v>109</v>
      </c>
      <c r="AB25" s="29" t="s">
        <v>109</v>
      </c>
      <c r="AC25" s="29" t="s">
        <v>109</v>
      </c>
      <c r="AD25" s="29" t="s">
        <v>109</v>
      </c>
      <c r="AE25" s="29" t="s">
        <v>109</v>
      </c>
      <c r="AF25" s="29" t="s">
        <v>109</v>
      </c>
      <c r="AG25" s="29" t="s">
        <v>109</v>
      </c>
      <c r="AH25" s="29" t="s">
        <v>109</v>
      </c>
      <c r="AI25" s="29" t="s">
        <v>109</v>
      </c>
      <c r="AJ25" s="29" t="s">
        <v>109</v>
      </c>
      <c r="AK25" s="29">
        <v>0.96491228070175428</v>
      </c>
      <c r="AL25" s="29">
        <v>1</v>
      </c>
      <c r="AM25" s="29">
        <v>0.99999999999999978</v>
      </c>
      <c r="AN25" s="27">
        <v>42998</v>
      </c>
      <c r="AO25" s="27">
        <v>42935</v>
      </c>
      <c r="AP25" s="27">
        <v>42870</v>
      </c>
      <c r="AQ25" s="29">
        <v>0</v>
      </c>
      <c r="AR25" s="29">
        <v>7.0175438596491224E-2</v>
      </c>
      <c r="AS25" s="29">
        <v>3.5087719298245612E-2</v>
      </c>
      <c r="AT25" s="29">
        <v>0.10526315789473682</v>
      </c>
      <c r="AU25" s="29">
        <v>5.2631578947368411E-2</v>
      </c>
      <c r="AV25" s="29">
        <v>5.2631578947368411E-2</v>
      </c>
      <c r="AW25" s="29">
        <v>3.5087719298245612E-2</v>
      </c>
      <c r="AX25" s="29">
        <v>0.17543859649122806</v>
      </c>
      <c r="AY25" s="29">
        <v>7.0175438596491224E-2</v>
      </c>
      <c r="AZ25" s="29">
        <v>0.17543859649122806</v>
      </c>
      <c r="BA25" s="29">
        <v>5.2631578947368411E-2</v>
      </c>
      <c r="BB25" s="29">
        <v>0.10526315789473682</v>
      </c>
      <c r="BC25" s="29">
        <v>3.5087719298245612E-2</v>
      </c>
      <c r="BD25" s="29">
        <v>0.3</v>
      </c>
      <c r="BE25" s="29">
        <v>0.19999999999999998</v>
      </c>
      <c r="BF25" s="29">
        <v>0.19999999999999998</v>
      </c>
      <c r="BG25" s="29">
        <v>0.3</v>
      </c>
      <c r="BH25" s="29">
        <v>6.0606060606060594E-2</v>
      </c>
      <c r="BI25" s="29">
        <v>6.0606060606060594E-2</v>
      </c>
      <c r="BJ25" s="29">
        <v>0.12121212121212119</v>
      </c>
      <c r="BK25" s="29">
        <v>0.24242424242424238</v>
      </c>
      <c r="BL25" s="29">
        <v>9.0909090909090884E-2</v>
      </c>
      <c r="BM25" s="29">
        <v>0.18181818181818177</v>
      </c>
      <c r="BN25" s="29">
        <v>6.0606060606060594E-2</v>
      </c>
      <c r="BO25" s="29">
        <v>9.0909090909090884E-2</v>
      </c>
      <c r="BP25" s="29">
        <v>6.0606060606060594E-2</v>
      </c>
      <c r="BQ25" s="29"/>
      <c r="BR25" s="29"/>
      <c r="BS25" s="29"/>
    </row>
    <row r="26" spans="1:71" x14ac:dyDescent="0.2">
      <c r="A26" s="29"/>
      <c r="B26" s="29" t="s">
        <v>156</v>
      </c>
      <c r="C26" s="29" t="s">
        <v>135</v>
      </c>
      <c r="D26" s="29" t="s">
        <v>157</v>
      </c>
      <c r="E26" s="29" t="s">
        <v>158</v>
      </c>
      <c r="F26" s="29">
        <v>3400</v>
      </c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>
        <v>0</v>
      </c>
      <c r="AL26" s="29">
        <v>0</v>
      </c>
      <c r="AM26" s="29">
        <v>0</v>
      </c>
      <c r="AN26" s="27">
        <v>43031</v>
      </c>
      <c r="AO26" s="27">
        <v>42917</v>
      </c>
      <c r="AP26" s="27">
        <v>43058</v>
      </c>
      <c r="AQ26" s="29">
        <v>0</v>
      </c>
      <c r="AR26" s="29">
        <v>0</v>
      </c>
      <c r="AS26" s="29">
        <v>0</v>
      </c>
      <c r="AT26" s="29">
        <v>0</v>
      </c>
      <c r="AU26" s="29">
        <v>0</v>
      </c>
      <c r="AV26" s="29">
        <v>0</v>
      </c>
      <c r="AW26" s="29">
        <v>0</v>
      </c>
      <c r="AX26" s="29">
        <v>0</v>
      </c>
      <c r="AY26" s="29">
        <v>0</v>
      </c>
      <c r="AZ26" s="29">
        <v>0</v>
      </c>
      <c r="BA26" s="29">
        <v>0</v>
      </c>
      <c r="BB26" s="29">
        <v>0</v>
      </c>
      <c r="BC26" s="29">
        <v>0</v>
      </c>
      <c r="BD26" s="29">
        <v>0</v>
      </c>
      <c r="BE26" s="29">
        <v>0</v>
      </c>
      <c r="BF26" s="29">
        <v>0</v>
      </c>
      <c r="BG26" s="29">
        <v>0</v>
      </c>
      <c r="BH26" s="29">
        <v>0</v>
      </c>
      <c r="BI26" s="29">
        <v>0</v>
      </c>
      <c r="BJ26" s="29">
        <v>0</v>
      </c>
      <c r="BK26" s="29">
        <v>0</v>
      </c>
      <c r="BL26" s="29">
        <v>0</v>
      </c>
      <c r="BM26" s="29">
        <v>0</v>
      </c>
      <c r="BN26" s="29">
        <v>0</v>
      </c>
      <c r="BO26" s="29">
        <v>0</v>
      </c>
      <c r="BP26" s="29">
        <v>0</v>
      </c>
      <c r="BQ26" s="29">
        <v>0</v>
      </c>
      <c r="BR26" s="29"/>
      <c r="BS26" s="29"/>
    </row>
    <row r="27" spans="1:71" x14ac:dyDescent="0.2">
      <c r="A27" s="29"/>
      <c r="B27" s="29" t="s">
        <v>156</v>
      </c>
      <c r="C27" s="29" t="s">
        <v>30</v>
      </c>
      <c r="D27" s="29" t="s">
        <v>159</v>
      </c>
      <c r="E27" s="29" t="s">
        <v>160</v>
      </c>
      <c r="F27" s="29">
        <v>3300</v>
      </c>
      <c r="G27" s="29"/>
      <c r="H27" s="29"/>
      <c r="I27" s="29"/>
      <c r="J27" s="29"/>
      <c r="K27" s="29" t="s">
        <v>109</v>
      </c>
      <c r="L27" s="29" t="s">
        <v>109</v>
      </c>
      <c r="M27" s="29" t="s">
        <v>109</v>
      </c>
      <c r="N27" s="29" t="s">
        <v>109</v>
      </c>
      <c r="O27" s="29" t="s">
        <v>109</v>
      </c>
      <c r="P27" s="29" t="s">
        <v>109</v>
      </c>
      <c r="Q27" s="29" t="s">
        <v>109</v>
      </c>
      <c r="R27" s="29" t="s">
        <v>109</v>
      </c>
      <c r="S27" s="29" t="s">
        <v>109</v>
      </c>
      <c r="T27" s="29" t="s">
        <v>109</v>
      </c>
      <c r="U27" s="29" t="s">
        <v>109</v>
      </c>
      <c r="V27" s="29"/>
      <c r="W27" s="29" t="s">
        <v>109</v>
      </c>
      <c r="X27" s="29" t="s">
        <v>109</v>
      </c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>
        <v>0.92982456140350866</v>
      </c>
      <c r="AL27" s="29"/>
      <c r="AM27" s="29">
        <v>0</v>
      </c>
      <c r="AN27" s="27">
        <v>42967</v>
      </c>
      <c r="AO27" s="27">
        <v>42899</v>
      </c>
      <c r="AP27" s="27">
        <v>42896</v>
      </c>
      <c r="AQ27" s="29">
        <v>0</v>
      </c>
      <c r="AR27" s="29">
        <v>7.0175438596491224E-2</v>
      </c>
      <c r="AS27" s="29">
        <v>3.5087719298245612E-2</v>
      </c>
      <c r="AT27" s="29">
        <v>0.10526315789473682</v>
      </c>
      <c r="AU27" s="29">
        <v>5.2631578947368411E-2</v>
      </c>
      <c r="AV27" s="29">
        <v>5.2631578947368411E-2</v>
      </c>
      <c r="AW27" s="29">
        <v>3.5087719298245612E-2</v>
      </c>
      <c r="AX27" s="29">
        <v>0.17543859649122806</v>
      </c>
      <c r="AY27" s="29">
        <v>7.0175438596491224E-2</v>
      </c>
      <c r="AZ27" s="29">
        <v>0.17543859649122806</v>
      </c>
      <c r="BA27" s="29">
        <v>5.2631578947368411E-2</v>
      </c>
      <c r="BB27" s="29">
        <v>0.10526315789473682</v>
      </c>
      <c r="BC27" s="29">
        <v>0</v>
      </c>
      <c r="BD27" s="29">
        <v>0.3</v>
      </c>
      <c r="BE27" s="29">
        <v>0.19999999999999998</v>
      </c>
      <c r="BF27" s="29">
        <v>0</v>
      </c>
      <c r="BG27" s="29">
        <v>0</v>
      </c>
      <c r="BH27" s="29">
        <v>0</v>
      </c>
      <c r="BI27" s="29">
        <v>0</v>
      </c>
      <c r="BJ27" s="29">
        <v>0</v>
      </c>
      <c r="BK27" s="29">
        <v>0</v>
      </c>
      <c r="BL27" s="29">
        <v>0</v>
      </c>
      <c r="BM27" s="29">
        <v>0</v>
      </c>
      <c r="BN27" s="29">
        <v>0</v>
      </c>
      <c r="BO27" s="29">
        <v>0</v>
      </c>
      <c r="BP27" s="29">
        <v>0</v>
      </c>
      <c r="BQ27" s="29">
        <v>0</v>
      </c>
      <c r="BR27" s="29"/>
      <c r="BS27" s="29"/>
    </row>
    <row r="28" spans="1:71" x14ac:dyDescent="0.2">
      <c r="A28" s="29"/>
      <c r="B28" s="29" t="s">
        <v>156</v>
      </c>
      <c r="C28" s="29" t="s">
        <v>30</v>
      </c>
      <c r="D28" s="29" t="s">
        <v>161</v>
      </c>
      <c r="E28" s="29" t="s">
        <v>162</v>
      </c>
      <c r="F28" s="29">
        <v>3100</v>
      </c>
      <c r="G28" s="29"/>
      <c r="H28" s="29"/>
      <c r="I28" s="29"/>
      <c r="J28" s="29"/>
      <c r="K28" s="29" t="s">
        <v>109</v>
      </c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>
        <v>7.0175438596491224E-2</v>
      </c>
      <c r="AL28" s="29">
        <v>0</v>
      </c>
      <c r="AM28" s="29">
        <v>0</v>
      </c>
      <c r="AN28" s="27">
        <v>42971</v>
      </c>
      <c r="AO28" s="27">
        <v>42985</v>
      </c>
      <c r="AP28" s="27">
        <v>42827</v>
      </c>
      <c r="AQ28" s="29">
        <v>0</v>
      </c>
      <c r="AR28" s="29">
        <v>7.0175438596491224E-2</v>
      </c>
      <c r="AS28" s="29">
        <v>0</v>
      </c>
      <c r="AT28" s="29">
        <v>0</v>
      </c>
      <c r="AU28" s="29">
        <v>0</v>
      </c>
      <c r="AV28" s="29">
        <v>0</v>
      </c>
      <c r="AW28" s="29">
        <v>0</v>
      </c>
      <c r="AX28" s="29">
        <v>0</v>
      </c>
      <c r="AY28" s="29">
        <v>0</v>
      </c>
      <c r="AZ28" s="29">
        <v>0</v>
      </c>
      <c r="BA28" s="29">
        <v>0</v>
      </c>
      <c r="BB28" s="29">
        <v>0</v>
      </c>
      <c r="BC28" s="29">
        <v>0</v>
      </c>
      <c r="BD28" s="29">
        <v>0</v>
      </c>
      <c r="BE28" s="29">
        <v>0</v>
      </c>
      <c r="BF28" s="29">
        <v>0</v>
      </c>
      <c r="BG28" s="29">
        <v>0</v>
      </c>
      <c r="BH28" s="29">
        <v>0</v>
      </c>
      <c r="BI28" s="29">
        <v>0</v>
      </c>
      <c r="BJ28" s="29">
        <v>0</v>
      </c>
      <c r="BK28" s="29">
        <v>0</v>
      </c>
      <c r="BL28" s="29">
        <v>0</v>
      </c>
      <c r="BM28" s="29">
        <v>0</v>
      </c>
      <c r="BN28" s="29">
        <v>0</v>
      </c>
      <c r="BO28" s="29">
        <v>0</v>
      </c>
      <c r="BP28" s="29">
        <v>0</v>
      </c>
      <c r="BQ28" s="29">
        <v>0</v>
      </c>
      <c r="BR28" s="29"/>
      <c r="BS28" s="29"/>
    </row>
    <row r="29" spans="1:71" x14ac:dyDescent="0.2">
      <c r="A29" s="29"/>
      <c r="B29" s="29" t="s">
        <v>156</v>
      </c>
      <c r="C29" s="29" t="s">
        <v>30</v>
      </c>
      <c r="D29" s="29" t="s">
        <v>163</v>
      </c>
      <c r="E29" s="29" t="s">
        <v>164</v>
      </c>
      <c r="F29" s="29">
        <v>3200</v>
      </c>
      <c r="G29" s="29"/>
      <c r="H29" s="29"/>
      <c r="I29" s="29"/>
      <c r="J29" s="29"/>
      <c r="K29" s="29" t="s">
        <v>109</v>
      </c>
      <c r="L29" s="29" t="s">
        <v>109</v>
      </c>
      <c r="M29" s="29" t="s">
        <v>109</v>
      </c>
      <c r="N29" s="29" t="s">
        <v>109</v>
      </c>
      <c r="O29" s="29" t="s">
        <v>109</v>
      </c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>
        <v>0.31578947368421051</v>
      </c>
      <c r="AL29" s="29">
        <v>0</v>
      </c>
      <c r="AM29" s="29">
        <v>0</v>
      </c>
      <c r="AN29" s="27">
        <v>42855</v>
      </c>
      <c r="AO29" s="27">
        <v>42938</v>
      </c>
      <c r="AP29" s="27">
        <v>42899</v>
      </c>
      <c r="AQ29" s="29">
        <v>0</v>
      </c>
      <c r="AR29" s="29">
        <v>7.0175438596491224E-2</v>
      </c>
      <c r="AS29" s="29">
        <v>3.5087719298245612E-2</v>
      </c>
      <c r="AT29" s="29">
        <v>0.10526315789473682</v>
      </c>
      <c r="AU29" s="29">
        <v>5.2631578947368411E-2</v>
      </c>
      <c r="AV29" s="29">
        <v>5.2631578947368411E-2</v>
      </c>
      <c r="AW29" s="29">
        <v>0</v>
      </c>
      <c r="AX29" s="29">
        <v>0</v>
      </c>
      <c r="AY29" s="29">
        <v>0</v>
      </c>
      <c r="AZ29" s="29">
        <v>0</v>
      </c>
      <c r="BA29" s="29">
        <v>0</v>
      </c>
      <c r="BB29" s="29">
        <v>0</v>
      </c>
      <c r="BC29" s="29">
        <v>0</v>
      </c>
      <c r="BD29" s="29">
        <v>0</v>
      </c>
      <c r="BE29" s="29">
        <v>0</v>
      </c>
      <c r="BF29" s="29">
        <v>0</v>
      </c>
      <c r="BG29" s="29">
        <v>0</v>
      </c>
      <c r="BH29" s="29">
        <v>0</v>
      </c>
      <c r="BI29" s="29">
        <v>0</v>
      </c>
      <c r="BJ29" s="29">
        <v>0</v>
      </c>
      <c r="BK29" s="29">
        <v>0</v>
      </c>
      <c r="BL29" s="29">
        <v>0</v>
      </c>
      <c r="BM29" s="29">
        <v>0</v>
      </c>
      <c r="BN29" s="29">
        <v>0</v>
      </c>
      <c r="BO29" s="29">
        <v>0</v>
      </c>
      <c r="BP29" s="29">
        <v>0</v>
      </c>
      <c r="BQ29" s="29">
        <v>0</v>
      </c>
      <c r="BR29" s="29"/>
      <c r="BS29" s="29"/>
    </row>
    <row r="30" spans="1:71" x14ac:dyDescent="0.2">
      <c r="A30" s="29"/>
      <c r="B30" s="29" t="s">
        <v>156</v>
      </c>
      <c r="C30" s="29" t="s">
        <v>111</v>
      </c>
      <c r="D30" s="29" t="s">
        <v>165</v>
      </c>
      <c r="E30" s="29"/>
      <c r="F30" s="29">
        <v>3200</v>
      </c>
      <c r="G30" s="29"/>
      <c r="H30" s="29"/>
      <c r="I30" s="29"/>
      <c r="J30" s="29"/>
      <c r="K30" s="29" t="s">
        <v>109</v>
      </c>
      <c r="L30" s="29" t="s">
        <v>109</v>
      </c>
      <c r="M30" s="29" t="s">
        <v>109</v>
      </c>
      <c r="N30" s="29" t="s">
        <v>109</v>
      </c>
      <c r="O30" s="29" t="s">
        <v>109</v>
      </c>
      <c r="P30" s="29" t="s">
        <v>109</v>
      </c>
      <c r="Q30" s="29" t="s">
        <v>109</v>
      </c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>
        <v>0.52631578947368418</v>
      </c>
      <c r="AL30" s="29">
        <v>0</v>
      </c>
      <c r="AM30" s="29">
        <v>0</v>
      </c>
      <c r="AN30" s="27">
        <v>42516</v>
      </c>
      <c r="AO30" s="27">
        <v>42671</v>
      </c>
      <c r="AP30" s="27">
        <v>42650</v>
      </c>
      <c r="AQ30" s="29">
        <v>0</v>
      </c>
      <c r="AR30" s="29">
        <v>7.0175438596491224E-2</v>
      </c>
      <c r="AS30" s="29">
        <v>3.5087719298245612E-2</v>
      </c>
      <c r="AT30" s="29">
        <v>0.10526315789473682</v>
      </c>
      <c r="AU30" s="29">
        <v>5.2631578947368411E-2</v>
      </c>
      <c r="AV30" s="29">
        <v>5.2631578947368411E-2</v>
      </c>
      <c r="AW30" s="29">
        <v>3.5087719298245612E-2</v>
      </c>
      <c r="AX30" s="29">
        <v>0.17543859649122806</v>
      </c>
      <c r="AY30" s="29">
        <v>0</v>
      </c>
      <c r="AZ30" s="29">
        <v>0</v>
      </c>
      <c r="BA30" s="29">
        <v>0</v>
      </c>
      <c r="BB30" s="29">
        <v>0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0</v>
      </c>
      <c r="BI30" s="29">
        <v>0</v>
      </c>
      <c r="BJ30" s="29">
        <v>0</v>
      </c>
      <c r="BK30" s="29">
        <v>0</v>
      </c>
      <c r="BL30" s="29">
        <v>0</v>
      </c>
      <c r="BM30" s="29">
        <v>0</v>
      </c>
      <c r="BN30" s="29">
        <v>0</v>
      </c>
      <c r="BO30" s="29">
        <v>0</v>
      </c>
      <c r="BP30" s="29">
        <v>0</v>
      </c>
      <c r="BQ30" s="29">
        <v>0</v>
      </c>
      <c r="BR30" s="29"/>
      <c r="BS30" s="29"/>
    </row>
    <row r="31" spans="1:71" x14ac:dyDescent="0.2">
      <c r="A31" s="29"/>
      <c r="B31" s="29" t="s">
        <v>166</v>
      </c>
      <c r="C31" s="29" t="s">
        <v>111</v>
      </c>
      <c r="D31" s="29" t="s">
        <v>167</v>
      </c>
      <c r="E31" s="29" t="s">
        <v>168</v>
      </c>
      <c r="F31" s="29">
        <v>3200</v>
      </c>
      <c r="G31" s="29"/>
      <c r="H31" s="29"/>
      <c r="I31" s="29"/>
      <c r="J31" s="29"/>
      <c r="K31" s="29" t="s">
        <v>109</v>
      </c>
      <c r="L31" s="29" t="s">
        <v>109</v>
      </c>
      <c r="M31" s="29" t="s">
        <v>109</v>
      </c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>
        <v>0.21052631578947367</v>
      </c>
      <c r="AL31" s="29">
        <v>0</v>
      </c>
      <c r="AM31" s="29">
        <v>0</v>
      </c>
      <c r="AN31" s="27">
        <v>42857</v>
      </c>
      <c r="AO31" s="27">
        <v>42908</v>
      </c>
      <c r="AP31" s="27">
        <v>43098</v>
      </c>
      <c r="AQ31" s="29">
        <v>0</v>
      </c>
      <c r="AR31" s="29">
        <v>7.0175438596491224E-2</v>
      </c>
      <c r="AS31" s="29">
        <v>3.5087719298245612E-2</v>
      </c>
      <c r="AT31" s="29">
        <v>0.10526315789473682</v>
      </c>
      <c r="AU31" s="29">
        <v>0</v>
      </c>
      <c r="AV31" s="29">
        <v>0</v>
      </c>
      <c r="AW31" s="29">
        <v>0</v>
      </c>
      <c r="AX31" s="29">
        <v>0</v>
      </c>
      <c r="AY31" s="29">
        <v>0</v>
      </c>
      <c r="AZ31" s="29">
        <v>0</v>
      </c>
      <c r="BA31" s="29">
        <v>0</v>
      </c>
      <c r="BB31" s="29">
        <v>0</v>
      </c>
      <c r="BC31" s="29">
        <v>0</v>
      </c>
      <c r="BD31" s="29">
        <v>0</v>
      </c>
      <c r="BE31" s="29">
        <v>0</v>
      </c>
      <c r="BF31" s="29">
        <v>0</v>
      </c>
      <c r="BG31" s="29">
        <v>0</v>
      </c>
      <c r="BH31" s="29">
        <v>0</v>
      </c>
      <c r="BI31" s="29">
        <v>0</v>
      </c>
      <c r="BJ31" s="29">
        <v>0</v>
      </c>
      <c r="BK31" s="29">
        <v>0</v>
      </c>
      <c r="BL31" s="29">
        <v>0</v>
      </c>
      <c r="BM31" s="29">
        <v>0</v>
      </c>
      <c r="BN31" s="29">
        <v>0</v>
      </c>
      <c r="BO31" s="29">
        <v>0</v>
      </c>
      <c r="BP31" s="29">
        <v>0</v>
      </c>
      <c r="BQ31" s="29">
        <v>0</v>
      </c>
      <c r="BR31" s="29"/>
      <c r="BS31" s="29"/>
    </row>
    <row r="32" spans="1:71" x14ac:dyDescent="0.2">
      <c r="A32" s="29"/>
      <c r="B32" s="29" t="s">
        <v>166</v>
      </c>
      <c r="C32" s="29" t="s">
        <v>36</v>
      </c>
      <c r="D32" s="29" t="s">
        <v>169</v>
      </c>
      <c r="E32" s="29" t="s">
        <v>127</v>
      </c>
      <c r="F32" s="29">
        <v>3600</v>
      </c>
      <c r="G32" s="29"/>
      <c r="H32" s="29"/>
      <c r="I32" s="29"/>
      <c r="J32" s="29"/>
      <c r="K32" s="29" t="s">
        <v>109</v>
      </c>
      <c r="L32" s="29" t="s">
        <v>109</v>
      </c>
      <c r="M32" s="29" t="s">
        <v>109</v>
      </c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>
        <v>0.21052631578947367</v>
      </c>
      <c r="AL32" s="29">
        <v>0</v>
      </c>
      <c r="AM32" s="29">
        <v>0</v>
      </c>
      <c r="AN32" s="27">
        <v>43065</v>
      </c>
      <c r="AO32" s="27">
        <v>42958</v>
      </c>
      <c r="AP32" s="27">
        <v>42986</v>
      </c>
      <c r="AQ32" s="29">
        <v>0</v>
      </c>
      <c r="AR32" s="29">
        <v>7.0175438596491224E-2</v>
      </c>
      <c r="AS32" s="29">
        <v>3.5087719298245612E-2</v>
      </c>
      <c r="AT32" s="29">
        <v>0.10526315789473682</v>
      </c>
      <c r="AU32" s="29">
        <v>0</v>
      </c>
      <c r="AV32" s="29">
        <v>0</v>
      </c>
      <c r="AW32" s="29">
        <v>0</v>
      </c>
      <c r="AX32" s="29">
        <v>0</v>
      </c>
      <c r="AY32" s="29">
        <v>0</v>
      </c>
      <c r="AZ32" s="29">
        <v>0</v>
      </c>
      <c r="BA32" s="29">
        <v>0</v>
      </c>
      <c r="BB32" s="29">
        <v>0</v>
      </c>
      <c r="BC32" s="29">
        <v>0</v>
      </c>
      <c r="BD32" s="29">
        <v>0</v>
      </c>
      <c r="BE32" s="29">
        <v>0</v>
      </c>
      <c r="BF32" s="29">
        <v>0</v>
      </c>
      <c r="BG32" s="29">
        <v>0</v>
      </c>
      <c r="BH32" s="29">
        <v>0</v>
      </c>
      <c r="BI32" s="29">
        <v>0</v>
      </c>
      <c r="BJ32" s="29">
        <v>0</v>
      </c>
      <c r="BK32" s="29">
        <v>0</v>
      </c>
      <c r="BL32" s="29">
        <v>0</v>
      </c>
      <c r="BM32" s="29">
        <v>0</v>
      </c>
      <c r="BN32" s="29">
        <v>0</v>
      </c>
      <c r="BO32" s="29">
        <v>0</v>
      </c>
      <c r="BP32" s="29">
        <v>0</v>
      </c>
      <c r="BQ32" s="29">
        <v>0</v>
      </c>
      <c r="BR32" s="29"/>
      <c r="BS32" s="29"/>
    </row>
    <row r="33" spans="1:71" x14ac:dyDescent="0.2">
      <c r="A33" s="29"/>
      <c r="B33" s="29" t="s">
        <v>166</v>
      </c>
      <c r="C33" s="29" t="s">
        <v>36</v>
      </c>
      <c r="D33" s="29" t="s">
        <v>170</v>
      </c>
      <c r="E33" s="29" t="s">
        <v>171</v>
      </c>
      <c r="F33" s="29">
        <v>3300</v>
      </c>
      <c r="G33" s="29"/>
      <c r="H33" s="29"/>
      <c r="I33" s="29"/>
      <c r="J33" s="29"/>
      <c r="K33" s="29" t="s">
        <v>109</v>
      </c>
      <c r="L33" s="29" t="s">
        <v>109</v>
      </c>
      <c r="M33" s="29" t="s">
        <v>109</v>
      </c>
      <c r="N33" s="29" t="s">
        <v>109</v>
      </c>
      <c r="O33" s="29" t="s">
        <v>109</v>
      </c>
      <c r="P33" s="29" t="s">
        <v>109</v>
      </c>
      <c r="Q33" s="29" t="s">
        <v>109</v>
      </c>
      <c r="R33" s="29" t="s">
        <v>109</v>
      </c>
      <c r="S33" s="29" t="s">
        <v>109</v>
      </c>
      <c r="T33" s="29" t="s">
        <v>109</v>
      </c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>
        <v>0.82456140350877183</v>
      </c>
      <c r="AL33" s="29">
        <v>0</v>
      </c>
      <c r="AM33" s="29">
        <v>0</v>
      </c>
      <c r="AN33" s="27">
        <v>42848</v>
      </c>
      <c r="AO33" s="27">
        <v>42924</v>
      </c>
      <c r="AP33" s="27">
        <v>42975</v>
      </c>
      <c r="AQ33" s="29">
        <v>0</v>
      </c>
      <c r="AR33" s="29">
        <v>7.0175438596491224E-2</v>
      </c>
      <c r="AS33" s="29">
        <v>3.5087719298245612E-2</v>
      </c>
      <c r="AT33" s="29">
        <v>0.10526315789473682</v>
      </c>
      <c r="AU33" s="29">
        <v>5.2631578947368411E-2</v>
      </c>
      <c r="AV33" s="29">
        <v>5.2631578947368411E-2</v>
      </c>
      <c r="AW33" s="29">
        <v>3.5087719298245612E-2</v>
      </c>
      <c r="AX33" s="29">
        <v>0.17543859649122806</v>
      </c>
      <c r="AY33" s="29">
        <v>7.0175438596491224E-2</v>
      </c>
      <c r="AZ33" s="29">
        <v>0.17543859649122806</v>
      </c>
      <c r="BA33" s="29">
        <v>5.2631578947368411E-2</v>
      </c>
      <c r="BB33" s="29">
        <v>0</v>
      </c>
      <c r="BC33" s="29">
        <v>0</v>
      </c>
      <c r="BD33" s="29">
        <v>0</v>
      </c>
      <c r="BE33" s="29">
        <v>0</v>
      </c>
      <c r="BF33" s="29">
        <v>0</v>
      </c>
      <c r="BG33" s="29">
        <v>0</v>
      </c>
      <c r="BH33" s="29">
        <v>0</v>
      </c>
      <c r="BI33" s="29">
        <v>0</v>
      </c>
      <c r="BJ33" s="29">
        <v>0</v>
      </c>
      <c r="BK33" s="29">
        <v>0</v>
      </c>
      <c r="BL33" s="29">
        <v>0</v>
      </c>
      <c r="BM33" s="29">
        <v>0</v>
      </c>
      <c r="BN33" s="29">
        <v>0</v>
      </c>
      <c r="BO33" s="29">
        <v>0</v>
      </c>
      <c r="BP33" s="29">
        <v>0</v>
      </c>
      <c r="BQ33" s="29">
        <v>0</v>
      </c>
      <c r="BR33" s="29"/>
      <c r="BS33" s="29"/>
    </row>
    <row r="34" spans="1:71" x14ac:dyDescent="0.2">
      <c r="A34" s="29"/>
      <c r="B34" s="29" t="s">
        <v>174</v>
      </c>
      <c r="C34" s="29" t="s">
        <v>30</v>
      </c>
      <c r="D34" s="29" t="s">
        <v>175</v>
      </c>
      <c r="E34" s="29" t="s">
        <v>168</v>
      </c>
      <c r="F34" s="29">
        <v>3200</v>
      </c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>
        <v>0</v>
      </c>
      <c r="AL34" s="29">
        <v>0</v>
      </c>
      <c r="AM34" s="29">
        <v>0</v>
      </c>
      <c r="AN34" s="27">
        <v>42892</v>
      </c>
      <c r="AO34" s="27">
        <v>42873</v>
      </c>
      <c r="AP34" s="27">
        <v>42853</v>
      </c>
      <c r="AQ34" s="29">
        <v>0</v>
      </c>
      <c r="AR34" s="29">
        <v>0</v>
      </c>
      <c r="AS34" s="29">
        <v>0</v>
      </c>
      <c r="AT34" s="29">
        <v>0</v>
      </c>
      <c r="AU34" s="29">
        <v>0</v>
      </c>
      <c r="AV34" s="29">
        <v>0</v>
      </c>
      <c r="AW34" s="29">
        <v>0</v>
      </c>
      <c r="AX34" s="29">
        <v>0</v>
      </c>
      <c r="AY34" s="29">
        <v>0</v>
      </c>
      <c r="AZ34" s="29">
        <v>0</v>
      </c>
      <c r="BA34" s="29">
        <v>0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0</v>
      </c>
      <c r="BI34" s="29">
        <v>0</v>
      </c>
      <c r="BJ34" s="29">
        <v>0</v>
      </c>
      <c r="BK34" s="29">
        <v>0</v>
      </c>
      <c r="BL34" s="29">
        <v>0</v>
      </c>
      <c r="BM34" s="29">
        <v>0</v>
      </c>
      <c r="BN34" s="29">
        <v>0</v>
      </c>
      <c r="BO34" s="29">
        <v>0</v>
      </c>
      <c r="BP34" s="29">
        <v>0</v>
      </c>
      <c r="BQ34" s="29">
        <v>0</v>
      </c>
      <c r="BR34" s="29"/>
      <c r="BS34" s="29"/>
    </row>
    <row r="35" spans="1:71" x14ac:dyDescent="0.2">
      <c r="A35" s="29"/>
      <c r="B35" s="29" t="s">
        <v>174</v>
      </c>
      <c r="C35" s="29" t="s">
        <v>36</v>
      </c>
      <c r="D35" s="29" t="s">
        <v>176</v>
      </c>
      <c r="E35" s="29">
        <v>5100</v>
      </c>
      <c r="F35" s="29">
        <v>5100</v>
      </c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>
        <v>0</v>
      </c>
      <c r="AL35" s="29">
        <v>0</v>
      </c>
      <c r="AM35" s="29">
        <v>0</v>
      </c>
      <c r="AN35" s="27">
        <v>42881</v>
      </c>
      <c r="AO35" s="27">
        <v>43047</v>
      </c>
      <c r="AP35" s="27">
        <v>43061</v>
      </c>
      <c r="AQ35" s="29">
        <v>0</v>
      </c>
      <c r="AR35" s="29">
        <v>0</v>
      </c>
      <c r="AS35" s="29">
        <v>0</v>
      </c>
      <c r="AT35" s="29">
        <v>0</v>
      </c>
      <c r="AU35" s="29">
        <v>0</v>
      </c>
      <c r="AV35" s="29">
        <v>0</v>
      </c>
      <c r="AW35" s="29">
        <v>0</v>
      </c>
      <c r="AX35" s="29">
        <v>0</v>
      </c>
      <c r="AY35" s="29">
        <v>0</v>
      </c>
      <c r="AZ35" s="29">
        <v>0</v>
      </c>
      <c r="BA35" s="29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29"/>
      <c r="BS35" s="29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67B3224-CB05-4D9C-9927-CE54B101DAD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19</vt:i4>
      </vt:variant>
      <vt:variant>
        <vt:lpstr>Graphiques</vt:lpstr>
      </vt:variant>
      <vt:variant>
        <vt:i4>5</vt:i4>
      </vt:variant>
    </vt:vector>
  </HeadingPairs>
  <TitlesOfParts>
    <vt:vector size="24" baseType="lpstr">
      <vt:lpstr>Indicators</vt:lpstr>
      <vt:lpstr>Indicators_Data</vt:lpstr>
      <vt:lpstr>3100.3200_Tab</vt:lpstr>
      <vt:lpstr>T_Data_Arun</vt:lpstr>
      <vt:lpstr>T_Data_Denis</vt:lpstr>
      <vt:lpstr>T_Data_Elisa</vt:lpstr>
      <vt:lpstr>T_Data_Gueorgui</vt:lpstr>
      <vt:lpstr>T_Data_Guillaume</vt:lpstr>
      <vt:lpstr>T_Data_Miandry</vt:lpstr>
      <vt:lpstr>T_Data_Nambin</vt:lpstr>
      <vt:lpstr>T_Data_Oleg</vt:lpstr>
      <vt:lpstr>T_Data_Patrick</vt:lpstr>
      <vt:lpstr>T_Data_Roelof</vt:lpstr>
      <vt:lpstr>T_Data_Vien</vt:lpstr>
      <vt:lpstr>3300_Tab</vt:lpstr>
      <vt:lpstr>3400_Tab</vt:lpstr>
      <vt:lpstr>3500.3600_Tab</vt:lpstr>
      <vt:lpstr>5100.9600_Tab</vt:lpstr>
      <vt:lpstr>Data</vt:lpstr>
      <vt:lpstr>3100.3200</vt:lpstr>
      <vt:lpstr>3300</vt:lpstr>
      <vt:lpstr>3400</vt:lpstr>
      <vt:lpstr>3500.3600</vt:lpstr>
      <vt:lpstr>5100.9600</vt:lpstr>
    </vt:vector>
  </TitlesOfParts>
  <Company>Ambatovy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Miandry_Rabemananjafy</dc:creator>
  <cp:lastModifiedBy>bernard esnault</cp:lastModifiedBy>
  <dcterms:created xsi:type="dcterms:W3CDTF">2016-06-14T09:38:03Z</dcterms:created>
  <dcterms:modified xsi:type="dcterms:W3CDTF">2017-01-23T07:16:59Z</dcterms:modified>
</cp:coreProperties>
</file>