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23820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xr:revisionPtr revIDLastSave="0" documentId="13_ncr:1_{1BCBDC55-8DB8-4C1E-9AF6-8C038E0BE36C}" xr6:coauthVersionLast="47" xr6:coauthVersionMax="47" xr10:uidLastSave="{00000000-0000-0000-0000-000000000000}"/>
  <bookViews>
    <workbookView xWindow="3795" yWindow="315" windowWidth="19155" windowHeight="11535" xr2:uid="{00000000-000D-0000-FFFF-FFFF00000000}"/>
  </bookViews>
  <sheets>
    <sheet name="Page1_1" sheetId="1" r:id="rId1"/>
  </sheets>
  <definedNames>
    <definedName name="_xlnm._FilterDatabase" localSheetId="0" hidden="1">Page1_1!$A$1:$BC$21</definedName>
    <definedName name="OLE_LINK1" localSheetId="0">Page1_1!$C$1</definedName>
  </definedName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B3" i="1" l="1"/>
  <c r="BB4" i="1"/>
  <c r="BB5" i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" i="1"/>
  <c r="Q14" i="1"/>
  <c r="AF13" i="1"/>
  <c r="AH13" i="1"/>
  <c r="AI13" i="1"/>
  <c r="AJ13" i="1" s="1"/>
  <c r="AF16" i="1"/>
  <c r="AH16" i="1"/>
  <c r="AI16" i="1"/>
  <c r="AJ16" i="1" s="1"/>
  <c r="AF8" i="1"/>
  <c r="AH8" i="1"/>
  <c r="AI8" i="1"/>
  <c r="AJ8" i="1" s="1"/>
  <c r="AF18" i="1"/>
  <c r="AH18" i="1"/>
  <c r="AI18" i="1"/>
  <c r="AJ18" i="1" s="1"/>
  <c r="AF15" i="1"/>
  <c r="AH15" i="1"/>
  <c r="AI15" i="1"/>
  <c r="AJ15" i="1" s="1"/>
  <c r="AF11" i="1"/>
  <c r="AH11" i="1"/>
  <c r="AI11" i="1"/>
  <c r="AJ11" i="1" s="1"/>
  <c r="AF7" i="1"/>
  <c r="AH7" i="1"/>
  <c r="AI7" i="1"/>
  <c r="AJ7" i="1" s="1"/>
  <c r="AF2" i="1"/>
  <c r="AH2" i="1"/>
  <c r="AI2" i="1"/>
  <c r="AF3" i="1"/>
  <c r="AH3" i="1"/>
  <c r="AI3" i="1"/>
  <c r="AJ3" i="1" s="1"/>
  <c r="AF19" i="1"/>
  <c r="AH19" i="1"/>
  <c r="AI19" i="1"/>
  <c r="AJ19" i="1" s="1"/>
  <c r="AF9" i="1"/>
  <c r="AH9" i="1"/>
  <c r="AI9" i="1"/>
  <c r="AJ9" i="1" s="1"/>
  <c r="AF10" i="1"/>
  <c r="AH10" i="1"/>
  <c r="AI10" i="1"/>
  <c r="AJ10" i="1" s="1"/>
  <c r="AF4" i="1"/>
  <c r="AH4" i="1"/>
  <c r="AI4" i="1"/>
  <c r="AJ4" i="1" s="1"/>
  <c r="AF20" i="1"/>
  <c r="AH20" i="1"/>
  <c r="AI20" i="1"/>
  <c r="AJ20" i="1" s="1"/>
  <c r="AF5" i="1"/>
  <c r="AH5" i="1"/>
  <c r="AI5" i="1"/>
  <c r="AJ5" i="1" s="1"/>
  <c r="AF21" i="1"/>
  <c r="AH21" i="1"/>
  <c r="AI21" i="1"/>
  <c r="AJ21" i="1" s="1"/>
  <c r="AF14" i="1"/>
  <c r="AH14" i="1"/>
  <c r="AI14" i="1"/>
  <c r="AJ14" i="1" s="1"/>
  <c r="AF12" i="1"/>
  <c r="AH12" i="1"/>
  <c r="AI12" i="1"/>
  <c r="AJ12" i="1" s="1"/>
  <c r="AF6" i="1"/>
  <c r="AH6" i="1"/>
  <c r="AI6" i="1"/>
  <c r="AJ6" i="1" s="1"/>
  <c r="AF17" i="1"/>
  <c r="AH17" i="1"/>
  <c r="AI17" i="1"/>
  <c r="Q13" i="1"/>
  <c r="Q16" i="1"/>
  <c r="Q8" i="1"/>
  <c r="Q18" i="1"/>
  <c r="Q15" i="1"/>
  <c r="Q11" i="1"/>
  <c r="Q7" i="1"/>
  <c r="Q2" i="1"/>
  <c r="Q3" i="1"/>
  <c r="Q19" i="1"/>
  <c r="Q9" i="1"/>
  <c r="Q10" i="1"/>
  <c r="Q4" i="1"/>
  <c r="Q20" i="1"/>
  <c r="Q5" i="1"/>
  <c r="Q21" i="1"/>
  <c r="Q12" i="1"/>
  <c r="Q6" i="1"/>
  <c r="Q17" i="1"/>
</calcChain>
</file>

<file path=xl/sharedStrings.xml><?xml version="1.0" encoding="utf-8"?>
<sst xmlns="http://schemas.openxmlformats.org/spreadsheetml/2006/main" count="672" uniqueCount="359">
  <si>
    <t>Collab. Nom</t>
  </si>
  <si>
    <t>Collab. Prénoms</t>
  </si>
  <si>
    <t>Libellé fonction</t>
  </si>
  <si>
    <t>Nom</t>
  </si>
  <si>
    <t>Prénom</t>
  </si>
  <si>
    <t>Nom d'usage</t>
  </si>
  <si>
    <t>Prénom(s) d'usage</t>
  </si>
  <si>
    <t>Libellé structure niv1 (ctr)</t>
  </si>
  <si>
    <t>Code aplha struct. (ctr)</t>
  </si>
  <si>
    <t>Libellé de la structure (ctr)</t>
  </si>
  <si>
    <t>No.Pers.</t>
  </si>
  <si>
    <t>No.DIP</t>
  </si>
  <si>
    <t>No. matricule SAP</t>
  </si>
  <si>
    <t>No. AVS (nouveau)</t>
  </si>
  <si>
    <t>Orig. Dip/Autre (ctr)</t>
  </si>
  <si>
    <t>C. COL/ENS/PAT</t>
  </si>
  <si>
    <t>Fonction (lib. court)</t>
  </si>
  <si>
    <t>Taux activ (ctr)</t>
  </si>
  <si>
    <t>Classe</t>
  </si>
  <si>
    <t>Civilité</t>
  </si>
  <si>
    <t>Chez (c/o) (dom)</t>
  </si>
  <si>
    <t>Rue (dom)</t>
  </si>
  <si>
    <t>Ligne adresse 2 (dom)</t>
  </si>
  <si>
    <t>No. postal (dom)</t>
  </si>
  <si>
    <t>Localité (dom)</t>
  </si>
  <si>
    <t>C. pays/canton (dom)</t>
  </si>
  <si>
    <t>Nom resp. hiérarchique</t>
  </si>
  <si>
    <t>Prénoms resp. hiérarchique</t>
  </si>
  <si>
    <t>D. de naissance</t>
  </si>
  <si>
    <t>No. téléphone (dom)</t>
  </si>
  <si>
    <t>D. deb. fonction (ctr)</t>
  </si>
  <si>
    <t>Lib. pays/canton (dom)</t>
  </si>
  <si>
    <t>Pays</t>
  </si>
  <si>
    <t>Type de livret</t>
  </si>
  <si>
    <t>Nom de naissance</t>
  </si>
  <si>
    <t>Etat civil</t>
  </si>
  <si>
    <t>E-mail</t>
  </si>
  <si>
    <t>D. fin effect. (pers)</t>
  </si>
  <si>
    <t>Gestionnaire de dossier RH</t>
  </si>
  <si>
    <t>AUTOR.UNIV./ADMIN. &amp; CENTRES</t>
  </si>
  <si>
    <t>AUTRE FONDS</t>
  </si>
  <si>
    <t>PAT</t>
  </si>
  <si>
    <t>Monsieur</t>
  </si>
  <si>
    <t>GE</t>
  </si>
  <si>
    <t>GENEVE</t>
  </si>
  <si>
    <t>SUISSE</t>
  </si>
  <si>
    <t>C</t>
  </si>
  <si>
    <t>ISECO</t>
  </si>
  <si>
    <t>SERVICES COMMUNS ISE</t>
  </si>
  <si>
    <t>COL</t>
  </si>
  <si>
    <t>Madame</t>
  </si>
  <si>
    <t>chargé de cours</t>
  </si>
  <si>
    <t>M</t>
  </si>
  <si>
    <t>DIP</t>
  </si>
  <si>
    <t>ETUENS</t>
  </si>
  <si>
    <t>SERV NUM. ETUD. ET ENS.</t>
  </si>
  <si>
    <t>1205</t>
  </si>
  <si>
    <t>Genève</t>
  </si>
  <si>
    <t>VD</t>
  </si>
  <si>
    <t>VAUD</t>
  </si>
  <si>
    <t>1206</t>
  </si>
  <si>
    <t>74160</t>
  </si>
  <si>
    <t>FRA</t>
  </si>
  <si>
    <t>FRANCE</t>
  </si>
  <si>
    <t>G</t>
  </si>
  <si>
    <t>commis administratif 4</t>
  </si>
  <si>
    <t>PHILIPPE</t>
  </si>
  <si>
    <t>ingénieur de système 2</t>
  </si>
  <si>
    <t>V</t>
  </si>
  <si>
    <t>1208</t>
  </si>
  <si>
    <t>D</t>
  </si>
  <si>
    <t>1201</t>
  </si>
  <si>
    <t>MDL</t>
  </si>
  <si>
    <t>MAISON DES LANGUES</t>
  </si>
  <si>
    <t>ass. rech. 2 en pédag.</t>
  </si>
  <si>
    <t>ROYAUME-UNI</t>
  </si>
  <si>
    <t>POFOR</t>
  </si>
  <si>
    <t>POLE FORMATION &amp; DEVELOPPEMENT</t>
  </si>
  <si>
    <t>ITALIE</t>
  </si>
  <si>
    <t>1203</t>
  </si>
  <si>
    <t>CRMAI</t>
  </si>
  <si>
    <t>BIBLIO - SITE UNI MAIL</t>
  </si>
  <si>
    <t>biblioth.docum.archiv.spéc.</t>
  </si>
  <si>
    <t>ALLEN</t>
  </si>
  <si>
    <t>7567270232577</t>
  </si>
  <si>
    <t>collab. scient. II</t>
  </si>
  <si>
    <t>Schlösslihalde 15a</t>
  </si>
  <si>
    <t>6006</t>
  </si>
  <si>
    <t>Lucerne</t>
  </si>
  <si>
    <t>LU</t>
  </si>
  <si>
    <t>+41 78 815 17 87</t>
  </si>
  <si>
    <t>LUCERNE</t>
  </si>
  <si>
    <t>adjoint scientifique 2</t>
  </si>
  <si>
    <t>L</t>
  </si>
  <si>
    <t>IUFEA</t>
  </si>
  <si>
    <t>INST. UNIV. FORM. ENSEIGNEMENT</t>
  </si>
  <si>
    <t>AMREIN</t>
  </si>
  <si>
    <t>PILADM</t>
  </si>
  <si>
    <t>PILOTAGE ET E-ADMINISTRATION</t>
  </si>
  <si>
    <t>7564976539467</t>
  </si>
  <si>
    <t>informaticien de dévelop.2</t>
  </si>
  <si>
    <t>37 F chemin de Sergyieu</t>
  </si>
  <si>
    <t>74140</t>
  </si>
  <si>
    <t>Messery</t>
  </si>
  <si>
    <t>+33 633836112</t>
  </si>
  <si>
    <t>ANTYPA</t>
  </si>
  <si>
    <t>EMCO</t>
  </si>
  <si>
    <t>SERVICES COMMUNS DU CISA</t>
  </si>
  <si>
    <t>7563874924696</t>
  </si>
  <si>
    <t>chercheur invité</t>
  </si>
  <si>
    <t>Doell Kimberly</t>
  </si>
  <si>
    <t>Avenue Calas 10</t>
  </si>
  <si>
    <t>+30 6973432573</t>
  </si>
  <si>
    <t>GRECE</t>
  </si>
  <si>
    <t>CIDEA</t>
  </si>
  <si>
    <t>SERVICES COMMUNS DU CIDE</t>
  </si>
  <si>
    <t>ATTINGER</t>
  </si>
  <si>
    <t>CRSEU</t>
  </si>
  <si>
    <t>BIBLIO - CODIS</t>
  </si>
  <si>
    <t>7565331661274</t>
  </si>
  <si>
    <t>Rue des Parcs 61</t>
  </si>
  <si>
    <t>2000</t>
  </si>
  <si>
    <t>Neuchâtel</t>
  </si>
  <si>
    <t>NE</t>
  </si>
  <si>
    <t>+41 77 463 43 60</t>
  </si>
  <si>
    <t>NEUCHATEL</t>
  </si>
  <si>
    <t>7567469421126</t>
  </si>
  <si>
    <t>Allée Péri Maud 6</t>
  </si>
  <si>
    <t>74580</t>
  </si>
  <si>
    <t>Viry</t>
  </si>
  <si>
    <t>+41789270582</t>
  </si>
  <si>
    <t>GUSTIN</t>
  </si>
  <si>
    <t>Saint Julien en Genevois</t>
  </si>
  <si>
    <t>adjoint scientifique 1</t>
  </si>
  <si>
    <t>tempo E</t>
  </si>
  <si>
    <t>REPU</t>
  </si>
  <si>
    <t>SERVICE DE COMMUNICATION</t>
  </si>
  <si>
    <t>1207</t>
  </si>
  <si>
    <t>ENS</t>
  </si>
  <si>
    <t>informaticien de dévelop.1</t>
  </si>
  <si>
    <t>BE</t>
  </si>
  <si>
    <t>BERNE</t>
  </si>
  <si>
    <t>MARIE</t>
  </si>
  <si>
    <t>PRODS</t>
  </si>
  <si>
    <t>GROUPE PRODUCTION ET SERVICES</t>
  </si>
  <si>
    <t>ingén.syst.3/chef ingén.syst</t>
  </si>
  <si>
    <t>prof. associé</t>
  </si>
  <si>
    <t>CRRH</t>
  </si>
  <si>
    <t>DIS</t>
  </si>
  <si>
    <t>1257</t>
  </si>
  <si>
    <t>suppl. collab. scient. I</t>
  </si>
  <si>
    <t>74520</t>
  </si>
  <si>
    <t>74290</t>
  </si>
  <si>
    <t>coord.en info documentaire</t>
  </si>
  <si>
    <t>VON ROTEN</t>
  </si>
  <si>
    <t>GABRIELLE</t>
  </si>
  <si>
    <t>74370</t>
  </si>
  <si>
    <t>CROIX-DE-ROZON</t>
  </si>
  <si>
    <t>ANNE</t>
  </si>
  <si>
    <t>ALLEMAGNE</t>
  </si>
  <si>
    <t>FUSELIER</t>
  </si>
  <si>
    <t>ANTONIETTA</t>
  </si>
  <si>
    <t>dessinat. 3 graphiste</t>
  </si>
  <si>
    <t>7563522191760</t>
  </si>
  <si>
    <t>Route de Morat 26</t>
  </si>
  <si>
    <t>Veyrier du Lac</t>
  </si>
  <si>
    <t>+33651862873</t>
  </si>
  <si>
    <t>MALAPLATE</t>
  </si>
  <si>
    <t>MANDOFIA</t>
  </si>
  <si>
    <t>7568472566927</t>
  </si>
  <si>
    <t>Rue des Vollandes 23</t>
  </si>
  <si>
    <t>+41 76 679 34 48</t>
  </si>
  <si>
    <t>Béatrice</t>
  </si>
  <si>
    <t>BIANCA</t>
  </si>
  <si>
    <t>PASCHE</t>
  </si>
  <si>
    <t>7567160061485</t>
  </si>
  <si>
    <t>PLACE DE-BRUNES 5</t>
  </si>
  <si>
    <t>+41 79 843 07 27</t>
  </si>
  <si>
    <t>PASQUIER</t>
  </si>
  <si>
    <t>7560259284888</t>
  </si>
  <si>
    <t>Chemin des Clochettes 14</t>
  </si>
  <si>
    <t>+41 79 342 44 09</t>
  </si>
  <si>
    <t>PATRIZI</t>
  </si>
  <si>
    <t>7564975957392</t>
  </si>
  <si>
    <t>Foyer l'Accueil</t>
  </si>
  <si>
    <t>Rue Alcide Jentzer 8</t>
  </si>
  <si>
    <t>+41 76 545 08 95</t>
  </si>
  <si>
    <t>PAVEL</t>
  </si>
  <si>
    <t>7569673403264</t>
  </si>
  <si>
    <t>Rue du Vuache 11</t>
  </si>
  <si>
    <t>+41 76 211 77 04</t>
  </si>
  <si>
    <t>PECCOUX</t>
  </si>
  <si>
    <t>7568737639830</t>
  </si>
  <si>
    <t>Rte des Contamines 571</t>
  </si>
  <si>
    <t>Charvonnex</t>
  </si>
  <si>
    <t>+33675697095</t>
  </si>
  <si>
    <t>7560287939835</t>
  </si>
  <si>
    <t>93 chemin des perrières</t>
  </si>
  <si>
    <t>CHEVRIER</t>
  </si>
  <si>
    <t>+33622055067</t>
  </si>
  <si>
    <t>PULFREY</t>
  </si>
  <si>
    <t>7564170600765</t>
  </si>
  <si>
    <t>Route des Narcisses, 38a</t>
  </si>
  <si>
    <t>1833</t>
  </si>
  <si>
    <t>Les Avants</t>
  </si>
  <si>
    <t>+41 76 382 23 28</t>
  </si>
  <si>
    <t>TARDY</t>
  </si>
  <si>
    <t>7564187068640</t>
  </si>
  <si>
    <t>Chemin des vignerons 80</t>
  </si>
  <si>
    <t>+41763607528</t>
  </si>
  <si>
    <t>FACULTE DES SCIENCES</t>
  </si>
  <si>
    <t>FINUC</t>
  </si>
  <si>
    <t>DP PHYSIQUE NUCL.&amp; CORPUSCUL.</t>
  </si>
  <si>
    <t>AGORITSAS</t>
  </si>
  <si>
    <t>suppl.maître assist.</t>
  </si>
  <si>
    <t>DEU</t>
  </si>
  <si>
    <t>Ci</t>
  </si>
  <si>
    <t>RAINE</t>
  </si>
  <si>
    <t>7564576067582</t>
  </si>
  <si>
    <t>Akazienweg 32</t>
  </si>
  <si>
    <t>91083</t>
  </si>
  <si>
    <t>Baiersorf</t>
  </si>
  <si>
    <t>+491605232421</t>
  </si>
  <si>
    <t>FACULTE DE MEDECINE</t>
  </si>
  <si>
    <t>DEMED</t>
  </si>
  <si>
    <t>DEPARTEMENT DE MEDECINE</t>
  </si>
  <si>
    <t>ABDULCADIR</t>
  </si>
  <si>
    <t>PETRI</t>
  </si>
  <si>
    <t>DEPT. PEDIATRIE, GYNEC, OBSTET</t>
  </si>
  <si>
    <t>7564282992314</t>
  </si>
  <si>
    <t>Chemin Frank Thomas 42</t>
  </si>
  <si>
    <t>+41765526978</t>
  </si>
  <si>
    <t>ACAMPORA</t>
  </si>
  <si>
    <t>ADMED</t>
  </si>
  <si>
    <t>DECANAT MEDECINE</t>
  </si>
  <si>
    <t>7569229779973</t>
  </si>
  <si>
    <t>Quai du Seujet 14</t>
  </si>
  <si>
    <t>+41764424913</t>
  </si>
  <si>
    <t>AEBI</t>
  </si>
  <si>
    <t>7569829308788</t>
  </si>
  <si>
    <t>Untere Zelg 6</t>
  </si>
  <si>
    <t>3145</t>
  </si>
  <si>
    <t>Niederscherli</t>
  </si>
  <si>
    <t>+41 79 774 84 04</t>
  </si>
  <si>
    <t>7569460784620</t>
  </si>
  <si>
    <t>Rue de Saint-Jean 29</t>
  </si>
  <si>
    <t>+41788027655</t>
  </si>
  <si>
    <t>Nom Gest</t>
  </si>
  <si>
    <t>Prénom Gest</t>
  </si>
  <si>
    <t>Initiale</t>
  </si>
  <si>
    <t>Téléphone Gest</t>
  </si>
  <si>
    <t>Email Gest</t>
  </si>
  <si>
    <t>Fonction Gest</t>
  </si>
  <si>
    <t>Gestionnaire RH</t>
  </si>
  <si>
    <t>Adresse faculté</t>
  </si>
  <si>
    <t>Nom RSRH</t>
  </si>
  <si>
    <t>Prénom RSRH</t>
  </si>
  <si>
    <t>Fonction RSRH</t>
  </si>
  <si>
    <t>Téléphone RSRH</t>
  </si>
  <si>
    <t>Email RSRH</t>
  </si>
  <si>
    <t>Responsable de secteur RH</t>
  </si>
  <si>
    <t>Offices payeurs</t>
  </si>
  <si>
    <t>Contact payeur</t>
  </si>
  <si>
    <t>Taux de base</t>
  </si>
  <si>
    <t>Signature</t>
  </si>
  <si>
    <t>Rectorat</t>
  </si>
  <si>
    <t>Université de Genève - Uni Dufour
Division comptabilité et gestion financière
A l'att. de M. Robert Johanson, Responsable du service salaires et assurances sociales</t>
  </si>
  <si>
    <t>Office du personnel de l’Etat (OPE)
A l’att. de M. Michael Caetano
Rue du Stand 26
Case postale 3937</t>
  </si>
  <si>
    <t>Office du personnel de l’Etat (OPE)
A l’att. de M. Sébastien Kherli
Rue du Stand 26
Case postale 3937</t>
  </si>
  <si>
    <t>022 379 90 39</t>
  </si>
  <si>
    <t>022 379 76 38</t>
  </si>
  <si>
    <t>gdt</t>
  </si>
  <si>
    <t>fc</t>
  </si>
  <si>
    <t>bm</t>
  </si>
  <si>
    <t>ah</t>
  </si>
  <si>
    <t>cr</t>
  </si>
  <si>
    <t>cp</t>
  </si>
  <si>
    <t>BARALON</t>
  </si>
  <si>
    <t>LOUIS-FELIX</t>
  </si>
  <si>
    <t>BARRUFET DE SOTO</t>
  </si>
  <si>
    <t>IVAN</t>
  </si>
  <si>
    <t>CAILLET</t>
  </si>
  <si>
    <t>JENNIFER MARIE</t>
  </si>
  <si>
    <t>COLLONGE MEYRE</t>
  </si>
  <si>
    <t>ADELINE</t>
  </si>
  <si>
    <t>CROST</t>
  </si>
  <si>
    <t>LAIA</t>
  </si>
  <si>
    <t>DOS SANTOS PACHECO</t>
  </si>
  <si>
    <t>YAROSLAV</t>
  </si>
  <si>
    <t>DUIVELSHOF</t>
  </si>
  <si>
    <t>AMOGH</t>
  </si>
  <si>
    <t>KEFAUVER</t>
  </si>
  <si>
    <t>CHRISTIANIA</t>
  </si>
  <si>
    <t>LAYGLON</t>
  </si>
  <si>
    <t>CHRISTIAN</t>
  </si>
  <si>
    <t>LEBLANC</t>
  </si>
  <si>
    <t>BRUNO</t>
  </si>
  <si>
    <t>MAGNUS SMITH</t>
  </si>
  <si>
    <t>OLGA</t>
  </si>
  <si>
    <t>MAMOUNE</t>
  </si>
  <si>
    <t>OZLEM</t>
  </si>
  <si>
    <t>PHENIX</t>
  </si>
  <si>
    <t>ADAM ALEXANDRE</t>
  </si>
  <si>
    <t>POLAK</t>
  </si>
  <si>
    <t>HELENE</t>
  </si>
  <si>
    <t>RAY</t>
  </si>
  <si>
    <t>MARION</t>
  </si>
  <si>
    <t>ROYUELA SANCHIS</t>
  </si>
  <si>
    <t>CLAUDINE</t>
  </si>
  <si>
    <t>SANDERS</t>
  </si>
  <si>
    <t>LENA</t>
  </si>
  <si>
    <t>SCARPELLINI</t>
  </si>
  <si>
    <t>ISABELLE</t>
  </si>
  <si>
    <t>THIBERT</t>
  </si>
  <si>
    <t>ARI</t>
  </si>
  <si>
    <t>ULMER-MOLL</t>
  </si>
  <si>
    <t>DIAZ</t>
  </si>
  <si>
    <t>CHARDON</t>
  </si>
  <si>
    <t>Perruc</t>
  </si>
  <si>
    <t>San</t>
  </si>
  <si>
    <t>Valentia</t>
  </si>
  <si>
    <t>23 379 90 39</t>
  </si>
  <si>
    <t>24 379 90 39</t>
  </si>
  <si>
    <t>25 379 90 39</t>
  </si>
  <si>
    <t>23 379 76 38</t>
  </si>
  <si>
    <t>24 379 76 38</t>
  </si>
  <si>
    <t>25 379 76 38</t>
  </si>
  <si>
    <t>26 379 76 38</t>
  </si>
  <si>
    <t>27 379 76 38</t>
  </si>
  <si>
    <t>28 379 76 38</t>
  </si>
  <si>
    <t>29 379 76 38</t>
  </si>
  <si>
    <t>30 379 76 38</t>
  </si>
  <si>
    <t>31 379 76 38</t>
  </si>
  <si>
    <t>32 379 76 38</t>
  </si>
  <si>
    <t>33 379 76 38</t>
  </si>
  <si>
    <t>34 379 76 38</t>
  </si>
  <si>
    <t>35 379 76 38</t>
  </si>
  <si>
    <t>36 379 76 38</t>
  </si>
  <si>
    <t>37 379 76 38</t>
  </si>
  <si>
    <t>23 379 77 98</t>
  </si>
  <si>
    <t>24 379 77 98</t>
  </si>
  <si>
    <t>25 379 77 98</t>
  </si>
  <si>
    <t>26 379 77 98</t>
  </si>
  <si>
    <t>27 379 77 98</t>
  </si>
  <si>
    <t>28 379 77 98</t>
  </si>
  <si>
    <t>29 379 77 98</t>
  </si>
  <si>
    <t>30 379 77 98</t>
  </si>
  <si>
    <t>31 379 77 98</t>
  </si>
  <si>
    <t>32 379 77 98</t>
  </si>
  <si>
    <t>14 379 76 77</t>
  </si>
  <si>
    <t>15 379 76 77</t>
  </si>
  <si>
    <t>16 379 76 77</t>
  </si>
  <si>
    <t>17 379 76 77</t>
  </si>
  <si>
    <t>18 379 76 77</t>
  </si>
  <si>
    <t>19 379 76 77</t>
  </si>
  <si>
    <t>20 379 76 77</t>
  </si>
  <si>
    <t>21 379 76 77</t>
  </si>
  <si>
    <t>22 379 77 98</t>
  </si>
  <si>
    <t>22 379 76 77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</si>
</sst>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0"/>
    <numFmt numFmtId="165" formatCode="#0.00"/>
  </numFmts>
  <fonts count="7">
    <font>
      <sz val="10"/>
      <color theme="1"/>
      <name val="Tahoma"/>
      <family val="2"/>
    </font>
    <font>
      <sz val="10"/>
      <color theme="1"/>
      <name val="Andale WT"/>
      <family val="2"/>
    </font>
    <font>
      <b/>
      <sz val="10"/>
      <color theme="1"/>
      <name val="Andale WT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E3E3FC"/>
      </patternFill>
    </fill>
    <fill>
      <patternFill patternType="solid">
        <fgColor rgb="FFE3E3FC"/>
        <bgColor indexed="64"/>
      </patternFill>
    </fill>
  </fills>
  <borders count="7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0" fillId="0" borderId="2" xfId="0" applyBorder="1"/>
    <xf numFmtId="0" fontId="1" fillId="0" borderId="2" xfId="0" applyFont="1" applyBorder="1" applyAlignment="1">
      <alignment horizontal="left" vertical="top"/>
    </xf>
    <xf numFmtId="164" fontId="1" fillId="0" borderId="2" xfId="0" applyNumberFormat="1" applyFont="1" applyBorder="1" applyAlignment="1">
      <alignment horizontal="left" vertical="top"/>
    </xf>
    <xf numFmtId="165" fontId="1" fillId="0" borderId="2" xfId="0" applyNumberFormat="1" applyFont="1" applyBorder="1" applyAlignment="1">
      <alignment horizontal="left" vertical="top"/>
    </xf>
    <xf numFmtId="14" fontId="1" fillId="0" borderId="2" xfId="0" applyNumberFormat="1" applyFont="1" applyBorder="1" applyAlignment="1">
      <alignment horizontal="left" vertical="top"/>
    </xf>
    <xf numFmtId="0" fontId="0" fillId="0" borderId="3" xfId="0" applyBorder="1"/>
    <xf numFmtId="0" fontId="4" fillId="3" borderId="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5" xfId="0" applyFont="1" applyBorder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22"/>
  <sheetViews>
    <sheetView tabSelected="1" topLeftCell="A14" zoomScale="154" zoomScaleNormal="154" workbookViewId="0">
      <selection activeCell="C19" sqref="C19"/>
    </sheetView>
  </sheetViews>
  <sheetFormatPr baseColWidth="10" defaultColWidth="17.42578125" defaultRowHeight="15" customHeight="1"/>
  <cols>
    <col min="15" max="15" width="18.85546875" customWidth="1"/>
  </cols>
  <sheetData>
    <row r="1" spans="1:55" ht="15" customHeight="1" thickBot="1">
      <c r="A1" s="1" t="s">
        <v>0</v>
      </c>
      <c r="B1" s="1" t="s">
        <v>1</v>
      </c>
      <c r="C1" s="8" t="s">
        <v>247</v>
      </c>
      <c r="D1" s="9" t="s">
        <v>248</v>
      </c>
      <c r="E1" s="9" t="s">
        <v>249</v>
      </c>
      <c r="F1" s="9" t="s">
        <v>250</v>
      </c>
      <c r="G1" s="9" t="s">
        <v>251</v>
      </c>
      <c r="H1" s="10" t="s">
        <v>252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  <c r="Q1" s="1" t="s">
        <v>254</v>
      </c>
      <c r="R1" s="8" t="s">
        <v>255</v>
      </c>
      <c r="S1" s="9" t="s">
        <v>256</v>
      </c>
      <c r="T1" s="9" t="s">
        <v>257</v>
      </c>
      <c r="U1" s="9" t="s">
        <v>258</v>
      </c>
      <c r="V1" s="9" t="s">
        <v>259</v>
      </c>
      <c r="W1" s="1" t="s">
        <v>10</v>
      </c>
      <c r="X1" s="1" t="s">
        <v>11</v>
      </c>
      <c r="Y1" s="1" t="s">
        <v>12</v>
      </c>
      <c r="Z1" s="1" t="s">
        <v>13</v>
      </c>
      <c r="AA1" s="1" t="s">
        <v>14</v>
      </c>
      <c r="AB1" s="1" t="s">
        <v>15</v>
      </c>
      <c r="AC1" s="1" t="s">
        <v>16</v>
      </c>
      <c r="AD1" s="1" t="s">
        <v>17</v>
      </c>
      <c r="AE1" s="1" t="s">
        <v>18</v>
      </c>
      <c r="AF1" s="8" t="s">
        <v>261</v>
      </c>
      <c r="AG1" s="9" t="s">
        <v>262</v>
      </c>
      <c r="AH1" s="9" t="s">
        <v>263</v>
      </c>
      <c r="AI1" s="9" t="s">
        <v>264</v>
      </c>
      <c r="AJ1" s="9" t="s">
        <v>265</v>
      </c>
      <c r="AK1" s="1" t="s">
        <v>19</v>
      </c>
      <c r="AL1" s="1" t="s">
        <v>20</v>
      </c>
      <c r="AM1" s="1" t="s">
        <v>21</v>
      </c>
      <c r="AN1" s="1" t="s">
        <v>22</v>
      </c>
      <c r="AO1" s="1" t="s">
        <v>23</v>
      </c>
      <c r="AP1" s="1" t="s">
        <v>24</v>
      </c>
      <c r="AQ1" s="1" t="s">
        <v>25</v>
      </c>
      <c r="AR1" s="1" t="s">
        <v>26</v>
      </c>
      <c r="AS1" s="1" t="s">
        <v>27</v>
      </c>
      <c r="AT1" s="1" t="s">
        <v>28</v>
      </c>
      <c r="AU1" s="1" t="s">
        <v>29</v>
      </c>
      <c r="AV1" s="1" t="s">
        <v>30</v>
      </c>
      <c r="AW1" s="1" t="s">
        <v>31</v>
      </c>
      <c r="AX1" s="1" t="s">
        <v>32</v>
      </c>
      <c r="AY1" s="1" t="s">
        <v>33</v>
      </c>
      <c r="AZ1" s="1" t="s">
        <v>34</v>
      </c>
      <c r="BA1" s="1" t="s">
        <v>35</v>
      </c>
      <c r="BB1" s="1" t="s">
        <v>36</v>
      </c>
      <c r="BC1" s="1" t="s">
        <v>37</v>
      </c>
    </row>
    <row r="2" spans="1:55" ht="15" customHeight="1" thickBot="1">
      <c r="A2" s="3" t="s">
        <v>316</v>
      </c>
      <c r="B2" s="3" t="s">
        <v>173</v>
      </c>
      <c r="C2" s="11"/>
      <c r="D2" s="12"/>
      <c r="E2" s="12" t="s">
        <v>273</v>
      </c>
      <c r="F2" s="14" t="s">
        <v>357</v>
      </c>
      <c r="G2" s="12"/>
      <c r="H2" s="13" t="s">
        <v>253</v>
      </c>
      <c r="I2" s="3" t="s">
        <v>38</v>
      </c>
      <c r="J2" s="3" t="s">
        <v>303</v>
      </c>
      <c r="K2" s="3" t="s">
        <v>304</v>
      </c>
      <c r="L2" s="3"/>
      <c r="M2" s="3"/>
      <c r="N2" s="3" t="s">
        <v>39</v>
      </c>
      <c r="O2" s="3" t="s">
        <v>143</v>
      </c>
      <c r="P2" s="3" t="s">
        <v>144</v>
      </c>
      <c r="Q2" s="3" t="str">
        <f t="shared" ref="Q2:Q21" si="0">IF(AND($N2="AUTOR.UNIV./ADMIN. &amp; CENTRES",$O2="IUFEA"),"Uni Mail - Boulevard du Pont-d'Arve 40 - CH-1211 Genève 4",IF($N2="AUTOR.UNIV./ADMIN. &amp; CENTRES","Uni Dufour - 24 rue du Général-Dufour - CH-1211 Genève 4",IF($N2="FAC. D'ECONOMIE ET MANAGEMENT","Uni Mail - Boulevard du Pont-d'Arve 40 - CH-1211 Genève 4",IF($N2="FAC. TRADUCTION ET INTERPRET.","Uni Mail - Boulevard du Pont-d'Arve 40 - CH-1211 Genève 4",IF($N2="FAC.AUT.THEOLOGIE PROTESTANTE","Uni Bastion - 5 rue De-Candolle - CH-1211 Genève 4",IF($N2="FACULTE DE DROIT","Uni Mail - Boulevard du Pont-d'Arve 40 - CH-1211 Genève 4",IF($N2="FACULTE DE MEDECINE","Centre Médical Universitaire - Rue Michel-Servet 1 - 1206 Genève",IF($N2="FACULTE DES LETTRES","Uni Bastion - Rue De-Candolle 5 - CH-1211 Genève 4",IF($N2="FACULTE DES SCIENCES","Université de Genève - 30 quai Ernst Ansermet - CH-1211 Genève 4",IF($N2="FACULTE SCIENCES DE LA SOCIETE","Uni Mail - Boulevard du Pont-d'Arve 40 - 1211 Genève 4",IF($N2="INSTITUT D'ARCHITECTURE","Romano",IF($N2="PSYCHOLOGIE &amp; SC. DE L'EDUCT.","Uni Mail - Boulevard du Pont-d'Arve 40 - 1211 Genève 4",0))))))))))))</f>
        <v>Uni Dufour - 24 rue du Général-Dufour - CH-1211 Genève 4</v>
      </c>
      <c r="R2" s="11" t="s">
        <v>318</v>
      </c>
      <c r="S2" s="12" t="s">
        <v>319</v>
      </c>
      <c r="T2" s="12" t="s">
        <v>260</v>
      </c>
      <c r="U2" s="12" t="s">
        <v>269</v>
      </c>
      <c r="V2" s="12"/>
      <c r="W2" s="4">
        <v>2007347</v>
      </c>
      <c r="X2" s="4">
        <v>19805508</v>
      </c>
      <c r="Y2" s="2"/>
      <c r="Z2" s="3" t="s">
        <v>175</v>
      </c>
      <c r="AA2" s="3" t="s">
        <v>53</v>
      </c>
      <c r="AB2" s="3" t="s">
        <v>41</v>
      </c>
      <c r="AC2" s="3" t="s">
        <v>145</v>
      </c>
      <c r="AD2" s="5">
        <v>1</v>
      </c>
      <c r="AE2" s="4">
        <v>23</v>
      </c>
      <c r="AF2" s="11" t="str">
        <f t="shared" ref="AF2:AF21" si="1">IF(AA2="DIP","Office payeur OPE","Office payeur SSALA")</f>
        <v>Office payeur OPE</v>
      </c>
      <c r="AG2" s="15" t="s">
        <v>268</v>
      </c>
      <c r="AH2" s="12">
        <f t="shared" ref="AH2:AH21" si="2">AD2*100</f>
        <v>100</v>
      </c>
      <c r="AI2" s="12" t="str">
        <f t="shared" ref="AI2:AI21" si="3">IF(AND(AB2="PAT",AE2&gt;22),"Recteur",IF(AB2="ENS","Recteur",IF(AE2="","","Vice-recteur/rectrice")))</f>
        <v>Recteur</v>
      </c>
      <c r="AJ2" s="12"/>
      <c r="AK2" s="3" t="s">
        <v>42</v>
      </c>
      <c r="AL2" s="2"/>
      <c r="AM2" s="3" t="s">
        <v>176</v>
      </c>
      <c r="AN2" s="2"/>
      <c r="AO2" s="3" t="s">
        <v>149</v>
      </c>
      <c r="AP2" s="3" t="s">
        <v>157</v>
      </c>
      <c r="AQ2" s="3" t="s">
        <v>43</v>
      </c>
      <c r="AR2" s="2"/>
      <c r="AS2" s="2"/>
      <c r="AT2" s="6">
        <v>25101</v>
      </c>
      <c r="AU2" s="3" t="s">
        <v>177</v>
      </c>
      <c r="AV2" s="6">
        <v>36008</v>
      </c>
      <c r="AW2" s="3" t="s">
        <v>44</v>
      </c>
      <c r="AX2" s="3" t="s">
        <v>45</v>
      </c>
      <c r="AY2" s="2"/>
      <c r="AZ2" s="3" t="s">
        <v>174</v>
      </c>
      <c r="BA2" s="3" t="s">
        <v>46</v>
      </c>
      <c r="BB2" s="3" t="str">
        <f>LOWER(AZ2)&amp;"@unige.ch"</f>
        <v>pasche@unige.ch</v>
      </c>
      <c r="BC2" s="6">
        <v>45529</v>
      </c>
    </row>
    <row r="3" spans="1:55" ht="15" customHeight="1" thickBot="1">
      <c r="A3" s="3" t="s">
        <v>316</v>
      </c>
      <c r="B3" s="3" t="s">
        <v>173</v>
      </c>
      <c r="C3" s="11"/>
      <c r="D3" s="12"/>
      <c r="E3" s="12" t="s">
        <v>273</v>
      </c>
      <c r="F3" s="14" t="s">
        <v>339</v>
      </c>
      <c r="G3" s="12"/>
      <c r="H3" s="13" t="s">
        <v>253</v>
      </c>
      <c r="I3" s="3" t="s">
        <v>38</v>
      </c>
      <c r="J3" s="3" t="s">
        <v>311</v>
      </c>
      <c r="K3" s="3" t="s">
        <v>312</v>
      </c>
      <c r="L3" s="3"/>
      <c r="M3" s="3"/>
      <c r="N3" s="3" t="s">
        <v>39</v>
      </c>
      <c r="O3" s="3" t="s">
        <v>80</v>
      </c>
      <c r="P3" s="3" t="s">
        <v>81</v>
      </c>
      <c r="Q3" s="3" t="str">
        <f t="shared" si="0"/>
        <v>Uni Dufour - 24 rue du Général-Dufour - CH-1211 Genève 4</v>
      </c>
      <c r="R3" s="11" t="s">
        <v>318</v>
      </c>
      <c r="S3" s="12" t="s">
        <v>319</v>
      </c>
      <c r="T3" s="12" t="s">
        <v>260</v>
      </c>
      <c r="U3" s="12" t="s">
        <v>321</v>
      </c>
      <c r="V3" s="12"/>
      <c r="W3" s="4">
        <v>2024828</v>
      </c>
      <c r="X3" s="4">
        <v>19320318</v>
      </c>
      <c r="Y3" s="2"/>
      <c r="Z3" s="3" t="s">
        <v>179</v>
      </c>
      <c r="AA3" s="3" t="s">
        <v>53</v>
      </c>
      <c r="AB3" s="3" t="s">
        <v>41</v>
      </c>
      <c r="AC3" s="3" t="s">
        <v>82</v>
      </c>
      <c r="AD3" s="5">
        <v>0.5</v>
      </c>
      <c r="AE3" s="4">
        <v>15</v>
      </c>
      <c r="AF3" s="11" t="str">
        <f t="shared" si="1"/>
        <v>Office payeur OPE</v>
      </c>
      <c r="AG3" s="15" t="s">
        <v>268</v>
      </c>
      <c r="AH3" s="12">
        <f t="shared" si="2"/>
        <v>50</v>
      </c>
      <c r="AI3" s="12" t="str">
        <f t="shared" si="3"/>
        <v>Vice-recteur/rectrice</v>
      </c>
      <c r="AJ3" s="12" t="str">
        <f t="shared" ref="AJ2:AJ21" si="4">IF(AI3="Recteur","Audrey Leuba","")</f>
        <v/>
      </c>
      <c r="AK3" s="3" t="s">
        <v>50</v>
      </c>
      <c r="AL3" s="2"/>
      <c r="AM3" s="3" t="s">
        <v>180</v>
      </c>
      <c r="AN3" s="2"/>
      <c r="AO3" s="3" t="s">
        <v>60</v>
      </c>
      <c r="AP3" s="3" t="s">
        <v>57</v>
      </c>
      <c r="AQ3" s="3" t="s">
        <v>43</v>
      </c>
      <c r="AR3" s="3" t="s">
        <v>154</v>
      </c>
      <c r="AS3" s="3" t="s">
        <v>155</v>
      </c>
      <c r="AT3" s="6">
        <v>23041</v>
      </c>
      <c r="AU3" s="3" t="s">
        <v>181</v>
      </c>
      <c r="AV3" s="6">
        <v>37653</v>
      </c>
      <c r="AW3" s="3" t="s">
        <v>44</v>
      </c>
      <c r="AX3" s="3" t="s">
        <v>45</v>
      </c>
      <c r="AY3" s="2"/>
      <c r="AZ3" s="3" t="s">
        <v>178</v>
      </c>
      <c r="BA3" s="3" t="s">
        <v>70</v>
      </c>
      <c r="BB3" s="3" t="str">
        <f t="shared" ref="BB3:BB21" si="5">LOWER(AZ3)&amp;"@unige.ch"</f>
        <v>pasquier@unige.ch</v>
      </c>
      <c r="BC3" s="6">
        <v>45530</v>
      </c>
    </row>
    <row r="4" spans="1:55" ht="15" customHeight="1" thickBot="1">
      <c r="A4" s="3" t="s">
        <v>316</v>
      </c>
      <c r="B4" s="3" t="s">
        <v>173</v>
      </c>
      <c r="C4" s="11"/>
      <c r="D4" s="12"/>
      <c r="E4" s="12" t="s">
        <v>274</v>
      </c>
      <c r="F4" s="14" t="s">
        <v>340</v>
      </c>
      <c r="G4" s="12"/>
      <c r="H4" s="13" t="s">
        <v>253</v>
      </c>
      <c r="I4" s="3" t="s">
        <v>38</v>
      </c>
      <c r="J4" s="3" t="s">
        <v>307</v>
      </c>
      <c r="K4" s="3" t="s">
        <v>308</v>
      </c>
      <c r="L4" s="3"/>
      <c r="M4" s="3"/>
      <c r="N4" s="3" t="s">
        <v>39</v>
      </c>
      <c r="O4" s="3" t="s">
        <v>94</v>
      </c>
      <c r="P4" s="3" t="s">
        <v>95</v>
      </c>
      <c r="Q4" s="3" t="str">
        <f t="shared" si="0"/>
        <v>Uni Mail - Boulevard du Pont-d'Arve 40 - CH-1211 Genève 4</v>
      </c>
      <c r="R4" s="11" t="s">
        <v>318</v>
      </c>
      <c r="S4" s="12" t="s">
        <v>319</v>
      </c>
      <c r="T4" s="12" t="s">
        <v>260</v>
      </c>
      <c r="U4" s="12" t="s">
        <v>322</v>
      </c>
      <c r="V4" s="12"/>
      <c r="W4" s="4">
        <v>2106241</v>
      </c>
      <c r="X4" s="4">
        <v>19161600</v>
      </c>
      <c r="Y4" s="4">
        <v>5132932</v>
      </c>
      <c r="Z4" s="3" t="s">
        <v>196</v>
      </c>
      <c r="AA4" s="3" t="s">
        <v>40</v>
      </c>
      <c r="AB4" s="3" t="s">
        <v>41</v>
      </c>
      <c r="AC4" s="3" t="s">
        <v>133</v>
      </c>
      <c r="AD4" s="5">
        <v>0.15</v>
      </c>
      <c r="AE4" s="4">
        <v>17</v>
      </c>
      <c r="AF4" s="11" t="str">
        <f t="shared" si="1"/>
        <v>Office payeur SSALA</v>
      </c>
      <c r="AG4" s="15" t="s">
        <v>266</v>
      </c>
      <c r="AH4" s="12">
        <f t="shared" si="2"/>
        <v>15</v>
      </c>
      <c r="AI4" s="12" t="str">
        <f t="shared" si="3"/>
        <v>Vice-recteur/rectrice</v>
      </c>
      <c r="AJ4" s="12" t="str">
        <f t="shared" si="4"/>
        <v/>
      </c>
      <c r="AK4" s="3" t="s">
        <v>50</v>
      </c>
      <c r="AL4" s="2"/>
      <c r="AM4" s="3" t="s">
        <v>197</v>
      </c>
      <c r="AN4" s="2"/>
      <c r="AO4" s="3" t="s">
        <v>151</v>
      </c>
      <c r="AP4" s="3" t="s">
        <v>198</v>
      </c>
      <c r="AQ4" s="3" t="s">
        <v>62</v>
      </c>
      <c r="AR4" s="2"/>
      <c r="AS4" s="2"/>
      <c r="AT4" s="6">
        <v>25467</v>
      </c>
      <c r="AU4" s="3" t="s">
        <v>199</v>
      </c>
      <c r="AV4" s="6">
        <v>44774</v>
      </c>
      <c r="AW4" s="3" t="s">
        <v>63</v>
      </c>
      <c r="AX4" s="3" t="s">
        <v>63</v>
      </c>
      <c r="AY4" s="3" t="s">
        <v>64</v>
      </c>
      <c r="AZ4" s="3" t="s">
        <v>66</v>
      </c>
      <c r="BA4" s="3" t="s">
        <v>46</v>
      </c>
      <c r="BB4" s="3" t="str">
        <f t="shared" si="5"/>
        <v>philippe@unige.ch</v>
      </c>
      <c r="BC4" s="6">
        <v>45531</v>
      </c>
    </row>
    <row r="5" spans="1:55" ht="15" customHeight="1" thickBot="1">
      <c r="A5" s="3" t="s">
        <v>316</v>
      </c>
      <c r="B5" s="3" t="s">
        <v>173</v>
      </c>
      <c r="C5" s="11"/>
      <c r="D5" s="12"/>
      <c r="E5" s="12" t="s">
        <v>271</v>
      </c>
      <c r="F5" s="14" t="s">
        <v>341</v>
      </c>
      <c r="G5" s="12"/>
      <c r="H5" s="13" t="s">
        <v>253</v>
      </c>
      <c r="I5" s="3" t="s">
        <v>38</v>
      </c>
      <c r="J5" s="3" t="s">
        <v>287</v>
      </c>
      <c r="K5" s="3" t="s">
        <v>288</v>
      </c>
      <c r="L5" s="3"/>
      <c r="M5" s="3"/>
      <c r="N5" s="3" t="s">
        <v>39</v>
      </c>
      <c r="O5" s="3" t="s">
        <v>54</v>
      </c>
      <c r="P5" s="3" t="s">
        <v>55</v>
      </c>
      <c r="Q5" s="3" t="str">
        <f t="shared" si="0"/>
        <v>Uni Dufour - 24 rue du Général-Dufour - CH-1211 Genève 4</v>
      </c>
      <c r="R5" s="11" t="s">
        <v>318</v>
      </c>
      <c r="S5" s="12" t="s">
        <v>319</v>
      </c>
      <c r="T5" s="12" t="s">
        <v>260</v>
      </c>
      <c r="U5" s="12" t="s">
        <v>323</v>
      </c>
      <c r="V5" s="12"/>
      <c r="W5" s="4">
        <v>2132943</v>
      </c>
      <c r="X5" s="4">
        <v>40021533</v>
      </c>
      <c r="Y5" s="2"/>
      <c r="Z5" s="3" t="s">
        <v>207</v>
      </c>
      <c r="AA5" s="3" t="s">
        <v>53</v>
      </c>
      <c r="AB5" s="3" t="s">
        <v>41</v>
      </c>
      <c r="AC5" s="3" t="s">
        <v>139</v>
      </c>
      <c r="AD5" s="5">
        <v>0.8</v>
      </c>
      <c r="AE5" s="4">
        <v>19</v>
      </c>
      <c r="AF5" s="11" t="str">
        <f t="shared" si="1"/>
        <v>Office payeur OPE</v>
      </c>
      <c r="AG5" s="15" t="s">
        <v>268</v>
      </c>
      <c r="AH5" s="12">
        <f t="shared" si="2"/>
        <v>80</v>
      </c>
      <c r="AI5" s="12" t="str">
        <f t="shared" si="3"/>
        <v>Vice-recteur/rectrice</v>
      </c>
      <c r="AJ5" s="12" t="str">
        <f t="shared" si="4"/>
        <v/>
      </c>
      <c r="AK5" s="3" t="s">
        <v>50</v>
      </c>
      <c r="AL5" s="2"/>
      <c r="AM5" s="3" t="s">
        <v>208</v>
      </c>
      <c r="AN5" s="2"/>
      <c r="AO5" s="3" t="s">
        <v>61</v>
      </c>
      <c r="AP5" s="3" t="s">
        <v>132</v>
      </c>
      <c r="AQ5" s="3" t="s">
        <v>62</v>
      </c>
      <c r="AR5" s="2"/>
      <c r="AS5" s="2"/>
      <c r="AT5" s="6">
        <v>32090</v>
      </c>
      <c r="AU5" s="3" t="s">
        <v>209</v>
      </c>
      <c r="AV5" s="6">
        <v>44197</v>
      </c>
      <c r="AW5" s="3" t="s">
        <v>63</v>
      </c>
      <c r="AX5" s="3" t="s">
        <v>63</v>
      </c>
      <c r="AY5" s="3" t="s">
        <v>64</v>
      </c>
      <c r="AZ5" s="3" t="s">
        <v>206</v>
      </c>
      <c r="BA5" s="3" t="s">
        <v>46</v>
      </c>
      <c r="BB5" s="3" t="str">
        <f t="shared" si="5"/>
        <v>tardy@unige.ch</v>
      </c>
      <c r="BC5" s="6">
        <v>45532</v>
      </c>
    </row>
    <row r="6" spans="1:55" ht="15" customHeight="1" thickBot="1">
      <c r="A6" s="3" t="s">
        <v>316</v>
      </c>
      <c r="B6" s="3" t="s">
        <v>173</v>
      </c>
      <c r="C6" s="11"/>
      <c r="D6" s="12"/>
      <c r="E6" s="12" t="s">
        <v>276</v>
      </c>
      <c r="F6" s="14" t="s">
        <v>342</v>
      </c>
      <c r="G6" s="12"/>
      <c r="H6" s="13" t="s">
        <v>253</v>
      </c>
      <c r="I6" s="3" t="s">
        <v>38</v>
      </c>
      <c r="J6" s="3" t="s">
        <v>299</v>
      </c>
      <c r="K6" s="3" t="s">
        <v>300</v>
      </c>
      <c r="L6" s="3"/>
      <c r="M6" s="3"/>
      <c r="N6" s="3" t="s">
        <v>223</v>
      </c>
      <c r="O6" s="3" t="s">
        <v>227</v>
      </c>
      <c r="P6" s="3" t="s">
        <v>228</v>
      </c>
      <c r="Q6" s="3" t="str">
        <f t="shared" si="0"/>
        <v>Centre Médical Universitaire - Rue Michel-Servet 1 - 1206 Genève</v>
      </c>
      <c r="R6" s="11" t="s">
        <v>320</v>
      </c>
      <c r="S6" s="12" t="s">
        <v>172</v>
      </c>
      <c r="T6" s="12" t="s">
        <v>260</v>
      </c>
      <c r="U6" s="12" t="s">
        <v>270</v>
      </c>
      <c r="V6" s="12"/>
      <c r="W6" s="4">
        <v>2141790</v>
      </c>
      <c r="X6" s="2"/>
      <c r="Y6" s="2"/>
      <c r="Z6" s="3" t="s">
        <v>239</v>
      </c>
      <c r="AA6" s="3" t="s">
        <v>40</v>
      </c>
      <c r="AB6" s="3" t="s">
        <v>49</v>
      </c>
      <c r="AC6" s="3" t="s">
        <v>134</v>
      </c>
      <c r="AD6" s="2"/>
      <c r="AE6" s="2"/>
      <c r="AF6" s="11" t="str">
        <f t="shared" si="1"/>
        <v>Office payeur SSALA</v>
      </c>
      <c r="AG6" s="15" t="s">
        <v>266</v>
      </c>
      <c r="AH6" s="12">
        <f t="shared" si="2"/>
        <v>0</v>
      </c>
      <c r="AI6" s="12" t="str">
        <f t="shared" si="3"/>
        <v/>
      </c>
      <c r="AJ6" s="12" t="str">
        <f t="shared" si="4"/>
        <v/>
      </c>
      <c r="AK6" s="3" t="s">
        <v>42</v>
      </c>
      <c r="AL6" s="2"/>
      <c r="AM6" s="3" t="s">
        <v>240</v>
      </c>
      <c r="AN6" s="2"/>
      <c r="AO6" s="3" t="s">
        <v>241</v>
      </c>
      <c r="AP6" s="3" t="s">
        <v>242</v>
      </c>
      <c r="AQ6" s="3" t="s">
        <v>140</v>
      </c>
      <c r="AR6" s="2"/>
      <c r="AS6" s="2"/>
      <c r="AT6" s="6">
        <v>22843</v>
      </c>
      <c r="AU6" s="3" t="s">
        <v>243</v>
      </c>
      <c r="AV6" s="6">
        <v>45199</v>
      </c>
      <c r="AW6" s="3" t="s">
        <v>141</v>
      </c>
      <c r="AX6" s="3" t="s">
        <v>45</v>
      </c>
      <c r="AY6" s="2"/>
      <c r="AZ6" s="3" t="s">
        <v>238</v>
      </c>
      <c r="BA6" s="3" t="s">
        <v>52</v>
      </c>
      <c r="BB6" s="3" t="str">
        <f t="shared" si="5"/>
        <v>aebi@unige.ch</v>
      </c>
      <c r="BC6" s="6">
        <v>45533</v>
      </c>
    </row>
    <row r="7" spans="1:55" ht="15" customHeight="1" thickBot="1">
      <c r="A7" s="3" t="s">
        <v>316</v>
      </c>
      <c r="B7" s="3" t="s">
        <v>173</v>
      </c>
      <c r="C7" s="11"/>
      <c r="D7" s="12"/>
      <c r="E7" s="16" t="s">
        <v>272</v>
      </c>
      <c r="F7" s="14" t="s">
        <v>343</v>
      </c>
      <c r="G7" s="16"/>
      <c r="H7" s="13" t="s">
        <v>253</v>
      </c>
      <c r="I7" s="3" t="s">
        <v>38</v>
      </c>
      <c r="J7" s="3" t="s">
        <v>297</v>
      </c>
      <c r="K7" s="3" t="s">
        <v>298</v>
      </c>
      <c r="L7" s="3"/>
      <c r="M7" s="3"/>
      <c r="N7" s="3" t="s">
        <v>39</v>
      </c>
      <c r="O7" s="3" t="s">
        <v>135</v>
      </c>
      <c r="P7" s="3" t="s">
        <v>136</v>
      </c>
      <c r="Q7" s="3" t="str">
        <f t="shared" si="0"/>
        <v>Uni Dufour - 24 rue du Général-Dufour - CH-1211 Genève 4</v>
      </c>
      <c r="R7" s="11" t="s">
        <v>320</v>
      </c>
      <c r="S7" s="12" t="s">
        <v>172</v>
      </c>
      <c r="T7" s="12" t="s">
        <v>260</v>
      </c>
      <c r="U7" s="12" t="s">
        <v>324</v>
      </c>
      <c r="V7" s="12"/>
      <c r="W7" s="4">
        <v>2144209</v>
      </c>
      <c r="X7" s="4">
        <v>40023392</v>
      </c>
      <c r="Y7" s="2"/>
      <c r="Z7" s="3" t="s">
        <v>169</v>
      </c>
      <c r="AA7" s="3" t="s">
        <v>53</v>
      </c>
      <c r="AB7" s="3" t="s">
        <v>41</v>
      </c>
      <c r="AC7" s="3" t="s">
        <v>162</v>
      </c>
      <c r="AD7" s="5">
        <v>1</v>
      </c>
      <c r="AE7" s="4">
        <v>11</v>
      </c>
      <c r="AF7" s="11" t="str">
        <f t="shared" si="1"/>
        <v>Office payeur OPE</v>
      </c>
      <c r="AG7" s="15" t="s">
        <v>268</v>
      </c>
      <c r="AH7" s="12">
        <f t="shared" si="2"/>
        <v>100</v>
      </c>
      <c r="AI7" s="12" t="str">
        <f t="shared" si="3"/>
        <v>Vice-recteur/rectrice</v>
      </c>
      <c r="AJ7" s="12" t="str">
        <f t="shared" si="4"/>
        <v/>
      </c>
      <c r="AK7" s="3" t="s">
        <v>42</v>
      </c>
      <c r="AL7" s="2"/>
      <c r="AM7" s="3" t="s">
        <v>170</v>
      </c>
      <c r="AN7" s="2"/>
      <c r="AO7" s="3" t="s">
        <v>137</v>
      </c>
      <c r="AP7" s="3" t="s">
        <v>57</v>
      </c>
      <c r="AQ7" s="3" t="s">
        <v>43</v>
      </c>
      <c r="AR7" s="2"/>
      <c r="AS7" s="2"/>
      <c r="AT7" s="6">
        <v>26090</v>
      </c>
      <c r="AU7" s="3" t="s">
        <v>171</v>
      </c>
      <c r="AV7" s="6">
        <v>42156</v>
      </c>
      <c r="AW7" s="3" t="s">
        <v>44</v>
      </c>
      <c r="AX7" s="3" t="s">
        <v>45</v>
      </c>
      <c r="AY7" s="2"/>
      <c r="AZ7" s="3" t="s">
        <v>168</v>
      </c>
      <c r="BA7" s="3" t="s">
        <v>52</v>
      </c>
      <c r="BB7" s="3" t="str">
        <f t="shared" si="5"/>
        <v>mandofia@unige.ch</v>
      </c>
      <c r="BC7" s="6">
        <v>45534</v>
      </c>
    </row>
    <row r="8" spans="1:55" ht="15" customHeight="1" thickBot="1">
      <c r="A8" s="3" t="s">
        <v>316</v>
      </c>
      <c r="B8" s="3" t="s">
        <v>173</v>
      </c>
      <c r="C8" s="11"/>
      <c r="D8" s="12"/>
      <c r="E8" s="12" t="s">
        <v>271</v>
      </c>
      <c r="F8" s="14" t="s">
        <v>344</v>
      </c>
      <c r="G8" s="12"/>
      <c r="H8" s="13" t="s">
        <v>253</v>
      </c>
      <c r="I8" s="3" t="s">
        <v>38</v>
      </c>
      <c r="J8" s="3" t="s">
        <v>289</v>
      </c>
      <c r="K8" s="3" t="s">
        <v>290</v>
      </c>
      <c r="L8" s="3"/>
      <c r="M8" s="3"/>
      <c r="N8" s="3" t="s">
        <v>39</v>
      </c>
      <c r="O8" s="3" t="s">
        <v>106</v>
      </c>
      <c r="P8" s="3" t="s">
        <v>107</v>
      </c>
      <c r="Q8" s="3" t="str">
        <f t="shared" si="0"/>
        <v>Uni Dufour - 24 rue du Général-Dufour - CH-1211 Genève 4</v>
      </c>
      <c r="R8" s="11" t="s">
        <v>320</v>
      </c>
      <c r="S8" s="12" t="s">
        <v>172</v>
      </c>
      <c r="T8" s="12" t="s">
        <v>260</v>
      </c>
      <c r="U8" s="12" t="s">
        <v>325</v>
      </c>
      <c r="V8" s="12"/>
      <c r="W8" s="4">
        <v>2148821</v>
      </c>
      <c r="X8" s="2"/>
      <c r="Y8" s="2"/>
      <c r="Z8" s="3" t="s">
        <v>108</v>
      </c>
      <c r="AA8" s="3" t="s">
        <v>40</v>
      </c>
      <c r="AB8" s="3" t="s">
        <v>49</v>
      </c>
      <c r="AC8" s="3" t="s">
        <v>109</v>
      </c>
      <c r="AD8" s="5">
        <v>1</v>
      </c>
      <c r="AE8" s="2"/>
      <c r="AF8" s="11" t="str">
        <f t="shared" si="1"/>
        <v>Office payeur SSALA</v>
      </c>
      <c r="AG8" s="15" t="s">
        <v>266</v>
      </c>
      <c r="AH8" s="12">
        <f t="shared" si="2"/>
        <v>100</v>
      </c>
      <c r="AI8" s="12" t="str">
        <f t="shared" si="3"/>
        <v/>
      </c>
      <c r="AJ8" s="12" t="str">
        <f t="shared" si="4"/>
        <v/>
      </c>
      <c r="AK8" s="3" t="s">
        <v>50</v>
      </c>
      <c r="AL8" s="3" t="s">
        <v>110</v>
      </c>
      <c r="AM8" s="3" t="s">
        <v>111</v>
      </c>
      <c r="AN8" s="2"/>
      <c r="AO8" s="3" t="s">
        <v>60</v>
      </c>
      <c r="AP8" s="3" t="s">
        <v>57</v>
      </c>
      <c r="AQ8" s="3" t="s">
        <v>43</v>
      </c>
      <c r="AR8" s="2"/>
      <c r="AS8" s="2"/>
      <c r="AT8" s="6">
        <v>30480</v>
      </c>
      <c r="AU8" s="3" t="s">
        <v>112</v>
      </c>
      <c r="AV8" s="6">
        <v>45170</v>
      </c>
      <c r="AW8" s="3" t="s">
        <v>44</v>
      </c>
      <c r="AX8" s="3" t="s">
        <v>113</v>
      </c>
      <c r="AY8" s="3" t="s">
        <v>93</v>
      </c>
      <c r="AZ8" s="3" t="s">
        <v>105</v>
      </c>
      <c r="BA8" s="3" t="s">
        <v>52</v>
      </c>
      <c r="BB8" s="3" t="str">
        <f t="shared" si="5"/>
        <v>antypa@unige.ch</v>
      </c>
      <c r="BC8" s="6">
        <v>45535</v>
      </c>
    </row>
    <row r="9" spans="1:55" ht="15" customHeight="1" thickBot="1">
      <c r="A9" s="3" t="s">
        <v>316</v>
      </c>
      <c r="B9" s="3" t="s">
        <v>173</v>
      </c>
      <c r="C9" s="11"/>
      <c r="D9" s="12"/>
      <c r="E9" s="12" t="s">
        <v>273</v>
      </c>
      <c r="F9" s="14" t="s">
        <v>345</v>
      </c>
      <c r="G9" s="12"/>
      <c r="H9" s="13" t="s">
        <v>253</v>
      </c>
      <c r="I9" s="3" t="s">
        <v>38</v>
      </c>
      <c r="J9" s="3" t="s">
        <v>309</v>
      </c>
      <c r="K9" s="3" t="s">
        <v>310</v>
      </c>
      <c r="L9" s="3"/>
      <c r="M9" s="3"/>
      <c r="N9" s="3" t="s">
        <v>39</v>
      </c>
      <c r="O9" s="3" t="s">
        <v>147</v>
      </c>
      <c r="P9" s="3" t="s">
        <v>148</v>
      </c>
      <c r="Q9" s="3" t="str">
        <f t="shared" si="0"/>
        <v>Uni Dufour - 24 rue du Général-Dufour - CH-1211 Genève 4</v>
      </c>
      <c r="R9" s="11" t="s">
        <v>320</v>
      </c>
      <c r="S9" s="12" t="s">
        <v>172</v>
      </c>
      <c r="T9" s="12" t="s">
        <v>260</v>
      </c>
      <c r="U9" s="12" t="s">
        <v>326</v>
      </c>
      <c r="V9" s="12"/>
      <c r="W9" s="4">
        <v>2149969</v>
      </c>
      <c r="X9" s="4">
        <v>40007630</v>
      </c>
      <c r="Y9" s="2"/>
      <c r="Z9" s="3" t="s">
        <v>188</v>
      </c>
      <c r="AA9" s="3" t="s">
        <v>53</v>
      </c>
      <c r="AB9" s="3" t="s">
        <v>41</v>
      </c>
      <c r="AC9" s="3" t="s">
        <v>153</v>
      </c>
      <c r="AD9" s="5">
        <v>0.8</v>
      </c>
      <c r="AE9" s="4">
        <v>17</v>
      </c>
      <c r="AF9" s="11" t="str">
        <f t="shared" si="1"/>
        <v>Office payeur OPE</v>
      </c>
      <c r="AG9" s="15" t="s">
        <v>268</v>
      </c>
      <c r="AH9" s="12">
        <f t="shared" si="2"/>
        <v>80</v>
      </c>
      <c r="AI9" s="12" t="str">
        <f t="shared" si="3"/>
        <v>Vice-recteur/rectrice</v>
      </c>
      <c r="AJ9" s="12" t="str">
        <f t="shared" si="4"/>
        <v/>
      </c>
      <c r="AK9" s="3" t="s">
        <v>42</v>
      </c>
      <c r="AL9" s="2"/>
      <c r="AM9" s="3" t="s">
        <v>189</v>
      </c>
      <c r="AN9" s="2"/>
      <c r="AO9" s="3" t="s">
        <v>71</v>
      </c>
      <c r="AP9" s="3" t="s">
        <v>57</v>
      </c>
      <c r="AQ9" s="3" t="s">
        <v>43</v>
      </c>
      <c r="AR9" s="3" t="s">
        <v>160</v>
      </c>
      <c r="AS9" s="3" t="s">
        <v>142</v>
      </c>
      <c r="AT9" s="6">
        <v>26629</v>
      </c>
      <c r="AU9" s="3" t="s">
        <v>190</v>
      </c>
      <c r="AV9" s="6">
        <v>41365</v>
      </c>
      <c r="AW9" s="3" t="s">
        <v>44</v>
      </c>
      <c r="AX9" s="3" t="s">
        <v>45</v>
      </c>
      <c r="AY9" s="2"/>
      <c r="AZ9" s="3" t="s">
        <v>187</v>
      </c>
      <c r="BA9" s="3" t="s">
        <v>46</v>
      </c>
      <c r="BB9" s="3" t="str">
        <f t="shared" si="5"/>
        <v>pavel@unige.ch</v>
      </c>
      <c r="BC9" s="6">
        <v>45536</v>
      </c>
    </row>
    <row r="10" spans="1:55" ht="15" customHeight="1" thickBot="1">
      <c r="A10" s="3" t="s">
        <v>316</v>
      </c>
      <c r="B10" s="3" t="s">
        <v>173</v>
      </c>
      <c r="C10" s="11"/>
      <c r="D10" s="12"/>
      <c r="E10" s="12" t="s">
        <v>273</v>
      </c>
      <c r="F10" s="14" t="s">
        <v>346</v>
      </c>
      <c r="G10" s="12"/>
      <c r="H10" s="13" t="s">
        <v>253</v>
      </c>
      <c r="I10" s="3" t="s">
        <v>38</v>
      </c>
      <c r="J10" s="3" t="s">
        <v>285</v>
      </c>
      <c r="K10" s="3" t="s">
        <v>286</v>
      </c>
      <c r="L10" s="3"/>
      <c r="M10" s="3"/>
      <c r="N10" s="3" t="s">
        <v>39</v>
      </c>
      <c r="O10" s="3" t="s">
        <v>143</v>
      </c>
      <c r="P10" s="3" t="s">
        <v>144</v>
      </c>
      <c r="Q10" s="3" t="str">
        <f t="shared" si="0"/>
        <v>Uni Dufour - 24 rue du Général-Dufour - CH-1211 Genève 4</v>
      </c>
      <c r="R10" s="11" t="s">
        <v>320</v>
      </c>
      <c r="S10" s="12" t="s">
        <v>172</v>
      </c>
      <c r="T10" s="12" t="s">
        <v>260</v>
      </c>
      <c r="U10" s="12" t="s">
        <v>327</v>
      </c>
      <c r="V10" s="12"/>
      <c r="W10" s="4">
        <v>2150449</v>
      </c>
      <c r="X10" s="4">
        <v>40105370</v>
      </c>
      <c r="Y10" s="2"/>
      <c r="Z10" s="3" t="s">
        <v>192</v>
      </c>
      <c r="AA10" s="3" t="s">
        <v>53</v>
      </c>
      <c r="AB10" s="3" t="s">
        <v>41</v>
      </c>
      <c r="AC10" s="3" t="s">
        <v>67</v>
      </c>
      <c r="AD10" s="5">
        <v>1</v>
      </c>
      <c r="AE10" s="4">
        <v>21</v>
      </c>
      <c r="AF10" s="11" t="str">
        <f t="shared" si="1"/>
        <v>Office payeur OPE</v>
      </c>
      <c r="AG10" s="15" t="s">
        <v>268</v>
      </c>
      <c r="AH10" s="12">
        <f t="shared" si="2"/>
        <v>100</v>
      </c>
      <c r="AI10" s="12" t="str">
        <f t="shared" si="3"/>
        <v>Vice-recteur/rectrice</v>
      </c>
      <c r="AJ10" s="12" t="str">
        <f t="shared" si="4"/>
        <v/>
      </c>
      <c r="AK10" s="3" t="s">
        <v>42</v>
      </c>
      <c r="AL10" s="2"/>
      <c r="AM10" s="3" t="s">
        <v>193</v>
      </c>
      <c r="AN10" s="2"/>
      <c r="AO10" s="3" t="s">
        <v>156</v>
      </c>
      <c r="AP10" s="3" t="s">
        <v>194</v>
      </c>
      <c r="AQ10" s="3" t="s">
        <v>62</v>
      </c>
      <c r="AR10" s="2"/>
      <c r="AS10" s="2"/>
      <c r="AT10" s="6">
        <v>30785</v>
      </c>
      <c r="AU10" s="3" t="s">
        <v>195</v>
      </c>
      <c r="AV10" s="6">
        <v>42370</v>
      </c>
      <c r="AW10" s="3" t="s">
        <v>63</v>
      </c>
      <c r="AX10" s="3" t="s">
        <v>63</v>
      </c>
      <c r="AY10" s="3" t="s">
        <v>64</v>
      </c>
      <c r="AZ10" s="3" t="s">
        <v>191</v>
      </c>
      <c r="BA10" s="3" t="s">
        <v>46</v>
      </c>
      <c r="BB10" s="3" t="str">
        <f t="shared" si="5"/>
        <v>peccoux@unige.ch</v>
      </c>
      <c r="BC10" s="6">
        <v>45537</v>
      </c>
    </row>
    <row r="11" spans="1:55" ht="15" customHeight="1" thickBot="1">
      <c r="A11" s="3" t="s">
        <v>316</v>
      </c>
      <c r="B11" s="3" t="s">
        <v>173</v>
      </c>
      <c r="C11" s="11"/>
      <c r="D11" s="12"/>
      <c r="E11" s="12" t="s">
        <v>272</v>
      </c>
      <c r="F11" s="14" t="s">
        <v>347</v>
      </c>
      <c r="G11" s="12"/>
      <c r="H11" s="13" t="s">
        <v>253</v>
      </c>
      <c r="I11" s="3" t="s">
        <v>38</v>
      </c>
      <c r="J11" s="3" t="s">
        <v>293</v>
      </c>
      <c r="K11" s="3" t="s">
        <v>294</v>
      </c>
      <c r="L11" s="3"/>
      <c r="M11" s="3"/>
      <c r="N11" s="3" t="s">
        <v>39</v>
      </c>
      <c r="O11" s="3" t="s">
        <v>72</v>
      </c>
      <c r="P11" s="3" t="s">
        <v>73</v>
      </c>
      <c r="Q11" s="3" t="str">
        <f t="shared" si="0"/>
        <v>Uni Dufour - 24 rue du Général-Dufour - CH-1211 Genève 4</v>
      </c>
      <c r="R11" s="11" t="s">
        <v>320</v>
      </c>
      <c r="S11" s="12" t="s">
        <v>172</v>
      </c>
      <c r="T11" s="12" t="s">
        <v>260</v>
      </c>
      <c r="U11" s="12" t="s">
        <v>328</v>
      </c>
      <c r="V11" s="12"/>
      <c r="W11" s="4">
        <v>2151141</v>
      </c>
      <c r="X11" s="4">
        <v>40028913</v>
      </c>
      <c r="Y11" s="2"/>
      <c r="Z11" s="3" t="s">
        <v>163</v>
      </c>
      <c r="AA11" s="3" t="s">
        <v>53</v>
      </c>
      <c r="AB11" s="3" t="s">
        <v>49</v>
      </c>
      <c r="AC11" s="3" t="s">
        <v>74</v>
      </c>
      <c r="AD11" s="5">
        <v>0.4</v>
      </c>
      <c r="AE11" s="4">
        <v>20</v>
      </c>
      <c r="AF11" s="11" t="str">
        <f t="shared" si="1"/>
        <v>Office payeur OPE</v>
      </c>
      <c r="AG11" s="15" t="s">
        <v>268</v>
      </c>
      <c r="AH11" s="12">
        <f t="shared" si="2"/>
        <v>40</v>
      </c>
      <c r="AI11" s="12" t="str">
        <f t="shared" si="3"/>
        <v>Vice-recteur/rectrice</v>
      </c>
      <c r="AJ11" s="12" t="str">
        <f t="shared" si="4"/>
        <v/>
      </c>
      <c r="AK11" s="3" t="s">
        <v>50</v>
      </c>
      <c r="AL11" s="2"/>
      <c r="AM11" s="3" t="s">
        <v>164</v>
      </c>
      <c r="AN11" s="2"/>
      <c r="AO11" s="3" t="s">
        <v>152</v>
      </c>
      <c r="AP11" s="3" t="s">
        <v>165</v>
      </c>
      <c r="AQ11" s="3" t="s">
        <v>62</v>
      </c>
      <c r="AR11" s="2"/>
      <c r="AS11" s="2"/>
      <c r="AT11" s="6">
        <v>25884</v>
      </c>
      <c r="AU11" s="3" t="s">
        <v>166</v>
      </c>
      <c r="AV11" s="6">
        <v>45139</v>
      </c>
      <c r="AW11" s="3" t="s">
        <v>63</v>
      </c>
      <c r="AX11" s="3" t="s">
        <v>63</v>
      </c>
      <c r="AY11" s="3" t="s">
        <v>64</v>
      </c>
      <c r="AZ11" s="3" t="s">
        <v>167</v>
      </c>
      <c r="BA11" s="3" t="s">
        <v>52</v>
      </c>
      <c r="BB11" s="3" t="str">
        <f t="shared" si="5"/>
        <v>malaplate@unige.ch</v>
      </c>
      <c r="BC11" s="6">
        <v>45538</v>
      </c>
    </row>
    <row r="12" spans="1:55" ht="15" customHeight="1" thickBot="1">
      <c r="A12" s="3" t="s">
        <v>316</v>
      </c>
      <c r="B12" s="3" t="s">
        <v>173</v>
      </c>
      <c r="C12" s="11"/>
      <c r="D12" s="12"/>
      <c r="E12" s="12" t="s">
        <v>271</v>
      </c>
      <c r="F12" s="14" t="s">
        <v>348</v>
      </c>
      <c r="G12" s="12"/>
      <c r="H12" s="13" t="s">
        <v>253</v>
      </c>
      <c r="I12" s="3" t="s">
        <v>38</v>
      </c>
      <c r="J12" s="3" t="s">
        <v>313</v>
      </c>
      <c r="K12" s="3" t="s">
        <v>314</v>
      </c>
      <c r="L12" s="3"/>
      <c r="M12" s="3"/>
      <c r="N12" s="3" t="s">
        <v>223</v>
      </c>
      <c r="O12" s="3" t="s">
        <v>233</v>
      </c>
      <c r="P12" s="3" t="s">
        <v>234</v>
      </c>
      <c r="Q12" s="3" t="str">
        <f t="shared" si="0"/>
        <v>Centre Médical Universitaire - Rue Michel-Servet 1 - 1206 Genève</v>
      </c>
      <c r="R12" s="11" t="s">
        <v>320</v>
      </c>
      <c r="S12" s="12" t="s">
        <v>172</v>
      </c>
      <c r="T12" s="12" t="s">
        <v>260</v>
      </c>
      <c r="U12" s="12" t="s">
        <v>329</v>
      </c>
      <c r="V12" s="12"/>
      <c r="W12" s="4">
        <v>2151237</v>
      </c>
      <c r="X12" s="4">
        <v>40030193</v>
      </c>
      <c r="Y12" s="2"/>
      <c r="Z12" s="3" t="s">
        <v>235</v>
      </c>
      <c r="AA12" s="3" t="s">
        <v>53</v>
      </c>
      <c r="AB12" s="3" t="s">
        <v>41</v>
      </c>
      <c r="AC12" s="3" t="s">
        <v>92</v>
      </c>
      <c r="AD12" s="5">
        <v>0.8</v>
      </c>
      <c r="AE12" s="4">
        <v>19</v>
      </c>
      <c r="AF12" s="11" t="str">
        <f t="shared" si="1"/>
        <v>Office payeur OPE</v>
      </c>
      <c r="AG12" s="15" t="s">
        <v>268</v>
      </c>
      <c r="AH12" s="12">
        <f t="shared" si="2"/>
        <v>80</v>
      </c>
      <c r="AI12" s="12" t="str">
        <f t="shared" si="3"/>
        <v>Vice-recteur/rectrice</v>
      </c>
      <c r="AJ12" s="12" t="str">
        <f t="shared" si="4"/>
        <v/>
      </c>
      <c r="AK12" s="3" t="s">
        <v>50</v>
      </c>
      <c r="AL12" s="2"/>
      <c r="AM12" s="3" t="s">
        <v>236</v>
      </c>
      <c r="AN12" s="2"/>
      <c r="AO12" s="3" t="s">
        <v>71</v>
      </c>
      <c r="AP12" s="3" t="s">
        <v>44</v>
      </c>
      <c r="AQ12" s="3" t="s">
        <v>43</v>
      </c>
      <c r="AR12" s="2"/>
      <c r="AS12" s="2"/>
      <c r="AT12" s="6">
        <v>28652</v>
      </c>
      <c r="AU12" s="3" t="s">
        <v>237</v>
      </c>
      <c r="AV12" s="6">
        <v>41699</v>
      </c>
      <c r="AW12" s="3" t="s">
        <v>44</v>
      </c>
      <c r="AX12" s="3" t="s">
        <v>78</v>
      </c>
      <c r="AY12" s="3" t="s">
        <v>216</v>
      </c>
      <c r="AZ12" s="3" t="s">
        <v>232</v>
      </c>
      <c r="BA12" s="3" t="s">
        <v>52</v>
      </c>
      <c r="BB12" s="3" t="str">
        <f t="shared" si="5"/>
        <v>acampora@unige.ch</v>
      </c>
      <c r="BC12" s="6">
        <v>45539</v>
      </c>
    </row>
    <row r="13" spans="1:55" ht="15" customHeight="1" thickBot="1">
      <c r="A13" s="3" t="s">
        <v>317</v>
      </c>
      <c r="B13" s="3" t="s">
        <v>161</v>
      </c>
      <c r="C13" s="11"/>
      <c r="D13" s="12"/>
      <c r="E13" s="12" t="s">
        <v>271</v>
      </c>
      <c r="F13" s="14" t="s">
        <v>349</v>
      </c>
      <c r="G13" s="16"/>
      <c r="H13" s="13" t="s">
        <v>253</v>
      </c>
      <c r="I13" s="3" t="s">
        <v>38</v>
      </c>
      <c r="J13" s="3" t="s">
        <v>315</v>
      </c>
      <c r="K13" s="3" t="s">
        <v>158</v>
      </c>
      <c r="L13" s="3"/>
      <c r="M13" s="3"/>
      <c r="N13" s="3" t="s">
        <v>39</v>
      </c>
      <c r="O13" s="3" t="s">
        <v>47</v>
      </c>
      <c r="P13" s="3" t="s">
        <v>48</v>
      </c>
      <c r="Q13" s="3" t="str">
        <f t="shared" si="0"/>
        <v>Uni Dufour - 24 rue du Général-Dufour - CH-1211 Genève 4</v>
      </c>
      <c r="R13" s="11" t="s">
        <v>320</v>
      </c>
      <c r="S13" s="12" t="s">
        <v>172</v>
      </c>
      <c r="T13" s="12" t="s">
        <v>260</v>
      </c>
      <c r="U13" s="12" t="s">
        <v>330</v>
      </c>
      <c r="V13" s="12"/>
      <c r="W13" s="4">
        <v>2152312</v>
      </c>
      <c r="X13" s="2"/>
      <c r="Y13" s="4">
        <v>5128496</v>
      </c>
      <c r="Z13" s="3" t="s">
        <v>84</v>
      </c>
      <c r="AA13" s="3" t="s">
        <v>40</v>
      </c>
      <c r="AB13" s="3" t="s">
        <v>49</v>
      </c>
      <c r="AC13" s="3" t="s">
        <v>85</v>
      </c>
      <c r="AD13" s="5">
        <v>0.5</v>
      </c>
      <c r="AE13" s="4">
        <v>19</v>
      </c>
      <c r="AF13" s="11" t="str">
        <f t="shared" si="1"/>
        <v>Office payeur SSALA</v>
      </c>
      <c r="AG13" s="15" t="s">
        <v>266</v>
      </c>
      <c r="AH13" s="12">
        <f t="shared" si="2"/>
        <v>50</v>
      </c>
      <c r="AI13" s="12" t="str">
        <f t="shared" si="3"/>
        <v>Vice-recteur/rectrice</v>
      </c>
      <c r="AJ13" s="12" t="str">
        <f t="shared" si="4"/>
        <v/>
      </c>
      <c r="AK13" s="3" t="s">
        <v>42</v>
      </c>
      <c r="AL13" s="2"/>
      <c r="AM13" s="3" t="s">
        <v>86</v>
      </c>
      <c r="AN13" s="2"/>
      <c r="AO13" s="3" t="s">
        <v>87</v>
      </c>
      <c r="AP13" s="3" t="s">
        <v>88</v>
      </c>
      <c r="AQ13" s="3" t="s">
        <v>89</v>
      </c>
      <c r="AR13" s="2"/>
      <c r="AS13" s="2"/>
      <c r="AT13" s="6">
        <v>29459</v>
      </c>
      <c r="AU13" s="3" t="s">
        <v>90</v>
      </c>
      <c r="AV13" s="6">
        <v>42736</v>
      </c>
      <c r="AW13" s="3" t="s">
        <v>91</v>
      </c>
      <c r="AX13" s="3" t="s">
        <v>45</v>
      </c>
      <c r="AY13" s="2"/>
      <c r="AZ13" s="3" t="s">
        <v>83</v>
      </c>
      <c r="BA13" s="3" t="s">
        <v>52</v>
      </c>
      <c r="BB13" s="3" t="str">
        <f t="shared" si="5"/>
        <v>allen@unige.ch</v>
      </c>
      <c r="BC13" s="6">
        <v>45540</v>
      </c>
    </row>
    <row r="14" spans="1:55" ht="15" customHeight="1" thickBot="1">
      <c r="A14" s="3" t="s">
        <v>317</v>
      </c>
      <c r="B14" s="3" t="s">
        <v>161</v>
      </c>
      <c r="C14" s="11"/>
      <c r="D14" s="12"/>
      <c r="E14" s="12" t="s">
        <v>271</v>
      </c>
      <c r="F14" s="14" t="s">
        <v>350</v>
      </c>
      <c r="G14" s="12"/>
      <c r="H14" s="13" t="s">
        <v>253</v>
      </c>
      <c r="I14" s="3" t="s">
        <v>38</v>
      </c>
      <c r="J14" s="3" t="s">
        <v>281</v>
      </c>
      <c r="K14" s="3" t="s">
        <v>282</v>
      </c>
      <c r="L14" s="3"/>
      <c r="M14" s="3"/>
      <c r="N14" s="3" t="s">
        <v>223</v>
      </c>
      <c r="O14" s="3" t="s">
        <v>227</v>
      </c>
      <c r="P14" s="3" t="s">
        <v>228</v>
      </c>
      <c r="Q14" s="3" t="str">
        <f t="shared" si="0"/>
        <v>Centre Médical Universitaire - Rue Michel-Servet 1 - 1206 Genève</v>
      </c>
      <c r="R14" s="11" t="s">
        <v>320</v>
      </c>
      <c r="S14" s="12" t="s">
        <v>172</v>
      </c>
      <c r="T14" s="12" t="s">
        <v>260</v>
      </c>
      <c r="U14" s="12" t="s">
        <v>331</v>
      </c>
      <c r="V14" s="12"/>
      <c r="W14" s="4">
        <v>2155403</v>
      </c>
      <c r="X14" s="4">
        <v>40027613</v>
      </c>
      <c r="Y14" s="2"/>
      <c r="Z14" s="3" t="s">
        <v>229</v>
      </c>
      <c r="AA14" s="3" t="s">
        <v>40</v>
      </c>
      <c r="AB14" s="3" t="s">
        <v>49</v>
      </c>
      <c r="AC14" s="3" t="s">
        <v>51</v>
      </c>
      <c r="AD14" s="5">
        <v>0.1</v>
      </c>
      <c r="AE14" s="2"/>
      <c r="AF14" s="11" t="str">
        <f t="shared" si="1"/>
        <v>Office payeur SSALA</v>
      </c>
      <c r="AG14" s="15" t="s">
        <v>266</v>
      </c>
      <c r="AH14" s="12">
        <f t="shared" si="2"/>
        <v>10</v>
      </c>
      <c r="AI14" s="12" t="str">
        <f t="shared" si="3"/>
        <v/>
      </c>
      <c r="AJ14" s="12" t="str">
        <f t="shared" si="4"/>
        <v/>
      </c>
      <c r="AK14" s="3" t="s">
        <v>50</v>
      </c>
      <c r="AL14" s="2"/>
      <c r="AM14" s="3" t="s">
        <v>230</v>
      </c>
      <c r="AN14" s="2"/>
      <c r="AO14" s="3" t="s">
        <v>69</v>
      </c>
      <c r="AP14" s="3" t="s">
        <v>57</v>
      </c>
      <c r="AQ14" s="3" t="s">
        <v>43</v>
      </c>
      <c r="AR14" s="2"/>
      <c r="AS14" s="2"/>
      <c r="AT14" s="6">
        <v>30292</v>
      </c>
      <c r="AU14" s="3" t="s">
        <v>231</v>
      </c>
      <c r="AV14" s="6">
        <v>44440</v>
      </c>
      <c r="AW14" s="3" t="s">
        <v>44</v>
      </c>
      <c r="AX14" s="3" t="s">
        <v>78</v>
      </c>
      <c r="AY14" s="3" t="s">
        <v>46</v>
      </c>
      <c r="AZ14" s="3" t="s">
        <v>226</v>
      </c>
      <c r="BA14" s="3" t="s">
        <v>46</v>
      </c>
      <c r="BB14" s="3" t="str">
        <f t="shared" si="5"/>
        <v>abdulcadir@unige.ch</v>
      </c>
      <c r="BC14" s="6">
        <v>45541</v>
      </c>
    </row>
    <row r="15" spans="1:55" ht="15" customHeight="1" thickBot="1">
      <c r="A15" s="3" t="s">
        <v>317</v>
      </c>
      <c r="B15" s="3" t="s">
        <v>161</v>
      </c>
      <c r="C15" s="11"/>
      <c r="D15" s="12"/>
      <c r="E15" s="12" t="s">
        <v>271</v>
      </c>
      <c r="F15" s="14" t="s">
        <v>351</v>
      </c>
      <c r="G15" s="12"/>
      <c r="H15" s="13" t="s">
        <v>253</v>
      </c>
      <c r="I15" s="3" t="s">
        <v>38</v>
      </c>
      <c r="J15" s="3" t="s">
        <v>279</v>
      </c>
      <c r="K15" s="3" t="s">
        <v>280</v>
      </c>
      <c r="L15" s="3"/>
      <c r="M15" s="3"/>
      <c r="N15" s="3" t="s">
        <v>39</v>
      </c>
      <c r="O15" s="3" t="s">
        <v>76</v>
      </c>
      <c r="P15" s="3" t="s">
        <v>77</v>
      </c>
      <c r="Q15" s="3" t="str">
        <f t="shared" si="0"/>
        <v>Uni Dufour - 24 rue du Général-Dufour - CH-1211 Genève 4</v>
      </c>
      <c r="R15" s="11" t="s">
        <v>320</v>
      </c>
      <c r="S15" s="12" t="s">
        <v>172</v>
      </c>
      <c r="T15" s="12" t="s">
        <v>260</v>
      </c>
      <c r="U15" s="12" t="s">
        <v>332</v>
      </c>
      <c r="V15" s="12"/>
      <c r="W15" s="4">
        <v>2155580</v>
      </c>
      <c r="X15" s="4">
        <v>40111922</v>
      </c>
      <c r="Y15" s="2"/>
      <c r="Z15" s="3" t="s">
        <v>126</v>
      </c>
      <c r="AA15" s="3" t="s">
        <v>53</v>
      </c>
      <c r="AB15" s="3" t="s">
        <v>41</v>
      </c>
      <c r="AC15" s="3" t="s">
        <v>65</v>
      </c>
      <c r="AD15" s="5">
        <v>0.75</v>
      </c>
      <c r="AE15" s="4">
        <v>11</v>
      </c>
      <c r="AF15" s="11" t="str">
        <f t="shared" si="1"/>
        <v>Office payeur OPE</v>
      </c>
      <c r="AG15" s="15" t="s">
        <v>268</v>
      </c>
      <c r="AH15" s="12">
        <f t="shared" si="2"/>
        <v>75</v>
      </c>
      <c r="AI15" s="12" t="str">
        <f t="shared" si="3"/>
        <v>Vice-recteur/rectrice</v>
      </c>
      <c r="AJ15" s="12" t="str">
        <f t="shared" si="4"/>
        <v/>
      </c>
      <c r="AK15" s="3" t="s">
        <v>50</v>
      </c>
      <c r="AL15" s="2"/>
      <c r="AM15" s="3" t="s">
        <v>127</v>
      </c>
      <c r="AN15" s="2"/>
      <c r="AO15" s="3" t="s">
        <v>128</v>
      </c>
      <c r="AP15" s="3" t="s">
        <v>129</v>
      </c>
      <c r="AQ15" s="3" t="s">
        <v>62</v>
      </c>
      <c r="AR15" s="2"/>
      <c r="AS15" s="2"/>
      <c r="AT15" s="6">
        <v>31230</v>
      </c>
      <c r="AU15" s="3" t="s">
        <v>130</v>
      </c>
      <c r="AV15" s="6">
        <v>41918</v>
      </c>
      <c r="AW15" s="3" t="s">
        <v>63</v>
      </c>
      <c r="AX15" s="3" t="s">
        <v>63</v>
      </c>
      <c r="AY15" s="3" t="s">
        <v>64</v>
      </c>
      <c r="AZ15" s="3" t="s">
        <v>131</v>
      </c>
      <c r="BA15" s="3" t="s">
        <v>52</v>
      </c>
      <c r="BB15" s="3" t="str">
        <f t="shared" si="5"/>
        <v>gustin@unige.ch</v>
      </c>
      <c r="BC15" s="6">
        <v>45542</v>
      </c>
    </row>
    <row r="16" spans="1:55" ht="15" customHeight="1" thickBot="1">
      <c r="A16" s="3" t="s">
        <v>317</v>
      </c>
      <c r="B16" s="3" t="s">
        <v>161</v>
      </c>
      <c r="C16" s="11"/>
      <c r="D16" s="12"/>
      <c r="E16" s="12" t="s">
        <v>271</v>
      </c>
      <c r="F16" s="14" t="s">
        <v>352</v>
      </c>
      <c r="G16" s="12"/>
      <c r="H16" s="13" t="s">
        <v>253</v>
      </c>
      <c r="I16" s="3" t="s">
        <v>38</v>
      </c>
      <c r="J16" s="3" t="s">
        <v>277</v>
      </c>
      <c r="K16" s="3" t="s">
        <v>278</v>
      </c>
      <c r="L16" s="3"/>
      <c r="M16" s="3"/>
      <c r="N16" s="3" t="s">
        <v>39</v>
      </c>
      <c r="O16" s="3" t="s">
        <v>97</v>
      </c>
      <c r="P16" s="3" t="s">
        <v>98</v>
      </c>
      <c r="Q16" s="3" t="str">
        <f t="shared" si="0"/>
        <v>Uni Dufour - 24 rue du Général-Dufour - CH-1211 Genève 4</v>
      </c>
      <c r="R16" s="11" t="s">
        <v>320</v>
      </c>
      <c r="S16" s="12" t="s">
        <v>172</v>
      </c>
      <c r="T16" s="12" t="s">
        <v>260</v>
      </c>
      <c r="U16" s="12" t="s">
        <v>333</v>
      </c>
      <c r="V16" s="12"/>
      <c r="W16" s="4">
        <v>2158052</v>
      </c>
      <c r="X16" s="4">
        <v>40118229</v>
      </c>
      <c r="Y16" s="2"/>
      <c r="Z16" s="3" t="s">
        <v>99</v>
      </c>
      <c r="AA16" s="3" t="s">
        <v>53</v>
      </c>
      <c r="AB16" s="3" t="s">
        <v>41</v>
      </c>
      <c r="AC16" s="3" t="s">
        <v>100</v>
      </c>
      <c r="AD16" s="5">
        <v>1</v>
      </c>
      <c r="AE16" s="4">
        <v>21</v>
      </c>
      <c r="AF16" s="11" t="str">
        <f t="shared" si="1"/>
        <v>Office payeur OPE</v>
      </c>
      <c r="AG16" s="15" t="s">
        <v>268</v>
      </c>
      <c r="AH16" s="12">
        <f t="shared" si="2"/>
        <v>100</v>
      </c>
      <c r="AI16" s="12" t="str">
        <f t="shared" si="3"/>
        <v>Vice-recteur/rectrice</v>
      </c>
      <c r="AJ16" s="12" t="str">
        <f t="shared" si="4"/>
        <v/>
      </c>
      <c r="AK16" s="3" t="s">
        <v>42</v>
      </c>
      <c r="AL16" s="2"/>
      <c r="AM16" s="3" t="s">
        <v>101</v>
      </c>
      <c r="AN16" s="2"/>
      <c r="AO16" s="3" t="s">
        <v>102</v>
      </c>
      <c r="AP16" s="3" t="s">
        <v>103</v>
      </c>
      <c r="AQ16" s="3" t="s">
        <v>62</v>
      </c>
      <c r="AR16" s="2"/>
      <c r="AS16" s="2"/>
      <c r="AT16" s="6">
        <v>23893</v>
      </c>
      <c r="AU16" s="3" t="s">
        <v>104</v>
      </c>
      <c r="AV16" s="6">
        <v>43466</v>
      </c>
      <c r="AW16" s="3" t="s">
        <v>63</v>
      </c>
      <c r="AX16" s="3" t="s">
        <v>45</v>
      </c>
      <c r="AY16" s="2"/>
      <c r="AZ16" s="3" t="s">
        <v>96</v>
      </c>
      <c r="BA16" s="3" t="s">
        <v>46</v>
      </c>
      <c r="BB16" s="3" t="str">
        <f t="shared" si="5"/>
        <v>amrein@unige.ch</v>
      </c>
      <c r="BC16" s="6">
        <v>45543</v>
      </c>
    </row>
    <row r="17" spans="1:55" ht="15" customHeight="1" thickBot="1">
      <c r="A17" s="3" t="s">
        <v>317</v>
      </c>
      <c r="B17" s="3" t="s">
        <v>161</v>
      </c>
      <c r="C17" s="11"/>
      <c r="D17" s="12"/>
      <c r="E17" s="12" t="s">
        <v>276</v>
      </c>
      <c r="F17" s="14" t="s">
        <v>353</v>
      </c>
      <c r="G17" s="12"/>
      <c r="H17" s="13" t="s">
        <v>253</v>
      </c>
      <c r="I17" s="3" t="s">
        <v>38</v>
      </c>
      <c r="J17" s="3" t="s">
        <v>305</v>
      </c>
      <c r="K17" s="3" t="s">
        <v>306</v>
      </c>
      <c r="L17" s="3"/>
      <c r="M17" s="3"/>
      <c r="N17" s="3" t="s">
        <v>223</v>
      </c>
      <c r="O17" s="3" t="s">
        <v>224</v>
      </c>
      <c r="P17" s="3" t="s">
        <v>225</v>
      </c>
      <c r="Q17" s="3" t="str">
        <f t="shared" si="0"/>
        <v>Centre Médical Universitaire - Rue Michel-Servet 1 - 1206 Genève</v>
      </c>
      <c r="R17" s="11" t="s">
        <v>320</v>
      </c>
      <c r="S17" s="12" t="s">
        <v>172</v>
      </c>
      <c r="T17" s="12" t="s">
        <v>260</v>
      </c>
      <c r="U17" s="12" t="s">
        <v>334</v>
      </c>
      <c r="V17" s="12"/>
      <c r="W17" s="4">
        <v>2159618</v>
      </c>
      <c r="X17" s="4">
        <v>40104903</v>
      </c>
      <c r="Y17" s="2"/>
      <c r="Z17" s="3" t="s">
        <v>244</v>
      </c>
      <c r="AA17" s="3" t="s">
        <v>40</v>
      </c>
      <c r="AB17" s="3" t="s">
        <v>138</v>
      </c>
      <c r="AC17" s="3" t="s">
        <v>146</v>
      </c>
      <c r="AD17" s="5">
        <v>0.2</v>
      </c>
      <c r="AE17" s="2"/>
      <c r="AF17" s="11" t="str">
        <f t="shared" si="1"/>
        <v>Office payeur SSALA</v>
      </c>
      <c r="AG17" s="15" t="s">
        <v>266</v>
      </c>
      <c r="AH17" s="12">
        <f t="shared" si="2"/>
        <v>20</v>
      </c>
      <c r="AI17" s="12" t="str">
        <f t="shared" si="3"/>
        <v>Recteur</v>
      </c>
      <c r="AJ17" s="12"/>
      <c r="AK17" s="3" t="s">
        <v>42</v>
      </c>
      <c r="AL17" s="2"/>
      <c r="AM17" s="3" t="s">
        <v>245</v>
      </c>
      <c r="AN17" s="2"/>
      <c r="AO17" s="3" t="s">
        <v>79</v>
      </c>
      <c r="AP17" s="3" t="s">
        <v>44</v>
      </c>
      <c r="AQ17" s="3" t="s">
        <v>43</v>
      </c>
      <c r="AR17" s="2"/>
      <c r="AS17" s="2"/>
      <c r="AT17" s="6">
        <v>29322</v>
      </c>
      <c r="AU17" s="3" t="s">
        <v>246</v>
      </c>
      <c r="AV17" s="6">
        <v>44958</v>
      </c>
      <c r="AW17" s="3" t="s">
        <v>44</v>
      </c>
      <c r="AX17" s="3" t="s">
        <v>45</v>
      </c>
      <c r="AY17" s="2"/>
      <c r="AZ17" s="3" t="s">
        <v>213</v>
      </c>
      <c r="BA17" s="3" t="s">
        <v>52</v>
      </c>
      <c r="BB17" s="3" t="str">
        <f t="shared" si="5"/>
        <v>agoritsas@unige.ch</v>
      </c>
      <c r="BC17" s="6">
        <v>45544</v>
      </c>
    </row>
    <row r="18" spans="1:55" ht="15" customHeight="1" thickBot="1">
      <c r="A18" s="3" t="s">
        <v>317</v>
      </c>
      <c r="B18" s="3" t="s">
        <v>161</v>
      </c>
      <c r="C18" s="11"/>
      <c r="D18" s="12"/>
      <c r="E18" s="12" t="s">
        <v>271</v>
      </c>
      <c r="F18" s="14" t="s">
        <v>354</v>
      </c>
      <c r="G18" s="12"/>
      <c r="H18" s="13" t="s">
        <v>253</v>
      </c>
      <c r="I18" s="3" t="s">
        <v>38</v>
      </c>
      <c r="J18" s="3" t="s">
        <v>283</v>
      </c>
      <c r="K18" s="3" t="s">
        <v>284</v>
      </c>
      <c r="L18" s="3"/>
      <c r="M18" s="3"/>
      <c r="N18" s="3" t="s">
        <v>39</v>
      </c>
      <c r="O18" s="3" t="s">
        <v>117</v>
      </c>
      <c r="P18" s="3" t="s">
        <v>118</v>
      </c>
      <c r="Q18" s="3" t="str">
        <f t="shared" si="0"/>
        <v>Uni Dufour - 24 rue du Général-Dufour - CH-1211 Genève 4</v>
      </c>
      <c r="R18" s="11" t="s">
        <v>320</v>
      </c>
      <c r="S18" s="12" t="s">
        <v>172</v>
      </c>
      <c r="T18" s="12" t="s">
        <v>260</v>
      </c>
      <c r="U18" s="12" t="s">
        <v>335</v>
      </c>
      <c r="V18" s="12"/>
      <c r="W18" s="4">
        <v>2168405</v>
      </c>
      <c r="X18" s="4">
        <v>40111920</v>
      </c>
      <c r="Y18" s="2"/>
      <c r="Z18" s="3" t="s">
        <v>119</v>
      </c>
      <c r="AA18" s="3" t="s">
        <v>53</v>
      </c>
      <c r="AB18" s="3" t="s">
        <v>41</v>
      </c>
      <c r="AC18" s="3" t="s">
        <v>82</v>
      </c>
      <c r="AD18" s="5">
        <v>0.9</v>
      </c>
      <c r="AE18" s="4">
        <v>15</v>
      </c>
      <c r="AF18" s="11" t="str">
        <f t="shared" si="1"/>
        <v>Office payeur OPE</v>
      </c>
      <c r="AG18" s="15" t="s">
        <v>268</v>
      </c>
      <c r="AH18" s="12">
        <f t="shared" si="2"/>
        <v>90</v>
      </c>
      <c r="AI18" s="12" t="str">
        <f t="shared" si="3"/>
        <v>Vice-recteur/rectrice</v>
      </c>
      <c r="AJ18" s="12" t="str">
        <f t="shared" si="4"/>
        <v/>
      </c>
      <c r="AK18" s="3" t="s">
        <v>42</v>
      </c>
      <c r="AL18" s="2"/>
      <c r="AM18" s="3" t="s">
        <v>120</v>
      </c>
      <c r="AN18" s="2"/>
      <c r="AO18" s="3" t="s">
        <v>121</v>
      </c>
      <c r="AP18" s="3" t="s">
        <v>122</v>
      </c>
      <c r="AQ18" s="3" t="s">
        <v>123</v>
      </c>
      <c r="AR18" s="2"/>
      <c r="AS18" s="2"/>
      <c r="AT18" s="6">
        <v>34899</v>
      </c>
      <c r="AU18" s="3" t="s">
        <v>124</v>
      </c>
      <c r="AV18" s="6">
        <v>44562</v>
      </c>
      <c r="AW18" s="3" t="s">
        <v>125</v>
      </c>
      <c r="AX18" s="3" t="s">
        <v>45</v>
      </c>
      <c r="AY18" s="2"/>
      <c r="AZ18" s="3" t="s">
        <v>116</v>
      </c>
      <c r="BA18" s="3" t="s">
        <v>46</v>
      </c>
      <c r="BB18" s="3" t="str">
        <f t="shared" si="5"/>
        <v>attinger@unige.ch</v>
      </c>
      <c r="BC18" s="6">
        <v>45545</v>
      </c>
    </row>
    <row r="19" spans="1:55" ht="15" customHeight="1" thickBot="1">
      <c r="A19" s="3" t="s">
        <v>317</v>
      </c>
      <c r="B19" s="3" t="s">
        <v>161</v>
      </c>
      <c r="C19" s="11"/>
      <c r="D19" s="12"/>
      <c r="E19" s="12" t="s">
        <v>273</v>
      </c>
      <c r="F19" s="14" t="s">
        <v>355</v>
      </c>
      <c r="G19" s="12"/>
      <c r="H19" s="13" t="s">
        <v>253</v>
      </c>
      <c r="I19" s="3" t="s">
        <v>38</v>
      </c>
      <c r="J19" s="3" t="s">
        <v>291</v>
      </c>
      <c r="K19" s="3" t="s">
        <v>292</v>
      </c>
      <c r="L19" s="3"/>
      <c r="M19" s="3"/>
      <c r="N19" s="3" t="s">
        <v>39</v>
      </c>
      <c r="O19" s="3" t="s">
        <v>114</v>
      </c>
      <c r="P19" s="3" t="s">
        <v>115</v>
      </c>
      <c r="Q19" s="3" t="str">
        <f t="shared" si="0"/>
        <v>Uni Dufour - 24 rue du Général-Dufour - CH-1211 Genève 4</v>
      </c>
      <c r="R19" s="11" t="s">
        <v>320</v>
      </c>
      <c r="S19" s="12" t="s">
        <v>172</v>
      </c>
      <c r="T19" s="12" t="s">
        <v>260</v>
      </c>
      <c r="U19" s="12" t="s">
        <v>336</v>
      </c>
      <c r="V19" s="12"/>
      <c r="W19" s="4">
        <v>2168439</v>
      </c>
      <c r="X19" s="4">
        <v>40112172</v>
      </c>
      <c r="Y19" s="2"/>
      <c r="Z19" s="3" t="s">
        <v>183</v>
      </c>
      <c r="AA19" s="3" t="s">
        <v>53</v>
      </c>
      <c r="AB19" s="3" t="s">
        <v>49</v>
      </c>
      <c r="AC19" s="3" t="s">
        <v>150</v>
      </c>
      <c r="AD19" s="5">
        <v>0.3</v>
      </c>
      <c r="AE19" s="4">
        <v>17</v>
      </c>
      <c r="AF19" s="11" t="str">
        <f t="shared" si="1"/>
        <v>Office payeur OPE</v>
      </c>
      <c r="AG19" s="15" t="s">
        <v>267</v>
      </c>
      <c r="AH19" s="12">
        <f t="shared" si="2"/>
        <v>30</v>
      </c>
      <c r="AI19" s="12" t="str">
        <f t="shared" si="3"/>
        <v>Vice-recteur/rectrice</v>
      </c>
      <c r="AJ19" s="12" t="str">
        <f t="shared" si="4"/>
        <v/>
      </c>
      <c r="AK19" s="3" t="s">
        <v>50</v>
      </c>
      <c r="AL19" s="3" t="s">
        <v>184</v>
      </c>
      <c r="AM19" s="3" t="s">
        <v>185</v>
      </c>
      <c r="AN19" s="2"/>
      <c r="AO19" s="3" t="s">
        <v>56</v>
      </c>
      <c r="AP19" s="3" t="s">
        <v>57</v>
      </c>
      <c r="AQ19" s="3" t="s">
        <v>43</v>
      </c>
      <c r="AR19" s="2"/>
      <c r="AS19" s="2"/>
      <c r="AT19" s="6">
        <v>32820</v>
      </c>
      <c r="AU19" s="3" t="s">
        <v>186</v>
      </c>
      <c r="AV19" s="6">
        <v>45413</v>
      </c>
      <c r="AW19" s="3" t="s">
        <v>44</v>
      </c>
      <c r="AX19" s="3" t="s">
        <v>78</v>
      </c>
      <c r="AY19" s="3" t="s">
        <v>46</v>
      </c>
      <c r="AZ19" s="3" t="s">
        <v>182</v>
      </c>
      <c r="BA19" s="3" t="s">
        <v>46</v>
      </c>
      <c r="BB19" s="3" t="str">
        <f t="shared" si="5"/>
        <v>patrizi@unige.ch</v>
      </c>
      <c r="BC19" s="6">
        <v>45546</v>
      </c>
    </row>
    <row r="20" spans="1:55" ht="15" customHeight="1" thickBot="1">
      <c r="A20" s="3" t="s">
        <v>317</v>
      </c>
      <c r="B20" s="3" t="s">
        <v>161</v>
      </c>
      <c r="C20" s="11"/>
      <c r="D20" s="12"/>
      <c r="E20" s="12" t="s">
        <v>274</v>
      </c>
      <c r="F20" s="14" t="s">
        <v>356</v>
      </c>
      <c r="G20" s="12"/>
      <c r="H20" s="13" t="s">
        <v>253</v>
      </c>
      <c r="I20" s="3" t="s">
        <v>38</v>
      </c>
      <c r="J20" s="3" t="s">
        <v>295</v>
      </c>
      <c r="K20" s="3" t="s">
        <v>296</v>
      </c>
      <c r="L20" s="3"/>
      <c r="M20" s="3"/>
      <c r="N20" s="3" t="s">
        <v>39</v>
      </c>
      <c r="O20" s="3" t="s">
        <v>94</v>
      </c>
      <c r="P20" s="3" t="s">
        <v>95</v>
      </c>
      <c r="Q20" s="3" t="str">
        <f t="shared" si="0"/>
        <v>Uni Mail - Boulevard du Pont-d'Arve 40 - CH-1211 Genève 4</v>
      </c>
      <c r="R20" s="11" t="s">
        <v>320</v>
      </c>
      <c r="S20" s="12" t="s">
        <v>172</v>
      </c>
      <c r="T20" s="12" t="s">
        <v>260</v>
      </c>
      <c r="U20" s="12" t="s">
        <v>337</v>
      </c>
      <c r="V20" s="12"/>
      <c r="W20" s="4">
        <v>2172613</v>
      </c>
      <c r="X20" s="4">
        <v>40117327</v>
      </c>
      <c r="Y20" s="2"/>
      <c r="Z20" s="3" t="s">
        <v>201</v>
      </c>
      <c r="AA20" s="3" t="s">
        <v>40</v>
      </c>
      <c r="AB20" s="3" t="s">
        <v>49</v>
      </c>
      <c r="AC20" s="3" t="s">
        <v>134</v>
      </c>
      <c r="AD20" s="2"/>
      <c r="AE20" s="2"/>
      <c r="AF20" s="11" t="str">
        <f t="shared" si="1"/>
        <v>Office payeur SSALA</v>
      </c>
      <c r="AG20" s="15" t="s">
        <v>266</v>
      </c>
      <c r="AH20" s="12">
        <f t="shared" si="2"/>
        <v>0</v>
      </c>
      <c r="AI20" s="12" t="str">
        <f t="shared" si="3"/>
        <v/>
      </c>
      <c r="AJ20" s="12" t="str">
        <f t="shared" si="4"/>
        <v/>
      </c>
      <c r="AK20" s="3" t="s">
        <v>50</v>
      </c>
      <c r="AL20" s="2"/>
      <c r="AM20" s="3" t="s">
        <v>202</v>
      </c>
      <c r="AN20" s="2"/>
      <c r="AO20" s="3" t="s">
        <v>203</v>
      </c>
      <c r="AP20" s="3" t="s">
        <v>204</v>
      </c>
      <c r="AQ20" s="3" t="s">
        <v>58</v>
      </c>
      <c r="AR20" s="2"/>
      <c r="AS20" s="2"/>
      <c r="AT20" s="6">
        <v>22392</v>
      </c>
      <c r="AU20" s="3" t="s">
        <v>205</v>
      </c>
      <c r="AV20" s="6">
        <v>45330</v>
      </c>
      <c r="AW20" s="3" t="s">
        <v>59</v>
      </c>
      <c r="AX20" s="3" t="s">
        <v>75</v>
      </c>
      <c r="AY20" s="3" t="s">
        <v>46</v>
      </c>
      <c r="AZ20" s="3" t="s">
        <v>200</v>
      </c>
      <c r="BA20" s="3" t="s">
        <v>68</v>
      </c>
      <c r="BB20" s="3" t="str">
        <f t="shared" si="5"/>
        <v>pulfrey@unige.ch</v>
      </c>
      <c r="BC20" s="6">
        <v>45547</v>
      </c>
    </row>
    <row r="21" spans="1:55" ht="15" customHeight="1" thickBot="1">
      <c r="A21" s="3" t="s">
        <v>317</v>
      </c>
      <c r="B21" s="3" t="s">
        <v>161</v>
      </c>
      <c r="C21" s="11"/>
      <c r="D21" s="12"/>
      <c r="E21" s="12" t="s">
        <v>275</v>
      </c>
      <c r="F21" s="14" t="s">
        <v>358</v>
      </c>
      <c r="G21" s="12"/>
      <c r="H21" s="13" t="s">
        <v>253</v>
      </c>
      <c r="I21" s="3" t="s">
        <v>38</v>
      </c>
      <c r="J21" s="3" t="s">
        <v>301</v>
      </c>
      <c r="K21" s="3" t="s">
        <v>302</v>
      </c>
      <c r="L21" s="3"/>
      <c r="M21" s="3"/>
      <c r="N21" s="3" t="s">
        <v>210</v>
      </c>
      <c r="O21" s="3" t="s">
        <v>211</v>
      </c>
      <c r="P21" s="3" t="s">
        <v>212</v>
      </c>
      <c r="Q21" s="3" t="str">
        <f t="shared" si="0"/>
        <v>Université de Genève - 30 quai Ernst Ansermet - CH-1211 Genève 4</v>
      </c>
      <c r="R21" s="11" t="s">
        <v>320</v>
      </c>
      <c r="S21" s="12" t="s">
        <v>172</v>
      </c>
      <c r="T21" s="12" t="s">
        <v>260</v>
      </c>
      <c r="U21" s="12" t="s">
        <v>338</v>
      </c>
      <c r="V21" s="12"/>
      <c r="W21" s="4">
        <v>2172631</v>
      </c>
      <c r="X21" s="4">
        <v>40123694</v>
      </c>
      <c r="Y21" s="2"/>
      <c r="Z21" s="3" t="s">
        <v>218</v>
      </c>
      <c r="AA21" s="3" t="s">
        <v>53</v>
      </c>
      <c r="AB21" s="3" t="s">
        <v>49</v>
      </c>
      <c r="AC21" s="3" t="s">
        <v>214</v>
      </c>
      <c r="AD21" s="5">
        <v>1</v>
      </c>
      <c r="AE21" s="4">
        <v>17</v>
      </c>
      <c r="AF21" s="11" t="str">
        <f t="shared" si="1"/>
        <v>Office payeur OPE</v>
      </c>
      <c r="AG21" s="15" t="s">
        <v>267</v>
      </c>
      <c r="AH21" s="12">
        <f t="shared" si="2"/>
        <v>100</v>
      </c>
      <c r="AI21" s="12" t="str">
        <f t="shared" si="3"/>
        <v>Vice-recteur/rectrice</v>
      </c>
      <c r="AJ21" s="12" t="str">
        <f t="shared" si="4"/>
        <v/>
      </c>
      <c r="AK21" s="3" t="s">
        <v>42</v>
      </c>
      <c r="AL21" s="2"/>
      <c r="AM21" s="3" t="s">
        <v>219</v>
      </c>
      <c r="AN21" s="2"/>
      <c r="AO21" s="3" t="s">
        <v>220</v>
      </c>
      <c r="AP21" s="3" t="s">
        <v>221</v>
      </c>
      <c r="AQ21" s="3" t="s">
        <v>215</v>
      </c>
      <c r="AR21" s="2"/>
      <c r="AS21" s="2"/>
      <c r="AT21" s="6">
        <v>33686</v>
      </c>
      <c r="AU21" s="3" t="s">
        <v>222</v>
      </c>
      <c r="AV21" s="6">
        <v>44287</v>
      </c>
      <c r="AW21" s="3" t="s">
        <v>159</v>
      </c>
      <c r="AX21" s="3" t="s">
        <v>75</v>
      </c>
      <c r="AY21" s="3" t="s">
        <v>64</v>
      </c>
      <c r="AZ21" s="3" t="s">
        <v>217</v>
      </c>
      <c r="BA21" s="3" t="s">
        <v>52</v>
      </c>
      <c r="BB21" s="3" t="str">
        <f t="shared" si="5"/>
        <v>raine@unige.ch</v>
      </c>
      <c r="BC21" s="6">
        <v>45548</v>
      </c>
    </row>
    <row r="22" spans="1:55" ht="15" customHeight="1" thickBot="1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</row>
  </sheetData>
  <autoFilter ref="A1:BC21" xr:uid="{00000000-0001-0000-0000-000000000000}"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Page1_1</vt:lpstr>
      <vt:lpstr>Page1_1!OLE_LINK1</vt:lpstr>
    </vt:vector>
  </TitlesOfParts>
  <Company>IBM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Marilyn Yemane-Benedict</dc:creator>
  <cp:lastModifiedBy>Sergei Bonvin</cp:lastModifiedBy>
  <dcterms:created xsi:type="dcterms:W3CDTF">2024-05-15T12:43:50Z</dcterms:created>
  <dcterms:modified xsi:type="dcterms:W3CDTF">2024-06-17T20:31:00Z</dcterms:modified>
</cp:coreProperties>
</file>