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arthage\Desktop\"/>
    </mc:Choice>
  </mc:AlternateContent>
  <xr:revisionPtr revIDLastSave="0" documentId="13_ncr:1_{7348B14C-94AD-4B50-874C-1F43FA3CC96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4" r:id="rId1"/>
    <sheet name="Liste congés légaux + réglement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19" i="4" l="1"/>
  <c r="AX22" i="4" s="1"/>
  <c r="AQ18" i="4"/>
  <c r="AQ17" i="4"/>
  <c r="AQ16" i="4"/>
  <c r="AQ15" i="4"/>
  <c r="AQ14" i="4"/>
  <c r="AQ13" i="4"/>
  <c r="AQ12" i="4"/>
  <c r="AQ11" i="4"/>
  <c r="AQ10" i="4"/>
  <c r="AQ9" i="4" a="1"/>
  <c r="AQ9" i="4" s="1"/>
  <c r="AU19" i="4" a="1"/>
  <c r="AU19" i="4" s="1"/>
  <c r="AW22" i="4" s="1"/>
  <c r="AU18" i="4" a="1"/>
  <c r="AU18" i="4" s="1"/>
  <c r="AU17" i="4" a="1"/>
  <c r="AU17" i="4" s="1"/>
  <c r="AU16" i="4" a="1"/>
  <c r="AU16" i="4" s="1"/>
  <c r="AU15" i="4" a="1"/>
  <c r="AU15" i="4" s="1"/>
  <c r="AU14" i="4" a="1"/>
  <c r="AU14" i="4" s="1"/>
  <c r="AU13" i="4" a="1"/>
  <c r="AU13" i="4" s="1"/>
  <c r="AU12" i="4" a="1"/>
  <c r="AU12" i="4" s="1"/>
  <c r="AU11" i="4" a="1"/>
  <c r="AU11" i="4" s="1"/>
  <c r="AW8" i="4"/>
  <c r="AX23" i="4"/>
  <c r="AW23" i="4"/>
  <c r="AX8" i="4"/>
  <c r="AX21" i="4" l="1"/>
  <c r="AX20" i="4"/>
  <c r="AX19" i="4"/>
  <c r="AX18" i="4"/>
  <c r="AX17" i="4"/>
  <c r="AX16" i="4"/>
  <c r="AX15" i="4"/>
  <c r="AX14" i="4"/>
  <c r="AW21" i="4"/>
  <c r="AW20" i="4"/>
  <c r="AW19" i="4"/>
  <c r="AW18" i="4"/>
  <c r="AW17" i="4"/>
  <c r="AW16" i="4"/>
  <c r="AW15" i="4"/>
  <c r="AW14" i="4"/>
  <c r="L20" i="6"/>
  <c r="G15" i="6"/>
  <c r="C16" i="6"/>
  <c r="C11" i="6" l="1"/>
  <c r="L18" i="6"/>
  <c r="G17" i="6"/>
  <c r="L7" i="6"/>
  <c r="C19" i="6"/>
  <c r="C18" i="6"/>
  <c r="G19" i="6"/>
  <c r="G11" i="6"/>
  <c r="L17" i="6"/>
  <c r="C9" i="6"/>
  <c r="L19" i="6"/>
  <c r="L15" i="6"/>
  <c r="G16" i="6"/>
  <c r="C17" i="6"/>
  <c r="G7" i="6"/>
  <c r="G9" i="6"/>
  <c r="C20" i="6"/>
  <c r="L11" i="6"/>
  <c r="C7" i="6"/>
  <c r="G18" i="6"/>
  <c r="L9" i="6"/>
  <c r="C15" i="6"/>
  <c r="G20" i="6"/>
  <c r="L16" i="6"/>
  <c r="G13" i="6" l="1"/>
  <c r="G12" i="6"/>
  <c r="G14" i="6"/>
  <c r="G8" i="6"/>
  <c r="G10" i="6"/>
  <c r="C10" i="6"/>
  <c r="C13" i="6"/>
  <c r="C12" i="6"/>
  <c r="C14" i="6"/>
  <c r="C8" i="6"/>
  <c r="L14" i="6"/>
  <c r="L10" i="6"/>
  <c r="L8" i="6"/>
  <c r="L13" i="6"/>
  <c r="L12" i="6"/>
  <c r="AM35" i="4" l="1"/>
  <c r="AL35" i="4"/>
  <c r="AM23" i="4"/>
  <c r="AL23" i="4"/>
  <c r="AM11" i="4"/>
  <c r="AL11" i="4"/>
  <c r="AM24" i="4"/>
  <c r="AL12" i="4"/>
  <c r="AM36" i="4"/>
  <c r="AL36" i="4"/>
  <c r="AL24" i="4"/>
  <c r="AM12" i="4"/>
  <c r="AN32" i="4"/>
  <c r="AN20" i="4"/>
  <c r="AN8" i="4"/>
  <c r="AE109" i="4"/>
  <c r="AE58" i="4"/>
  <c r="AE7" i="4"/>
  <c r="D149" i="4"/>
  <c r="E149" i="4"/>
  <c r="F149" i="4"/>
  <c r="G149" i="4"/>
  <c r="H149" i="4"/>
  <c r="I149" i="4"/>
  <c r="J149" i="4"/>
  <c r="K149" i="4"/>
  <c r="L149" i="4"/>
  <c r="M149" i="4"/>
  <c r="N149" i="4"/>
  <c r="O149" i="4"/>
  <c r="P149" i="4"/>
  <c r="Q149" i="4"/>
  <c r="R149" i="4"/>
  <c r="S149" i="4"/>
  <c r="T149" i="4"/>
  <c r="U149" i="4"/>
  <c r="V149" i="4"/>
  <c r="W149" i="4"/>
  <c r="X149" i="4"/>
  <c r="Y149" i="4"/>
  <c r="Z149" i="4"/>
  <c r="AA149" i="4"/>
  <c r="AB149" i="4"/>
  <c r="AC149" i="4"/>
  <c r="AD149" i="4"/>
  <c r="AE149" i="4"/>
  <c r="AF149" i="4"/>
  <c r="AG149" i="4"/>
  <c r="D145" i="4"/>
  <c r="E145" i="4"/>
  <c r="F145" i="4"/>
  <c r="G145" i="4"/>
  <c r="H145" i="4"/>
  <c r="I145" i="4"/>
  <c r="J145" i="4"/>
  <c r="K145" i="4"/>
  <c r="L145" i="4"/>
  <c r="M145" i="4"/>
  <c r="N145" i="4"/>
  <c r="O145" i="4"/>
  <c r="P145" i="4"/>
  <c r="Q145" i="4"/>
  <c r="R145" i="4"/>
  <c r="S145" i="4"/>
  <c r="T145" i="4"/>
  <c r="U145" i="4"/>
  <c r="V145" i="4"/>
  <c r="W145" i="4"/>
  <c r="X145" i="4"/>
  <c r="Y145" i="4"/>
  <c r="Z145" i="4"/>
  <c r="AA145" i="4"/>
  <c r="AB145" i="4"/>
  <c r="AC145" i="4"/>
  <c r="AD145" i="4"/>
  <c r="AE145" i="4"/>
  <c r="AF145" i="4"/>
  <c r="D141" i="4"/>
  <c r="E141" i="4"/>
  <c r="F141" i="4"/>
  <c r="G141" i="4"/>
  <c r="H141" i="4"/>
  <c r="I141" i="4"/>
  <c r="J141" i="4"/>
  <c r="K141" i="4"/>
  <c r="L141" i="4"/>
  <c r="M141" i="4"/>
  <c r="N141" i="4"/>
  <c r="O141" i="4"/>
  <c r="P141" i="4"/>
  <c r="Q141" i="4"/>
  <c r="R141" i="4"/>
  <c r="S141" i="4"/>
  <c r="T141" i="4"/>
  <c r="U141" i="4"/>
  <c r="V141" i="4"/>
  <c r="W141" i="4"/>
  <c r="X141" i="4"/>
  <c r="Y141" i="4"/>
  <c r="Z141" i="4"/>
  <c r="AA141" i="4"/>
  <c r="AB141" i="4"/>
  <c r="AC141" i="4"/>
  <c r="AD141" i="4"/>
  <c r="AE141" i="4"/>
  <c r="AF141" i="4"/>
  <c r="AG141" i="4"/>
  <c r="D137" i="4"/>
  <c r="E137" i="4"/>
  <c r="F137" i="4"/>
  <c r="G137" i="4"/>
  <c r="H137" i="4"/>
  <c r="I137" i="4"/>
  <c r="J137" i="4"/>
  <c r="K137" i="4"/>
  <c r="L137" i="4"/>
  <c r="M137" i="4"/>
  <c r="N137" i="4"/>
  <c r="O137" i="4"/>
  <c r="P137" i="4"/>
  <c r="Q137" i="4"/>
  <c r="R137" i="4"/>
  <c r="S137" i="4"/>
  <c r="T137" i="4"/>
  <c r="U137" i="4"/>
  <c r="V137" i="4"/>
  <c r="W137" i="4"/>
  <c r="X137" i="4"/>
  <c r="Y137" i="4"/>
  <c r="Z137" i="4"/>
  <c r="AA137" i="4"/>
  <c r="AB137" i="4"/>
  <c r="AC137" i="4"/>
  <c r="AD137" i="4"/>
  <c r="AE137" i="4"/>
  <c r="AF137" i="4"/>
  <c r="D133" i="4"/>
  <c r="E133" i="4"/>
  <c r="F133" i="4"/>
  <c r="G133" i="4"/>
  <c r="H133" i="4"/>
  <c r="I133" i="4"/>
  <c r="J133" i="4"/>
  <c r="K133" i="4"/>
  <c r="L133" i="4"/>
  <c r="M133" i="4"/>
  <c r="N133" i="4"/>
  <c r="O133" i="4"/>
  <c r="P133" i="4"/>
  <c r="Q133" i="4"/>
  <c r="R133" i="4"/>
  <c r="S133" i="4"/>
  <c r="T133" i="4"/>
  <c r="U133" i="4"/>
  <c r="V133" i="4"/>
  <c r="W133" i="4"/>
  <c r="X133" i="4"/>
  <c r="Y133" i="4"/>
  <c r="Z133" i="4"/>
  <c r="AA133" i="4"/>
  <c r="AB133" i="4"/>
  <c r="AC133" i="4"/>
  <c r="AD133" i="4"/>
  <c r="AE133" i="4"/>
  <c r="AF133" i="4"/>
  <c r="AG133" i="4"/>
  <c r="D129" i="4"/>
  <c r="E129" i="4"/>
  <c r="F129" i="4"/>
  <c r="G129" i="4"/>
  <c r="H129" i="4"/>
  <c r="I129" i="4"/>
  <c r="J129" i="4"/>
  <c r="K129" i="4"/>
  <c r="L129" i="4"/>
  <c r="M129" i="4"/>
  <c r="N129" i="4"/>
  <c r="O129" i="4"/>
  <c r="P129" i="4"/>
  <c r="Q129" i="4"/>
  <c r="R129" i="4"/>
  <c r="S129" i="4"/>
  <c r="T129" i="4"/>
  <c r="U129" i="4"/>
  <c r="V129" i="4"/>
  <c r="W129" i="4"/>
  <c r="X129" i="4"/>
  <c r="Y129" i="4"/>
  <c r="Z129" i="4"/>
  <c r="AA129" i="4"/>
  <c r="AB129" i="4"/>
  <c r="AC129" i="4"/>
  <c r="AD129" i="4"/>
  <c r="AE129" i="4"/>
  <c r="AF129" i="4"/>
  <c r="AG129" i="4"/>
  <c r="D125" i="4"/>
  <c r="E125" i="4"/>
  <c r="F125" i="4"/>
  <c r="G125" i="4"/>
  <c r="H125" i="4"/>
  <c r="I125" i="4"/>
  <c r="J125" i="4"/>
  <c r="K125" i="4"/>
  <c r="L125" i="4"/>
  <c r="M125" i="4"/>
  <c r="N125" i="4"/>
  <c r="O125" i="4"/>
  <c r="P125" i="4"/>
  <c r="Q125" i="4"/>
  <c r="R125" i="4"/>
  <c r="S125" i="4"/>
  <c r="T125" i="4"/>
  <c r="U125" i="4"/>
  <c r="V125" i="4"/>
  <c r="W125" i="4"/>
  <c r="X125" i="4"/>
  <c r="Y125" i="4"/>
  <c r="Z125" i="4"/>
  <c r="AA125" i="4"/>
  <c r="AB125" i="4"/>
  <c r="AC125" i="4"/>
  <c r="AD125" i="4"/>
  <c r="AE125" i="4"/>
  <c r="AF125" i="4"/>
  <c r="D121" i="4"/>
  <c r="E121" i="4"/>
  <c r="F121" i="4"/>
  <c r="G121" i="4"/>
  <c r="H121" i="4"/>
  <c r="I121" i="4"/>
  <c r="J121" i="4"/>
  <c r="K121" i="4"/>
  <c r="L121" i="4"/>
  <c r="M121" i="4"/>
  <c r="N121" i="4"/>
  <c r="O121" i="4"/>
  <c r="P121" i="4"/>
  <c r="Q121" i="4"/>
  <c r="R121" i="4"/>
  <c r="S121" i="4"/>
  <c r="T121" i="4"/>
  <c r="U121" i="4"/>
  <c r="V121" i="4"/>
  <c r="W121" i="4"/>
  <c r="X121" i="4"/>
  <c r="Y121" i="4"/>
  <c r="Z121" i="4"/>
  <c r="AA121" i="4"/>
  <c r="AB121" i="4"/>
  <c r="AC121" i="4"/>
  <c r="AD121" i="4"/>
  <c r="AE121" i="4"/>
  <c r="AF121" i="4"/>
  <c r="AG121" i="4"/>
  <c r="D117" i="4"/>
  <c r="E117" i="4"/>
  <c r="F117" i="4"/>
  <c r="G117" i="4"/>
  <c r="H117" i="4"/>
  <c r="I117" i="4"/>
  <c r="J117" i="4"/>
  <c r="K117" i="4"/>
  <c r="L117" i="4"/>
  <c r="M117" i="4"/>
  <c r="N117" i="4"/>
  <c r="O117" i="4"/>
  <c r="P117" i="4"/>
  <c r="Q117" i="4"/>
  <c r="R117" i="4"/>
  <c r="S117" i="4"/>
  <c r="T117" i="4"/>
  <c r="U117" i="4"/>
  <c r="V117" i="4"/>
  <c r="W117" i="4"/>
  <c r="X117" i="4"/>
  <c r="Y117" i="4"/>
  <c r="Z117" i="4"/>
  <c r="AA117" i="4"/>
  <c r="AB117" i="4"/>
  <c r="AC117" i="4"/>
  <c r="AD117" i="4"/>
  <c r="AE117" i="4"/>
  <c r="AF117" i="4"/>
  <c r="D113" i="4"/>
  <c r="E113" i="4"/>
  <c r="F113" i="4"/>
  <c r="G113" i="4"/>
  <c r="H113" i="4"/>
  <c r="I113" i="4"/>
  <c r="J113" i="4"/>
  <c r="K113" i="4"/>
  <c r="L113" i="4"/>
  <c r="M113" i="4"/>
  <c r="N113" i="4"/>
  <c r="O113" i="4"/>
  <c r="P113" i="4"/>
  <c r="Q113" i="4"/>
  <c r="R113" i="4"/>
  <c r="S113" i="4"/>
  <c r="T113" i="4"/>
  <c r="U113" i="4"/>
  <c r="V113" i="4"/>
  <c r="W113" i="4"/>
  <c r="X113" i="4"/>
  <c r="Y113" i="4"/>
  <c r="Z113" i="4"/>
  <c r="AA113" i="4"/>
  <c r="AB113" i="4"/>
  <c r="AC113" i="4"/>
  <c r="AD113" i="4"/>
  <c r="AE113" i="4"/>
  <c r="AF113" i="4"/>
  <c r="AG113" i="4"/>
  <c r="D109" i="4"/>
  <c r="E109" i="4"/>
  <c r="F109" i="4"/>
  <c r="G109" i="4"/>
  <c r="H109" i="4"/>
  <c r="I109" i="4"/>
  <c r="J109" i="4"/>
  <c r="K109" i="4"/>
  <c r="L109" i="4"/>
  <c r="M109" i="4"/>
  <c r="N109" i="4"/>
  <c r="O109" i="4"/>
  <c r="P109" i="4"/>
  <c r="Q109" i="4"/>
  <c r="R109" i="4"/>
  <c r="S109" i="4"/>
  <c r="T109" i="4"/>
  <c r="U109" i="4"/>
  <c r="V109" i="4"/>
  <c r="W109" i="4"/>
  <c r="X109" i="4"/>
  <c r="Y109" i="4"/>
  <c r="Z109" i="4"/>
  <c r="AA109" i="4"/>
  <c r="AB109" i="4"/>
  <c r="AC109" i="4"/>
  <c r="AD109" i="4"/>
  <c r="C149" i="4"/>
  <c r="C145" i="4"/>
  <c r="C141" i="4"/>
  <c r="C137" i="4"/>
  <c r="C133" i="4"/>
  <c r="C129" i="4"/>
  <c r="C125" i="4"/>
  <c r="C121" i="4"/>
  <c r="C117" i="4"/>
  <c r="C113" i="4"/>
  <c r="C109" i="4"/>
  <c r="D105" i="4"/>
  <c r="E105" i="4"/>
  <c r="F105" i="4"/>
  <c r="G105" i="4"/>
  <c r="H105" i="4"/>
  <c r="I105" i="4"/>
  <c r="J105" i="4"/>
  <c r="K105" i="4"/>
  <c r="L105" i="4"/>
  <c r="M105" i="4"/>
  <c r="N105" i="4"/>
  <c r="O105" i="4"/>
  <c r="P105" i="4"/>
  <c r="Q105" i="4"/>
  <c r="R105" i="4"/>
  <c r="S105" i="4"/>
  <c r="T105" i="4"/>
  <c r="U105" i="4"/>
  <c r="V105" i="4"/>
  <c r="W105" i="4"/>
  <c r="X105" i="4"/>
  <c r="Y105" i="4"/>
  <c r="Z105" i="4"/>
  <c r="AA105" i="4"/>
  <c r="AB105" i="4"/>
  <c r="AC105" i="4"/>
  <c r="AD105" i="4"/>
  <c r="AE105" i="4"/>
  <c r="AF105" i="4"/>
  <c r="AG105" i="4"/>
  <c r="C105" i="4"/>
  <c r="D98" i="4"/>
  <c r="E98" i="4"/>
  <c r="F98" i="4"/>
  <c r="G98" i="4"/>
  <c r="H98" i="4"/>
  <c r="I98" i="4"/>
  <c r="J98" i="4"/>
  <c r="K98" i="4"/>
  <c r="L98" i="4"/>
  <c r="M98" i="4"/>
  <c r="N98" i="4"/>
  <c r="O98" i="4"/>
  <c r="P98" i="4"/>
  <c r="Q98" i="4"/>
  <c r="R98" i="4"/>
  <c r="S98" i="4"/>
  <c r="T98" i="4"/>
  <c r="U98" i="4"/>
  <c r="V98" i="4"/>
  <c r="W98" i="4"/>
  <c r="X98" i="4"/>
  <c r="Y98" i="4"/>
  <c r="Z98" i="4"/>
  <c r="AA98" i="4"/>
  <c r="AB98" i="4"/>
  <c r="AC98" i="4"/>
  <c r="AD98" i="4"/>
  <c r="AE98" i="4"/>
  <c r="AF98" i="4"/>
  <c r="AG98" i="4"/>
  <c r="D94" i="4"/>
  <c r="E94" i="4"/>
  <c r="F94" i="4"/>
  <c r="G94" i="4"/>
  <c r="H94" i="4"/>
  <c r="I94" i="4"/>
  <c r="J94" i="4"/>
  <c r="K94" i="4"/>
  <c r="L94" i="4"/>
  <c r="M94" i="4"/>
  <c r="N94" i="4"/>
  <c r="O94" i="4"/>
  <c r="P94" i="4"/>
  <c r="Q94" i="4"/>
  <c r="R94" i="4"/>
  <c r="S94" i="4"/>
  <c r="T94" i="4"/>
  <c r="U94" i="4"/>
  <c r="V94" i="4"/>
  <c r="W94" i="4"/>
  <c r="X94" i="4"/>
  <c r="Y94" i="4"/>
  <c r="Z94" i="4"/>
  <c r="AA94" i="4"/>
  <c r="AB94" i="4"/>
  <c r="AC94" i="4"/>
  <c r="AD94" i="4"/>
  <c r="AE94" i="4"/>
  <c r="AF94" i="4"/>
  <c r="D90" i="4"/>
  <c r="E90" i="4"/>
  <c r="F90" i="4"/>
  <c r="G90" i="4"/>
  <c r="H90" i="4"/>
  <c r="I90" i="4"/>
  <c r="J90" i="4"/>
  <c r="K90" i="4"/>
  <c r="L90" i="4"/>
  <c r="M90" i="4"/>
  <c r="N90" i="4"/>
  <c r="O90" i="4"/>
  <c r="P90" i="4"/>
  <c r="Q90" i="4"/>
  <c r="R90" i="4"/>
  <c r="S90" i="4"/>
  <c r="T90" i="4"/>
  <c r="U90" i="4"/>
  <c r="V90" i="4"/>
  <c r="W90" i="4"/>
  <c r="X90" i="4"/>
  <c r="Y90" i="4"/>
  <c r="Z90" i="4"/>
  <c r="AA90" i="4"/>
  <c r="AB90" i="4"/>
  <c r="AC90" i="4"/>
  <c r="AD90" i="4"/>
  <c r="AE90" i="4"/>
  <c r="AF90" i="4"/>
  <c r="AG90" i="4"/>
  <c r="D86" i="4"/>
  <c r="E86" i="4"/>
  <c r="F86" i="4"/>
  <c r="G86" i="4"/>
  <c r="H86" i="4"/>
  <c r="I86" i="4"/>
  <c r="J86" i="4"/>
  <c r="K86" i="4"/>
  <c r="L86" i="4"/>
  <c r="M86" i="4"/>
  <c r="N86" i="4"/>
  <c r="O86" i="4"/>
  <c r="P86" i="4"/>
  <c r="Q86" i="4"/>
  <c r="R86" i="4"/>
  <c r="S86" i="4"/>
  <c r="T86" i="4"/>
  <c r="U86" i="4"/>
  <c r="V86" i="4"/>
  <c r="W86" i="4"/>
  <c r="X86" i="4"/>
  <c r="Y86" i="4"/>
  <c r="Z86" i="4"/>
  <c r="AA86" i="4"/>
  <c r="AB86" i="4"/>
  <c r="AC86" i="4"/>
  <c r="AD86" i="4"/>
  <c r="AE86" i="4"/>
  <c r="AF86" i="4"/>
  <c r="D82" i="4"/>
  <c r="E82" i="4"/>
  <c r="F82" i="4"/>
  <c r="G82" i="4"/>
  <c r="H82" i="4"/>
  <c r="I82" i="4"/>
  <c r="J82" i="4"/>
  <c r="K82" i="4"/>
  <c r="L82" i="4"/>
  <c r="M82" i="4"/>
  <c r="N82" i="4"/>
  <c r="O82" i="4"/>
  <c r="P82" i="4"/>
  <c r="Q82" i="4"/>
  <c r="R82" i="4"/>
  <c r="S82" i="4"/>
  <c r="T82" i="4"/>
  <c r="U82" i="4"/>
  <c r="V82" i="4"/>
  <c r="W82" i="4"/>
  <c r="X82" i="4"/>
  <c r="Y82" i="4"/>
  <c r="Z82" i="4"/>
  <c r="AA82" i="4"/>
  <c r="AB82" i="4"/>
  <c r="AC82" i="4"/>
  <c r="AD82" i="4"/>
  <c r="AE82" i="4"/>
  <c r="AF82" i="4"/>
  <c r="AG82" i="4"/>
  <c r="D78" i="4"/>
  <c r="E78" i="4"/>
  <c r="F78" i="4"/>
  <c r="G78" i="4"/>
  <c r="H78" i="4"/>
  <c r="I78" i="4"/>
  <c r="J78" i="4"/>
  <c r="K78" i="4"/>
  <c r="L78" i="4"/>
  <c r="M78" i="4"/>
  <c r="N78" i="4"/>
  <c r="O78" i="4"/>
  <c r="P78" i="4"/>
  <c r="Q78" i="4"/>
  <c r="R78" i="4"/>
  <c r="S78" i="4"/>
  <c r="T78" i="4"/>
  <c r="U78" i="4"/>
  <c r="V78" i="4"/>
  <c r="W78" i="4"/>
  <c r="X78" i="4"/>
  <c r="Y78" i="4"/>
  <c r="Z78" i="4"/>
  <c r="AA78" i="4"/>
  <c r="AB78" i="4"/>
  <c r="AC78" i="4"/>
  <c r="AD78" i="4"/>
  <c r="AE78" i="4"/>
  <c r="AF78" i="4"/>
  <c r="AG78" i="4"/>
  <c r="D74" i="4"/>
  <c r="E74" i="4"/>
  <c r="F74" i="4"/>
  <c r="G74" i="4"/>
  <c r="H74" i="4"/>
  <c r="I74" i="4"/>
  <c r="J74" i="4"/>
  <c r="K74" i="4"/>
  <c r="L74" i="4"/>
  <c r="M74" i="4"/>
  <c r="N74" i="4"/>
  <c r="O74" i="4"/>
  <c r="P74" i="4"/>
  <c r="Q74" i="4"/>
  <c r="R74" i="4"/>
  <c r="S74" i="4"/>
  <c r="T74" i="4"/>
  <c r="U74" i="4"/>
  <c r="V74" i="4"/>
  <c r="W74" i="4"/>
  <c r="X74" i="4"/>
  <c r="Y74" i="4"/>
  <c r="Z74" i="4"/>
  <c r="AA74" i="4"/>
  <c r="AB74" i="4"/>
  <c r="AC74" i="4"/>
  <c r="AD74" i="4"/>
  <c r="AE74" i="4"/>
  <c r="AF74" i="4"/>
  <c r="D70" i="4"/>
  <c r="E70" i="4"/>
  <c r="F70" i="4"/>
  <c r="G70" i="4"/>
  <c r="H70" i="4"/>
  <c r="I70" i="4"/>
  <c r="J70" i="4"/>
  <c r="K70" i="4"/>
  <c r="L70" i="4"/>
  <c r="M70" i="4"/>
  <c r="N70" i="4"/>
  <c r="O70" i="4"/>
  <c r="P70" i="4"/>
  <c r="Q70" i="4"/>
  <c r="R70" i="4"/>
  <c r="S70" i="4"/>
  <c r="T70" i="4"/>
  <c r="U70" i="4"/>
  <c r="V70" i="4"/>
  <c r="W70" i="4"/>
  <c r="X70" i="4"/>
  <c r="Y70" i="4"/>
  <c r="Z70" i="4"/>
  <c r="AA70" i="4"/>
  <c r="AB70" i="4"/>
  <c r="AC70" i="4"/>
  <c r="AD70" i="4"/>
  <c r="AE70" i="4"/>
  <c r="AF70" i="4"/>
  <c r="AG70" i="4"/>
  <c r="C98" i="4"/>
  <c r="C94" i="4"/>
  <c r="C90" i="4"/>
  <c r="C86" i="4"/>
  <c r="C82" i="4"/>
  <c r="C78" i="4"/>
  <c r="C74" i="4"/>
  <c r="C70" i="4"/>
  <c r="D66" i="4"/>
  <c r="E66" i="4"/>
  <c r="F66" i="4"/>
  <c r="G66" i="4"/>
  <c r="H66" i="4"/>
  <c r="I66" i="4"/>
  <c r="J66" i="4"/>
  <c r="K66" i="4"/>
  <c r="L66" i="4"/>
  <c r="M66" i="4"/>
  <c r="N66" i="4"/>
  <c r="O66" i="4"/>
  <c r="P66" i="4"/>
  <c r="Q66" i="4"/>
  <c r="R66" i="4"/>
  <c r="S66" i="4"/>
  <c r="T66" i="4"/>
  <c r="U66" i="4"/>
  <c r="V66" i="4"/>
  <c r="W66" i="4"/>
  <c r="X66" i="4"/>
  <c r="Y66" i="4"/>
  <c r="Z66" i="4"/>
  <c r="AA66" i="4"/>
  <c r="AB66" i="4"/>
  <c r="AC66" i="4"/>
  <c r="AD66" i="4"/>
  <c r="AE66" i="4"/>
  <c r="AF66" i="4"/>
  <c r="C66" i="4"/>
  <c r="D62" i="4"/>
  <c r="E62" i="4"/>
  <c r="F62" i="4"/>
  <c r="G62" i="4"/>
  <c r="H62" i="4"/>
  <c r="I62" i="4"/>
  <c r="J62" i="4"/>
  <c r="K62" i="4"/>
  <c r="L62" i="4"/>
  <c r="M62" i="4"/>
  <c r="N62" i="4"/>
  <c r="O62" i="4"/>
  <c r="P62" i="4"/>
  <c r="Q62" i="4"/>
  <c r="R62" i="4"/>
  <c r="S62" i="4"/>
  <c r="T62" i="4"/>
  <c r="U62" i="4"/>
  <c r="V62" i="4"/>
  <c r="W62" i="4"/>
  <c r="X62" i="4"/>
  <c r="Y62" i="4"/>
  <c r="Z62" i="4"/>
  <c r="AA62" i="4"/>
  <c r="AB62" i="4"/>
  <c r="AC62" i="4"/>
  <c r="AD62" i="4"/>
  <c r="AE62" i="4"/>
  <c r="AF62" i="4"/>
  <c r="AG62" i="4"/>
  <c r="C62" i="4"/>
  <c r="D58" i="4"/>
  <c r="E58" i="4"/>
  <c r="F58" i="4"/>
  <c r="G58" i="4"/>
  <c r="H58" i="4"/>
  <c r="I58" i="4"/>
  <c r="J58" i="4"/>
  <c r="K58" i="4"/>
  <c r="L58" i="4"/>
  <c r="M58" i="4"/>
  <c r="N58" i="4"/>
  <c r="O58" i="4"/>
  <c r="P58" i="4"/>
  <c r="Q58" i="4"/>
  <c r="R58" i="4"/>
  <c r="S58" i="4"/>
  <c r="T58" i="4"/>
  <c r="U58" i="4"/>
  <c r="V58" i="4"/>
  <c r="W58" i="4"/>
  <c r="X58" i="4"/>
  <c r="Y58" i="4"/>
  <c r="Z58" i="4"/>
  <c r="AA58" i="4"/>
  <c r="AB58" i="4"/>
  <c r="AC58" i="4"/>
  <c r="AD58" i="4"/>
  <c r="C58" i="4"/>
  <c r="AH151" i="4"/>
  <c r="D54" i="4"/>
  <c r="E54" i="4"/>
  <c r="F54" i="4"/>
  <c r="G54" i="4"/>
  <c r="H54" i="4"/>
  <c r="I54" i="4"/>
  <c r="J54" i="4"/>
  <c r="K54" i="4"/>
  <c r="L54" i="4"/>
  <c r="M54" i="4"/>
  <c r="N54" i="4"/>
  <c r="O54" i="4"/>
  <c r="P54" i="4"/>
  <c r="Q54" i="4"/>
  <c r="R54" i="4"/>
  <c r="S54" i="4"/>
  <c r="T54" i="4"/>
  <c r="U54" i="4"/>
  <c r="V54" i="4"/>
  <c r="W54" i="4"/>
  <c r="X54" i="4"/>
  <c r="Y54" i="4"/>
  <c r="Z54" i="4"/>
  <c r="AA54" i="4"/>
  <c r="AB54" i="4"/>
  <c r="AC54" i="4"/>
  <c r="AD54" i="4"/>
  <c r="AE54" i="4"/>
  <c r="AF54" i="4"/>
  <c r="AG54" i="4"/>
  <c r="C54" i="4"/>
  <c r="C3" i="4"/>
  <c r="AH150" i="4"/>
  <c r="AH147" i="4"/>
  <c r="AH146" i="4"/>
  <c r="AH143" i="4"/>
  <c r="AH142" i="4"/>
  <c r="AH139" i="4"/>
  <c r="AH138" i="4"/>
  <c r="AH135" i="4"/>
  <c r="AH134" i="4"/>
  <c r="AH131" i="4"/>
  <c r="AH130" i="4"/>
  <c r="AH127" i="4"/>
  <c r="AH126" i="4"/>
  <c r="AH124" i="4"/>
  <c r="AH123" i="4"/>
  <c r="AH122" i="4"/>
  <c r="AH120" i="4"/>
  <c r="AH119" i="4"/>
  <c r="AH118" i="4"/>
  <c r="AH116" i="4"/>
  <c r="AH115" i="4"/>
  <c r="AH114" i="4"/>
  <c r="AH112" i="4"/>
  <c r="AH111" i="4"/>
  <c r="AH110" i="4"/>
  <c r="C108" i="4"/>
  <c r="AH108" i="4" s="1"/>
  <c r="K107" i="4"/>
  <c r="C107" i="4"/>
  <c r="C106" i="4"/>
  <c r="AH106" i="4" s="1"/>
  <c r="AH100" i="4"/>
  <c r="AH99" i="4"/>
  <c r="AH96" i="4"/>
  <c r="AH95" i="4"/>
  <c r="AH92" i="4"/>
  <c r="AH91" i="4"/>
  <c r="AH88" i="4"/>
  <c r="AH87" i="4"/>
  <c r="AH84" i="4"/>
  <c r="AH83" i="4"/>
  <c r="AH80" i="4"/>
  <c r="AH79" i="4"/>
  <c r="AH76" i="4"/>
  <c r="AH75" i="4"/>
  <c r="AH73" i="4"/>
  <c r="AH72" i="4"/>
  <c r="AH71" i="4"/>
  <c r="AH69" i="4"/>
  <c r="AH68" i="4"/>
  <c r="AH67" i="4"/>
  <c r="AH65" i="4"/>
  <c r="AH64" i="4"/>
  <c r="AH63" i="4"/>
  <c r="AH61" i="4"/>
  <c r="AH60" i="4"/>
  <c r="AH59" i="4"/>
  <c r="C57" i="4"/>
  <c r="AH57" i="4" s="1"/>
  <c r="K56" i="4"/>
  <c r="C56" i="4"/>
  <c r="C55" i="4"/>
  <c r="AH55" i="4" s="1"/>
  <c r="AL41" i="4" l="1"/>
  <c r="AL40" i="4" s="1"/>
  <c r="AL29" i="4"/>
  <c r="AL28" i="4" s="1"/>
  <c r="AH56" i="4"/>
  <c r="AM29" i="4" s="1"/>
  <c r="AM28" i="4" s="1"/>
  <c r="AH107" i="4"/>
  <c r="AM41" i="4" s="1"/>
  <c r="AM40" i="4" s="1"/>
  <c r="AH16" i="4" l="1"/>
  <c r="AH22" i="4"/>
  <c r="AX13" i="4" l="1"/>
  <c r="AU10" i="4" a="1"/>
  <c r="AU10" i="4" s="1"/>
  <c r="G31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AH45" i="4"/>
  <c r="AH48" i="4"/>
  <c r="AH49" i="4"/>
  <c r="AH8" i="4"/>
  <c r="AH9" i="4"/>
  <c r="AH10" i="4"/>
  <c r="AH12" i="4"/>
  <c r="AH13" i="4"/>
  <c r="AH14" i="4"/>
  <c r="AH17" i="4"/>
  <c r="AH18" i="4"/>
  <c r="AH20" i="4"/>
  <c r="AH21" i="4"/>
  <c r="AH24" i="4"/>
  <c r="AH25" i="4"/>
  <c r="AH28" i="4"/>
  <c r="AH29" i="4"/>
  <c r="AH32" i="4"/>
  <c r="AH33" i="4"/>
  <c r="AH36" i="4"/>
  <c r="AH37" i="4"/>
  <c r="AH40" i="4"/>
  <c r="AH41" i="4"/>
  <c r="AH44" i="4"/>
  <c r="C7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D47" i="4"/>
  <c r="E47" i="4"/>
  <c r="F47" i="4"/>
  <c r="G47" i="4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U47" i="4"/>
  <c r="V47" i="4"/>
  <c r="W47" i="4"/>
  <c r="X47" i="4"/>
  <c r="Y47" i="4"/>
  <c r="Z47" i="4"/>
  <c r="AA47" i="4"/>
  <c r="AB47" i="4"/>
  <c r="AC47" i="4"/>
  <c r="AD47" i="4"/>
  <c r="AE47" i="4"/>
  <c r="AF47" i="4"/>
  <c r="AG47" i="4"/>
  <c r="D43" i="4"/>
  <c r="E43" i="4"/>
  <c r="F43" i="4"/>
  <c r="G43" i="4"/>
  <c r="H43" i="4"/>
  <c r="I43" i="4"/>
  <c r="J43" i="4"/>
  <c r="K43" i="4"/>
  <c r="L43" i="4"/>
  <c r="M43" i="4"/>
  <c r="N43" i="4"/>
  <c r="O43" i="4"/>
  <c r="P43" i="4"/>
  <c r="Q43" i="4"/>
  <c r="R43" i="4"/>
  <c r="S43" i="4"/>
  <c r="T43" i="4"/>
  <c r="U43" i="4"/>
  <c r="V43" i="4"/>
  <c r="W43" i="4"/>
  <c r="X43" i="4"/>
  <c r="Y43" i="4"/>
  <c r="Z43" i="4"/>
  <c r="AA43" i="4"/>
  <c r="AB43" i="4"/>
  <c r="AC43" i="4"/>
  <c r="AD43" i="4"/>
  <c r="AE43" i="4"/>
  <c r="AF43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AC39" i="4"/>
  <c r="AD39" i="4"/>
  <c r="AE39" i="4"/>
  <c r="AF39" i="4"/>
  <c r="AG39" i="4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D31" i="4"/>
  <c r="E31" i="4"/>
  <c r="F31" i="4"/>
  <c r="W31" i="4"/>
  <c r="X31" i="4"/>
  <c r="Y31" i="4"/>
  <c r="Z31" i="4"/>
  <c r="AA31" i="4"/>
  <c r="AB31" i="4"/>
  <c r="AC31" i="4"/>
  <c r="AD31" i="4"/>
  <c r="AE31" i="4"/>
  <c r="AF31" i="4"/>
  <c r="AG31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C47" i="4"/>
  <c r="C43" i="4"/>
  <c r="C39" i="4"/>
  <c r="C35" i="4"/>
  <c r="C31" i="4"/>
  <c r="C27" i="4"/>
  <c r="C23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AF15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C15" i="4"/>
  <c r="C19" i="4"/>
  <c r="C11" i="4"/>
  <c r="C4" i="4"/>
  <c r="AH4" i="4" s="1"/>
  <c r="C5" i="4"/>
  <c r="C6" i="4"/>
  <c r="AH6" i="4" s="1"/>
  <c r="AU9" i="4" l="1" a="1"/>
  <c r="AU9" i="4" s="1"/>
  <c r="AW13" i="4"/>
  <c r="AL17" i="4"/>
  <c r="AL16" i="4" s="1"/>
  <c r="D3" i="4"/>
  <c r="E3" i="4"/>
  <c r="F3" i="4"/>
  <c r="G3" i="4"/>
  <c r="H3" i="4"/>
  <c r="I3" i="4"/>
  <c r="J3" i="4"/>
  <c r="K3" i="4"/>
  <c r="L3" i="4"/>
  <c r="M3" i="4"/>
  <c r="N3" i="4"/>
  <c r="O3" i="4"/>
  <c r="P3" i="4"/>
  <c r="Q3" i="4"/>
  <c r="R3" i="4"/>
  <c r="S3" i="4"/>
  <c r="T3" i="4"/>
  <c r="U3" i="4"/>
  <c r="V3" i="4"/>
  <c r="W3" i="4"/>
  <c r="X3" i="4"/>
  <c r="Y3" i="4"/>
  <c r="Z3" i="4"/>
  <c r="AA3" i="4"/>
  <c r="AB3" i="4"/>
  <c r="AC3" i="4"/>
  <c r="AD3" i="4"/>
  <c r="AE3" i="4"/>
  <c r="AF3" i="4"/>
  <c r="AG3" i="4"/>
  <c r="K5" i="4"/>
  <c r="AH5" i="4" s="1"/>
  <c r="AX10" i="4" l="1"/>
  <c r="AX9" i="4"/>
  <c r="AX11" i="4"/>
  <c r="AX12" i="4"/>
  <c r="AM17" i="4"/>
  <c r="AM16" i="4" s="1"/>
  <c r="AW12" i="4" l="1"/>
  <c r="AW10" i="4"/>
  <c r="AW11" i="4"/>
  <c r="AW9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<sst xmlns="http://schemas.openxmlformats.org/spreadsheetml/2006/main" count="246" uniqueCount="46">
  <si>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</si>
  <si>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</si>
  <si>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</si>
  <si>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</si>
  <si>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</si>
  <si>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</si>
  <si>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</si>
  <si>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</si>
  <si>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</si>
  <si>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</si>
  <si>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</si>
  <si>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</si>
  <si>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</si>
  <si>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</t>
  </si>
  <si>
    <t>VA-1</t>
  </si>
  <si>
    <t>HE</t>
  </si>
  <si>
    <t>À prendre avant</t>
  </si>
  <si>
    <t>TOTAL</t>
  </si>
  <si>
    <t>TOTAL RESTANT</t>
  </si>
  <si>
    <t>JOURS</t>
  </si>
  <si>
    <t>HEURES</t>
  </si>
  <si>
    <t>Année</t>
  </si>
  <si>
    <t>H. restantes cumulées</t>
  </si>
  <si>
    <t>TOTAL heures récupérées/mois (somme des heures de congé prises/mois)</t>
  </si>
  <si>
    <t>Nbre d'heures disponible pour prendre congé ( HE accumulé/mois) (à encoder moi-même)</t>
  </si>
  <si>
    <t>Nbre Heures restantes disponible à reprendre (après soustraction des HE déjà prises) (à faire calculer automatiquement)</t>
  </si>
  <si>
    <t>Situation au 01-02-24</t>
  </si>
  <si>
    <t>Ajouter la liste des congés légaux + réglementaires par année + les faire apparaitres en vert dans le calendrier</t>
  </si>
  <si>
    <t>Nom</t>
  </si>
  <si>
    <t>Date</t>
  </si>
  <si>
    <t>Jour de l'An</t>
  </si>
  <si>
    <t>Mardi Gras</t>
  </si>
  <si>
    <t>Pâques</t>
  </si>
  <si>
    <t>Lundi de Pâques</t>
  </si>
  <si>
    <t>Fête du travail</t>
  </si>
  <si>
    <t>Ascension</t>
  </si>
  <si>
    <t>Pentecôte</t>
  </si>
  <si>
    <t>Lundi de Pencôte</t>
  </si>
  <si>
    <t>Fête Nationnale</t>
  </si>
  <si>
    <t>Asomption</t>
  </si>
  <si>
    <t>Fête communautaire</t>
  </si>
  <si>
    <t>Toussaint</t>
  </si>
  <si>
    <t>Armistice</t>
  </si>
  <si>
    <t>Noël</t>
  </si>
  <si>
    <t>OU</t>
  </si>
  <si>
    <t>HE prises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</si>
</sst>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/mm"/>
    <numFmt numFmtId="165" formatCode="d/mm/yy;@"/>
    <numFmt numFmtId="166" formatCode="dd"/>
    <numFmt numFmtId="167" formatCode="[hh]:mm"/>
    <numFmt numFmtId="168" formatCode="[$-F800]dddd\,\ mmmm\ dd\,\ yyyy"/>
    <numFmt numFmtId="169" formatCode="[h]:mm;\-[h]:mm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D0D0D"/>
      <name val="Courier New"/>
      <family val="3"/>
    </font>
    <font>
      <sz val="1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lightUp">
        <bgColor auto="1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3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/>
    <xf numFmtId="0" fontId="1" fillId="2" borderId="0" xfId="0" applyFont="1" applyFill="1" applyAlignment="1">
      <alignment horizontal="center" vertical="center"/>
    </xf>
    <xf numFmtId="166" fontId="2" fillId="0" borderId="0" xfId="0" applyNumberFormat="1" applyFont="1"/>
    <xf numFmtId="0" fontId="0" fillId="0" borderId="0" xfId="0" applyAlignment="1">
      <alignment horizontal="center" vertical="center" wrapText="1"/>
    </xf>
    <xf numFmtId="167" fontId="0" fillId="0" borderId="0" xfId="0" applyNumberFormat="1"/>
    <xf numFmtId="0" fontId="0" fillId="0" borderId="8" xfId="0" applyBorder="1"/>
    <xf numFmtId="166" fontId="0" fillId="0" borderId="8" xfId="0" applyNumberFormat="1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166" fontId="2" fillId="0" borderId="8" xfId="0" applyNumberFormat="1" applyFont="1" applyBorder="1"/>
    <xf numFmtId="0" fontId="0" fillId="0" borderId="11" xfId="0" applyBorder="1"/>
    <xf numFmtId="167" fontId="0" fillId="0" borderId="3" xfId="0" applyNumberFormat="1" applyBorder="1"/>
    <xf numFmtId="20" fontId="0" fillId="0" borderId="11" xfId="0" applyNumberFormat="1" applyBorder="1"/>
    <xf numFmtId="0" fontId="0" fillId="3" borderId="0" xfId="0" applyFill="1" applyAlignment="1">
      <alignment horizontal="center" vertical="center"/>
    </xf>
    <xf numFmtId="166" fontId="2" fillId="3" borderId="0" xfId="0" applyNumberFormat="1" applyFont="1" applyFill="1"/>
    <xf numFmtId="0" fontId="0" fillId="3" borderId="0" xfId="0" applyFill="1" applyAlignment="1">
      <alignment horizontal="right" vertical="center"/>
    </xf>
    <xf numFmtId="165" fontId="2" fillId="3" borderId="0" xfId="0" applyNumberFormat="1" applyFont="1" applyFill="1"/>
    <xf numFmtId="0" fontId="0" fillId="4" borderId="0" xfId="0" applyFill="1" applyAlignment="1">
      <alignment horizontal="center" vertical="center"/>
    </xf>
    <xf numFmtId="166" fontId="2" fillId="4" borderId="0" xfId="0" applyNumberFormat="1" applyFont="1" applyFill="1"/>
    <xf numFmtId="0" fontId="0" fillId="4" borderId="0" xfId="0" applyFill="1" applyAlignment="1">
      <alignment horizontal="right" vertical="center"/>
    </xf>
    <xf numFmtId="20" fontId="0" fillId="4" borderId="0" xfId="0" applyNumberFormat="1" applyFill="1" applyAlignment="1">
      <alignment horizontal="right" vertical="center"/>
    </xf>
    <xf numFmtId="165" fontId="2" fillId="4" borderId="0" xfId="0" applyNumberFormat="1" applyFont="1" applyFill="1"/>
    <xf numFmtId="0" fontId="0" fillId="5" borderId="4" xfId="0" applyFill="1" applyBorder="1" applyAlignment="1">
      <alignment horizontal="center" vertical="center"/>
    </xf>
    <xf numFmtId="166" fontId="2" fillId="5" borderId="4" xfId="0" applyNumberFormat="1" applyFont="1" applyFill="1" applyBorder="1"/>
    <xf numFmtId="0" fontId="0" fillId="5" borderId="4" xfId="0" applyFill="1" applyBorder="1" applyAlignment="1">
      <alignment horizontal="right" vertical="center"/>
    </xf>
    <xf numFmtId="20" fontId="0" fillId="3" borderId="0" xfId="0" applyNumberFormat="1" applyFill="1" applyAlignment="1">
      <alignment horizontal="center" vertical="center"/>
    </xf>
    <xf numFmtId="167" fontId="0" fillId="4" borderId="3" xfId="0" applyNumberFormat="1" applyFill="1" applyBorder="1"/>
    <xf numFmtId="167" fontId="0" fillId="3" borderId="3" xfId="0" applyNumberFormat="1" applyFill="1" applyBorder="1"/>
    <xf numFmtId="167" fontId="0" fillId="3" borderId="5" xfId="0" applyNumberFormat="1" applyFill="1" applyBorder="1"/>
    <xf numFmtId="167" fontId="0" fillId="5" borderId="5" xfId="0" applyNumberFormat="1" applyFill="1" applyBorder="1"/>
    <xf numFmtId="167" fontId="0" fillId="5" borderId="3" xfId="0" applyNumberFormat="1" applyFill="1" applyBorder="1"/>
    <xf numFmtId="0" fontId="0" fillId="0" borderId="1" xfId="0" applyBorder="1" applyAlignment="1">
      <alignment horizontal="center" vertical="center" wrapText="1"/>
    </xf>
    <xf numFmtId="167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0" fontId="0" fillId="3" borderId="0" xfId="0" applyNumberFormat="1" applyFill="1" applyAlignment="1">
      <alignment horizontal="right" vertical="center"/>
    </xf>
    <xf numFmtId="20" fontId="0" fillId="5" borderId="4" xfId="0" applyNumberFormat="1" applyFill="1" applyBorder="1" applyAlignment="1">
      <alignment horizontal="right" vertical="center"/>
    </xf>
    <xf numFmtId="0" fontId="0" fillId="3" borderId="4" xfId="0" applyFill="1" applyBorder="1" applyAlignment="1">
      <alignment horizontal="center" vertical="center"/>
    </xf>
    <xf numFmtId="20" fontId="0" fillId="5" borderId="4" xfId="0" applyNumberForma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167" fontId="0" fillId="3" borderId="14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" fontId="0" fillId="0" borderId="2" xfId="0" applyNumberFormat="1" applyBorder="1"/>
    <xf numFmtId="20" fontId="0" fillId="4" borderId="0" xfId="0" applyNumberFormat="1" applyFill="1" applyAlignment="1">
      <alignment horizontal="center" vertical="center"/>
    </xf>
    <xf numFmtId="16" fontId="0" fillId="0" borderId="15" xfId="0" applyNumberFormat="1" applyBorder="1"/>
    <xf numFmtId="0" fontId="0" fillId="0" borderId="4" xfId="0" applyBorder="1"/>
    <xf numFmtId="20" fontId="0" fillId="0" borderId="0" xfId="0" applyNumberFormat="1"/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0" fillId="7" borderId="16" xfId="0" applyFill="1" applyBorder="1"/>
    <xf numFmtId="0" fontId="0" fillId="7" borderId="17" xfId="0" applyFill="1" applyBorder="1"/>
    <xf numFmtId="0" fontId="0" fillId="7" borderId="18" xfId="0" applyFill="1" applyBorder="1"/>
    <xf numFmtId="0" fontId="0" fillId="0" borderId="20" xfId="0" applyBorder="1"/>
    <xf numFmtId="0" fontId="0" fillId="0" borderId="19" xfId="0" applyBorder="1"/>
    <xf numFmtId="0" fontId="0" fillId="0" borderId="21" xfId="0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  <xf numFmtId="167" fontId="0" fillId="5" borderId="23" xfId="0" applyNumberForma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167" fontId="0" fillId="3" borderId="23" xfId="0" applyNumberFormat="1" applyFill="1" applyBorder="1" applyAlignment="1">
      <alignment horizontal="center" vertical="center"/>
    </xf>
    <xf numFmtId="0" fontId="0" fillId="5" borderId="9" xfId="0" applyNumberForma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20" fontId="0" fillId="4" borderId="0" xfId="0" applyNumberFormat="1" applyFill="1" applyBorder="1" applyAlignment="1">
      <alignment horizontal="center" vertical="center"/>
    </xf>
    <xf numFmtId="20" fontId="0" fillId="4" borderId="20" xfId="0" applyNumberFormat="1" applyFill="1" applyBorder="1" applyAlignment="1">
      <alignment horizontal="center" vertical="center"/>
    </xf>
    <xf numFmtId="20" fontId="0" fillId="4" borderId="22" xfId="0" applyNumberFormat="1" applyFill="1" applyBorder="1" applyAlignment="1">
      <alignment horizontal="center" vertical="center"/>
    </xf>
    <xf numFmtId="167" fontId="0" fillId="4" borderId="0" xfId="0" applyNumberFormat="1" applyFill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9" xfId="0" applyBorder="1" applyAlignment="1">
      <alignment horizontal="left" vertical="center"/>
    </xf>
    <xf numFmtId="168" fontId="0" fillId="0" borderId="3" xfId="0" applyNumberFormat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0" borderId="12" xfId="0" applyBorder="1" applyAlignment="1">
      <alignment horizontal="left" vertical="center"/>
    </xf>
    <xf numFmtId="168" fontId="7" fillId="0" borderId="3" xfId="0" applyNumberFormat="1" applyFont="1" applyBorder="1" applyAlignment="1">
      <alignment horizontal="center" vertical="center"/>
    </xf>
    <xf numFmtId="168" fontId="7" fillId="0" borderId="0" xfId="0" applyNumberFormat="1" applyFont="1" applyAlignment="1">
      <alignment horizontal="center" vertical="center"/>
    </xf>
    <xf numFmtId="0" fontId="0" fillId="0" borderId="10" xfId="0" applyBorder="1" applyAlignment="1">
      <alignment horizontal="left" vertical="center"/>
    </xf>
    <xf numFmtId="168" fontId="0" fillId="0" borderId="5" xfId="0" applyNumberFormat="1" applyBorder="1" applyAlignment="1">
      <alignment horizontal="center" vertical="center"/>
    </xf>
    <xf numFmtId="167" fontId="3" fillId="6" borderId="0" xfId="0" applyNumberFormat="1" applyFont="1" applyFill="1" applyBorder="1" applyAlignment="1" applyProtection="1">
      <alignment horizontal="center" vertical="center"/>
    </xf>
    <xf numFmtId="169" fontId="0" fillId="4" borderId="0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7" fontId="0" fillId="4" borderId="20" xfId="0" applyNumberFormat="1" applyFill="1" applyBorder="1" applyAlignment="1">
      <alignment horizontal="center" vertical="center"/>
    </xf>
    <xf numFmtId="167" fontId="0" fillId="4" borderId="19" xfId="0" applyNumberFormat="1" applyFill="1" applyBorder="1" applyAlignment="1">
      <alignment horizontal="center" vertical="center"/>
    </xf>
  </cellXfs>
  <cellStyles count="1">
    <cellStyle name="Normal" xfId="0" builtinId="0"/>
  </cellStyles>
  <dxfs count="50"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</dxfs>
  <tableStyles count="0" defaultTableStyle="TableStyleMedium2" defaultPivotStyle="PivotStyleLight16"/>
  <colors>
    <mruColors>
      <color rgb="FFB7DEE8"/>
      <color rgb="FFDAEE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Z151"/>
  <sheetViews>
    <sheetView tabSelected="1" zoomScale="73" zoomScaleNormal="70" workbookViewId="0">
      <pane xSplit="2" topLeftCell="Z1" activePane="topRight" state="frozen"/>
      <selection pane="topRight" activeCell="AQ26" sqref="AQ26"/>
    </sheetView>
  </sheetViews>
  <sheetFormatPr baseColWidth="10" defaultRowHeight="15" x14ac:dyDescent="0.25"/>
  <cols>
    <col min="1" max="1" width="11.7109375" bestFit="1" customWidth="1"/>
    <col min="2" max="2" width="8.42578125" customWidth="1"/>
    <col min="3" max="33" width="6.7109375" customWidth="1"/>
    <col min="34" max="34" width="23" bestFit="1" customWidth="1"/>
    <col min="35" max="35" width="3.7109375" customWidth="1"/>
    <col min="36" max="36" width="9.140625" customWidth="1"/>
    <col min="37" max="37" width="9.28515625" customWidth="1"/>
    <col min="38" max="39" width="11.85546875" customWidth="1"/>
    <col min="40" max="40" width="10.7109375" customWidth="1"/>
    <col min="41" max="41" width="11.7109375" customWidth="1"/>
    <col min="42" max="42" width="26.5703125" bestFit="1" customWidth="1"/>
    <col min="43" max="43" width="10" bestFit="1" customWidth="1"/>
    <col min="44" max="44" width="9.5703125" customWidth="1"/>
    <col min="45" max="45" width="5.5703125" customWidth="1"/>
    <col min="46" max="46" width="5.42578125" customWidth="1"/>
    <col min="47" max="47" width="44.28515625" customWidth="1"/>
    <col min="48" max="48" width="16.5703125" bestFit="1" customWidth="1"/>
    <col min="49" max="49" width="20.42578125" customWidth="1"/>
  </cols>
  <sheetData>
    <row r="1" spans="1:52" ht="60" x14ac:dyDescent="0.25">
      <c r="A1" s="9">
        <v>2023</v>
      </c>
      <c r="B1" s="1"/>
      <c r="C1" s="6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11" t="s">
        <v>23</v>
      </c>
    </row>
    <row r="2" spans="1:52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52" x14ac:dyDescent="0.25">
      <c r="A3" s="91" t="s">
        <v>1</v>
      </c>
      <c r="B3" s="13"/>
      <c r="C3" s="16">
        <f>IF(AND(MONTH(DATE($A$1,1,1))=MONTH(DATE($A$1,1,1)),ROW()=3),DATE($A$1,1,COLUMN()-2),"")</f>
        <v>44927</v>
      </c>
      <c r="D3" s="16">
        <f t="shared" ref="D3:AG3" si="0">IF(AND(MONTH(DATE($A$1,1,1))=MONTH(DATE($A$1,1,1)),ROW()=3),DATE($A$1,1,COLUMN()-2),"")</f>
        <v>44928</v>
      </c>
      <c r="E3" s="16">
        <f t="shared" si="0"/>
        <v>44929</v>
      </c>
      <c r="F3" s="16">
        <f t="shared" si="0"/>
        <v>44930</v>
      </c>
      <c r="G3" s="16">
        <f t="shared" si="0"/>
        <v>44931</v>
      </c>
      <c r="H3" s="16">
        <f t="shared" si="0"/>
        <v>44932</v>
      </c>
      <c r="I3" s="16">
        <f t="shared" si="0"/>
        <v>44933</v>
      </c>
      <c r="J3" s="16">
        <f t="shared" si="0"/>
        <v>44934</v>
      </c>
      <c r="K3" s="16">
        <f t="shared" si="0"/>
        <v>44935</v>
      </c>
      <c r="L3" s="16">
        <f t="shared" si="0"/>
        <v>44936</v>
      </c>
      <c r="M3" s="16">
        <f t="shared" si="0"/>
        <v>44937</v>
      </c>
      <c r="N3" s="16">
        <f t="shared" si="0"/>
        <v>44938</v>
      </c>
      <c r="O3" s="16">
        <f t="shared" si="0"/>
        <v>44939</v>
      </c>
      <c r="P3" s="16">
        <f t="shared" si="0"/>
        <v>44940</v>
      </c>
      <c r="Q3" s="16">
        <f t="shared" si="0"/>
        <v>44941</v>
      </c>
      <c r="R3" s="16">
        <f t="shared" si="0"/>
        <v>44942</v>
      </c>
      <c r="S3" s="16">
        <f t="shared" si="0"/>
        <v>44943</v>
      </c>
      <c r="T3" s="16">
        <f t="shared" si="0"/>
        <v>44944</v>
      </c>
      <c r="U3" s="16">
        <f t="shared" si="0"/>
        <v>44945</v>
      </c>
      <c r="V3" s="16">
        <f t="shared" si="0"/>
        <v>44946</v>
      </c>
      <c r="W3" s="16">
        <f t="shared" si="0"/>
        <v>44947</v>
      </c>
      <c r="X3" s="16">
        <f t="shared" si="0"/>
        <v>44948</v>
      </c>
      <c r="Y3" s="16">
        <f t="shared" si="0"/>
        <v>44949</v>
      </c>
      <c r="Z3" s="16">
        <f t="shared" si="0"/>
        <v>44950</v>
      </c>
      <c r="AA3" s="16">
        <f t="shared" si="0"/>
        <v>44951</v>
      </c>
      <c r="AB3" s="16">
        <f t="shared" si="0"/>
        <v>44952</v>
      </c>
      <c r="AC3" s="16">
        <f t="shared" si="0"/>
        <v>44953</v>
      </c>
      <c r="AD3" s="16">
        <f t="shared" si="0"/>
        <v>44954</v>
      </c>
      <c r="AE3" s="16">
        <f t="shared" si="0"/>
        <v>44955</v>
      </c>
      <c r="AF3" s="16">
        <f t="shared" si="0"/>
        <v>44956</v>
      </c>
      <c r="AG3" s="16">
        <f t="shared" si="0"/>
        <v>44957</v>
      </c>
      <c r="AH3" s="17"/>
      <c r="AN3" s="95" t="s">
        <v>15</v>
      </c>
      <c r="AO3" s="96"/>
      <c r="AP3" s="96"/>
      <c r="AQ3" s="96"/>
      <c r="AR3" s="96"/>
      <c r="AS3" s="96"/>
      <c r="AT3" s="96"/>
      <c r="AU3" s="96"/>
      <c r="AV3" s="97"/>
    </row>
    <row r="4" spans="1:52" ht="60" x14ac:dyDescent="0.25">
      <c r="A4" s="92"/>
      <c r="B4" s="24" t="s">
        <v>15</v>
      </c>
      <c r="C4" s="25" t="str">
        <f t="shared" ref="C4:C6" si="1">IF(AND(MONTH(DATE($A$1,1,1))=MONTH(DATE($A$1,1,1)),ROW()=3),DATE($A$1,1,COLUMN()-2),"")</f>
        <v/>
      </c>
      <c r="D4" s="26"/>
      <c r="E4" s="26"/>
      <c r="F4" s="26"/>
      <c r="G4" s="27"/>
      <c r="H4" s="26"/>
      <c r="I4" s="26"/>
      <c r="J4" s="26"/>
      <c r="K4" s="28"/>
      <c r="L4" s="27"/>
      <c r="M4" s="26"/>
      <c r="N4" s="26"/>
      <c r="O4" s="26"/>
      <c r="P4" s="26"/>
      <c r="Q4" s="26"/>
      <c r="R4" s="26"/>
      <c r="S4" s="27"/>
      <c r="T4" s="26"/>
      <c r="U4" s="26"/>
      <c r="V4" s="26"/>
      <c r="W4" s="26"/>
      <c r="X4" s="26"/>
      <c r="Y4" s="27"/>
      <c r="Z4" s="26"/>
      <c r="AA4" s="26"/>
      <c r="AB4" s="26"/>
      <c r="AC4" s="26"/>
      <c r="AD4" s="26"/>
      <c r="AE4" s="26"/>
      <c r="AF4" s="26"/>
      <c r="AG4" s="26"/>
      <c r="AH4" s="33">
        <f t="shared" ref="AH4:AH14" si="2">SUM(C4:AG4)</f>
        <v>0</v>
      </c>
      <c r="AN4" s="3" t="s">
        <v>21</v>
      </c>
      <c r="AO4" s="3" t="s">
        <v>0</v>
      </c>
      <c r="AP4" s="56" t="s">
        <v>24</v>
      </c>
      <c r="AQ4" s="56" t="s">
        <v>45</v>
      </c>
      <c r="AR4" s="56"/>
      <c r="AS4" s="56"/>
      <c r="AT4" s="56"/>
      <c r="AU4" s="56" t="s">
        <v>25</v>
      </c>
      <c r="AV4" s="55" t="s">
        <v>16</v>
      </c>
      <c r="AW4" s="3" t="s">
        <v>22</v>
      </c>
    </row>
    <row r="5" spans="1:52" ht="15" customHeight="1" x14ac:dyDescent="0.25">
      <c r="A5" s="92"/>
      <c r="B5" s="20" t="s">
        <v>13</v>
      </c>
      <c r="C5" s="21" t="str">
        <f t="shared" si="1"/>
        <v/>
      </c>
      <c r="D5" s="22"/>
      <c r="E5" s="22"/>
      <c r="F5" s="22"/>
      <c r="G5" s="22"/>
      <c r="H5" s="22"/>
      <c r="I5" s="22"/>
      <c r="J5" s="22"/>
      <c r="K5" s="23" t="str">
        <f t="shared" ref="K5" si="3">IF(AND(MONTH(DATE($A$1,1,1))=MONTH(DATE($A$1,1,1)),ROW()=3),DATE($A$1,1,ROW()*1-2),"")</f>
        <v/>
      </c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41"/>
      <c r="AD5" s="22"/>
      <c r="AE5" s="22"/>
      <c r="AF5" s="22"/>
      <c r="AG5" s="22"/>
      <c r="AH5" s="34">
        <f t="shared" si="2"/>
        <v>0</v>
      </c>
      <c r="AJ5" s="87">
        <v>0.31666666666666665</v>
      </c>
      <c r="AN5" s="98">
        <v>2022</v>
      </c>
      <c r="AO5" s="47" t="s">
        <v>10</v>
      </c>
      <c r="AP5" s="73">
        <v>0</v>
      </c>
      <c r="AQ5" s="73"/>
      <c r="AR5" s="73"/>
      <c r="AS5" s="73"/>
      <c r="AT5" s="73"/>
      <c r="AU5" s="76"/>
      <c r="AV5" s="48">
        <v>45323</v>
      </c>
      <c r="AW5" s="49"/>
    </row>
    <row r="6" spans="1:52" x14ac:dyDescent="0.25">
      <c r="A6" s="93"/>
      <c r="B6" s="29" t="s">
        <v>14</v>
      </c>
      <c r="C6" s="30" t="str">
        <f t="shared" si="1"/>
        <v/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42"/>
      <c r="AD6" s="31"/>
      <c r="AE6" s="31"/>
      <c r="AF6" s="31"/>
      <c r="AG6" s="31"/>
      <c r="AH6" s="36">
        <f t="shared" si="2"/>
        <v>0</v>
      </c>
      <c r="AN6" s="99"/>
      <c r="AO6" s="47" t="s">
        <v>11</v>
      </c>
      <c r="AP6" s="73">
        <v>0</v>
      </c>
      <c r="AQ6" s="73"/>
      <c r="AR6" s="73"/>
      <c r="AS6" s="73"/>
      <c r="AT6" s="73"/>
      <c r="AU6" s="76"/>
      <c r="AV6" s="48">
        <v>45352</v>
      </c>
      <c r="AW6" s="49"/>
    </row>
    <row r="7" spans="1:52" ht="15" customHeight="1" thickBot="1" x14ac:dyDescent="0.3">
      <c r="A7" s="91" t="s">
        <v>2</v>
      </c>
      <c r="C7" s="10">
        <f>IF(AND(MONTH(DATE($A$1,2,1))=MONTH(DATE($A$1,2,1)),ROW()=7),DATE($A$1,2,COLUMN()-2),"")</f>
        <v>44958</v>
      </c>
      <c r="D7" s="10">
        <f t="shared" ref="D7:AD7" si="4">IF(AND(MONTH(DATE($A$1,2,1))=MONTH(DATE($A$1,2,1)),ROW()=7),DATE($A$1,2,COLUMN()-2),"")</f>
        <v>44959</v>
      </c>
      <c r="E7" s="10">
        <f t="shared" si="4"/>
        <v>44960</v>
      </c>
      <c r="F7" s="10">
        <f t="shared" si="4"/>
        <v>44961</v>
      </c>
      <c r="G7" s="10">
        <f t="shared" si="4"/>
        <v>44962</v>
      </c>
      <c r="H7" s="10">
        <f t="shared" si="4"/>
        <v>44963</v>
      </c>
      <c r="I7" s="10">
        <f t="shared" si="4"/>
        <v>44964</v>
      </c>
      <c r="J7" s="10">
        <f t="shared" si="4"/>
        <v>44965</v>
      </c>
      <c r="K7" s="10">
        <f t="shared" si="4"/>
        <v>44966</v>
      </c>
      <c r="L7" s="10">
        <f t="shared" si="4"/>
        <v>44967</v>
      </c>
      <c r="M7" s="10">
        <f t="shared" si="4"/>
        <v>44968</v>
      </c>
      <c r="N7" s="10">
        <f t="shared" si="4"/>
        <v>44969</v>
      </c>
      <c r="O7" s="10">
        <f t="shared" si="4"/>
        <v>44970</v>
      </c>
      <c r="P7" s="10">
        <f t="shared" si="4"/>
        <v>44971</v>
      </c>
      <c r="Q7" s="10">
        <f t="shared" si="4"/>
        <v>44972</v>
      </c>
      <c r="R7" s="10">
        <f t="shared" si="4"/>
        <v>44973</v>
      </c>
      <c r="S7" s="10">
        <f t="shared" si="4"/>
        <v>44974</v>
      </c>
      <c r="T7" s="10">
        <f t="shared" si="4"/>
        <v>44975</v>
      </c>
      <c r="U7" s="10">
        <f t="shared" si="4"/>
        <v>44976</v>
      </c>
      <c r="V7" s="10">
        <f t="shared" si="4"/>
        <v>44977</v>
      </c>
      <c r="W7" s="10">
        <f t="shared" si="4"/>
        <v>44978</v>
      </c>
      <c r="X7" s="10">
        <f t="shared" si="4"/>
        <v>44979</v>
      </c>
      <c r="Y7" s="10">
        <f t="shared" si="4"/>
        <v>44980</v>
      </c>
      <c r="Z7" s="10">
        <f t="shared" si="4"/>
        <v>44981</v>
      </c>
      <c r="AA7" s="10">
        <f t="shared" si="4"/>
        <v>44982</v>
      </c>
      <c r="AB7" s="10">
        <f t="shared" si="4"/>
        <v>44983</v>
      </c>
      <c r="AC7" s="10">
        <f t="shared" si="4"/>
        <v>44984</v>
      </c>
      <c r="AD7" s="10">
        <f t="shared" si="4"/>
        <v>44985</v>
      </c>
      <c r="AE7" s="10" t="str">
        <f>IF(AND(MOD($A$1,4)=0,OR(MOD($A$1,100)&lt;&gt;0,MOD($A$1,400)=0)),DATE($A$1,2,29),"")</f>
        <v/>
      </c>
      <c r="AF7" s="10"/>
      <c r="AG7" s="7"/>
      <c r="AH7" s="5"/>
      <c r="AJ7" s="61"/>
      <c r="AK7" s="61"/>
      <c r="AL7" s="61"/>
      <c r="AM7" s="62"/>
      <c r="AN7" s="101"/>
      <c r="AO7" s="63" t="s">
        <v>12</v>
      </c>
      <c r="AP7" s="74">
        <v>0</v>
      </c>
      <c r="AQ7" s="74"/>
      <c r="AR7" s="74"/>
      <c r="AS7" s="74"/>
      <c r="AT7" s="74"/>
      <c r="AU7" s="74"/>
      <c r="AV7" s="64">
        <v>45383</v>
      </c>
      <c r="AW7" s="51"/>
      <c r="AX7" s="52" t="s">
        <v>44</v>
      </c>
    </row>
    <row r="8" spans="1:52" ht="15" customHeight="1" x14ac:dyDescent="0.25">
      <c r="A8" s="94"/>
      <c r="B8" s="24" t="s">
        <v>15</v>
      </c>
      <c r="C8" s="25"/>
      <c r="D8" s="26"/>
      <c r="E8" s="26"/>
      <c r="F8" s="26"/>
      <c r="G8" s="27"/>
      <c r="H8" s="27"/>
      <c r="I8" s="26"/>
      <c r="J8" s="26"/>
      <c r="K8" s="28"/>
      <c r="L8" s="27"/>
      <c r="M8" s="26"/>
      <c r="N8" s="26"/>
      <c r="O8" s="26"/>
      <c r="P8" s="26"/>
      <c r="Q8" s="26"/>
      <c r="R8" s="26"/>
      <c r="S8" s="27"/>
      <c r="T8" s="26"/>
      <c r="U8" s="26"/>
      <c r="V8" s="26"/>
      <c r="W8" s="26"/>
      <c r="X8" s="26"/>
      <c r="Y8" s="27"/>
      <c r="Z8" s="26"/>
      <c r="AA8" s="26"/>
      <c r="AB8" s="26"/>
      <c r="AC8" s="26"/>
      <c r="AD8" s="26"/>
      <c r="AE8" s="26"/>
      <c r="AF8" s="26"/>
      <c r="AG8" s="26"/>
      <c r="AH8" s="33">
        <f t="shared" si="2"/>
        <v>0</v>
      </c>
      <c r="AN8" s="98">
        <f>A1</f>
        <v>2023</v>
      </c>
      <c r="AO8" s="47" t="s">
        <v>1</v>
      </c>
      <c r="AP8" s="73">
        <v>8.3333333333333329E-2</v>
      </c>
      <c r="AQ8" s="76"/>
      <c r="AR8" s="76"/>
      <c r="AS8" s="76"/>
      <c r="AT8" s="76"/>
      <c r="AU8" s="76"/>
      <c r="AV8" s="48">
        <v>45413</v>
      </c>
      <c r="AW8" s="12">
        <f>SUM(AU5:AU8)</f>
        <v>0</v>
      </c>
      <c r="AX8" s="12">
        <f t="shared" ref="AX8:AX22" si="5">IF(SUM(AP5:AP8)&lt;SUM(AQ5:AQ8),0,SUM(AP5:AP8)-SUM(AQ5:AQ8))</f>
        <v>8.3333333333333329E-2</v>
      </c>
    </row>
    <row r="9" spans="1:52" ht="15" customHeight="1" x14ac:dyDescent="0.25">
      <c r="A9" s="94"/>
      <c r="B9" s="20" t="s">
        <v>13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34">
        <f t="shared" si="2"/>
        <v>0</v>
      </c>
      <c r="AN9" s="99"/>
      <c r="AO9" s="47" t="s">
        <v>2</v>
      </c>
      <c r="AP9" s="73">
        <v>0.32013888888888892</v>
      </c>
      <c r="AQ9" s="76" cm="1">
        <f t="array" ref="AQ9">_xlfn.IFS(AP9-AH12&gt;0,AH12,AP9-AH12&lt;0,AP9,AP9-AH12=AP9,0,AP9-AH12=0,AP9)</f>
        <v>0.32013888888888892</v>
      </c>
      <c r="AR9" s="88"/>
      <c r="AS9" s="88"/>
      <c r="AT9" s="88"/>
      <c r="AU9" s="76" cm="1">
        <f t="array" ref="AU9">_xlfn.IFS(AP9-AH12&gt;0,AP9-AH12,AP9-AH12&lt;0,0,AP9-AH12=0,0,AP9-AH12=0,AP9)</f>
        <v>0</v>
      </c>
      <c r="AV9" s="48">
        <v>45444</v>
      </c>
      <c r="AW9" s="12">
        <f t="shared" ref="AW9:AW23" si="6">SUM(AU6:AU9)</f>
        <v>0</v>
      </c>
      <c r="AX9" s="12">
        <f t="shared" si="5"/>
        <v>8.3333333333333315E-2</v>
      </c>
    </row>
    <row r="10" spans="1:52" ht="15" customHeight="1" x14ac:dyDescent="0.25">
      <c r="A10" s="93"/>
      <c r="B10" s="29" t="s">
        <v>14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37">
        <f t="shared" si="2"/>
        <v>0</v>
      </c>
      <c r="AL10" s="3" t="s">
        <v>14</v>
      </c>
      <c r="AM10" s="3" t="s">
        <v>13</v>
      </c>
      <c r="AN10" s="99"/>
      <c r="AO10" s="47" t="s">
        <v>3</v>
      </c>
      <c r="AP10" s="73">
        <v>0.33333333333333331</v>
      </c>
      <c r="AQ10" s="76">
        <f>IF(AH16-AP10+AP10&gt;=AP10,0,AH16-AP10+AP10)</f>
        <v>0.31666666666666665</v>
      </c>
      <c r="AR10" s="88"/>
      <c r="AS10" s="88"/>
      <c r="AT10" s="76"/>
      <c r="AU10" s="76" cm="1">
        <f t="array" ref="AU10">_xlfn.IFS(AP10-AH16&gt;0,AP10-AH16,AP10-AH16&lt;0,0,AP10-AH16=0,0,AP10-AH16=0,AP10)</f>
        <v>1.6666666666666663E-2</v>
      </c>
      <c r="AV10" s="48">
        <v>45474</v>
      </c>
      <c r="AW10" s="12">
        <f t="shared" si="6"/>
        <v>1.6666666666666663E-2</v>
      </c>
      <c r="AX10" s="12">
        <f t="shared" si="5"/>
        <v>9.9999999999999867E-2</v>
      </c>
    </row>
    <row r="11" spans="1:52" ht="15" customHeight="1" x14ac:dyDescent="0.25">
      <c r="A11" s="91" t="s">
        <v>3</v>
      </c>
      <c r="B11" s="13"/>
      <c r="C11" s="14">
        <f>IF(AND(MONTH(DATE($A$1,3,1))=MONTH(DATE($A$1,3,1)),ROW()=11),DATE($A$1,3,COLUMN()-2),"")</f>
        <v>44986</v>
      </c>
      <c r="D11" s="14">
        <f t="shared" ref="D11:AG11" si="7">IF(AND(MONTH(DATE($A$1,3,1))=MONTH(DATE($A$1,3,1)),ROW()=11),DATE($A$1,3,COLUMN()-2),"")</f>
        <v>44987</v>
      </c>
      <c r="E11" s="14">
        <f t="shared" si="7"/>
        <v>44988</v>
      </c>
      <c r="F11" s="14">
        <f t="shared" si="7"/>
        <v>44989</v>
      </c>
      <c r="G11" s="14">
        <f t="shared" si="7"/>
        <v>44990</v>
      </c>
      <c r="H11" s="14">
        <f t="shared" si="7"/>
        <v>44991</v>
      </c>
      <c r="I11" s="14">
        <f t="shared" si="7"/>
        <v>44992</v>
      </c>
      <c r="J11" s="14">
        <f t="shared" si="7"/>
        <v>44993</v>
      </c>
      <c r="K11" s="14">
        <f t="shared" si="7"/>
        <v>44994</v>
      </c>
      <c r="L11" s="14">
        <f t="shared" si="7"/>
        <v>44995</v>
      </c>
      <c r="M11" s="14">
        <f t="shared" si="7"/>
        <v>44996</v>
      </c>
      <c r="N11" s="14">
        <f t="shared" si="7"/>
        <v>44997</v>
      </c>
      <c r="O11" s="14">
        <f t="shared" si="7"/>
        <v>44998</v>
      </c>
      <c r="P11" s="14">
        <f t="shared" si="7"/>
        <v>44999</v>
      </c>
      <c r="Q11" s="14">
        <f t="shared" si="7"/>
        <v>45000</v>
      </c>
      <c r="R11" s="14">
        <f t="shared" si="7"/>
        <v>45001</v>
      </c>
      <c r="S11" s="14">
        <f t="shared" si="7"/>
        <v>45002</v>
      </c>
      <c r="T11" s="14">
        <f t="shared" si="7"/>
        <v>45003</v>
      </c>
      <c r="U11" s="14">
        <f t="shared" si="7"/>
        <v>45004</v>
      </c>
      <c r="V11" s="14">
        <f t="shared" si="7"/>
        <v>45005</v>
      </c>
      <c r="W11" s="14">
        <f t="shared" si="7"/>
        <v>45006</v>
      </c>
      <c r="X11" s="14">
        <f t="shared" si="7"/>
        <v>45007</v>
      </c>
      <c r="Y11" s="14">
        <f t="shared" si="7"/>
        <v>45008</v>
      </c>
      <c r="Z11" s="14">
        <f t="shared" si="7"/>
        <v>45009</v>
      </c>
      <c r="AA11" s="14">
        <f t="shared" si="7"/>
        <v>45010</v>
      </c>
      <c r="AB11" s="14">
        <f t="shared" si="7"/>
        <v>45011</v>
      </c>
      <c r="AC11" s="14">
        <f t="shared" si="7"/>
        <v>45012</v>
      </c>
      <c r="AD11" s="14">
        <f t="shared" si="7"/>
        <v>45013</v>
      </c>
      <c r="AE11" s="14">
        <f t="shared" si="7"/>
        <v>45014</v>
      </c>
      <c r="AF11" s="14">
        <f t="shared" si="7"/>
        <v>45015</v>
      </c>
      <c r="AG11" s="14">
        <f t="shared" si="7"/>
        <v>45016</v>
      </c>
      <c r="AH11" s="17"/>
      <c r="AL11" s="71">
        <f>DATE(A1,1,1)</f>
        <v>44927</v>
      </c>
      <c r="AM11" s="72">
        <f>DATE(A1,1,1)</f>
        <v>44927</v>
      </c>
      <c r="AN11" s="99"/>
      <c r="AO11" s="47" t="s">
        <v>4</v>
      </c>
      <c r="AP11" s="73">
        <v>0.85416666666666663</v>
      </c>
      <c r="AQ11" s="76">
        <f>IF(AH20-AP11+AP11&gt;=AP11,0,AH20-AP11+AP11)</f>
        <v>0</v>
      </c>
      <c r="AR11" s="76"/>
      <c r="AS11" s="76"/>
      <c r="AT11" s="76"/>
      <c r="AU11" s="76" cm="1">
        <f t="array" ref="AU11">_xlfn.IFS(AP11-AH20&gt;0,AP11-AH20,AP11-AH20&lt;0,0,AP11-AH20=0,0,AP11-AH20=0,AP11)</f>
        <v>0.85416666666666663</v>
      </c>
      <c r="AV11" s="48">
        <v>45505</v>
      </c>
      <c r="AW11" s="12">
        <f>SUM(AU8:AU11)</f>
        <v>0.87083333333333335</v>
      </c>
      <c r="AX11" s="12">
        <f t="shared" si="5"/>
        <v>0.95416666666666661</v>
      </c>
    </row>
    <row r="12" spans="1:52" ht="15" customHeight="1" thickBot="1" x14ac:dyDescent="0.3">
      <c r="A12" s="92"/>
      <c r="B12" s="24" t="s">
        <v>15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50">
        <v>0.33333333333333331</v>
      </c>
      <c r="AG12" s="50"/>
      <c r="AH12" s="33">
        <f t="shared" si="2"/>
        <v>0.33333333333333331</v>
      </c>
      <c r="AJ12" s="89" t="s">
        <v>17</v>
      </c>
      <c r="AK12" s="38" t="s">
        <v>19</v>
      </c>
      <c r="AL12" s="66">
        <f>AL13/$AJ$5</f>
        <v>0</v>
      </c>
      <c r="AM12" s="68">
        <f>AM13/$AJ$5</f>
        <v>0</v>
      </c>
      <c r="AN12" s="99"/>
      <c r="AO12" s="47" t="s">
        <v>5</v>
      </c>
      <c r="AP12" s="73">
        <v>0.33333333333333331</v>
      </c>
      <c r="AQ12" s="76">
        <f>IF(AH24-AP12+AP12&gt;=AP12,0,AH24-AP12+AP12)</f>
        <v>0</v>
      </c>
      <c r="AR12" s="76"/>
      <c r="AS12" s="76"/>
      <c r="AT12" s="76"/>
      <c r="AU12" s="76" cm="1">
        <f t="array" ref="AU12">_xlfn.IFS(AP12-AH24&gt;0,AP12-AH24,AP12-AH24&lt;0,0,AP12-AH24=0,0,AP12-AH24=0,AP12)</f>
        <v>0.33333333333333331</v>
      </c>
      <c r="AV12" s="48">
        <v>45536</v>
      </c>
      <c r="AW12" s="12">
        <f t="shared" si="6"/>
        <v>1.2041666666666666</v>
      </c>
      <c r="AX12" s="12">
        <f t="shared" si="5"/>
        <v>1.2041666666666664</v>
      </c>
      <c r="AY12" s="53"/>
      <c r="AZ12" s="12"/>
    </row>
    <row r="13" spans="1:52" ht="15" customHeight="1" thickBot="1" x14ac:dyDescent="0.3">
      <c r="A13" s="92"/>
      <c r="B13" s="20" t="s">
        <v>13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34">
        <f t="shared" si="2"/>
        <v>0</v>
      </c>
      <c r="AJ13" s="90"/>
      <c r="AK13" s="65" t="s">
        <v>20</v>
      </c>
      <c r="AL13" s="67"/>
      <c r="AM13" s="69"/>
      <c r="AN13" s="100"/>
      <c r="AO13" s="47" t="s">
        <v>6</v>
      </c>
      <c r="AP13" s="73">
        <v>0.33333333333333331</v>
      </c>
      <c r="AQ13" s="76">
        <f>IF(AH28-AP13+AP13&gt;=AP13,0,AH28-AP13+AP13)</f>
        <v>0</v>
      </c>
      <c r="AR13" s="76"/>
      <c r="AS13" s="76"/>
      <c r="AT13" s="76"/>
      <c r="AU13" s="76" cm="1">
        <f t="array" ref="AU13">_xlfn.IFS(AP13-AH28&gt;0,AP13-AH28,AP13-AH28&lt;0,0,AP13-AH28=0,0,AP13-AH28=0,AP13)</f>
        <v>0</v>
      </c>
      <c r="AV13" s="48">
        <v>45566</v>
      </c>
      <c r="AW13" s="12">
        <f t="shared" si="6"/>
        <v>1.2041666666666666</v>
      </c>
      <c r="AX13" s="12">
        <f t="shared" si="5"/>
        <v>1.5374999999999999</v>
      </c>
    </row>
    <row r="14" spans="1:52" ht="15" customHeight="1" x14ac:dyDescent="0.25">
      <c r="A14" s="93"/>
      <c r="B14" s="29" t="s">
        <v>14</v>
      </c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37">
        <f t="shared" si="2"/>
        <v>0</v>
      </c>
      <c r="AL14" s="2"/>
      <c r="AM14" s="2"/>
      <c r="AN14" s="99"/>
      <c r="AO14" s="47" t="s">
        <v>7</v>
      </c>
      <c r="AP14" s="73">
        <v>0.27777777777777779</v>
      </c>
      <c r="AQ14" s="76">
        <f>IF(AH32-AP14+AP14&gt;=AP14,0,AH32-AP14+AP14)</f>
        <v>0</v>
      </c>
      <c r="AR14" s="76"/>
      <c r="AS14" s="76"/>
      <c r="AT14" s="76"/>
      <c r="AU14" s="76" cm="1">
        <f t="array" ref="AU14">_xlfn.IFS(AP14-AH32&gt;0,AP14-AH32,AP14-AH32&lt;0,0,AP14-AH32=0,0,AP14-AH32=0,AP14)</f>
        <v>0</v>
      </c>
      <c r="AV14" s="48">
        <v>45597</v>
      </c>
      <c r="AW14" s="12">
        <f t="shared" si="6"/>
        <v>1.1875</v>
      </c>
      <c r="AX14" s="12">
        <f t="shared" si="5"/>
        <v>1.7986111111111112</v>
      </c>
    </row>
    <row r="15" spans="1:52" ht="15" customHeight="1" x14ac:dyDescent="0.25">
      <c r="A15" s="91" t="s">
        <v>4</v>
      </c>
      <c r="B15" s="13"/>
      <c r="C15" s="14">
        <f>IF(AND(MONTH(DATE($A$1,4,1))=MONTH(DATE($A$1,4,1)),ROW()=15),DATE($A$1,4,COLUMN()-2),"")</f>
        <v>45017</v>
      </c>
      <c r="D15" s="14">
        <f t="shared" ref="D15:AF15" si="8">IF(AND(MONTH(DATE($A$1,4,1))=MONTH(DATE($A$1,4,1)),ROW()=15),DATE($A$1,4,COLUMN()-2),"")</f>
        <v>45018</v>
      </c>
      <c r="E15" s="14">
        <f t="shared" si="8"/>
        <v>45019</v>
      </c>
      <c r="F15" s="14">
        <f t="shared" si="8"/>
        <v>45020</v>
      </c>
      <c r="G15" s="14">
        <f t="shared" si="8"/>
        <v>45021</v>
      </c>
      <c r="H15" s="14">
        <f t="shared" si="8"/>
        <v>45022</v>
      </c>
      <c r="I15" s="14">
        <f t="shared" si="8"/>
        <v>45023</v>
      </c>
      <c r="J15" s="14">
        <f t="shared" si="8"/>
        <v>45024</v>
      </c>
      <c r="K15" s="14">
        <f t="shared" si="8"/>
        <v>45025</v>
      </c>
      <c r="L15" s="14">
        <f t="shared" si="8"/>
        <v>45026</v>
      </c>
      <c r="M15" s="14">
        <f t="shared" si="8"/>
        <v>45027</v>
      </c>
      <c r="N15" s="14">
        <f t="shared" si="8"/>
        <v>45028</v>
      </c>
      <c r="O15" s="14">
        <f t="shared" si="8"/>
        <v>45029</v>
      </c>
      <c r="P15" s="14">
        <f t="shared" si="8"/>
        <v>45030</v>
      </c>
      <c r="Q15" s="14">
        <f t="shared" si="8"/>
        <v>45031</v>
      </c>
      <c r="R15" s="14">
        <f t="shared" si="8"/>
        <v>45032</v>
      </c>
      <c r="S15" s="14">
        <f t="shared" si="8"/>
        <v>45033</v>
      </c>
      <c r="T15" s="14">
        <f t="shared" si="8"/>
        <v>45034</v>
      </c>
      <c r="U15" s="14">
        <f t="shared" si="8"/>
        <v>45035</v>
      </c>
      <c r="V15" s="14">
        <f t="shared" si="8"/>
        <v>45036</v>
      </c>
      <c r="W15" s="14">
        <f t="shared" si="8"/>
        <v>45037</v>
      </c>
      <c r="X15" s="14">
        <f t="shared" si="8"/>
        <v>45038</v>
      </c>
      <c r="Y15" s="14">
        <f t="shared" si="8"/>
        <v>45039</v>
      </c>
      <c r="Z15" s="14">
        <f t="shared" si="8"/>
        <v>45040</v>
      </c>
      <c r="AA15" s="14">
        <f t="shared" si="8"/>
        <v>45041</v>
      </c>
      <c r="AB15" s="14">
        <f t="shared" si="8"/>
        <v>45042</v>
      </c>
      <c r="AC15" s="14">
        <f t="shared" si="8"/>
        <v>45043</v>
      </c>
      <c r="AD15" s="14">
        <f t="shared" si="8"/>
        <v>45044</v>
      </c>
      <c r="AE15" s="14">
        <f t="shared" si="8"/>
        <v>45045</v>
      </c>
      <c r="AF15" s="14">
        <f t="shared" si="8"/>
        <v>45046</v>
      </c>
      <c r="AG15" s="15"/>
      <c r="AH15" s="17"/>
      <c r="AL15" s="2"/>
      <c r="AM15" s="2"/>
      <c r="AN15" s="99"/>
      <c r="AO15" s="47" t="s">
        <v>8</v>
      </c>
      <c r="AP15" s="73">
        <v>0.15138888888888888</v>
      </c>
      <c r="AQ15" s="76">
        <f>IF(AH36-AP15+AP15&gt;=AP15,0,AH36-AP15+AP15)</f>
        <v>0</v>
      </c>
      <c r="AR15" s="76"/>
      <c r="AS15" s="76"/>
      <c r="AT15" s="76"/>
      <c r="AU15" s="76" cm="1">
        <f t="array" ref="AU15">_xlfn.IFS(AP15-AH36&gt;0,AP15-AH36,AP15-AH36&lt;0,0,AP15-AH36=0,0,AP15-AH36=0,AP15)</f>
        <v>0.15138888888888888</v>
      </c>
      <c r="AV15" s="48">
        <v>45627</v>
      </c>
      <c r="AW15" s="12">
        <f t="shared" si="6"/>
        <v>0.48472222222222217</v>
      </c>
      <c r="AX15" s="12">
        <f t="shared" si="5"/>
        <v>1.0958333333333332</v>
      </c>
    </row>
    <row r="16" spans="1:52" ht="15" customHeight="1" x14ac:dyDescent="0.25">
      <c r="A16" s="92"/>
      <c r="B16" s="24" t="s">
        <v>15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50">
        <v>0.31666666666666665</v>
      </c>
      <c r="AG16" s="50"/>
      <c r="AH16" s="33">
        <f>SUM(C16:AG16)</f>
        <v>0.31666666666666665</v>
      </c>
      <c r="AJ16" s="89" t="s">
        <v>18</v>
      </c>
      <c r="AK16" s="38" t="s">
        <v>19</v>
      </c>
      <c r="AL16" s="40">
        <f>AL17/AJ5</f>
        <v>0</v>
      </c>
      <c r="AM16" s="45">
        <f>AM17/AJ5</f>
        <v>0</v>
      </c>
      <c r="AN16" s="99"/>
      <c r="AO16" s="47" t="s">
        <v>9</v>
      </c>
      <c r="AP16" s="73">
        <v>0.3611111111111111</v>
      </c>
      <c r="AQ16" s="76">
        <f>IF(AH40-AP16+AP16&gt;=AP16,0,AH40-AP16+AP16)</f>
        <v>0.34791666666666665</v>
      </c>
      <c r="AR16" s="76"/>
      <c r="AS16" s="76"/>
      <c r="AT16" s="76"/>
      <c r="AU16" s="76" cm="1">
        <f t="array" ref="AU16">_xlfn.IFS(AP16-AH40&gt;0,AP16-AH40,AP16-AH40&lt;0,0,AP16-AH40=0,0,AP16-AH40=0,AP16)</f>
        <v>1.3194444444444453E-2</v>
      </c>
      <c r="AV16" s="48">
        <v>45292</v>
      </c>
      <c r="AW16" s="12">
        <f t="shared" si="6"/>
        <v>0.16458333333333333</v>
      </c>
      <c r="AX16" s="12">
        <f t="shared" si="5"/>
        <v>0.77569444444444446</v>
      </c>
    </row>
    <row r="17" spans="1:50" ht="15" customHeight="1" x14ac:dyDescent="0.25">
      <c r="A17" s="92"/>
      <c r="B17" s="20" t="s">
        <v>13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34">
        <f t="shared" ref="AH17:AH49" si="9">SUM(C17:AG17)</f>
        <v>0</v>
      </c>
      <c r="AJ17" s="90"/>
      <c r="AK17" s="38" t="s">
        <v>20</v>
      </c>
      <c r="AL17" s="39">
        <f>AL13-AH6-AH10-AH14-AH18-AH22</f>
        <v>0</v>
      </c>
      <c r="AM17" s="46">
        <f>AM13-AH5-AH9-AH13-AH17-AH21-AH25-AH29-AH33-AH37-AH41-AH45-AH49</f>
        <v>0</v>
      </c>
      <c r="AN17" s="99"/>
      <c r="AO17" s="47" t="s">
        <v>10</v>
      </c>
      <c r="AP17" s="73">
        <v>0.33333333333333331</v>
      </c>
      <c r="AQ17" s="76">
        <f>IF(AH44-AP17+AP17&gt;=AP17,0,AH44-AP17+AP17)</f>
        <v>0</v>
      </c>
      <c r="AR17" s="76"/>
      <c r="AS17" s="76"/>
      <c r="AT17" s="76"/>
      <c r="AU17" s="76" cm="1">
        <f t="array" ref="AU17">_xlfn.IFS(AP17-AH44&gt;0,AP17-AH44,AP17-AH44&lt;0,0,AP17-AH44=0,0,AP17-AH44=0,AP17)</f>
        <v>0.33333333333333331</v>
      </c>
      <c r="AV17" s="48">
        <v>45323</v>
      </c>
      <c r="AW17" s="12">
        <f t="shared" si="6"/>
        <v>0.49791666666666667</v>
      </c>
      <c r="AX17" s="12">
        <f t="shared" si="5"/>
        <v>0.77569444444444446</v>
      </c>
    </row>
    <row r="18" spans="1:50" ht="15" customHeight="1" x14ac:dyDescent="0.25">
      <c r="A18" s="93"/>
      <c r="B18" s="29" t="s">
        <v>14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37">
        <f t="shared" si="9"/>
        <v>0</v>
      </c>
      <c r="AN18" s="99"/>
      <c r="AO18" s="47" t="s">
        <v>11</v>
      </c>
      <c r="AP18" s="73">
        <v>0.33333333333333331</v>
      </c>
      <c r="AQ18" s="76">
        <f>IF(AH48-AP18+AP18&gt;=AP18,0,AH48-AP18+AP18)</f>
        <v>0.20069444444444445</v>
      </c>
      <c r="AR18" s="76"/>
      <c r="AS18" s="76"/>
      <c r="AT18" s="76"/>
      <c r="AU18" s="76" cm="1">
        <f t="array" ref="AU18">_xlfn.IFS(AP18-AH48&gt;0,AP18-AH48,AP18-AH48&lt;0,0,AP18-AH48=0,0,AP18-AH48=0,AP18)</f>
        <v>0.13263888888888886</v>
      </c>
      <c r="AV18" s="48">
        <v>45352</v>
      </c>
      <c r="AW18" s="12">
        <f t="shared" si="6"/>
        <v>0.63055555555555554</v>
      </c>
      <c r="AX18" s="12">
        <f t="shared" si="5"/>
        <v>0.63055555555555531</v>
      </c>
    </row>
    <row r="19" spans="1:50" ht="15" customHeight="1" thickBot="1" x14ac:dyDescent="0.3">
      <c r="A19" s="91" t="s">
        <v>5</v>
      </c>
      <c r="B19" s="13"/>
      <c r="C19" s="14">
        <f>IF(AND(MONTH(DATE($A$1,5,1))=MONTH(DATE($A$1,5,1)),ROW()=19),DATE($A$1,5,COLUMN()-2),"")</f>
        <v>45047</v>
      </c>
      <c r="D19" s="14">
        <f t="shared" ref="D19:AG19" si="10">IF(AND(MONTH(DATE($A$1,5,1))=MONTH(DATE($A$1,5,1)),ROW()=19),DATE($A$1,5,COLUMN()-2),"")</f>
        <v>45048</v>
      </c>
      <c r="E19" s="14">
        <f t="shared" si="10"/>
        <v>45049</v>
      </c>
      <c r="F19" s="14">
        <f t="shared" si="10"/>
        <v>45050</v>
      </c>
      <c r="G19" s="14">
        <f t="shared" si="10"/>
        <v>45051</v>
      </c>
      <c r="H19" s="14">
        <f t="shared" si="10"/>
        <v>45052</v>
      </c>
      <c r="I19" s="14">
        <f t="shared" si="10"/>
        <v>45053</v>
      </c>
      <c r="J19" s="14">
        <f t="shared" si="10"/>
        <v>45054</v>
      </c>
      <c r="K19" s="14">
        <f t="shared" si="10"/>
        <v>45055</v>
      </c>
      <c r="L19" s="14">
        <f t="shared" si="10"/>
        <v>45056</v>
      </c>
      <c r="M19" s="14">
        <f t="shared" si="10"/>
        <v>45057</v>
      </c>
      <c r="N19" s="14">
        <f t="shared" si="10"/>
        <v>45058</v>
      </c>
      <c r="O19" s="14">
        <f t="shared" si="10"/>
        <v>45059</v>
      </c>
      <c r="P19" s="14">
        <f t="shared" si="10"/>
        <v>45060</v>
      </c>
      <c r="Q19" s="14">
        <f t="shared" si="10"/>
        <v>45061</v>
      </c>
      <c r="R19" s="14">
        <f t="shared" si="10"/>
        <v>45062</v>
      </c>
      <c r="S19" s="14">
        <f t="shared" si="10"/>
        <v>45063</v>
      </c>
      <c r="T19" s="14">
        <f t="shared" si="10"/>
        <v>45064</v>
      </c>
      <c r="U19" s="14">
        <f t="shared" si="10"/>
        <v>45065</v>
      </c>
      <c r="V19" s="14">
        <f t="shared" si="10"/>
        <v>45066</v>
      </c>
      <c r="W19" s="14">
        <f t="shared" si="10"/>
        <v>45067</v>
      </c>
      <c r="X19" s="14">
        <f t="shared" si="10"/>
        <v>45068</v>
      </c>
      <c r="Y19" s="14">
        <f t="shared" si="10"/>
        <v>45069</v>
      </c>
      <c r="Z19" s="14">
        <f t="shared" si="10"/>
        <v>45070</v>
      </c>
      <c r="AA19" s="14">
        <f t="shared" si="10"/>
        <v>45071</v>
      </c>
      <c r="AB19" s="14">
        <f t="shared" si="10"/>
        <v>45072</v>
      </c>
      <c r="AC19" s="14">
        <f t="shared" si="10"/>
        <v>45073</v>
      </c>
      <c r="AD19" s="14">
        <f t="shared" si="10"/>
        <v>45074</v>
      </c>
      <c r="AE19" s="14">
        <f t="shared" si="10"/>
        <v>45075</v>
      </c>
      <c r="AF19" s="14">
        <f t="shared" si="10"/>
        <v>45076</v>
      </c>
      <c r="AG19" s="14">
        <f t="shared" si="10"/>
        <v>45077</v>
      </c>
      <c r="AH19" s="17"/>
      <c r="AJ19" s="61"/>
      <c r="AK19" s="61"/>
      <c r="AL19" s="61"/>
      <c r="AM19" s="62"/>
      <c r="AN19" s="101"/>
      <c r="AO19" s="63" t="s">
        <v>12</v>
      </c>
      <c r="AP19" s="75">
        <v>0.33333333333333331</v>
      </c>
      <c r="AQ19" s="104">
        <f>IF(AH55-AP19+AP19&gt;=AP19,0,AH55-AP19+AP19)</f>
        <v>0</v>
      </c>
      <c r="AR19" s="104"/>
      <c r="AS19" s="104"/>
      <c r="AT19" s="104"/>
      <c r="AU19" s="105" cm="1">
        <f t="array" ref="AU19">_xlfn.IFS(AP19-AH55&gt;0,AP19-AH55,AP19-AH55&lt;0,0,AP19-AH55=0,0,AP19-AH55=0,AP19)</f>
        <v>0</v>
      </c>
      <c r="AV19" s="64">
        <v>45383</v>
      </c>
      <c r="AW19" s="12">
        <f t="shared" si="6"/>
        <v>0.47916666666666663</v>
      </c>
      <c r="AX19" s="12">
        <f t="shared" si="5"/>
        <v>0.81249999999999978</v>
      </c>
    </row>
    <row r="20" spans="1:50" ht="15" customHeight="1" x14ac:dyDescent="0.25">
      <c r="A20" s="92"/>
      <c r="B20" s="24" t="s">
        <v>15</v>
      </c>
      <c r="C20" s="24"/>
      <c r="D20" s="24"/>
      <c r="E20" s="24"/>
      <c r="F20" s="50"/>
      <c r="G20" s="50"/>
      <c r="H20" s="50"/>
      <c r="I20" s="50"/>
      <c r="J20" s="50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50"/>
      <c r="AH20" s="33">
        <f t="shared" si="9"/>
        <v>0</v>
      </c>
      <c r="AN20" s="98">
        <f>A52</f>
        <v>2024</v>
      </c>
      <c r="AO20" s="47" t="s">
        <v>1</v>
      </c>
      <c r="AP20" s="73">
        <v>0.33333333333333331</v>
      </c>
      <c r="AQ20" s="76"/>
      <c r="AR20" s="76"/>
      <c r="AS20" s="76"/>
      <c r="AT20" s="76"/>
      <c r="AU20" s="76"/>
      <c r="AV20" s="48">
        <v>45413</v>
      </c>
      <c r="AW20" s="12">
        <f t="shared" si="6"/>
        <v>0.46597222222222218</v>
      </c>
      <c r="AX20" s="12">
        <f t="shared" si="5"/>
        <v>1.1326388888888888</v>
      </c>
    </row>
    <row r="21" spans="1:50" ht="15" customHeight="1" x14ac:dyDescent="0.25">
      <c r="A21" s="92"/>
      <c r="B21" s="20" t="s">
        <v>13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34">
        <f t="shared" si="9"/>
        <v>0</v>
      </c>
      <c r="AN21" s="99"/>
      <c r="AO21" s="47" t="s">
        <v>2</v>
      </c>
      <c r="AP21" s="73"/>
      <c r="AQ21" s="76"/>
      <c r="AR21" s="76"/>
      <c r="AS21" s="76"/>
      <c r="AT21" s="76"/>
      <c r="AU21" s="76"/>
      <c r="AV21" s="48">
        <v>45444</v>
      </c>
      <c r="AW21" s="12">
        <f t="shared" si="6"/>
        <v>0.13263888888888886</v>
      </c>
      <c r="AX21" s="12">
        <f t="shared" si="5"/>
        <v>0.79930555555555549</v>
      </c>
    </row>
    <row r="22" spans="1:50" ht="15" customHeight="1" x14ac:dyDescent="0.25">
      <c r="A22" s="93"/>
      <c r="B22" s="29" t="s">
        <v>14</v>
      </c>
      <c r="C22" s="29"/>
      <c r="D22" s="29"/>
      <c r="E22" s="44"/>
      <c r="F22" s="29"/>
      <c r="G22" s="29"/>
      <c r="H22" s="29"/>
      <c r="I22" s="29"/>
      <c r="J22" s="29"/>
      <c r="K22" s="44"/>
      <c r="L22" s="44"/>
      <c r="M22" s="44"/>
      <c r="N22" s="44"/>
      <c r="O22" s="29"/>
      <c r="P22" s="29"/>
      <c r="Q22" s="29"/>
      <c r="R22" s="29"/>
      <c r="S22" s="29"/>
      <c r="T22" s="29"/>
      <c r="U22" s="29"/>
      <c r="V22" s="29"/>
      <c r="W22" s="29"/>
      <c r="X22" s="44"/>
      <c r="Y22" s="29"/>
      <c r="Z22" s="29"/>
      <c r="AA22" s="29"/>
      <c r="AB22" s="29"/>
      <c r="AC22" s="29"/>
      <c r="AD22" s="29"/>
      <c r="AE22" s="29"/>
      <c r="AF22" s="29"/>
      <c r="AG22" s="29"/>
      <c r="AH22" s="37">
        <f t="shared" si="9"/>
        <v>0</v>
      </c>
      <c r="AL22" s="3" t="s">
        <v>14</v>
      </c>
      <c r="AM22" s="3" t="s">
        <v>13</v>
      </c>
      <c r="AN22" s="99"/>
      <c r="AO22" s="47" t="s">
        <v>3</v>
      </c>
      <c r="AP22" s="73"/>
      <c r="AQ22" s="76"/>
      <c r="AR22" s="76"/>
      <c r="AS22" s="76"/>
      <c r="AT22" s="76"/>
      <c r="AU22" s="76"/>
      <c r="AV22" s="48">
        <v>45474</v>
      </c>
      <c r="AW22" s="12">
        <f t="shared" si="6"/>
        <v>0</v>
      </c>
      <c r="AX22" s="12">
        <f t="shared" si="5"/>
        <v>0.66666666666666663</v>
      </c>
    </row>
    <row r="23" spans="1:50" ht="15" customHeight="1" x14ac:dyDescent="0.25">
      <c r="A23" s="91" t="s">
        <v>6</v>
      </c>
      <c r="B23" s="13"/>
      <c r="C23" s="14">
        <f>IF(AND(MONTH(DATE($A$1,6,1))=MONTH(DATE($A$1,6,1)),ROW()=23),DATE($A$1,6,COLUMN()-2),"")</f>
        <v>45078</v>
      </c>
      <c r="D23" s="14">
        <f t="shared" ref="D23:AF23" si="11">IF(AND(MONTH(DATE($A$1,6,1))=MONTH(DATE($A$1,6,1)),ROW()=23),DATE($A$1,6,COLUMN()-2),"")</f>
        <v>45079</v>
      </c>
      <c r="E23" s="14">
        <f t="shared" si="11"/>
        <v>45080</v>
      </c>
      <c r="F23" s="14">
        <f t="shared" si="11"/>
        <v>45081</v>
      </c>
      <c r="G23" s="14">
        <f t="shared" si="11"/>
        <v>45082</v>
      </c>
      <c r="H23" s="14">
        <f t="shared" si="11"/>
        <v>45083</v>
      </c>
      <c r="I23" s="14">
        <f t="shared" si="11"/>
        <v>45084</v>
      </c>
      <c r="J23" s="14">
        <f t="shared" si="11"/>
        <v>45085</v>
      </c>
      <c r="K23" s="14">
        <f t="shared" si="11"/>
        <v>45086</v>
      </c>
      <c r="L23" s="14">
        <f t="shared" si="11"/>
        <v>45087</v>
      </c>
      <c r="M23" s="14">
        <f t="shared" si="11"/>
        <v>45088</v>
      </c>
      <c r="N23" s="14">
        <f t="shared" si="11"/>
        <v>45089</v>
      </c>
      <c r="O23" s="14">
        <f t="shared" si="11"/>
        <v>45090</v>
      </c>
      <c r="P23" s="14">
        <f t="shared" si="11"/>
        <v>45091</v>
      </c>
      <c r="Q23" s="14">
        <f t="shared" si="11"/>
        <v>45092</v>
      </c>
      <c r="R23" s="14">
        <f t="shared" si="11"/>
        <v>45093</v>
      </c>
      <c r="S23" s="14">
        <f t="shared" si="11"/>
        <v>45094</v>
      </c>
      <c r="T23" s="14">
        <f t="shared" si="11"/>
        <v>45095</v>
      </c>
      <c r="U23" s="14">
        <f t="shared" si="11"/>
        <v>45096</v>
      </c>
      <c r="V23" s="14">
        <f t="shared" si="11"/>
        <v>45097</v>
      </c>
      <c r="W23" s="14">
        <f t="shared" si="11"/>
        <v>45098</v>
      </c>
      <c r="X23" s="14">
        <f t="shared" si="11"/>
        <v>45099</v>
      </c>
      <c r="Y23" s="14">
        <f t="shared" si="11"/>
        <v>45100</v>
      </c>
      <c r="Z23" s="14">
        <f t="shared" si="11"/>
        <v>45101</v>
      </c>
      <c r="AA23" s="14">
        <f t="shared" si="11"/>
        <v>45102</v>
      </c>
      <c r="AB23" s="14">
        <f t="shared" si="11"/>
        <v>45103</v>
      </c>
      <c r="AC23" s="14">
        <f t="shared" si="11"/>
        <v>45104</v>
      </c>
      <c r="AD23" s="14">
        <f t="shared" si="11"/>
        <v>45105</v>
      </c>
      <c r="AE23" s="14">
        <f t="shared" si="11"/>
        <v>45106</v>
      </c>
      <c r="AF23" s="14">
        <f t="shared" si="11"/>
        <v>45107</v>
      </c>
      <c r="AG23" s="15"/>
      <c r="AH23" s="17"/>
      <c r="AL23" s="71">
        <f>DATE(A52,1,1)</f>
        <v>45292</v>
      </c>
      <c r="AM23" s="72">
        <f>DATE(A52,1,1)</f>
        <v>45292</v>
      </c>
      <c r="AN23" s="99"/>
      <c r="AO23" s="47" t="s">
        <v>4</v>
      </c>
      <c r="AP23" s="73"/>
      <c r="AQ23" s="76"/>
      <c r="AR23" s="76"/>
      <c r="AS23" s="76"/>
      <c r="AT23" s="76"/>
      <c r="AU23" s="76"/>
      <c r="AV23" s="48">
        <v>45505</v>
      </c>
      <c r="AW23" s="12">
        <f t="shared" si="6"/>
        <v>0</v>
      </c>
      <c r="AX23" s="12">
        <f>IF(SUM(AP20:AP23)&lt;SUM(AQ20:AQ24),0,SUM(AP20:AP23)-SUM(AQ20:AQ24))</f>
        <v>0.33333333333333331</v>
      </c>
    </row>
    <row r="24" spans="1:50" ht="15" customHeight="1" thickBot="1" x14ac:dyDescent="0.3">
      <c r="A24" s="92"/>
      <c r="B24" s="24" t="s">
        <v>15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50"/>
      <c r="AH24" s="33">
        <f t="shared" si="9"/>
        <v>0</v>
      </c>
      <c r="AJ24" s="89" t="s">
        <v>17</v>
      </c>
      <c r="AK24" s="38" t="s">
        <v>19</v>
      </c>
      <c r="AL24" s="70">
        <f>AL25/$AJ$5</f>
        <v>0</v>
      </c>
      <c r="AM24" s="68">
        <f>AM25/$AJ$5</f>
        <v>0</v>
      </c>
      <c r="AN24" s="99"/>
      <c r="AO24" s="47" t="s">
        <v>5</v>
      </c>
      <c r="AP24" s="73"/>
      <c r="AQ24" s="76"/>
      <c r="AR24" s="76"/>
      <c r="AS24" s="76"/>
      <c r="AT24" s="76"/>
      <c r="AU24" s="76"/>
      <c r="AV24" s="48">
        <v>45536</v>
      </c>
    </row>
    <row r="25" spans="1:50" ht="15" customHeight="1" thickBot="1" x14ac:dyDescent="0.3">
      <c r="A25" s="92"/>
      <c r="B25" s="20" t="s">
        <v>13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34">
        <f t="shared" si="9"/>
        <v>0</v>
      </c>
      <c r="AJ25" s="90"/>
      <c r="AK25" s="65" t="s">
        <v>20</v>
      </c>
      <c r="AL25" s="67"/>
      <c r="AM25" s="69"/>
      <c r="AN25" s="100"/>
      <c r="AO25" s="47" t="s">
        <v>6</v>
      </c>
      <c r="AP25" s="73"/>
      <c r="AQ25" s="76"/>
      <c r="AR25" s="76"/>
      <c r="AS25" s="76"/>
      <c r="AT25" s="76"/>
      <c r="AU25" s="76"/>
      <c r="AV25" s="48">
        <v>45566</v>
      </c>
    </row>
    <row r="26" spans="1:50" ht="15" customHeight="1" x14ac:dyDescent="0.25">
      <c r="A26" s="93"/>
      <c r="B26" s="1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18"/>
      <c r="AL26" s="2"/>
      <c r="AM26" s="2"/>
      <c r="AN26" s="99"/>
      <c r="AO26" s="47" t="s">
        <v>7</v>
      </c>
      <c r="AP26" s="73"/>
      <c r="AQ26" s="76"/>
      <c r="AR26" s="76"/>
      <c r="AS26" s="76"/>
      <c r="AT26" s="76"/>
      <c r="AU26" s="76"/>
      <c r="AV26" s="48">
        <v>45597</v>
      </c>
    </row>
    <row r="27" spans="1:50" ht="15" customHeight="1" x14ac:dyDescent="0.25">
      <c r="A27" s="91" t="s">
        <v>7</v>
      </c>
      <c r="B27" s="13"/>
      <c r="C27" s="14">
        <f>IF(AND(MONTH(DATE($A$1,7,1))=MONTH(DATE($A$1,7,1)),ROW()=27),DATE($A$1,7,COLUMN()-2),"")</f>
        <v>45108</v>
      </c>
      <c r="D27" s="14">
        <f t="shared" ref="D27:AG27" si="12">IF(AND(MONTH(DATE($A$1,7,1))=MONTH(DATE($A$1,7,1)),ROW()=27),DATE($A$1,7,COLUMN()-2),"")</f>
        <v>45109</v>
      </c>
      <c r="E27" s="14">
        <f t="shared" si="12"/>
        <v>45110</v>
      </c>
      <c r="F27" s="14">
        <f t="shared" si="12"/>
        <v>45111</v>
      </c>
      <c r="G27" s="14">
        <f t="shared" si="12"/>
        <v>45112</v>
      </c>
      <c r="H27" s="14">
        <f t="shared" si="12"/>
        <v>45113</v>
      </c>
      <c r="I27" s="14">
        <f t="shared" si="12"/>
        <v>45114</v>
      </c>
      <c r="J27" s="14">
        <f t="shared" si="12"/>
        <v>45115</v>
      </c>
      <c r="K27" s="14">
        <f t="shared" si="12"/>
        <v>45116</v>
      </c>
      <c r="L27" s="14">
        <f t="shared" si="12"/>
        <v>45117</v>
      </c>
      <c r="M27" s="14">
        <f t="shared" si="12"/>
        <v>45118</v>
      </c>
      <c r="N27" s="14">
        <f t="shared" si="12"/>
        <v>45119</v>
      </c>
      <c r="O27" s="14">
        <f t="shared" si="12"/>
        <v>45120</v>
      </c>
      <c r="P27" s="14">
        <f t="shared" si="12"/>
        <v>45121</v>
      </c>
      <c r="Q27" s="14">
        <f t="shared" si="12"/>
        <v>45122</v>
      </c>
      <c r="R27" s="14">
        <f t="shared" si="12"/>
        <v>45123</v>
      </c>
      <c r="S27" s="14">
        <f t="shared" si="12"/>
        <v>45124</v>
      </c>
      <c r="T27" s="14">
        <f t="shared" si="12"/>
        <v>45125</v>
      </c>
      <c r="U27" s="14">
        <f t="shared" si="12"/>
        <v>45126</v>
      </c>
      <c r="V27" s="14">
        <f t="shared" si="12"/>
        <v>45127</v>
      </c>
      <c r="W27" s="14">
        <f t="shared" si="12"/>
        <v>45128</v>
      </c>
      <c r="X27" s="14">
        <f t="shared" si="12"/>
        <v>45129</v>
      </c>
      <c r="Y27" s="14">
        <f t="shared" si="12"/>
        <v>45130</v>
      </c>
      <c r="Z27" s="14">
        <f t="shared" si="12"/>
        <v>45131</v>
      </c>
      <c r="AA27" s="14">
        <f t="shared" si="12"/>
        <v>45132</v>
      </c>
      <c r="AB27" s="14">
        <f t="shared" si="12"/>
        <v>45133</v>
      </c>
      <c r="AC27" s="14">
        <f t="shared" si="12"/>
        <v>45134</v>
      </c>
      <c r="AD27" s="14">
        <f t="shared" si="12"/>
        <v>45135</v>
      </c>
      <c r="AE27" s="14">
        <f t="shared" si="12"/>
        <v>45136</v>
      </c>
      <c r="AF27" s="14">
        <f t="shared" si="12"/>
        <v>45137</v>
      </c>
      <c r="AG27" s="14">
        <f t="shared" si="12"/>
        <v>45138</v>
      </c>
      <c r="AH27" s="17"/>
      <c r="AL27" s="2"/>
      <c r="AM27" s="2"/>
      <c r="AN27" s="99"/>
      <c r="AO27" s="47" t="s">
        <v>8</v>
      </c>
      <c r="AP27" s="73"/>
      <c r="AQ27" s="76"/>
      <c r="AR27" s="76"/>
      <c r="AS27" s="76"/>
      <c r="AT27" s="76"/>
      <c r="AU27" s="76"/>
      <c r="AV27" s="48">
        <v>45627</v>
      </c>
    </row>
    <row r="28" spans="1:50" ht="15" customHeight="1" x14ac:dyDescent="0.25">
      <c r="A28" s="92"/>
      <c r="B28" s="24" t="s">
        <v>15</v>
      </c>
      <c r="C28" s="24"/>
      <c r="D28" s="24"/>
      <c r="E28" s="24"/>
      <c r="F28" s="24"/>
      <c r="G28" s="24"/>
      <c r="H28" s="24"/>
      <c r="I28" s="24"/>
      <c r="J28" s="24"/>
      <c r="K28" s="24"/>
      <c r="L28" s="50">
        <v>0.31666666666666665</v>
      </c>
      <c r="M28" s="50">
        <v>0.31666666666666665</v>
      </c>
      <c r="N28" s="50">
        <v>0.31666666666666665</v>
      </c>
      <c r="O28" s="50">
        <v>0.31666666666666665</v>
      </c>
      <c r="P28" s="50">
        <v>0.15833333333333333</v>
      </c>
      <c r="Q28" s="50"/>
      <c r="R28" s="50"/>
      <c r="S28" s="50"/>
      <c r="T28" s="50"/>
      <c r="U28" s="50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33">
        <f t="shared" si="9"/>
        <v>1.4249999999999998</v>
      </c>
      <c r="AJ28" s="89" t="s">
        <v>18</v>
      </c>
      <c r="AK28" s="38" t="s">
        <v>19</v>
      </c>
      <c r="AL28" s="40">
        <f>AL29/$AJ$5</f>
        <v>0</v>
      </c>
      <c r="AM28" s="45">
        <f>AM29/$AJ$5</f>
        <v>0</v>
      </c>
      <c r="AN28" s="99"/>
      <c r="AO28" s="47" t="s">
        <v>9</v>
      </c>
      <c r="AP28" s="73"/>
      <c r="AQ28" s="76"/>
      <c r="AR28" s="76"/>
      <c r="AS28" s="76"/>
      <c r="AT28" s="76"/>
      <c r="AU28" s="76"/>
      <c r="AV28" s="48">
        <v>45292</v>
      </c>
    </row>
    <row r="29" spans="1:50" ht="15" customHeight="1" x14ac:dyDescent="0.25">
      <c r="A29" s="92"/>
      <c r="B29" s="20" t="s">
        <v>13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32"/>
      <c r="Q29" s="32"/>
      <c r="R29" s="32"/>
      <c r="S29" s="32"/>
      <c r="T29" s="32"/>
      <c r="U29" s="32"/>
      <c r="V29" s="32"/>
      <c r="W29" s="32"/>
      <c r="X29" s="32"/>
      <c r="Y29" s="20"/>
      <c r="Z29" s="32"/>
      <c r="AA29" s="32"/>
      <c r="AB29" s="32"/>
      <c r="AC29" s="32"/>
      <c r="AD29" s="32"/>
      <c r="AE29" s="20"/>
      <c r="AF29" s="20"/>
      <c r="AG29" s="32"/>
      <c r="AH29" s="34">
        <f t="shared" si="9"/>
        <v>0</v>
      </c>
      <c r="AJ29" s="90"/>
      <c r="AK29" s="38" t="s">
        <v>20</v>
      </c>
      <c r="AL29" s="39">
        <f>AL25-AH57-AH61-AH65-AH69-AH73</f>
        <v>0</v>
      </c>
      <c r="AM29" s="46">
        <f>AM25-AH56-AH60-AH64-AH68-AH72-AH76-AH80-AH84-AH88-AH92-AH96-AH100</f>
        <v>0</v>
      </c>
      <c r="AN29" s="99"/>
      <c r="AO29" s="47" t="s">
        <v>10</v>
      </c>
      <c r="AP29" s="73"/>
      <c r="AQ29" s="76"/>
      <c r="AR29" s="76"/>
      <c r="AS29" s="76"/>
      <c r="AT29" s="76"/>
      <c r="AU29" s="76"/>
      <c r="AV29" s="48">
        <v>45323</v>
      </c>
    </row>
    <row r="30" spans="1:50" ht="15" customHeight="1" x14ac:dyDescent="0.25">
      <c r="A30" s="93"/>
      <c r="B30" s="1"/>
      <c r="AH30" s="18"/>
      <c r="AN30" s="99"/>
      <c r="AO30" s="47" t="s">
        <v>11</v>
      </c>
      <c r="AP30" s="73"/>
      <c r="AQ30" s="76"/>
      <c r="AR30" s="76"/>
      <c r="AS30" s="76"/>
      <c r="AT30" s="76"/>
      <c r="AU30" s="76"/>
      <c r="AV30" s="48">
        <v>45352</v>
      </c>
    </row>
    <row r="31" spans="1:50" ht="15" customHeight="1" thickBot="1" x14ac:dyDescent="0.3">
      <c r="A31" s="91" t="s">
        <v>8</v>
      </c>
      <c r="B31" s="13"/>
      <c r="C31" s="14">
        <f>IF(AND(MONTH(DATE($A$1,8,1))=MONTH(DATE($A$1,8,1)),ROW()=31),DATE($A$1,8,COLUMN()-2),"")</f>
        <v>45139</v>
      </c>
      <c r="D31" s="14">
        <f t="shared" ref="D31:AG31" si="13">IF(AND(MONTH(DATE($A$1,8,1))=MONTH(DATE($A$1,8,1)),ROW()=31),DATE($A$1,8,COLUMN()-2),"")</f>
        <v>45140</v>
      </c>
      <c r="E31" s="14">
        <f t="shared" si="13"/>
        <v>45141</v>
      </c>
      <c r="F31" s="14">
        <f t="shared" si="13"/>
        <v>45142</v>
      </c>
      <c r="G31" s="14">
        <f t="shared" si="13"/>
        <v>45143</v>
      </c>
      <c r="H31" s="14">
        <f t="shared" si="13"/>
        <v>45144</v>
      </c>
      <c r="I31" s="14">
        <f t="shared" si="13"/>
        <v>45145</v>
      </c>
      <c r="J31" s="14">
        <f t="shared" si="13"/>
        <v>45146</v>
      </c>
      <c r="K31" s="14">
        <f t="shared" si="13"/>
        <v>45147</v>
      </c>
      <c r="L31" s="14">
        <f t="shared" si="13"/>
        <v>45148</v>
      </c>
      <c r="M31" s="14">
        <f t="shared" si="13"/>
        <v>45149</v>
      </c>
      <c r="N31" s="14">
        <f t="shared" si="13"/>
        <v>45150</v>
      </c>
      <c r="O31" s="14">
        <f t="shared" si="13"/>
        <v>45151</v>
      </c>
      <c r="P31" s="14">
        <f t="shared" si="13"/>
        <v>45152</v>
      </c>
      <c r="Q31" s="14">
        <f t="shared" si="13"/>
        <v>45153</v>
      </c>
      <c r="R31" s="14">
        <f t="shared" si="13"/>
        <v>45154</v>
      </c>
      <c r="S31" s="14">
        <f t="shared" si="13"/>
        <v>45155</v>
      </c>
      <c r="T31" s="14">
        <f t="shared" si="13"/>
        <v>45156</v>
      </c>
      <c r="U31" s="14">
        <f t="shared" si="13"/>
        <v>45157</v>
      </c>
      <c r="V31" s="14">
        <f t="shared" si="13"/>
        <v>45158</v>
      </c>
      <c r="W31" s="14">
        <f t="shared" si="13"/>
        <v>45159</v>
      </c>
      <c r="X31" s="14">
        <f t="shared" si="13"/>
        <v>45160</v>
      </c>
      <c r="Y31" s="14">
        <f t="shared" si="13"/>
        <v>45161</v>
      </c>
      <c r="Z31" s="14">
        <f t="shared" si="13"/>
        <v>45162</v>
      </c>
      <c r="AA31" s="14">
        <f t="shared" si="13"/>
        <v>45163</v>
      </c>
      <c r="AB31" s="14">
        <f t="shared" si="13"/>
        <v>45164</v>
      </c>
      <c r="AC31" s="14">
        <f t="shared" si="13"/>
        <v>45165</v>
      </c>
      <c r="AD31" s="14">
        <f t="shared" si="13"/>
        <v>45166</v>
      </c>
      <c r="AE31" s="14">
        <f t="shared" si="13"/>
        <v>45167</v>
      </c>
      <c r="AF31" s="14">
        <f t="shared" si="13"/>
        <v>45168</v>
      </c>
      <c r="AG31" s="14">
        <f t="shared" si="13"/>
        <v>45169</v>
      </c>
      <c r="AH31" s="17"/>
      <c r="AJ31" s="61"/>
      <c r="AK31" s="61"/>
      <c r="AL31" s="61"/>
      <c r="AM31" s="62"/>
      <c r="AN31" s="101"/>
      <c r="AO31" s="63" t="s">
        <v>12</v>
      </c>
      <c r="AP31" s="75"/>
      <c r="AQ31" s="104"/>
      <c r="AR31" s="104"/>
      <c r="AS31" s="104"/>
      <c r="AT31" s="104"/>
      <c r="AU31" s="104"/>
      <c r="AV31" s="64">
        <v>45383</v>
      </c>
    </row>
    <row r="32" spans="1:50" ht="15" customHeight="1" x14ac:dyDescent="0.25">
      <c r="A32" s="92"/>
      <c r="B32" s="24" t="s">
        <v>15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50">
        <v>0.31666666666666665</v>
      </c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33">
        <f t="shared" si="9"/>
        <v>0.31666666666666665</v>
      </c>
      <c r="AN32" s="98">
        <f>A103</f>
        <v>2025</v>
      </c>
      <c r="AO32" s="47" t="s">
        <v>1</v>
      </c>
      <c r="AP32" s="73"/>
      <c r="AQ32" s="76"/>
      <c r="AR32" s="76"/>
      <c r="AS32" s="76"/>
      <c r="AT32" s="76"/>
      <c r="AU32" s="76"/>
      <c r="AV32" s="48">
        <v>45413</v>
      </c>
    </row>
    <row r="33" spans="1:48" ht="15" customHeight="1" x14ac:dyDescent="0.25">
      <c r="A33" s="92"/>
      <c r="B33" s="20" t="s">
        <v>13</v>
      </c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34">
        <f t="shared" si="9"/>
        <v>0</v>
      </c>
      <c r="AN33" s="99"/>
      <c r="AO33" s="47" t="s">
        <v>2</v>
      </c>
      <c r="AP33" s="73"/>
      <c r="AQ33" s="76"/>
      <c r="AR33" s="76"/>
      <c r="AS33" s="76"/>
      <c r="AT33" s="76"/>
      <c r="AU33" s="76"/>
      <c r="AV33" s="48">
        <v>45444</v>
      </c>
    </row>
    <row r="34" spans="1:48" ht="15" customHeight="1" x14ac:dyDescent="0.25">
      <c r="A34" s="93"/>
      <c r="B34" s="1"/>
      <c r="AH34" s="18"/>
      <c r="AL34" s="3" t="s">
        <v>14</v>
      </c>
      <c r="AM34" s="3" t="s">
        <v>13</v>
      </c>
      <c r="AN34" s="99"/>
      <c r="AO34" s="47" t="s">
        <v>3</v>
      </c>
      <c r="AP34" s="73"/>
      <c r="AQ34" s="76"/>
      <c r="AR34" s="76"/>
      <c r="AS34" s="76"/>
      <c r="AT34" s="76"/>
      <c r="AU34" s="76"/>
      <c r="AV34" s="48">
        <v>45474</v>
      </c>
    </row>
    <row r="35" spans="1:48" ht="15" customHeight="1" x14ac:dyDescent="0.25">
      <c r="A35" s="91" t="s">
        <v>9</v>
      </c>
      <c r="B35" s="13"/>
      <c r="C35" s="14">
        <f>IF(AND(MONTH(DATE($A$1,9,1))=MONTH(DATE($A$1,9,1)),ROW()=35),DATE($A$1,9,COLUMN()-2),"")</f>
        <v>45170</v>
      </c>
      <c r="D35" s="14">
        <f t="shared" ref="D35:AF35" si="14">IF(AND(MONTH(DATE($A$1,9,1))=MONTH(DATE($A$1,9,1)),ROW()=35),DATE($A$1,9,COLUMN()-2),"")</f>
        <v>45171</v>
      </c>
      <c r="E35" s="14">
        <f t="shared" si="14"/>
        <v>45172</v>
      </c>
      <c r="F35" s="14">
        <f t="shared" si="14"/>
        <v>45173</v>
      </c>
      <c r="G35" s="14">
        <f t="shared" si="14"/>
        <v>45174</v>
      </c>
      <c r="H35" s="14">
        <f t="shared" si="14"/>
        <v>45175</v>
      </c>
      <c r="I35" s="14">
        <f t="shared" si="14"/>
        <v>45176</v>
      </c>
      <c r="J35" s="14">
        <f t="shared" si="14"/>
        <v>45177</v>
      </c>
      <c r="K35" s="14">
        <f t="shared" si="14"/>
        <v>45178</v>
      </c>
      <c r="L35" s="14">
        <f t="shared" si="14"/>
        <v>45179</v>
      </c>
      <c r="M35" s="14">
        <f t="shared" si="14"/>
        <v>45180</v>
      </c>
      <c r="N35" s="14">
        <f t="shared" si="14"/>
        <v>45181</v>
      </c>
      <c r="O35" s="14">
        <f t="shared" si="14"/>
        <v>45182</v>
      </c>
      <c r="P35" s="14">
        <f t="shared" si="14"/>
        <v>45183</v>
      </c>
      <c r="Q35" s="14">
        <f t="shared" si="14"/>
        <v>45184</v>
      </c>
      <c r="R35" s="14">
        <f t="shared" si="14"/>
        <v>45185</v>
      </c>
      <c r="S35" s="14">
        <f t="shared" si="14"/>
        <v>45186</v>
      </c>
      <c r="T35" s="14">
        <f t="shared" si="14"/>
        <v>45187</v>
      </c>
      <c r="U35" s="14">
        <f t="shared" si="14"/>
        <v>45188</v>
      </c>
      <c r="V35" s="14">
        <f t="shared" si="14"/>
        <v>45189</v>
      </c>
      <c r="W35" s="14">
        <f t="shared" si="14"/>
        <v>45190</v>
      </c>
      <c r="X35" s="14">
        <f t="shared" si="14"/>
        <v>45191</v>
      </c>
      <c r="Y35" s="14">
        <f t="shared" si="14"/>
        <v>45192</v>
      </c>
      <c r="Z35" s="14">
        <f t="shared" si="14"/>
        <v>45193</v>
      </c>
      <c r="AA35" s="14">
        <f t="shared" si="14"/>
        <v>45194</v>
      </c>
      <c r="AB35" s="14">
        <f t="shared" si="14"/>
        <v>45195</v>
      </c>
      <c r="AC35" s="14">
        <f t="shared" si="14"/>
        <v>45196</v>
      </c>
      <c r="AD35" s="14">
        <f t="shared" si="14"/>
        <v>45197</v>
      </c>
      <c r="AE35" s="14">
        <f t="shared" si="14"/>
        <v>45198</v>
      </c>
      <c r="AF35" s="14">
        <f t="shared" si="14"/>
        <v>45199</v>
      </c>
      <c r="AG35" s="13"/>
      <c r="AH35" s="17"/>
      <c r="AL35" s="71">
        <f>DATE(A103,1,1)</f>
        <v>45658</v>
      </c>
      <c r="AM35" s="72">
        <f>DATE(A103,1,1)</f>
        <v>45658</v>
      </c>
      <c r="AN35" s="99"/>
      <c r="AO35" s="47" t="s">
        <v>4</v>
      </c>
      <c r="AP35" s="73"/>
      <c r="AQ35" s="76"/>
      <c r="AR35" s="76"/>
      <c r="AS35" s="76"/>
      <c r="AT35" s="76"/>
      <c r="AU35" s="76"/>
      <c r="AV35" s="48">
        <v>45505</v>
      </c>
    </row>
    <row r="36" spans="1:48" ht="15" customHeight="1" thickBot="1" x14ac:dyDescent="0.3">
      <c r="A36" s="92"/>
      <c r="B36" s="24" t="s">
        <v>15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33">
        <f t="shared" si="9"/>
        <v>0</v>
      </c>
      <c r="AJ36" s="89" t="s">
        <v>17</v>
      </c>
      <c r="AK36" s="38" t="s">
        <v>19</v>
      </c>
      <c r="AL36" s="66">
        <f>AL37/$AJ$5</f>
        <v>0</v>
      </c>
      <c r="AM36" s="68">
        <f>AM37/$AJ$5</f>
        <v>0</v>
      </c>
      <c r="AN36" s="99"/>
      <c r="AO36" s="47" t="s">
        <v>5</v>
      </c>
      <c r="AP36" s="73"/>
      <c r="AQ36" s="76"/>
      <c r="AR36" s="76"/>
      <c r="AS36" s="76"/>
      <c r="AT36" s="76"/>
      <c r="AU36" s="76"/>
      <c r="AV36" s="48">
        <v>45536</v>
      </c>
    </row>
    <row r="37" spans="1:48" ht="15" customHeight="1" thickBot="1" x14ac:dyDescent="0.3">
      <c r="A37" s="92"/>
      <c r="B37" s="20" t="s">
        <v>13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34">
        <f t="shared" si="9"/>
        <v>0</v>
      </c>
      <c r="AJ37" s="90"/>
      <c r="AK37" s="65" t="s">
        <v>20</v>
      </c>
      <c r="AL37" s="67"/>
      <c r="AM37" s="69"/>
      <c r="AN37" s="100"/>
      <c r="AO37" s="47" t="s">
        <v>6</v>
      </c>
      <c r="AP37" s="73"/>
      <c r="AQ37" s="76"/>
      <c r="AR37" s="76"/>
      <c r="AS37" s="76"/>
      <c r="AT37" s="76"/>
      <c r="AU37" s="76"/>
      <c r="AV37" s="48">
        <v>45566</v>
      </c>
    </row>
    <row r="38" spans="1:48" ht="15" customHeight="1" x14ac:dyDescent="0.25">
      <c r="A38" s="93"/>
      <c r="B38" s="1"/>
      <c r="AH38" s="18"/>
      <c r="AL38" s="2"/>
      <c r="AM38" s="2"/>
      <c r="AN38" s="99"/>
      <c r="AO38" s="47" t="s">
        <v>7</v>
      </c>
      <c r="AP38" s="73"/>
      <c r="AQ38" s="76"/>
      <c r="AR38" s="76"/>
      <c r="AS38" s="76"/>
      <c r="AT38" s="76"/>
      <c r="AU38" s="76"/>
      <c r="AV38" s="48">
        <v>45597</v>
      </c>
    </row>
    <row r="39" spans="1:48" ht="15" customHeight="1" x14ac:dyDescent="0.25">
      <c r="A39" s="91" t="s">
        <v>10</v>
      </c>
      <c r="B39" s="13"/>
      <c r="C39" s="14">
        <f>IF(AND(MONTH(DATE($A$1,10,1))=MONTH(DATE($A$1,10,1)),ROW()=39),DATE($A$1,10,COLUMN()-2),"")</f>
        <v>45200</v>
      </c>
      <c r="D39" s="14">
        <f t="shared" ref="D39:AG39" si="15">IF(AND(MONTH(DATE($A$1,10,1))=MONTH(DATE($A$1,10,1)),ROW()=39),DATE($A$1,10,COLUMN()-2),"")</f>
        <v>45201</v>
      </c>
      <c r="E39" s="14">
        <f t="shared" si="15"/>
        <v>45202</v>
      </c>
      <c r="F39" s="14">
        <f t="shared" si="15"/>
        <v>45203</v>
      </c>
      <c r="G39" s="14">
        <f t="shared" si="15"/>
        <v>45204</v>
      </c>
      <c r="H39" s="14">
        <f t="shared" si="15"/>
        <v>45205</v>
      </c>
      <c r="I39" s="14">
        <f t="shared" si="15"/>
        <v>45206</v>
      </c>
      <c r="J39" s="14">
        <f t="shared" si="15"/>
        <v>45207</v>
      </c>
      <c r="K39" s="14">
        <f t="shared" si="15"/>
        <v>45208</v>
      </c>
      <c r="L39" s="14">
        <f t="shared" si="15"/>
        <v>45209</v>
      </c>
      <c r="M39" s="14">
        <f t="shared" si="15"/>
        <v>45210</v>
      </c>
      <c r="N39" s="14">
        <f t="shared" si="15"/>
        <v>45211</v>
      </c>
      <c r="O39" s="14">
        <f t="shared" si="15"/>
        <v>45212</v>
      </c>
      <c r="P39" s="14">
        <f t="shared" si="15"/>
        <v>45213</v>
      </c>
      <c r="Q39" s="14">
        <f t="shared" si="15"/>
        <v>45214</v>
      </c>
      <c r="R39" s="14">
        <f t="shared" si="15"/>
        <v>45215</v>
      </c>
      <c r="S39" s="14">
        <f t="shared" si="15"/>
        <v>45216</v>
      </c>
      <c r="T39" s="14">
        <f t="shared" si="15"/>
        <v>45217</v>
      </c>
      <c r="U39" s="14">
        <f t="shared" si="15"/>
        <v>45218</v>
      </c>
      <c r="V39" s="14">
        <f t="shared" si="15"/>
        <v>45219</v>
      </c>
      <c r="W39" s="14">
        <f t="shared" si="15"/>
        <v>45220</v>
      </c>
      <c r="X39" s="14">
        <f t="shared" si="15"/>
        <v>45221</v>
      </c>
      <c r="Y39" s="14">
        <f t="shared" si="15"/>
        <v>45222</v>
      </c>
      <c r="Z39" s="14">
        <f t="shared" si="15"/>
        <v>45223</v>
      </c>
      <c r="AA39" s="14">
        <f t="shared" si="15"/>
        <v>45224</v>
      </c>
      <c r="AB39" s="14">
        <f t="shared" si="15"/>
        <v>45225</v>
      </c>
      <c r="AC39" s="14">
        <f t="shared" si="15"/>
        <v>45226</v>
      </c>
      <c r="AD39" s="14">
        <f t="shared" si="15"/>
        <v>45227</v>
      </c>
      <c r="AE39" s="14">
        <f t="shared" si="15"/>
        <v>45228</v>
      </c>
      <c r="AF39" s="14">
        <f t="shared" si="15"/>
        <v>45229</v>
      </c>
      <c r="AG39" s="14">
        <f t="shared" si="15"/>
        <v>45230</v>
      </c>
      <c r="AH39" s="17"/>
      <c r="AL39" s="2"/>
      <c r="AM39" s="2"/>
      <c r="AN39" s="99"/>
      <c r="AO39" s="47" t="s">
        <v>8</v>
      </c>
      <c r="AP39" s="73"/>
      <c r="AQ39" s="76"/>
      <c r="AR39" s="76"/>
      <c r="AS39" s="76"/>
      <c r="AT39" s="76"/>
      <c r="AU39" s="76"/>
      <c r="AV39" s="48">
        <v>45627</v>
      </c>
    </row>
    <row r="40" spans="1:48" ht="15" customHeight="1" x14ac:dyDescent="0.25">
      <c r="A40" s="92"/>
      <c r="B40" s="24" t="s">
        <v>15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50">
        <v>3.125E-2</v>
      </c>
      <c r="AG40" s="50">
        <v>0.31666666666666665</v>
      </c>
      <c r="AH40" s="33">
        <f t="shared" si="9"/>
        <v>0.34791666666666665</v>
      </c>
      <c r="AJ40" s="89" t="s">
        <v>18</v>
      </c>
      <c r="AK40" s="38" t="s">
        <v>19</v>
      </c>
      <c r="AL40" s="40">
        <f>AL41/$AJ$5</f>
        <v>0</v>
      </c>
      <c r="AM40" s="45">
        <f>AM41/$AJ$5</f>
        <v>0</v>
      </c>
      <c r="AN40" s="99"/>
      <c r="AO40" s="47" t="s">
        <v>9</v>
      </c>
      <c r="AP40" s="73"/>
      <c r="AQ40" s="76"/>
      <c r="AR40" s="76"/>
      <c r="AS40" s="76"/>
      <c r="AT40" s="76"/>
      <c r="AU40" s="76"/>
      <c r="AV40" s="48">
        <v>45292</v>
      </c>
    </row>
    <row r="41" spans="1:48" ht="15" customHeight="1" x14ac:dyDescent="0.25">
      <c r="A41" s="92"/>
      <c r="B41" s="20" t="s">
        <v>13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34">
        <f t="shared" si="9"/>
        <v>0</v>
      </c>
      <c r="AJ41" s="90"/>
      <c r="AK41" s="38" t="s">
        <v>20</v>
      </c>
      <c r="AL41" s="39">
        <f>AL37-AH108-AH112-AH116-AH120-AH124</f>
        <v>0</v>
      </c>
      <c r="AM41" s="46">
        <f>AM37-AH107-AH111-AH115-AH119-AH123-AH127-AH131-AH135-AH139-AH143-AH147-AH151</f>
        <v>0</v>
      </c>
      <c r="AN41" s="99"/>
      <c r="AO41" s="47" t="s">
        <v>10</v>
      </c>
      <c r="AP41" s="73"/>
      <c r="AQ41" s="76"/>
      <c r="AR41" s="76"/>
      <c r="AS41" s="76"/>
      <c r="AT41" s="76"/>
      <c r="AU41" s="76"/>
      <c r="AV41" s="48">
        <v>45323</v>
      </c>
    </row>
    <row r="42" spans="1:48" ht="15" customHeight="1" x14ac:dyDescent="0.25">
      <c r="A42" s="93"/>
      <c r="B42" s="1"/>
      <c r="AH42" s="18"/>
      <c r="AN42" s="99"/>
      <c r="AO42" s="47" t="s">
        <v>11</v>
      </c>
      <c r="AP42" s="73"/>
      <c r="AQ42" s="76"/>
      <c r="AR42" s="76"/>
      <c r="AS42" s="76"/>
      <c r="AT42" s="76"/>
      <c r="AU42" s="76"/>
      <c r="AV42" s="48">
        <v>45352</v>
      </c>
    </row>
    <row r="43" spans="1:48" ht="15" customHeight="1" thickBot="1" x14ac:dyDescent="0.3">
      <c r="A43" s="91" t="s">
        <v>11</v>
      </c>
      <c r="B43" s="13"/>
      <c r="C43" s="14">
        <f>IF(AND(MONTH(DATE($A$1,11,1))=MONTH(DATE($A$1,11,1)),ROW()=43),DATE($A$1,11,COLUMN()-2),"")</f>
        <v>45231</v>
      </c>
      <c r="D43" s="14">
        <f t="shared" ref="D43:AF43" si="16">IF(AND(MONTH(DATE($A$1,11,1))=MONTH(DATE($A$1,11,1)),ROW()=43),DATE($A$1,11,COLUMN()-2),"")</f>
        <v>45232</v>
      </c>
      <c r="E43" s="14">
        <f t="shared" si="16"/>
        <v>45233</v>
      </c>
      <c r="F43" s="14">
        <f t="shared" si="16"/>
        <v>45234</v>
      </c>
      <c r="G43" s="14">
        <f t="shared" si="16"/>
        <v>45235</v>
      </c>
      <c r="H43" s="14">
        <f t="shared" si="16"/>
        <v>45236</v>
      </c>
      <c r="I43" s="14">
        <f t="shared" si="16"/>
        <v>45237</v>
      </c>
      <c r="J43" s="14">
        <f t="shared" si="16"/>
        <v>45238</v>
      </c>
      <c r="K43" s="14">
        <f t="shared" si="16"/>
        <v>45239</v>
      </c>
      <c r="L43" s="14">
        <f t="shared" si="16"/>
        <v>45240</v>
      </c>
      <c r="M43" s="14">
        <f t="shared" si="16"/>
        <v>45241</v>
      </c>
      <c r="N43" s="14">
        <f t="shared" si="16"/>
        <v>45242</v>
      </c>
      <c r="O43" s="14">
        <f t="shared" si="16"/>
        <v>45243</v>
      </c>
      <c r="P43" s="14">
        <f t="shared" si="16"/>
        <v>45244</v>
      </c>
      <c r="Q43" s="14">
        <f t="shared" si="16"/>
        <v>45245</v>
      </c>
      <c r="R43" s="14">
        <f t="shared" si="16"/>
        <v>45246</v>
      </c>
      <c r="S43" s="14">
        <f t="shared" si="16"/>
        <v>45247</v>
      </c>
      <c r="T43" s="14">
        <f t="shared" si="16"/>
        <v>45248</v>
      </c>
      <c r="U43" s="14">
        <f t="shared" si="16"/>
        <v>45249</v>
      </c>
      <c r="V43" s="14">
        <f t="shared" si="16"/>
        <v>45250</v>
      </c>
      <c r="W43" s="14">
        <f t="shared" si="16"/>
        <v>45251</v>
      </c>
      <c r="X43" s="14">
        <f t="shared" si="16"/>
        <v>45252</v>
      </c>
      <c r="Y43" s="14">
        <f t="shared" si="16"/>
        <v>45253</v>
      </c>
      <c r="Z43" s="14">
        <f t="shared" si="16"/>
        <v>45254</v>
      </c>
      <c r="AA43" s="14">
        <f t="shared" si="16"/>
        <v>45255</v>
      </c>
      <c r="AB43" s="14">
        <f t="shared" si="16"/>
        <v>45256</v>
      </c>
      <c r="AC43" s="14">
        <f t="shared" si="16"/>
        <v>45257</v>
      </c>
      <c r="AD43" s="14">
        <f t="shared" si="16"/>
        <v>45258</v>
      </c>
      <c r="AE43" s="14">
        <f t="shared" si="16"/>
        <v>45259</v>
      </c>
      <c r="AF43" s="14">
        <f t="shared" si="16"/>
        <v>45260</v>
      </c>
      <c r="AG43" s="13"/>
      <c r="AH43" s="17"/>
      <c r="AJ43" s="61"/>
      <c r="AK43" s="61"/>
      <c r="AL43" s="61"/>
      <c r="AM43" s="62"/>
      <c r="AN43" s="101"/>
      <c r="AO43" s="63" t="s">
        <v>12</v>
      </c>
      <c r="AP43" s="75"/>
      <c r="AQ43" s="104"/>
      <c r="AR43" s="104"/>
      <c r="AS43" s="104"/>
      <c r="AT43" s="104"/>
      <c r="AU43" s="104"/>
      <c r="AV43" s="64">
        <v>45383</v>
      </c>
    </row>
    <row r="44" spans="1:48" x14ac:dyDescent="0.25">
      <c r="A44" s="92"/>
      <c r="B44" s="24" t="s">
        <v>15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33">
        <f t="shared" si="9"/>
        <v>0</v>
      </c>
    </row>
    <row r="45" spans="1:48" x14ac:dyDescent="0.25">
      <c r="A45" s="92"/>
      <c r="B45" s="20" t="s">
        <v>13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34">
        <f t="shared" si="9"/>
        <v>0</v>
      </c>
    </row>
    <row r="46" spans="1:48" x14ac:dyDescent="0.25">
      <c r="A46" s="93"/>
      <c r="B46" s="1"/>
      <c r="AH46" s="18"/>
    </row>
    <row r="47" spans="1:48" x14ac:dyDescent="0.25">
      <c r="A47" s="91" t="s">
        <v>12</v>
      </c>
      <c r="B47" s="13"/>
      <c r="C47" s="14">
        <f>IF(AND(MONTH(DATE($A$1,12,1))=MONTH(DATE($A$1,12,1)),ROW()=47),DATE($A$1,12,COLUMN()-2),"")</f>
        <v>45261</v>
      </c>
      <c r="D47" s="14">
        <f t="shared" ref="D47:AG47" si="17">IF(AND(MONTH(DATE($A$1,12,1))=MONTH(DATE($A$1,12,1)),ROW()=47),DATE($A$1,12,COLUMN()-2),"")</f>
        <v>45262</v>
      </c>
      <c r="E47" s="14">
        <f t="shared" si="17"/>
        <v>45263</v>
      </c>
      <c r="F47" s="14">
        <f t="shared" si="17"/>
        <v>45264</v>
      </c>
      <c r="G47" s="14">
        <f t="shared" si="17"/>
        <v>45265</v>
      </c>
      <c r="H47" s="14">
        <f t="shared" si="17"/>
        <v>45266</v>
      </c>
      <c r="I47" s="14">
        <f t="shared" si="17"/>
        <v>45267</v>
      </c>
      <c r="J47" s="14">
        <f t="shared" si="17"/>
        <v>45268</v>
      </c>
      <c r="K47" s="14">
        <f t="shared" si="17"/>
        <v>45269</v>
      </c>
      <c r="L47" s="14">
        <f t="shared" si="17"/>
        <v>45270</v>
      </c>
      <c r="M47" s="14">
        <f t="shared" si="17"/>
        <v>45271</v>
      </c>
      <c r="N47" s="14">
        <f t="shared" si="17"/>
        <v>45272</v>
      </c>
      <c r="O47" s="14">
        <f t="shared" si="17"/>
        <v>45273</v>
      </c>
      <c r="P47" s="14">
        <f t="shared" si="17"/>
        <v>45274</v>
      </c>
      <c r="Q47" s="14">
        <f t="shared" si="17"/>
        <v>45275</v>
      </c>
      <c r="R47" s="14">
        <f t="shared" si="17"/>
        <v>45276</v>
      </c>
      <c r="S47" s="14">
        <f t="shared" si="17"/>
        <v>45277</v>
      </c>
      <c r="T47" s="14">
        <f t="shared" si="17"/>
        <v>45278</v>
      </c>
      <c r="U47" s="14">
        <f t="shared" si="17"/>
        <v>45279</v>
      </c>
      <c r="V47" s="14">
        <f t="shared" si="17"/>
        <v>45280</v>
      </c>
      <c r="W47" s="14">
        <f t="shared" si="17"/>
        <v>45281</v>
      </c>
      <c r="X47" s="14">
        <f t="shared" si="17"/>
        <v>45282</v>
      </c>
      <c r="Y47" s="14">
        <f t="shared" si="17"/>
        <v>45283</v>
      </c>
      <c r="Z47" s="14">
        <f t="shared" si="17"/>
        <v>45284</v>
      </c>
      <c r="AA47" s="14">
        <f t="shared" si="17"/>
        <v>45285</v>
      </c>
      <c r="AB47" s="14">
        <f t="shared" si="17"/>
        <v>45286</v>
      </c>
      <c r="AC47" s="14">
        <f t="shared" si="17"/>
        <v>45287</v>
      </c>
      <c r="AD47" s="14">
        <f t="shared" si="17"/>
        <v>45288</v>
      </c>
      <c r="AE47" s="14">
        <f t="shared" si="17"/>
        <v>45289</v>
      </c>
      <c r="AF47" s="14">
        <f t="shared" si="17"/>
        <v>45290</v>
      </c>
      <c r="AG47" s="14">
        <f t="shared" si="17"/>
        <v>45291</v>
      </c>
      <c r="AH47" s="19"/>
    </row>
    <row r="48" spans="1:48" x14ac:dyDescent="0.25">
      <c r="A48" s="92"/>
      <c r="B48" s="24" t="s">
        <v>15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50">
        <v>7.7083333333333337E-2</v>
      </c>
      <c r="P48" s="24"/>
      <c r="Q48" s="50">
        <v>0.12361111111111112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33">
        <f t="shared" si="9"/>
        <v>0.20069444444444445</v>
      </c>
      <c r="AJ48" s="102" t="s">
        <v>26</v>
      </c>
      <c r="AK48" s="102"/>
      <c r="AL48" s="102"/>
      <c r="AM48" s="102"/>
      <c r="AN48" s="102"/>
    </row>
    <row r="49" spans="1:40" x14ac:dyDescent="0.25">
      <c r="A49" s="93"/>
      <c r="B49" s="43" t="s">
        <v>13</v>
      </c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35">
        <f t="shared" si="9"/>
        <v>0</v>
      </c>
      <c r="AJ49" s="102"/>
      <c r="AK49" s="102"/>
      <c r="AL49" s="102"/>
      <c r="AM49" s="102"/>
      <c r="AN49" s="102"/>
    </row>
    <row r="50" spans="1:40" ht="15.75" thickBot="1" x14ac:dyDescent="0.3">
      <c r="AJ50" s="102"/>
      <c r="AK50" s="102"/>
      <c r="AL50" s="102"/>
      <c r="AM50" s="102"/>
      <c r="AN50" s="102"/>
    </row>
    <row r="51" spans="1:40" ht="51.75" customHeight="1" thickBot="1" x14ac:dyDescent="0.3">
      <c r="A51" s="58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60"/>
    </row>
    <row r="52" spans="1:40" ht="18.75" x14ac:dyDescent="0.25">
      <c r="A52" s="9">
        <v>2024</v>
      </c>
      <c r="B52" s="54"/>
      <c r="C52" s="54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11"/>
    </row>
    <row r="53" spans="1:40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40" x14ac:dyDescent="0.25">
      <c r="A54" s="91" t="s">
        <v>1</v>
      </c>
      <c r="B54" s="13"/>
      <c r="C54" s="14">
        <f>IF(AND(MONTH(DATE($A$52,1,1))=MONTH(DATE($A$52,1,1)),ROW()=54),DATE($A$52,1,COLUMN()-2),"")</f>
        <v>45292</v>
      </c>
      <c r="D54" s="14">
        <f t="shared" ref="D54:AG54" si="18">IF(AND(MONTH(DATE($A$52,1,1))=MONTH(DATE($A$52,1,1)),ROW()=54),DATE($A$52,1,COLUMN()-2),"")</f>
        <v>45293</v>
      </c>
      <c r="E54" s="14">
        <f t="shared" si="18"/>
        <v>45294</v>
      </c>
      <c r="F54" s="14">
        <f t="shared" si="18"/>
        <v>45295</v>
      </c>
      <c r="G54" s="14">
        <f t="shared" si="18"/>
        <v>45296</v>
      </c>
      <c r="H54" s="14">
        <f t="shared" si="18"/>
        <v>45297</v>
      </c>
      <c r="I54" s="14">
        <f t="shared" si="18"/>
        <v>45298</v>
      </c>
      <c r="J54" s="14">
        <f t="shared" si="18"/>
        <v>45299</v>
      </c>
      <c r="K54" s="14">
        <f t="shared" si="18"/>
        <v>45300</v>
      </c>
      <c r="L54" s="14">
        <f t="shared" si="18"/>
        <v>45301</v>
      </c>
      <c r="M54" s="14">
        <f t="shared" si="18"/>
        <v>45302</v>
      </c>
      <c r="N54" s="14">
        <f t="shared" si="18"/>
        <v>45303</v>
      </c>
      <c r="O54" s="14">
        <f t="shared" si="18"/>
        <v>45304</v>
      </c>
      <c r="P54" s="14">
        <f t="shared" si="18"/>
        <v>45305</v>
      </c>
      <c r="Q54" s="14">
        <f t="shared" si="18"/>
        <v>45306</v>
      </c>
      <c r="R54" s="14">
        <f t="shared" si="18"/>
        <v>45307</v>
      </c>
      <c r="S54" s="14">
        <f t="shared" si="18"/>
        <v>45308</v>
      </c>
      <c r="T54" s="14">
        <f t="shared" si="18"/>
        <v>45309</v>
      </c>
      <c r="U54" s="14">
        <f t="shared" si="18"/>
        <v>45310</v>
      </c>
      <c r="V54" s="14">
        <f t="shared" si="18"/>
        <v>45311</v>
      </c>
      <c r="W54" s="14">
        <f t="shared" si="18"/>
        <v>45312</v>
      </c>
      <c r="X54" s="14">
        <f t="shared" si="18"/>
        <v>45313</v>
      </c>
      <c r="Y54" s="14">
        <f t="shared" si="18"/>
        <v>45314</v>
      </c>
      <c r="Z54" s="14">
        <f t="shared" si="18"/>
        <v>45315</v>
      </c>
      <c r="AA54" s="14">
        <f t="shared" si="18"/>
        <v>45316</v>
      </c>
      <c r="AB54" s="14">
        <f t="shared" si="18"/>
        <v>45317</v>
      </c>
      <c r="AC54" s="14">
        <f t="shared" si="18"/>
        <v>45318</v>
      </c>
      <c r="AD54" s="14">
        <f t="shared" si="18"/>
        <v>45319</v>
      </c>
      <c r="AE54" s="14">
        <f t="shared" si="18"/>
        <v>45320</v>
      </c>
      <c r="AF54" s="14">
        <f t="shared" si="18"/>
        <v>45321</v>
      </c>
      <c r="AG54" s="14">
        <f t="shared" si="18"/>
        <v>45322</v>
      </c>
      <c r="AH54" s="17"/>
    </row>
    <row r="55" spans="1:40" x14ac:dyDescent="0.25">
      <c r="A55" s="92"/>
      <c r="B55" s="24" t="s">
        <v>15</v>
      </c>
      <c r="C55" s="25" t="str">
        <f t="shared" ref="C55:C57" si="19">IF(AND(MONTH(DATE($A$1,1,1))=MONTH(DATE($A$1,1,1)),ROW()=3),DATE($A$1,1,COLUMN()-2),"")</f>
        <v/>
      </c>
      <c r="D55" s="26"/>
      <c r="E55" s="27">
        <v>0.31666666666666665</v>
      </c>
      <c r="F55" s="27">
        <v>0.31666666666666665</v>
      </c>
      <c r="G55" s="27">
        <v>0.31666666666666665</v>
      </c>
      <c r="H55" s="26"/>
      <c r="I55" s="26"/>
      <c r="J55" s="26"/>
      <c r="K55" s="28"/>
      <c r="L55" s="27"/>
      <c r="M55" s="26"/>
      <c r="N55" s="26"/>
      <c r="O55" s="26"/>
      <c r="P55" s="26"/>
      <c r="Q55" s="26"/>
      <c r="R55" s="26"/>
      <c r="S55" s="27"/>
      <c r="T55" s="26"/>
      <c r="U55" s="26"/>
      <c r="V55" s="26"/>
      <c r="W55" s="26"/>
      <c r="X55" s="26"/>
      <c r="Y55" s="27"/>
      <c r="Z55" s="26"/>
      <c r="AA55" s="26"/>
      <c r="AB55" s="26"/>
      <c r="AC55" s="26"/>
      <c r="AD55" s="26"/>
      <c r="AE55" s="26"/>
      <c r="AF55" s="26"/>
      <c r="AG55" s="26"/>
      <c r="AH55" s="33">
        <f t="shared" ref="AH55:AH57" si="20">SUM(C55:AG55)</f>
        <v>0.95</v>
      </c>
    </row>
    <row r="56" spans="1:40" x14ac:dyDescent="0.25">
      <c r="A56" s="92"/>
      <c r="B56" s="20" t="s">
        <v>13</v>
      </c>
      <c r="C56" s="21" t="str">
        <f t="shared" si="19"/>
        <v/>
      </c>
      <c r="D56" s="22"/>
      <c r="E56" s="22"/>
      <c r="F56" s="22"/>
      <c r="G56" s="22"/>
      <c r="H56" s="22"/>
      <c r="I56" s="22"/>
      <c r="J56" s="22"/>
      <c r="K56" s="23" t="str">
        <f t="shared" ref="K56" si="21">IF(AND(MONTH(DATE($A$1,1,1))=MONTH(DATE($A$1,1,1)),ROW()=3),DATE($A$1,1,ROW()*1-2),"")</f>
        <v/>
      </c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41"/>
      <c r="AD56" s="22"/>
      <c r="AE56" s="22"/>
      <c r="AF56" s="22"/>
      <c r="AG56" s="22"/>
      <c r="AH56" s="34">
        <f t="shared" si="20"/>
        <v>0</v>
      </c>
    </row>
    <row r="57" spans="1:40" x14ac:dyDescent="0.25">
      <c r="A57" s="93"/>
      <c r="B57" s="29" t="s">
        <v>14</v>
      </c>
      <c r="C57" s="30" t="str">
        <f t="shared" si="19"/>
        <v/>
      </c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42"/>
      <c r="AD57" s="31"/>
      <c r="AE57" s="31"/>
      <c r="AF57" s="31"/>
      <c r="AG57" s="31"/>
      <c r="AH57" s="36">
        <f t="shared" si="20"/>
        <v>0</v>
      </c>
    </row>
    <row r="58" spans="1:40" x14ac:dyDescent="0.25">
      <c r="A58" s="91" t="s">
        <v>2</v>
      </c>
      <c r="C58" s="14">
        <f>IF(AND(MONTH(DATE($A$52,2,1))=MONTH(DATE($A$52,2,1)),ROW()=58),DATE($A$52,2,COLUMN()-2),"")</f>
        <v>45323</v>
      </c>
      <c r="D58" s="14">
        <f t="shared" ref="D58:AD58" si="22">IF(AND(MONTH(DATE($A$52,2,1))=MONTH(DATE($A$52,2,1)),ROW()=58),DATE($A$52,2,COLUMN()-2),"")</f>
        <v>45324</v>
      </c>
      <c r="E58" s="14">
        <f t="shared" si="22"/>
        <v>45325</v>
      </c>
      <c r="F58" s="14">
        <f t="shared" si="22"/>
        <v>45326</v>
      </c>
      <c r="G58" s="14">
        <f t="shared" si="22"/>
        <v>45327</v>
      </c>
      <c r="H58" s="14">
        <f t="shared" si="22"/>
        <v>45328</v>
      </c>
      <c r="I58" s="14">
        <f t="shared" si="22"/>
        <v>45329</v>
      </c>
      <c r="J58" s="14">
        <f t="shared" si="22"/>
        <v>45330</v>
      </c>
      <c r="K58" s="14">
        <f t="shared" si="22"/>
        <v>45331</v>
      </c>
      <c r="L58" s="14">
        <f t="shared" si="22"/>
        <v>45332</v>
      </c>
      <c r="M58" s="14">
        <f t="shared" si="22"/>
        <v>45333</v>
      </c>
      <c r="N58" s="14">
        <f t="shared" si="22"/>
        <v>45334</v>
      </c>
      <c r="O58" s="14">
        <f t="shared" si="22"/>
        <v>45335</v>
      </c>
      <c r="P58" s="14">
        <f t="shared" si="22"/>
        <v>45336</v>
      </c>
      <c r="Q58" s="14">
        <f t="shared" si="22"/>
        <v>45337</v>
      </c>
      <c r="R58" s="14">
        <f t="shared" si="22"/>
        <v>45338</v>
      </c>
      <c r="S58" s="14">
        <f t="shared" si="22"/>
        <v>45339</v>
      </c>
      <c r="T58" s="14">
        <f t="shared" si="22"/>
        <v>45340</v>
      </c>
      <c r="U58" s="14">
        <f t="shared" si="22"/>
        <v>45341</v>
      </c>
      <c r="V58" s="14">
        <f t="shared" si="22"/>
        <v>45342</v>
      </c>
      <c r="W58" s="14">
        <f t="shared" si="22"/>
        <v>45343</v>
      </c>
      <c r="X58" s="14">
        <f t="shared" si="22"/>
        <v>45344</v>
      </c>
      <c r="Y58" s="14">
        <f t="shared" si="22"/>
        <v>45345</v>
      </c>
      <c r="Z58" s="14">
        <f t="shared" si="22"/>
        <v>45346</v>
      </c>
      <c r="AA58" s="14">
        <f t="shared" si="22"/>
        <v>45347</v>
      </c>
      <c r="AB58" s="14">
        <f t="shared" si="22"/>
        <v>45348</v>
      </c>
      <c r="AC58" s="14">
        <f t="shared" si="22"/>
        <v>45349</v>
      </c>
      <c r="AD58" s="14">
        <f t="shared" si="22"/>
        <v>45350</v>
      </c>
      <c r="AE58" s="14">
        <f>IF(AND(MOD($A$52,4)=0,OR(MOD($A$52,100)&lt;&gt;0,MOD($A$52,400)=0)),DATE($A$52,2,29),"")</f>
        <v>45351</v>
      </c>
      <c r="AF58" s="10"/>
      <c r="AG58" s="7"/>
      <c r="AH58" s="5"/>
    </row>
    <row r="59" spans="1:40" x14ac:dyDescent="0.25">
      <c r="A59" s="94"/>
      <c r="B59" s="24" t="s">
        <v>15</v>
      </c>
      <c r="C59" s="25"/>
      <c r="D59" s="26"/>
      <c r="E59" s="26"/>
      <c r="F59" s="26"/>
      <c r="G59" s="27"/>
      <c r="H59" s="27"/>
      <c r="I59" s="26"/>
      <c r="J59" s="26"/>
      <c r="K59" s="28"/>
      <c r="L59" s="27"/>
      <c r="M59" s="26"/>
      <c r="N59" s="26"/>
      <c r="O59" s="26"/>
      <c r="P59" s="26"/>
      <c r="Q59" s="26"/>
      <c r="R59" s="26"/>
      <c r="S59" s="27"/>
      <c r="T59" s="26"/>
      <c r="U59" s="26"/>
      <c r="V59" s="26"/>
      <c r="W59" s="26"/>
      <c r="X59" s="26"/>
      <c r="Y59" s="27"/>
      <c r="Z59" s="26"/>
      <c r="AA59" s="26"/>
      <c r="AB59" s="26"/>
      <c r="AC59" s="26"/>
      <c r="AD59" s="26"/>
      <c r="AE59" s="26"/>
      <c r="AF59" s="26"/>
      <c r="AG59" s="26"/>
      <c r="AH59" s="33">
        <f t="shared" ref="AH59:AH61" si="23">SUM(C59:AG59)</f>
        <v>0</v>
      </c>
    </row>
    <row r="60" spans="1:40" x14ac:dyDescent="0.25">
      <c r="A60" s="94"/>
      <c r="B60" s="20" t="s">
        <v>13</v>
      </c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34">
        <f t="shared" si="23"/>
        <v>0</v>
      </c>
    </row>
    <row r="61" spans="1:40" x14ac:dyDescent="0.25">
      <c r="A61" s="93"/>
      <c r="B61" s="29" t="s">
        <v>14</v>
      </c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37">
        <f t="shared" si="23"/>
        <v>0</v>
      </c>
    </row>
    <row r="62" spans="1:40" x14ac:dyDescent="0.25">
      <c r="A62" s="91" t="s">
        <v>3</v>
      </c>
      <c r="B62" s="13"/>
      <c r="C62" s="14">
        <f>IF(AND(MONTH(DATE($A$52,3,1))=MONTH(DATE($A$52,3,1)),ROW()=62),DATE($A$52,3,COLUMN()-2),"")</f>
        <v>45352</v>
      </c>
      <c r="D62" s="14">
        <f t="shared" ref="D62:AG62" si="24">IF(AND(MONTH(DATE($A$52,3,1))=MONTH(DATE($A$52,3,1)),ROW()=62),DATE($A$52,3,COLUMN()-2),"")</f>
        <v>45353</v>
      </c>
      <c r="E62" s="14">
        <f t="shared" si="24"/>
        <v>45354</v>
      </c>
      <c r="F62" s="14">
        <f t="shared" si="24"/>
        <v>45355</v>
      </c>
      <c r="G62" s="14">
        <f t="shared" si="24"/>
        <v>45356</v>
      </c>
      <c r="H62" s="14">
        <f t="shared" si="24"/>
        <v>45357</v>
      </c>
      <c r="I62" s="14">
        <f t="shared" si="24"/>
        <v>45358</v>
      </c>
      <c r="J62" s="14">
        <f t="shared" si="24"/>
        <v>45359</v>
      </c>
      <c r="K62" s="14">
        <f t="shared" si="24"/>
        <v>45360</v>
      </c>
      <c r="L62" s="14">
        <f t="shared" si="24"/>
        <v>45361</v>
      </c>
      <c r="M62" s="14">
        <f t="shared" si="24"/>
        <v>45362</v>
      </c>
      <c r="N62" s="14">
        <f t="shared" si="24"/>
        <v>45363</v>
      </c>
      <c r="O62" s="14">
        <f t="shared" si="24"/>
        <v>45364</v>
      </c>
      <c r="P62" s="14">
        <f t="shared" si="24"/>
        <v>45365</v>
      </c>
      <c r="Q62" s="14">
        <f t="shared" si="24"/>
        <v>45366</v>
      </c>
      <c r="R62" s="14">
        <f t="shared" si="24"/>
        <v>45367</v>
      </c>
      <c r="S62" s="14">
        <f t="shared" si="24"/>
        <v>45368</v>
      </c>
      <c r="T62" s="14">
        <f t="shared" si="24"/>
        <v>45369</v>
      </c>
      <c r="U62" s="14">
        <f t="shared" si="24"/>
        <v>45370</v>
      </c>
      <c r="V62" s="14">
        <f t="shared" si="24"/>
        <v>45371</v>
      </c>
      <c r="W62" s="14">
        <f t="shared" si="24"/>
        <v>45372</v>
      </c>
      <c r="X62" s="14">
        <f t="shared" si="24"/>
        <v>45373</v>
      </c>
      <c r="Y62" s="14">
        <f t="shared" si="24"/>
        <v>45374</v>
      </c>
      <c r="Z62" s="14">
        <f t="shared" si="24"/>
        <v>45375</v>
      </c>
      <c r="AA62" s="14">
        <f t="shared" si="24"/>
        <v>45376</v>
      </c>
      <c r="AB62" s="14">
        <f t="shared" si="24"/>
        <v>45377</v>
      </c>
      <c r="AC62" s="14">
        <f t="shared" si="24"/>
        <v>45378</v>
      </c>
      <c r="AD62" s="14">
        <f t="shared" si="24"/>
        <v>45379</v>
      </c>
      <c r="AE62" s="14">
        <f t="shared" si="24"/>
        <v>45380</v>
      </c>
      <c r="AF62" s="14">
        <f t="shared" si="24"/>
        <v>45381</v>
      </c>
      <c r="AG62" s="14">
        <f t="shared" si="24"/>
        <v>45382</v>
      </c>
      <c r="AH62" s="17"/>
    </row>
    <row r="63" spans="1:40" x14ac:dyDescent="0.25">
      <c r="A63" s="92"/>
      <c r="B63" s="24" t="s">
        <v>15</v>
      </c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33">
        <f t="shared" ref="AH63:AH65" si="25">SUM(C63:AG63)</f>
        <v>0</v>
      </c>
    </row>
    <row r="64" spans="1:40" x14ac:dyDescent="0.25">
      <c r="A64" s="92"/>
      <c r="B64" s="20" t="s">
        <v>13</v>
      </c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34">
        <f t="shared" si="25"/>
        <v>0</v>
      </c>
    </row>
    <row r="65" spans="1:34" x14ac:dyDescent="0.25">
      <c r="A65" s="93"/>
      <c r="B65" s="29" t="s">
        <v>14</v>
      </c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37">
        <f t="shared" si="25"/>
        <v>0</v>
      </c>
    </row>
    <row r="66" spans="1:34" x14ac:dyDescent="0.25">
      <c r="A66" s="91" t="s">
        <v>4</v>
      </c>
      <c r="B66" s="13"/>
      <c r="C66" s="14">
        <f>IF(AND(MONTH(DATE($A$52,4,1))=MONTH(DATE($A$52,4,1)),ROW()=66),DATE($A$52,4,COLUMN()-2),"")</f>
        <v>45383</v>
      </c>
      <c r="D66" s="14">
        <f t="shared" ref="D66:AF66" si="26">IF(AND(MONTH(DATE($A$52,4,1))=MONTH(DATE($A$52,4,1)),ROW()=66),DATE($A$52,4,COLUMN()-2),"")</f>
        <v>45384</v>
      </c>
      <c r="E66" s="14">
        <f t="shared" si="26"/>
        <v>45385</v>
      </c>
      <c r="F66" s="14">
        <f t="shared" si="26"/>
        <v>45386</v>
      </c>
      <c r="G66" s="14">
        <f t="shared" si="26"/>
        <v>45387</v>
      </c>
      <c r="H66" s="14">
        <f t="shared" si="26"/>
        <v>45388</v>
      </c>
      <c r="I66" s="14">
        <f t="shared" si="26"/>
        <v>45389</v>
      </c>
      <c r="J66" s="14">
        <f t="shared" si="26"/>
        <v>45390</v>
      </c>
      <c r="K66" s="14">
        <f t="shared" si="26"/>
        <v>45391</v>
      </c>
      <c r="L66" s="14">
        <f t="shared" si="26"/>
        <v>45392</v>
      </c>
      <c r="M66" s="14">
        <f t="shared" si="26"/>
        <v>45393</v>
      </c>
      <c r="N66" s="14">
        <f t="shared" si="26"/>
        <v>45394</v>
      </c>
      <c r="O66" s="14">
        <f t="shared" si="26"/>
        <v>45395</v>
      </c>
      <c r="P66" s="14">
        <f t="shared" si="26"/>
        <v>45396</v>
      </c>
      <c r="Q66" s="14">
        <f t="shared" si="26"/>
        <v>45397</v>
      </c>
      <c r="R66" s="14">
        <f t="shared" si="26"/>
        <v>45398</v>
      </c>
      <c r="S66" s="14">
        <f t="shared" si="26"/>
        <v>45399</v>
      </c>
      <c r="T66" s="14">
        <f t="shared" si="26"/>
        <v>45400</v>
      </c>
      <c r="U66" s="14">
        <f t="shared" si="26"/>
        <v>45401</v>
      </c>
      <c r="V66" s="14">
        <f t="shared" si="26"/>
        <v>45402</v>
      </c>
      <c r="W66" s="14">
        <f t="shared" si="26"/>
        <v>45403</v>
      </c>
      <c r="X66" s="14">
        <f t="shared" si="26"/>
        <v>45404</v>
      </c>
      <c r="Y66" s="14">
        <f t="shared" si="26"/>
        <v>45405</v>
      </c>
      <c r="Z66" s="14">
        <f t="shared" si="26"/>
        <v>45406</v>
      </c>
      <c r="AA66" s="14">
        <f t="shared" si="26"/>
        <v>45407</v>
      </c>
      <c r="AB66" s="14">
        <f t="shared" si="26"/>
        <v>45408</v>
      </c>
      <c r="AC66" s="14">
        <f t="shared" si="26"/>
        <v>45409</v>
      </c>
      <c r="AD66" s="14">
        <f t="shared" si="26"/>
        <v>45410</v>
      </c>
      <c r="AE66" s="14">
        <f t="shared" si="26"/>
        <v>45411</v>
      </c>
      <c r="AF66" s="14">
        <f t="shared" si="26"/>
        <v>45412</v>
      </c>
      <c r="AG66" s="15"/>
      <c r="AH66" s="17"/>
    </row>
    <row r="67" spans="1:34" x14ac:dyDescent="0.25">
      <c r="A67" s="92"/>
      <c r="B67" s="24" t="s">
        <v>15</v>
      </c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33">
        <f>SUM(C67:AG67)</f>
        <v>0</v>
      </c>
    </row>
    <row r="68" spans="1:34" x14ac:dyDescent="0.25">
      <c r="A68" s="92"/>
      <c r="B68" s="20" t="s">
        <v>13</v>
      </c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34">
        <f t="shared" ref="AH68:AH69" si="27">SUM(C68:AG68)</f>
        <v>0</v>
      </c>
    </row>
    <row r="69" spans="1:34" x14ac:dyDescent="0.25">
      <c r="A69" s="93"/>
      <c r="B69" s="29" t="s">
        <v>14</v>
      </c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37">
        <f t="shared" si="27"/>
        <v>0</v>
      </c>
    </row>
    <row r="70" spans="1:34" x14ac:dyDescent="0.25">
      <c r="A70" s="91" t="s">
        <v>5</v>
      </c>
      <c r="B70" s="13"/>
      <c r="C70" s="14">
        <f>IF(AND(MONTH(DATE($A$52,5,1))=MONTH(DATE($A$52,5,1)),ROW()=70),DATE($A$52,5,COLUMN()-2),"")</f>
        <v>45413</v>
      </c>
      <c r="D70" s="14">
        <f t="shared" ref="D70:AG70" si="28">IF(AND(MONTH(DATE($A$52,5,1))=MONTH(DATE($A$52,5,1)),ROW()=70),DATE($A$52,5,COLUMN()-2),"")</f>
        <v>45414</v>
      </c>
      <c r="E70" s="14">
        <f t="shared" si="28"/>
        <v>45415</v>
      </c>
      <c r="F70" s="14">
        <f t="shared" si="28"/>
        <v>45416</v>
      </c>
      <c r="G70" s="14">
        <f t="shared" si="28"/>
        <v>45417</v>
      </c>
      <c r="H70" s="14">
        <f t="shared" si="28"/>
        <v>45418</v>
      </c>
      <c r="I70" s="14">
        <f t="shared" si="28"/>
        <v>45419</v>
      </c>
      <c r="J70" s="14">
        <f t="shared" si="28"/>
        <v>45420</v>
      </c>
      <c r="K70" s="14">
        <f t="shared" si="28"/>
        <v>45421</v>
      </c>
      <c r="L70" s="14">
        <f t="shared" si="28"/>
        <v>45422</v>
      </c>
      <c r="M70" s="14">
        <f t="shared" si="28"/>
        <v>45423</v>
      </c>
      <c r="N70" s="14">
        <f t="shared" si="28"/>
        <v>45424</v>
      </c>
      <c r="O70" s="14">
        <f t="shared" si="28"/>
        <v>45425</v>
      </c>
      <c r="P70" s="14">
        <f t="shared" si="28"/>
        <v>45426</v>
      </c>
      <c r="Q70" s="14">
        <f t="shared" si="28"/>
        <v>45427</v>
      </c>
      <c r="R70" s="14">
        <f t="shared" si="28"/>
        <v>45428</v>
      </c>
      <c r="S70" s="14">
        <f t="shared" si="28"/>
        <v>45429</v>
      </c>
      <c r="T70" s="14">
        <f t="shared" si="28"/>
        <v>45430</v>
      </c>
      <c r="U70" s="14">
        <f t="shared" si="28"/>
        <v>45431</v>
      </c>
      <c r="V70" s="14">
        <f t="shared" si="28"/>
        <v>45432</v>
      </c>
      <c r="W70" s="14">
        <f t="shared" si="28"/>
        <v>45433</v>
      </c>
      <c r="X70" s="14">
        <f t="shared" si="28"/>
        <v>45434</v>
      </c>
      <c r="Y70" s="14">
        <f t="shared" si="28"/>
        <v>45435</v>
      </c>
      <c r="Z70" s="14">
        <f t="shared" si="28"/>
        <v>45436</v>
      </c>
      <c r="AA70" s="14">
        <f t="shared" si="28"/>
        <v>45437</v>
      </c>
      <c r="AB70" s="14">
        <f t="shared" si="28"/>
        <v>45438</v>
      </c>
      <c r="AC70" s="14">
        <f t="shared" si="28"/>
        <v>45439</v>
      </c>
      <c r="AD70" s="14">
        <f t="shared" si="28"/>
        <v>45440</v>
      </c>
      <c r="AE70" s="14">
        <f t="shared" si="28"/>
        <v>45441</v>
      </c>
      <c r="AF70" s="14">
        <f t="shared" si="28"/>
        <v>45442</v>
      </c>
      <c r="AG70" s="14">
        <f t="shared" si="28"/>
        <v>45443</v>
      </c>
      <c r="AH70" s="17"/>
    </row>
    <row r="71" spans="1:34" x14ac:dyDescent="0.25">
      <c r="A71" s="92"/>
      <c r="B71" s="24" t="s">
        <v>15</v>
      </c>
      <c r="C71" s="24"/>
      <c r="D71" s="24"/>
      <c r="E71" s="24"/>
      <c r="F71" s="50"/>
      <c r="G71" s="50"/>
      <c r="H71" s="50"/>
      <c r="I71" s="50"/>
      <c r="J71" s="50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33">
        <f t="shared" ref="AH71:AH73" si="29">SUM(C71:AG71)</f>
        <v>0</v>
      </c>
    </row>
    <row r="72" spans="1:34" x14ac:dyDescent="0.25">
      <c r="A72" s="92"/>
      <c r="B72" s="20" t="s">
        <v>13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34">
        <f t="shared" si="29"/>
        <v>0</v>
      </c>
    </row>
    <row r="73" spans="1:34" x14ac:dyDescent="0.25">
      <c r="A73" s="93"/>
      <c r="B73" s="29" t="s">
        <v>14</v>
      </c>
      <c r="C73" s="29"/>
      <c r="D73" s="29"/>
      <c r="E73" s="44"/>
      <c r="F73" s="29"/>
      <c r="G73" s="29"/>
      <c r="H73" s="29"/>
      <c r="I73" s="29"/>
      <c r="J73" s="29"/>
      <c r="K73" s="44"/>
      <c r="L73" s="44"/>
      <c r="M73" s="44"/>
      <c r="N73" s="44"/>
      <c r="O73" s="29"/>
      <c r="P73" s="29"/>
      <c r="Q73" s="29"/>
      <c r="R73" s="29"/>
      <c r="S73" s="29"/>
      <c r="T73" s="29"/>
      <c r="U73" s="29"/>
      <c r="V73" s="29"/>
      <c r="W73" s="29"/>
      <c r="X73" s="44"/>
      <c r="Y73" s="29"/>
      <c r="Z73" s="29"/>
      <c r="AA73" s="29"/>
      <c r="AB73" s="29"/>
      <c r="AC73" s="29"/>
      <c r="AD73" s="29"/>
      <c r="AE73" s="29"/>
      <c r="AF73" s="29"/>
      <c r="AG73" s="29"/>
      <c r="AH73" s="37">
        <f t="shared" si="29"/>
        <v>0</v>
      </c>
    </row>
    <row r="74" spans="1:34" x14ac:dyDescent="0.25">
      <c r="A74" s="91" t="s">
        <v>6</v>
      </c>
      <c r="B74" s="13"/>
      <c r="C74" s="14">
        <f>IF(AND(MONTH(DATE($A$52,6,1))=MONTH(DATE($A$52,6,1)),ROW()=74),DATE($A$52,6,COLUMN()-2),"")</f>
        <v>45444</v>
      </c>
      <c r="D74" s="14">
        <f t="shared" ref="D74:AF74" si="30">IF(AND(MONTH(DATE($A$52,6,1))=MONTH(DATE($A$52,6,1)),ROW()=74),DATE($A$52,6,COLUMN()-2),"")</f>
        <v>45445</v>
      </c>
      <c r="E74" s="14">
        <f t="shared" si="30"/>
        <v>45446</v>
      </c>
      <c r="F74" s="14">
        <f t="shared" si="30"/>
        <v>45447</v>
      </c>
      <c r="G74" s="14">
        <f t="shared" si="30"/>
        <v>45448</v>
      </c>
      <c r="H74" s="14">
        <f t="shared" si="30"/>
        <v>45449</v>
      </c>
      <c r="I74" s="14">
        <f t="shared" si="30"/>
        <v>45450</v>
      </c>
      <c r="J74" s="14">
        <f t="shared" si="30"/>
        <v>45451</v>
      </c>
      <c r="K74" s="14">
        <f t="shared" si="30"/>
        <v>45452</v>
      </c>
      <c r="L74" s="14">
        <f t="shared" si="30"/>
        <v>45453</v>
      </c>
      <c r="M74" s="14">
        <f t="shared" si="30"/>
        <v>45454</v>
      </c>
      <c r="N74" s="14">
        <f t="shared" si="30"/>
        <v>45455</v>
      </c>
      <c r="O74" s="14">
        <f t="shared" si="30"/>
        <v>45456</v>
      </c>
      <c r="P74" s="14">
        <f t="shared" si="30"/>
        <v>45457</v>
      </c>
      <c r="Q74" s="14">
        <f t="shared" si="30"/>
        <v>45458</v>
      </c>
      <c r="R74" s="14">
        <f t="shared" si="30"/>
        <v>45459</v>
      </c>
      <c r="S74" s="14">
        <f t="shared" si="30"/>
        <v>45460</v>
      </c>
      <c r="T74" s="14">
        <f t="shared" si="30"/>
        <v>45461</v>
      </c>
      <c r="U74" s="14">
        <f t="shared" si="30"/>
        <v>45462</v>
      </c>
      <c r="V74" s="14">
        <f t="shared" si="30"/>
        <v>45463</v>
      </c>
      <c r="W74" s="14">
        <f t="shared" si="30"/>
        <v>45464</v>
      </c>
      <c r="X74" s="14">
        <f t="shared" si="30"/>
        <v>45465</v>
      </c>
      <c r="Y74" s="14">
        <f t="shared" si="30"/>
        <v>45466</v>
      </c>
      <c r="Z74" s="14">
        <f t="shared" si="30"/>
        <v>45467</v>
      </c>
      <c r="AA74" s="14">
        <f t="shared" si="30"/>
        <v>45468</v>
      </c>
      <c r="AB74" s="14">
        <f t="shared" si="30"/>
        <v>45469</v>
      </c>
      <c r="AC74" s="14">
        <f t="shared" si="30"/>
        <v>45470</v>
      </c>
      <c r="AD74" s="14">
        <f t="shared" si="30"/>
        <v>45471</v>
      </c>
      <c r="AE74" s="14">
        <f t="shared" si="30"/>
        <v>45472</v>
      </c>
      <c r="AF74" s="14">
        <f t="shared" si="30"/>
        <v>45473</v>
      </c>
      <c r="AG74" s="15"/>
      <c r="AH74" s="17"/>
    </row>
    <row r="75" spans="1:34" x14ac:dyDescent="0.25">
      <c r="A75" s="92"/>
      <c r="B75" s="24" t="s">
        <v>15</v>
      </c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33">
        <f t="shared" ref="AH75:AH76" si="31">SUM(C75:AG75)</f>
        <v>0</v>
      </c>
    </row>
    <row r="76" spans="1:34" x14ac:dyDescent="0.25">
      <c r="A76" s="92"/>
      <c r="B76" s="20" t="s">
        <v>13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34">
        <f t="shared" si="31"/>
        <v>0</v>
      </c>
    </row>
    <row r="77" spans="1:34" x14ac:dyDescent="0.25">
      <c r="A77" s="93"/>
      <c r="B77" s="54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18"/>
    </row>
    <row r="78" spans="1:34" x14ac:dyDescent="0.25">
      <c r="A78" s="91" t="s">
        <v>7</v>
      </c>
      <c r="B78" s="13"/>
      <c r="C78" s="14">
        <f>IF(AND(MONTH(DATE($A$52,7,1))=MONTH(DATE($A$52,7,1)),ROW()=78),DATE($A$52,7,COLUMN()-2),"")</f>
        <v>45474</v>
      </c>
      <c r="D78" s="14">
        <f t="shared" ref="D78:AG78" si="32">IF(AND(MONTH(DATE($A$52,7,1))=MONTH(DATE($A$52,7,1)),ROW()=78),DATE($A$52,7,COLUMN()-2),"")</f>
        <v>45475</v>
      </c>
      <c r="E78" s="14">
        <f t="shared" si="32"/>
        <v>45476</v>
      </c>
      <c r="F78" s="14">
        <f t="shared" si="32"/>
        <v>45477</v>
      </c>
      <c r="G78" s="14">
        <f t="shared" si="32"/>
        <v>45478</v>
      </c>
      <c r="H78" s="14">
        <f t="shared" si="32"/>
        <v>45479</v>
      </c>
      <c r="I78" s="14">
        <f t="shared" si="32"/>
        <v>45480</v>
      </c>
      <c r="J78" s="14">
        <f t="shared" si="32"/>
        <v>45481</v>
      </c>
      <c r="K78" s="14">
        <f t="shared" si="32"/>
        <v>45482</v>
      </c>
      <c r="L78" s="14">
        <f t="shared" si="32"/>
        <v>45483</v>
      </c>
      <c r="M78" s="14">
        <f t="shared" si="32"/>
        <v>45484</v>
      </c>
      <c r="N78" s="14">
        <f t="shared" si="32"/>
        <v>45485</v>
      </c>
      <c r="O78" s="14">
        <f t="shared" si="32"/>
        <v>45486</v>
      </c>
      <c r="P78" s="14">
        <f t="shared" si="32"/>
        <v>45487</v>
      </c>
      <c r="Q78" s="14">
        <f t="shared" si="32"/>
        <v>45488</v>
      </c>
      <c r="R78" s="14">
        <f t="shared" si="32"/>
        <v>45489</v>
      </c>
      <c r="S78" s="14">
        <f t="shared" si="32"/>
        <v>45490</v>
      </c>
      <c r="T78" s="14">
        <f t="shared" si="32"/>
        <v>45491</v>
      </c>
      <c r="U78" s="14">
        <f t="shared" si="32"/>
        <v>45492</v>
      </c>
      <c r="V78" s="14">
        <f t="shared" si="32"/>
        <v>45493</v>
      </c>
      <c r="W78" s="14">
        <f t="shared" si="32"/>
        <v>45494</v>
      </c>
      <c r="X78" s="14">
        <f t="shared" si="32"/>
        <v>45495</v>
      </c>
      <c r="Y78" s="14">
        <f t="shared" si="32"/>
        <v>45496</v>
      </c>
      <c r="Z78" s="14">
        <f t="shared" si="32"/>
        <v>45497</v>
      </c>
      <c r="AA78" s="14">
        <f t="shared" si="32"/>
        <v>45498</v>
      </c>
      <c r="AB78" s="14">
        <f t="shared" si="32"/>
        <v>45499</v>
      </c>
      <c r="AC78" s="14">
        <f t="shared" si="32"/>
        <v>45500</v>
      </c>
      <c r="AD78" s="14">
        <f t="shared" si="32"/>
        <v>45501</v>
      </c>
      <c r="AE78" s="14">
        <f t="shared" si="32"/>
        <v>45502</v>
      </c>
      <c r="AF78" s="14">
        <f t="shared" si="32"/>
        <v>45503</v>
      </c>
      <c r="AG78" s="14">
        <f t="shared" si="32"/>
        <v>45504</v>
      </c>
      <c r="AH78" s="17"/>
    </row>
    <row r="79" spans="1:34" x14ac:dyDescent="0.25">
      <c r="A79" s="92"/>
      <c r="B79" s="24" t="s">
        <v>15</v>
      </c>
      <c r="C79" s="24"/>
      <c r="D79" s="24"/>
      <c r="E79" s="24"/>
      <c r="F79" s="24"/>
      <c r="G79" s="24"/>
      <c r="H79" s="24"/>
      <c r="I79" s="24"/>
      <c r="J79" s="24"/>
      <c r="K79" s="24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33">
        <f t="shared" ref="AH79:AH80" si="33">SUM(C79:AG79)</f>
        <v>0</v>
      </c>
    </row>
    <row r="80" spans="1:34" x14ac:dyDescent="0.25">
      <c r="A80" s="92"/>
      <c r="B80" s="20" t="s">
        <v>13</v>
      </c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32"/>
      <c r="Q80" s="32"/>
      <c r="R80" s="32"/>
      <c r="S80" s="32"/>
      <c r="T80" s="32"/>
      <c r="U80" s="32"/>
      <c r="V80" s="32"/>
      <c r="W80" s="32"/>
      <c r="X80" s="32"/>
      <c r="Y80" s="20"/>
      <c r="Z80" s="32"/>
      <c r="AA80" s="32"/>
      <c r="AB80" s="32"/>
      <c r="AC80" s="32"/>
      <c r="AD80" s="32"/>
      <c r="AE80" s="20"/>
      <c r="AF80" s="20"/>
      <c r="AG80" s="32"/>
      <c r="AH80" s="34">
        <f t="shared" si="33"/>
        <v>0</v>
      </c>
    </row>
    <row r="81" spans="1:34" x14ac:dyDescent="0.25">
      <c r="A81" s="93"/>
      <c r="B81" s="54"/>
      <c r="AH81" s="18"/>
    </row>
    <row r="82" spans="1:34" x14ac:dyDescent="0.25">
      <c r="A82" s="91" t="s">
        <v>8</v>
      </c>
      <c r="B82" s="13"/>
      <c r="C82" s="14">
        <f>IF(AND(MONTH(DATE($A$52,8,1))=MONTH(DATE($A$52,8,1)),ROW()=82),DATE($A$52,8,COLUMN()-2),"")</f>
        <v>45505</v>
      </c>
      <c r="D82" s="14">
        <f t="shared" ref="D82:AG82" si="34">IF(AND(MONTH(DATE($A$52,8,1))=MONTH(DATE($A$52,8,1)),ROW()=82),DATE($A$52,8,COLUMN()-2),"")</f>
        <v>45506</v>
      </c>
      <c r="E82" s="14">
        <f t="shared" si="34"/>
        <v>45507</v>
      </c>
      <c r="F82" s="14">
        <f t="shared" si="34"/>
        <v>45508</v>
      </c>
      <c r="G82" s="14">
        <f t="shared" si="34"/>
        <v>45509</v>
      </c>
      <c r="H82" s="14">
        <f t="shared" si="34"/>
        <v>45510</v>
      </c>
      <c r="I82" s="14">
        <f t="shared" si="34"/>
        <v>45511</v>
      </c>
      <c r="J82" s="14">
        <f t="shared" si="34"/>
        <v>45512</v>
      </c>
      <c r="K82" s="14">
        <f t="shared" si="34"/>
        <v>45513</v>
      </c>
      <c r="L82" s="14">
        <f t="shared" si="34"/>
        <v>45514</v>
      </c>
      <c r="M82" s="14">
        <f t="shared" si="34"/>
        <v>45515</v>
      </c>
      <c r="N82" s="14">
        <f t="shared" si="34"/>
        <v>45516</v>
      </c>
      <c r="O82" s="14">
        <f t="shared" si="34"/>
        <v>45517</v>
      </c>
      <c r="P82" s="14">
        <f t="shared" si="34"/>
        <v>45518</v>
      </c>
      <c r="Q82" s="14">
        <f t="shared" si="34"/>
        <v>45519</v>
      </c>
      <c r="R82" s="14">
        <f t="shared" si="34"/>
        <v>45520</v>
      </c>
      <c r="S82" s="14">
        <f t="shared" si="34"/>
        <v>45521</v>
      </c>
      <c r="T82" s="14">
        <f t="shared" si="34"/>
        <v>45522</v>
      </c>
      <c r="U82" s="14">
        <f t="shared" si="34"/>
        <v>45523</v>
      </c>
      <c r="V82" s="14">
        <f t="shared" si="34"/>
        <v>45524</v>
      </c>
      <c r="W82" s="14">
        <f t="shared" si="34"/>
        <v>45525</v>
      </c>
      <c r="X82" s="14">
        <f t="shared" si="34"/>
        <v>45526</v>
      </c>
      <c r="Y82" s="14">
        <f t="shared" si="34"/>
        <v>45527</v>
      </c>
      <c r="Z82" s="14">
        <f t="shared" si="34"/>
        <v>45528</v>
      </c>
      <c r="AA82" s="14">
        <f t="shared" si="34"/>
        <v>45529</v>
      </c>
      <c r="AB82" s="14">
        <f t="shared" si="34"/>
        <v>45530</v>
      </c>
      <c r="AC82" s="14">
        <f t="shared" si="34"/>
        <v>45531</v>
      </c>
      <c r="AD82" s="14">
        <f t="shared" si="34"/>
        <v>45532</v>
      </c>
      <c r="AE82" s="14">
        <f t="shared" si="34"/>
        <v>45533</v>
      </c>
      <c r="AF82" s="14">
        <f t="shared" si="34"/>
        <v>45534</v>
      </c>
      <c r="AG82" s="14">
        <f t="shared" si="34"/>
        <v>45535</v>
      </c>
      <c r="AH82" s="17"/>
    </row>
    <row r="83" spans="1:34" x14ac:dyDescent="0.25">
      <c r="A83" s="92"/>
      <c r="B83" s="24" t="s">
        <v>15</v>
      </c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50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33">
        <f t="shared" ref="AH83:AH84" si="35">SUM(C83:AG83)</f>
        <v>0</v>
      </c>
    </row>
    <row r="84" spans="1:34" x14ac:dyDescent="0.25">
      <c r="A84" s="92"/>
      <c r="B84" s="20" t="s">
        <v>13</v>
      </c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34">
        <f t="shared" si="35"/>
        <v>0</v>
      </c>
    </row>
    <row r="85" spans="1:34" x14ac:dyDescent="0.25">
      <c r="A85" s="93"/>
      <c r="B85" s="54"/>
      <c r="AH85" s="18"/>
    </row>
    <row r="86" spans="1:34" x14ac:dyDescent="0.25">
      <c r="A86" s="91" t="s">
        <v>9</v>
      </c>
      <c r="B86" s="13"/>
      <c r="C86" s="14">
        <f>IF(AND(MONTH(DATE($A$52,9,1))=MONTH(DATE($A$52,9,1)),ROW()=86),DATE($A$52,9,COLUMN()-2),"")</f>
        <v>45536</v>
      </c>
      <c r="D86" s="14">
        <f t="shared" ref="D86:AF86" si="36">IF(AND(MONTH(DATE($A$52,9,1))=MONTH(DATE($A$52,9,1)),ROW()=86),DATE($A$52,9,COLUMN()-2),"")</f>
        <v>45537</v>
      </c>
      <c r="E86" s="14">
        <f t="shared" si="36"/>
        <v>45538</v>
      </c>
      <c r="F86" s="14">
        <f t="shared" si="36"/>
        <v>45539</v>
      </c>
      <c r="G86" s="14">
        <f t="shared" si="36"/>
        <v>45540</v>
      </c>
      <c r="H86" s="14">
        <f t="shared" si="36"/>
        <v>45541</v>
      </c>
      <c r="I86" s="14">
        <f t="shared" si="36"/>
        <v>45542</v>
      </c>
      <c r="J86" s="14">
        <f t="shared" si="36"/>
        <v>45543</v>
      </c>
      <c r="K86" s="14">
        <f t="shared" si="36"/>
        <v>45544</v>
      </c>
      <c r="L86" s="14">
        <f t="shared" si="36"/>
        <v>45545</v>
      </c>
      <c r="M86" s="14">
        <f t="shared" si="36"/>
        <v>45546</v>
      </c>
      <c r="N86" s="14">
        <f t="shared" si="36"/>
        <v>45547</v>
      </c>
      <c r="O86" s="14">
        <f t="shared" si="36"/>
        <v>45548</v>
      </c>
      <c r="P86" s="14">
        <f t="shared" si="36"/>
        <v>45549</v>
      </c>
      <c r="Q86" s="14">
        <f t="shared" si="36"/>
        <v>45550</v>
      </c>
      <c r="R86" s="14">
        <f t="shared" si="36"/>
        <v>45551</v>
      </c>
      <c r="S86" s="14">
        <f t="shared" si="36"/>
        <v>45552</v>
      </c>
      <c r="T86" s="14">
        <f t="shared" si="36"/>
        <v>45553</v>
      </c>
      <c r="U86" s="14">
        <f t="shared" si="36"/>
        <v>45554</v>
      </c>
      <c r="V86" s="14">
        <f t="shared" si="36"/>
        <v>45555</v>
      </c>
      <c r="W86" s="14">
        <f t="shared" si="36"/>
        <v>45556</v>
      </c>
      <c r="X86" s="14">
        <f t="shared" si="36"/>
        <v>45557</v>
      </c>
      <c r="Y86" s="14">
        <f t="shared" si="36"/>
        <v>45558</v>
      </c>
      <c r="Z86" s="14">
        <f t="shared" si="36"/>
        <v>45559</v>
      </c>
      <c r="AA86" s="14">
        <f t="shared" si="36"/>
        <v>45560</v>
      </c>
      <c r="AB86" s="14">
        <f t="shared" si="36"/>
        <v>45561</v>
      </c>
      <c r="AC86" s="14">
        <f t="shared" si="36"/>
        <v>45562</v>
      </c>
      <c r="AD86" s="14">
        <f t="shared" si="36"/>
        <v>45563</v>
      </c>
      <c r="AE86" s="14">
        <f t="shared" si="36"/>
        <v>45564</v>
      </c>
      <c r="AF86" s="14">
        <f t="shared" si="36"/>
        <v>45565</v>
      </c>
      <c r="AG86" s="13"/>
      <c r="AH86" s="17"/>
    </row>
    <row r="87" spans="1:34" x14ac:dyDescent="0.25">
      <c r="A87" s="92"/>
      <c r="B87" s="24" t="s">
        <v>15</v>
      </c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33">
        <f t="shared" ref="AH87:AH88" si="37">SUM(C87:AG87)</f>
        <v>0</v>
      </c>
    </row>
    <row r="88" spans="1:34" x14ac:dyDescent="0.25">
      <c r="A88" s="92"/>
      <c r="B88" s="20" t="s">
        <v>13</v>
      </c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34">
        <f t="shared" si="37"/>
        <v>0</v>
      </c>
    </row>
    <row r="89" spans="1:34" x14ac:dyDescent="0.25">
      <c r="A89" s="93"/>
      <c r="B89" s="54"/>
      <c r="AH89" s="18"/>
    </row>
    <row r="90" spans="1:34" x14ac:dyDescent="0.25">
      <c r="A90" s="91" t="s">
        <v>10</v>
      </c>
      <c r="B90" s="13"/>
      <c r="C90" s="14">
        <f>IF(AND(MONTH(DATE($A$52,10,1))=MONTH(DATE($A$52,10,1)),ROW()=90),DATE($A$52,10,COLUMN()-2),"")</f>
        <v>45566</v>
      </c>
      <c r="D90" s="14">
        <f t="shared" ref="D90:AG90" si="38">IF(AND(MONTH(DATE($A$52,10,1))=MONTH(DATE($A$52,10,1)),ROW()=90),DATE($A$52,10,COLUMN()-2),"")</f>
        <v>45567</v>
      </c>
      <c r="E90" s="14">
        <f t="shared" si="38"/>
        <v>45568</v>
      </c>
      <c r="F90" s="14">
        <f t="shared" si="38"/>
        <v>45569</v>
      </c>
      <c r="G90" s="14">
        <f t="shared" si="38"/>
        <v>45570</v>
      </c>
      <c r="H90" s="14">
        <f t="shared" si="38"/>
        <v>45571</v>
      </c>
      <c r="I90" s="14">
        <f t="shared" si="38"/>
        <v>45572</v>
      </c>
      <c r="J90" s="14">
        <f t="shared" si="38"/>
        <v>45573</v>
      </c>
      <c r="K90" s="14">
        <f t="shared" si="38"/>
        <v>45574</v>
      </c>
      <c r="L90" s="14">
        <f t="shared" si="38"/>
        <v>45575</v>
      </c>
      <c r="M90" s="14">
        <f t="shared" si="38"/>
        <v>45576</v>
      </c>
      <c r="N90" s="14">
        <f t="shared" si="38"/>
        <v>45577</v>
      </c>
      <c r="O90" s="14">
        <f t="shared" si="38"/>
        <v>45578</v>
      </c>
      <c r="P90" s="14">
        <f t="shared" si="38"/>
        <v>45579</v>
      </c>
      <c r="Q90" s="14">
        <f t="shared" si="38"/>
        <v>45580</v>
      </c>
      <c r="R90" s="14">
        <f t="shared" si="38"/>
        <v>45581</v>
      </c>
      <c r="S90" s="14">
        <f t="shared" si="38"/>
        <v>45582</v>
      </c>
      <c r="T90" s="14">
        <f t="shared" si="38"/>
        <v>45583</v>
      </c>
      <c r="U90" s="14">
        <f t="shared" si="38"/>
        <v>45584</v>
      </c>
      <c r="V90" s="14">
        <f t="shared" si="38"/>
        <v>45585</v>
      </c>
      <c r="W90" s="14">
        <f t="shared" si="38"/>
        <v>45586</v>
      </c>
      <c r="X90" s="14">
        <f t="shared" si="38"/>
        <v>45587</v>
      </c>
      <c r="Y90" s="14">
        <f t="shared" si="38"/>
        <v>45588</v>
      </c>
      <c r="Z90" s="14">
        <f t="shared" si="38"/>
        <v>45589</v>
      </c>
      <c r="AA90" s="14">
        <f t="shared" si="38"/>
        <v>45590</v>
      </c>
      <c r="AB90" s="14">
        <f t="shared" si="38"/>
        <v>45591</v>
      </c>
      <c r="AC90" s="14">
        <f t="shared" si="38"/>
        <v>45592</v>
      </c>
      <c r="AD90" s="14">
        <f t="shared" si="38"/>
        <v>45593</v>
      </c>
      <c r="AE90" s="14">
        <f t="shared" si="38"/>
        <v>45594</v>
      </c>
      <c r="AF90" s="14">
        <f t="shared" si="38"/>
        <v>45595</v>
      </c>
      <c r="AG90" s="14">
        <f t="shared" si="38"/>
        <v>45596</v>
      </c>
      <c r="AH90" s="17"/>
    </row>
    <row r="91" spans="1:34" x14ac:dyDescent="0.25">
      <c r="A91" s="92"/>
      <c r="B91" s="24" t="s">
        <v>15</v>
      </c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50"/>
      <c r="AG91" s="50"/>
      <c r="AH91" s="33">
        <f t="shared" ref="AH91:AH92" si="39">SUM(C91:AG91)</f>
        <v>0</v>
      </c>
    </row>
    <row r="92" spans="1:34" x14ac:dyDescent="0.25">
      <c r="A92" s="92"/>
      <c r="B92" s="20" t="s">
        <v>13</v>
      </c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34">
        <f t="shared" si="39"/>
        <v>0</v>
      </c>
    </row>
    <row r="93" spans="1:34" x14ac:dyDescent="0.25">
      <c r="A93" s="93"/>
      <c r="B93" s="54"/>
      <c r="AH93" s="18"/>
    </row>
    <row r="94" spans="1:34" x14ac:dyDescent="0.25">
      <c r="A94" s="91" t="s">
        <v>11</v>
      </c>
      <c r="B94" s="13"/>
      <c r="C94" s="14">
        <f>IF(AND(MONTH(DATE($A$52,11,1))=MONTH(DATE($A$52,11,1)),ROW()=94),DATE($A$52,11,COLUMN()-2),"")</f>
        <v>45597</v>
      </c>
      <c r="D94" s="14">
        <f t="shared" ref="D94:AF94" si="40">IF(AND(MONTH(DATE($A$52,11,1))=MONTH(DATE($A$52,11,1)),ROW()=94),DATE($A$52,11,COLUMN()-2),"")</f>
        <v>45598</v>
      </c>
      <c r="E94" s="14">
        <f t="shared" si="40"/>
        <v>45599</v>
      </c>
      <c r="F94" s="14">
        <f t="shared" si="40"/>
        <v>45600</v>
      </c>
      <c r="G94" s="14">
        <f t="shared" si="40"/>
        <v>45601</v>
      </c>
      <c r="H94" s="14">
        <f t="shared" si="40"/>
        <v>45602</v>
      </c>
      <c r="I94" s="14">
        <f t="shared" si="40"/>
        <v>45603</v>
      </c>
      <c r="J94" s="14">
        <f t="shared" si="40"/>
        <v>45604</v>
      </c>
      <c r="K94" s="14">
        <f t="shared" si="40"/>
        <v>45605</v>
      </c>
      <c r="L94" s="14">
        <f t="shared" si="40"/>
        <v>45606</v>
      </c>
      <c r="M94" s="14">
        <f t="shared" si="40"/>
        <v>45607</v>
      </c>
      <c r="N94" s="14">
        <f t="shared" si="40"/>
        <v>45608</v>
      </c>
      <c r="O94" s="14">
        <f t="shared" si="40"/>
        <v>45609</v>
      </c>
      <c r="P94" s="14">
        <f t="shared" si="40"/>
        <v>45610</v>
      </c>
      <c r="Q94" s="14">
        <f t="shared" si="40"/>
        <v>45611</v>
      </c>
      <c r="R94" s="14">
        <f t="shared" si="40"/>
        <v>45612</v>
      </c>
      <c r="S94" s="14">
        <f t="shared" si="40"/>
        <v>45613</v>
      </c>
      <c r="T94" s="14">
        <f t="shared" si="40"/>
        <v>45614</v>
      </c>
      <c r="U94" s="14">
        <f t="shared" si="40"/>
        <v>45615</v>
      </c>
      <c r="V94" s="14">
        <f t="shared" si="40"/>
        <v>45616</v>
      </c>
      <c r="W94" s="14">
        <f t="shared" si="40"/>
        <v>45617</v>
      </c>
      <c r="X94" s="14">
        <f t="shared" si="40"/>
        <v>45618</v>
      </c>
      <c r="Y94" s="14">
        <f t="shared" si="40"/>
        <v>45619</v>
      </c>
      <c r="Z94" s="14">
        <f t="shared" si="40"/>
        <v>45620</v>
      </c>
      <c r="AA94" s="14">
        <f t="shared" si="40"/>
        <v>45621</v>
      </c>
      <c r="AB94" s="14">
        <f t="shared" si="40"/>
        <v>45622</v>
      </c>
      <c r="AC94" s="14">
        <f t="shared" si="40"/>
        <v>45623</v>
      </c>
      <c r="AD94" s="14">
        <f t="shared" si="40"/>
        <v>45624</v>
      </c>
      <c r="AE94" s="14">
        <f t="shared" si="40"/>
        <v>45625</v>
      </c>
      <c r="AF94" s="14">
        <f t="shared" si="40"/>
        <v>45626</v>
      </c>
      <c r="AG94" s="13"/>
      <c r="AH94" s="17"/>
    </row>
    <row r="95" spans="1:34" x14ac:dyDescent="0.25">
      <c r="A95" s="92"/>
      <c r="B95" s="24" t="s">
        <v>15</v>
      </c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33">
        <f t="shared" ref="AH95:AH96" si="41">SUM(C95:AG95)</f>
        <v>0</v>
      </c>
    </row>
    <row r="96" spans="1:34" x14ac:dyDescent="0.25">
      <c r="A96" s="92"/>
      <c r="B96" s="20" t="s">
        <v>13</v>
      </c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34">
        <f t="shared" si="41"/>
        <v>0</v>
      </c>
    </row>
    <row r="97" spans="1:34" x14ac:dyDescent="0.25">
      <c r="A97" s="93"/>
      <c r="B97" s="54"/>
      <c r="AH97" s="18"/>
    </row>
    <row r="98" spans="1:34" x14ac:dyDescent="0.25">
      <c r="A98" s="91" t="s">
        <v>12</v>
      </c>
      <c r="B98" s="13"/>
      <c r="C98" s="14">
        <f>IF(AND(MONTH(DATE($A$52,12,1))=MONTH(DATE($A$52,12,1)),ROW()=98),DATE($A$52,12,COLUMN()-2),"")</f>
        <v>45627</v>
      </c>
      <c r="D98" s="14">
        <f t="shared" ref="D98:AG98" si="42">IF(AND(MONTH(DATE($A$52,12,1))=MONTH(DATE($A$52,12,1)),ROW()=98),DATE($A$52,12,COLUMN()-2),"")</f>
        <v>45628</v>
      </c>
      <c r="E98" s="14">
        <f t="shared" si="42"/>
        <v>45629</v>
      </c>
      <c r="F98" s="14">
        <f t="shared" si="42"/>
        <v>45630</v>
      </c>
      <c r="G98" s="14">
        <f t="shared" si="42"/>
        <v>45631</v>
      </c>
      <c r="H98" s="14">
        <f t="shared" si="42"/>
        <v>45632</v>
      </c>
      <c r="I98" s="14">
        <f t="shared" si="42"/>
        <v>45633</v>
      </c>
      <c r="J98" s="14">
        <f t="shared" si="42"/>
        <v>45634</v>
      </c>
      <c r="K98" s="14">
        <f t="shared" si="42"/>
        <v>45635</v>
      </c>
      <c r="L98" s="14">
        <f t="shared" si="42"/>
        <v>45636</v>
      </c>
      <c r="M98" s="14">
        <f t="shared" si="42"/>
        <v>45637</v>
      </c>
      <c r="N98" s="14">
        <f t="shared" si="42"/>
        <v>45638</v>
      </c>
      <c r="O98" s="14">
        <f t="shared" si="42"/>
        <v>45639</v>
      </c>
      <c r="P98" s="14">
        <f t="shared" si="42"/>
        <v>45640</v>
      </c>
      <c r="Q98" s="14">
        <f t="shared" si="42"/>
        <v>45641</v>
      </c>
      <c r="R98" s="14">
        <f t="shared" si="42"/>
        <v>45642</v>
      </c>
      <c r="S98" s="14">
        <f t="shared" si="42"/>
        <v>45643</v>
      </c>
      <c r="T98" s="14">
        <f t="shared" si="42"/>
        <v>45644</v>
      </c>
      <c r="U98" s="14">
        <f t="shared" si="42"/>
        <v>45645</v>
      </c>
      <c r="V98" s="14">
        <f t="shared" si="42"/>
        <v>45646</v>
      </c>
      <c r="W98" s="14">
        <f t="shared" si="42"/>
        <v>45647</v>
      </c>
      <c r="X98" s="14">
        <f t="shared" si="42"/>
        <v>45648</v>
      </c>
      <c r="Y98" s="14">
        <f t="shared" si="42"/>
        <v>45649</v>
      </c>
      <c r="Z98" s="14">
        <f t="shared" si="42"/>
        <v>45650</v>
      </c>
      <c r="AA98" s="14">
        <f t="shared" si="42"/>
        <v>45651</v>
      </c>
      <c r="AB98" s="14">
        <f t="shared" si="42"/>
        <v>45652</v>
      </c>
      <c r="AC98" s="14">
        <f t="shared" si="42"/>
        <v>45653</v>
      </c>
      <c r="AD98" s="14">
        <f t="shared" si="42"/>
        <v>45654</v>
      </c>
      <c r="AE98" s="14">
        <f t="shared" si="42"/>
        <v>45655</v>
      </c>
      <c r="AF98" s="14">
        <f t="shared" si="42"/>
        <v>45656</v>
      </c>
      <c r="AG98" s="14">
        <f t="shared" si="42"/>
        <v>45657</v>
      </c>
      <c r="AH98" s="19"/>
    </row>
    <row r="99" spans="1:34" x14ac:dyDescent="0.25">
      <c r="A99" s="92"/>
      <c r="B99" s="24" t="s">
        <v>15</v>
      </c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50"/>
      <c r="P99" s="24"/>
      <c r="Q99" s="50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33">
        <f t="shared" ref="AH99:AH100" si="43">SUM(C99:AG99)</f>
        <v>0</v>
      </c>
    </row>
    <row r="100" spans="1:34" x14ac:dyDescent="0.25">
      <c r="A100" s="93"/>
      <c r="B100" s="43" t="s">
        <v>13</v>
      </c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35">
        <f t="shared" si="43"/>
        <v>0</v>
      </c>
    </row>
    <row r="101" spans="1:34" ht="15.75" thickBot="1" x14ac:dyDescent="0.3">
      <c r="A101" s="57"/>
      <c r="B101" s="13"/>
      <c r="AH101" s="17"/>
    </row>
    <row r="102" spans="1:34" ht="51.75" customHeight="1" thickBot="1" x14ac:dyDescent="0.3">
      <c r="A102" s="58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59"/>
      <c r="Y102" s="59"/>
      <c r="Z102" s="59"/>
      <c r="AA102" s="59"/>
      <c r="AB102" s="59"/>
      <c r="AC102" s="59"/>
      <c r="AD102" s="59"/>
      <c r="AE102" s="59"/>
      <c r="AF102" s="59"/>
      <c r="AG102" s="59"/>
      <c r="AH102" s="60"/>
    </row>
    <row r="103" spans="1:34" ht="18.75" x14ac:dyDescent="0.25">
      <c r="A103" s="9">
        <v>2025</v>
      </c>
      <c r="B103" s="54"/>
      <c r="C103" s="54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11"/>
    </row>
    <row r="104" spans="1:34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34" x14ac:dyDescent="0.25">
      <c r="A105" s="91" t="s">
        <v>1</v>
      </c>
      <c r="B105" s="13"/>
      <c r="C105" s="14">
        <f>IF(AND(MONTH(DATE($A$103,1,1))=MONTH(DATE($A$103,1,1)),ROW()=105),DATE($A$103,1,COLUMN()-2),"")</f>
        <v>45658</v>
      </c>
      <c r="D105" s="14">
        <f t="shared" ref="D105:AG105" si="44">IF(AND(MONTH(DATE($A$103,1,1))=MONTH(DATE($A$103,1,1)),ROW()=105),DATE($A$103,1,COLUMN()-2),"")</f>
        <v>45659</v>
      </c>
      <c r="E105" s="14">
        <f t="shared" si="44"/>
        <v>45660</v>
      </c>
      <c r="F105" s="14">
        <f t="shared" si="44"/>
        <v>45661</v>
      </c>
      <c r="G105" s="14">
        <f t="shared" si="44"/>
        <v>45662</v>
      </c>
      <c r="H105" s="14">
        <f t="shared" si="44"/>
        <v>45663</v>
      </c>
      <c r="I105" s="14">
        <f t="shared" si="44"/>
        <v>45664</v>
      </c>
      <c r="J105" s="14">
        <f t="shared" si="44"/>
        <v>45665</v>
      </c>
      <c r="K105" s="14">
        <f t="shared" si="44"/>
        <v>45666</v>
      </c>
      <c r="L105" s="14">
        <f t="shared" si="44"/>
        <v>45667</v>
      </c>
      <c r="M105" s="14">
        <f t="shared" si="44"/>
        <v>45668</v>
      </c>
      <c r="N105" s="14">
        <f t="shared" si="44"/>
        <v>45669</v>
      </c>
      <c r="O105" s="14">
        <f t="shared" si="44"/>
        <v>45670</v>
      </c>
      <c r="P105" s="14">
        <f t="shared" si="44"/>
        <v>45671</v>
      </c>
      <c r="Q105" s="14">
        <f t="shared" si="44"/>
        <v>45672</v>
      </c>
      <c r="R105" s="14">
        <f t="shared" si="44"/>
        <v>45673</v>
      </c>
      <c r="S105" s="14">
        <f t="shared" si="44"/>
        <v>45674</v>
      </c>
      <c r="T105" s="14">
        <f t="shared" si="44"/>
        <v>45675</v>
      </c>
      <c r="U105" s="14">
        <f t="shared" si="44"/>
        <v>45676</v>
      </c>
      <c r="V105" s="14">
        <f t="shared" si="44"/>
        <v>45677</v>
      </c>
      <c r="W105" s="14">
        <f t="shared" si="44"/>
        <v>45678</v>
      </c>
      <c r="X105" s="14">
        <f t="shared" si="44"/>
        <v>45679</v>
      </c>
      <c r="Y105" s="14">
        <f t="shared" si="44"/>
        <v>45680</v>
      </c>
      <c r="Z105" s="14">
        <f t="shared" si="44"/>
        <v>45681</v>
      </c>
      <c r="AA105" s="14">
        <f t="shared" si="44"/>
        <v>45682</v>
      </c>
      <c r="AB105" s="14">
        <f t="shared" si="44"/>
        <v>45683</v>
      </c>
      <c r="AC105" s="14">
        <f t="shared" si="44"/>
        <v>45684</v>
      </c>
      <c r="AD105" s="14">
        <f t="shared" si="44"/>
        <v>45685</v>
      </c>
      <c r="AE105" s="14">
        <f t="shared" si="44"/>
        <v>45686</v>
      </c>
      <c r="AF105" s="14">
        <f t="shared" si="44"/>
        <v>45687</v>
      </c>
      <c r="AG105" s="14">
        <f t="shared" si="44"/>
        <v>45688</v>
      </c>
      <c r="AH105" s="17"/>
    </row>
    <row r="106" spans="1:34" x14ac:dyDescent="0.25">
      <c r="A106" s="92"/>
      <c r="B106" s="24" t="s">
        <v>15</v>
      </c>
      <c r="C106" s="25" t="str">
        <f t="shared" ref="C106:C108" si="45">IF(AND(MONTH(DATE($A$1,1,1))=MONTH(DATE($A$1,1,1)),ROW()=3),DATE($A$1,1,COLUMN()-2),"")</f>
        <v/>
      </c>
      <c r="D106" s="26"/>
      <c r="E106" s="26"/>
      <c r="F106" s="26"/>
      <c r="G106" s="27"/>
      <c r="H106" s="26"/>
      <c r="I106" s="26"/>
      <c r="J106" s="26"/>
      <c r="K106" s="28"/>
      <c r="L106" s="27"/>
      <c r="M106" s="26"/>
      <c r="N106" s="26"/>
      <c r="O106" s="26"/>
      <c r="P106" s="26"/>
      <c r="Q106" s="26"/>
      <c r="R106" s="26"/>
      <c r="S106" s="27"/>
      <c r="T106" s="26"/>
      <c r="U106" s="26"/>
      <c r="V106" s="26"/>
      <c r="W106" s="26"/>
      <c r="X106" s="26"/>
      <c r="Y106" s="27"/>
      <c r="Z106" s="26"/>
      <c r="AA106" s="26"/>
      <c r="AB106" s="26"/>
      <c r="AC106" s="26"/>
      <c r="AD106" s="26"/>
      <c r="AE106" s="26"/>
      <c r="AF106" s="26"/>
      <c r="AG106" s="26"/>
      <c r="AH106" s="33">
        <f t="shared" ref="AH106:AH108" si="46">SUM(C106:AG106)</f>
        <v>0</v>
      </c>
    </row>
    <row r="107" spans="1:34" x14ac:dyDescent="0.25">
      <c r="A107" s="92"/>
      <c r="B107" s="20" t="s">
        <v>13</v>
      </c>
      <c r="C107" s="21" t="str">
        <f t="shared" si="45"/>
        <v/>
      </c>
      <c r="D107" s="22"/>
      <c r="E107" s="22"/>
      <c r="F107" s="22"/>
      <c r="G107" s="22"/>
      <c r="H107" s="22"/>
      <c r="I107" s="22"/>
      <c r="J107" s="22"/>
      <c r="K107" s="23" t="str">
        <f t="shared" ref="K107" si="47">IF(AND(MONTH(DATE($A$1,1,1))=MONTH(DATE($A$1,1,1)),ROW()=3),DATE($A$1,1,ROW()*1-2),"")</f>
        <v/>
      </c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41"/>
      <c r="AD107" s="22"/>
      <c r="AE107" s="22"/>
      <c r="AF107" s="22"/>
      <c r="AG107" s="22"/>
      <c r="AH107" s="34">
        <f t="shared" si="46"/>
        <v>0</v>
      </c>
    </row>
    <row r="108" spans="1:34" x14ac:dyDescent="0.25">
      <c r="A108" s="93"/>
      <c r="B108" s="29" t="s">
        <v>14</v>
      </c>
      <c r="C108" s="30" t="str">
        <f t="shared" si="45"/>
        <v/>
      </c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42"/>
      <c r="AD108" s="31"/>
      <c r="AE108" s="31"/>
      <c r="AF108" s="31"/>
      <c r="AG108" s="31"/>
      <c r="AH108" s="36">
        <f t="shared" si="46"/>
        <v>0</v>
      </c>
    </row>
    <row r="109" spans="1:34" x14ac:dyDescent="0.25">
      <c r="A109" s="91" t="s">
        <v>2</v>
      </c>
      <c r="C109" s="14">
        <f>IF(AND(MONTH(DATE($A$103,2,1))=MONTH(DATE($A$103,2,1)),ROW()=109),DATE($A$103,2,COLUMN()-2),"")</f>
        <v>45689</v>
      </c>
      <c r="D109" s="14">
        <f t="shared" ref="D109:AD109" si="48">IF(AND(MONTH(DATE($A$103,2,1))=MONTH(DATE($A$103,2,1)),ROW()=109),DATE($A$103,2,COLUMN()-2),"")</f>
        <v>45690</v>
      </c>
      <c r="E109" s="14">
        <f t="shared" si="48"/>
        <v>45691</v>
      </c>
      <c r="F109" s="14">
        <f t="shared" si="48"/>
        <v>45692</v>
      </c>
      <c r="G109" s="14">
        <f t="shared" si="48"/>
        <v>45693</v>
      </c>
      <c r="H109" s="14">
        <f t="shared" si="48"/>
        <v>45694</v>
      </c>
      <c r="I109" s="14">
        <f t="shared" si="48"/>
        <v>45695</v>
      </c>
      <c r="J109" s="14">
        <f t="shared" si="48"/>
        <v>45696</v>
      </c>
      <c r="K109" s="14">
        <f t="shared" si="48"/>
        <v>45697</v>
      </c>
      <c r="L109" s="14">
        <f t="shared" si="48"/>
        <v>45698</v>
      </c>
      <c r="M109" s="14">
        <f t="shared" si="48"/>
        <v>45699</v>
      </c>
      <c r="N109" s="14">
        <f t="shared" si="48"/>
        <v>45700</v>
      </c>
      <c r="O109" s="14">
        <f t="shared" si="48"/>
        <v>45701</v>
      </c>
      <c r="P109" s="14">
        <f t="shared" si="48"/>
        <v>45702</v>
      </c>
      <c r="Q109" s="14">
        <f t="shared" si="48"/>
        <v>45703</v>
      </c>
      <c r="R109" s="14">
        <f t="shared" si="48"/>
        <v>45704</v>
      </c>
      <c r="S109" s="14">
        <f t="shared" si="48"/>
        <v>45705</v>
      </c>
      <c r="T109" s="14">
        <f t="shared" si="48"/>
        <v>45706</v>
      </c>
      <c r="U109" s="14">
        <f t="shared" si="48"/>
        <v>45707</v>
      </c>
      <c r="V109" s="14">
        <f t="shared" si="48"/>
        <v>45708</v>
      </c>
      <c r="W109" s="14">
        <f t="shared" si="48"/>
        <v>45709</v>
      </c>
      <c r="X109" s="14">
        <f t="shared" si="48"/>
        <v>45710</v>
      </c>
      <c r="Y109" s="14">
        <f t="shared" si="48"/>
        <v>45711</v>
      </c>
      <c r="Z109" s="14">
        <f t="shared" si="48"/>
        <v>45712</v>
      </c>
      <c r="AA109" s="14">
        <f t="shared" si="48"/>
        <v>45713</v>
      </c>
      <c r="AB109" s="14">
        <f t="shared" si="48"/>
        <v>45714</v>
      </c>
      <c r="AC109" s="14">
        <f t="shared" si="48"/>
        <v>45715</v>
      </c>
      <c r="AD109" s="14">
        <f t="shared" si="48"/>
        <v>45716</v>
      </c>
      <c r="AE109" s="14" t="str">
        <f>IF(AND(MOD($A$103,4)=0,OR(MOD($A$103,100)&lt;&gt;0,MOD($A$103,400)=0)),DATE($A$103,2,29),"")</f>
        <v/>
      </c>
      <c r="AF109" s="10"/>
      <c r="AG109" s="7"/>
      <c r="AH109" s="5"/>
    </row>
    <row r="110" spans="1:34" x14ac:dyDescent="0.25">
      <c r="A110" s="94"/>
      <c r="B110" s="24" t="s">
        <v>15</v>
      </c>
      <c r="C110" s="25"/>
      <c r="D110" s="26"/>
      <c r="E110" s="26"/>
      <c r="F110" s="26"/>
      <c r="G110" s="27"/>
      <c r="H110" s="27"/>
      <c r="I110" s="26"/>
      <c r="J110" s="26"/>
      <c r="K110" s="28"/>
      <c r="L110" s="27"/>
      <c r="M110" s="26"/>
      <c r="N110" s="26"/>
      <c r="O110" s="26"/>
      <c r="P110" s="26"/>
      <c r="Q110" s="26"/>
      <c r="R110" s="26"/>
      <c r="S110" s="27"/>
      <c r="T110" s="26"/>
      <c r="U110" s="26"/>
      <c r="V110" s="26"/>
      <c r="W110" s="26"/>
      <c r="X110" s="26"/>
      <c r="Y110" s="27"/>
      <c r="Z110" s="26"/>
      <c r="AA110" s="26"/>
      <c r="AB110" s="26"/>
      <c r="AC110" s="26"/>
      <c r="AD110" s="26"/>
      <c r="AE110" s="26"/>
      <c r="AF110" s="26"/>
      <c r="AG110" s="26"/>
      <c r="AH110" s="33">
        <f t="shared" ref="AH110:AH112" si="49">SUM(C110:AG110)</f>
        <v>0</v>
      </c>
    </row>
    <row r="111" spans="1:34" x14ac:dyDescent="0.25">
      <c r="A111" s="94"/>
      <c r="B111" s="20" t="s">
        <v>13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34">
        <f t="shared" si="49"/>
        <v>0</v>
      </c>
    </row>
    <row r="112" spans="1:34" x14ac:dyDescent="0.25">
      <c r="A112" s="93"/>
      <c r="B112" s="29" t="s">
        <v>14</v>
      </c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37">
        <f t="shared" si="49"/>
        <v>0</v>
      </c>
    </row>
    <row r="113" spans="1:34" x14ac:dyDescent="0.25">
      <c r="A113" s="91" t="s">
        <v>3</v>
      </c>
      <c r="B113" s="13"/>
      <c r="C113" s="14">
        <f>IF(AND(MONTH(DATE($A$103,3,1))=MONTH(DATE($A$103,3,1)),ROW()=113),DATE($A$103,3,COLUMN()-2),"")</f>
        <v>45717</v>
      </c>
      <c r="D113" s="14">
        <f t="shared" ref="D113:AG113" si="50">IF(AND(MONTH(DATE($A$103,3,1))=MONTH(DATE($A$103,3,1)),ROW()=113),DATE($A$103,3,COLUMN()-2),"")</f>
        <v>45718</v>
      </c>
      <c r="E113" s="14">
        <f t="shared" si="50"/>
        <v>45719</v>
      </c>
      <c r="F113" s="14">
        <f t="shared" si="50"/>
        <v>45720</v>
      </c>
      <c r="G113" s="14">
        <f t="shared" si="50"/>
        <v>45721</v>
      </c>
      <c r="H113" s="14">
        <f t="shared" si="50"/>
        <v>45722</v>
      </c>
      <c r="I113" s="14">
        <f t="shared" si="50"/>
        <v>45723</v>
      </c>
      <c r="J113" s="14">
        <f t="shared" si="50"/>
        <v>45724</v>
      </c>
      <c r="K113" s="14">
        <f t="shared" si="50"/>
        <v>45725</v>
      </c>
      <c r="L113" s="14">
        <f t="shared" si="50"/>
        <v>45726</v>
      </c>
      <c r="M113" s="14">
        <f t="shared" si="50"/>
        <v>45727</v>
      </c>
      <c r="N113" s="14">
        <f t="shared" si="50"/>
        <v>45728</v>
      </c>
      <c r="O113" s="14">
        <f t="shared" si="50"/>
        <v>45729</v>
      </c>
      <c r="P113" s="14">
        <f t="shared" si="50"/>
        <v>45730</v>
      </c>
      <c r="Q113" s="14">
        <f t="shared" si="50"/>
        <v>45731</v>
      </c>
      <c r="R113" s="14">
        <f t="shared" si="50"/>
        <v>45732</v>
      </c>
      <c r="S113" s="14">
        <f t="shared" si="50"/>
        <v>45733</v>
      </c>
      <c r="T113" s="14">
        <f t="shared" si="50"/>
        <v>45734</v>
      </c>
      <c r="U113" s="14">
        <f t="shared" si="50"/>
        <v>45735</v>
      </c>
      <c r="V113" s="14">
        <f t="shared" si="50"/>
        <v>45736</v>
      </c>
      <c r="W113" s="14">
        <f t="shared" si="50"/>
        <v>45737</v>
      </c>
      <c r="X113" s="14">
        <f t="shared" si="50"/>
        <v>45738</v>
      </c>
      <c r="Y113" s="14">
        <f t="shared" si="50"/>
        <v>45739</v>
      </c>
      <c r="Z113" s="14">
        <f t="shared" si="50"/>
        <v>45740</v>
      </c>
      <c r="AA113" s="14">
        <f t="shared" si="50"/>
        <v>45741</v>
      </c>
      <c r="AB113" s="14">
        <f t="shared" si="50"/>
        <v>45742</v>
      </c>
      <c r="AC113" s="14">
        <f t="shared" si="50"/>
        <v>45743</v>
      </c>
      <c r="AD113" s="14">
        <f t="shared" si="50"/>
        <v>45744</v>
      </c>
      <c r="AE113" s="14">
        <f t="shared" si="50"/>
        <v>45745</v>
      </c>
      <c r="AF113" s="14">
        <f t="shared" si="50"/>
        <v>45746</v>
      </c>
      <c r="AG113" s="14">
        <f t="shared" si="50"/>
        <v>45747</v>
      </c>
      <c r="AH113" s="17"/>
    </row>
    <row r="114" spans="1:34" x14ac:dyDescent="0.25">
      <c r="A114" s="92"/>
      <c r="B114" s="24" t="s">
        <v>15</v>
      </c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33">
        <f t="shared" ref="AH114:AH116" si="51">SUM(C114:AG114)</f>
        <v>0</v>
      </c>
    </row>
    <row r="115" spans="1:34" x14ac:dyDescent="0.25">
      <c r="A115" s="92"/>
      <c r="B115" s="20" t="s">
        <v>13</v>
      </c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34">
        <f t="shared" si="51"/>
        <v>0</v>
      </c>
    </row>
    <row r="116" spans="1:34" x14ac:dyDescent="0.25">
      <c r="A116" s="93"/>
      <c r="B116" s="29" t="s">
        <v>14</v>
      </c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37">
        <f t="shared" si="51"/>
        <v>0</v>
      </c>
    </row>
    <row r="117" spans="1:34" x14ac:dyDescent="0.25">
      <c r="A117" s="91" t="s">
        <v>4</v>
      </c>
      <c r="B117" s="13"/>
      <c r="C117" s="14">
        <f>IF(AND(MONTH(DATE($A$103,4,1))=MONTH(DATE($A$103,4,1)),ROW()=117),DATE($A$103,4,COLUMN()-2),"")</f>
        <v>45748</v>
      </c>
      <c r="D117" s="14">
        <f t="shared" ref="D117:AF117" si="52">IF(AND(MONTH(DATE($A$103,4,1))=MONTH(DATE($A$103,4,1)),ROW()=117),DATE($A$103,4,COLUMN()-2),"")</f>
        <v>45749</v>
      </c>
      <c r="E117" s="14">
        <f t="shared" si="52"/>
        <v>45750</v>
      </c>
      <c r="F117" s="14">
        <f t="shared" si="52"/>
        <v>45751</v>
      </c>
      <c r="G117" s="14">
        <f t="shared" si="52"/>
        <v>45752</v>
      </c>
      <c r="H117" s="14">
        <f t="shared" si="52"/>
        <v>45753</v>
      </c>
      <c r="I117" s="14">
        <f t="shared" si="52"/>
        <v>45754</v>
      </c>
      <c r="J117" s="14">
        <f t="shared" si="52"/>
        <v>45755</v>
      </c>
      <c r="K117" s="14">
        <f t="shared" si="52"/>
        <v>45756</v>
      </c>
      <c r="L117" s="14">
        <f t="shared" si="52"/>
        <v>45757</v>
      </c>
      <c r="M117" s="14">
        <f t="shared" si="52"/>
        <v>45758</v>
      </c>
      <c r="N117" s="14">
        <f t="shared" si="52"/>
        <v>45759</v>
      </c>
      <c r="O117" s="14">
        <f t="shared" si="52"/>
        <v>45760</v>
      </c>
      <c r="P117" s="14">
        <f t="shared" si="52"/>
        <v>45761</v>
      </c>
      <c r="Q117" s="14">
        <f t="shared" si="52"/>
        <v>45762</v>
      </c>
      <c r="R117" s="14">
        <f t="shared" si="52"/>
        <v>45763</v>
      </c>
      <c r="S117" s="14">
        <f t="shared" si="52"/>
        <v>45764</v>
      </c>
      <c r="T117" s="14">
        <f t="shared" si="52"/>
        <v>45765</v>
      </c>
      <c r="U117" s="14">
        <f t="shared" si="52"/>
        <v>45766</v>
      </c>
      <c r="V117" s="14">
        <f t="shared" si="52"/>
        <v>45767</v>
      </c>
      <c r="W117" s="14">
        <f t="shared" si="52"/>
        <v>45768</v>
      </c>
      <c r="X117" s="14">
        <f t="shared" si="52"/>
        <v>45769</v>
      </c>
      <c r="Y117" s="14">
        <f t="shared" si="52"/>
        <v>45770</v>
      </c>
      <c r="Z117" s="14">
        <f t="shared" si="52"/>
        <v>45771</v>
      </c>
      <c r="AA117" s="14">
        <f t="shared" si="52"/>
        <v>45772</v>
      </c>
      <c r="AB117" s="14">
        <f t="shared" si="52"/>
        <v>45773</v>
      </c>
      <c r="AC117" s="14">
        <f t="shared" si="52"/>
        <v>45774</v>
      </c>
      <c r="AD117" s="14">
        <f t="shared" si="52"/>
        <v>45775</v>
      </c>
      <c r="AE117" s="14">
        <f t="shared" si="52"/>
        <v>45776</v>
      </c>
      <c r="AF117" s="14">
        <f t="shared" si="52"/>
        <v>45777</v>
      </c>
      <c r="AG117" s="15"/>
      <c r="AH117" s="17"/>
    </row>
    <row r="118" spans="1:34" x14ac:dyDescent="0.25">
      <c r="A118" s="92"/>
      <c r="B118" s="24" t="s">
        <v>15</v>
      </c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33">
        <f>SUM(C118:AG118)</f>
        <v>0</v>
      </c>
    </row>
    <row r="119" spans="1:34" x14ac:dyDescent="0.25">
      <c r="A119" s="92"/>
      <c r="B119" s="20" t="s">
        <v>13</v>
      </c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34">
        <f t="shared" ref="AH119:AH120" si="53">SUM(C119:AG119)</f>
        <v>0</v>
      </c>
    </row>
    <row r="120" spans="1:34" x14ac:dyDescent="0.25">
      <c r="A120" s="93"/>
      <c r="B120" s="29" t="s">
        <v>14</v>
      </c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37">
        <f t="shared" si="53"/>
        <v>0</v>
      </c>
    </row>
    <row r="121" spans="1:34" x14ac:dyDescent="0.25">
      <c r="A121" s="91" t="s">
        <v>5</v>
      </c>
      <c r="B121" s="13"/>
      <c r="C121" s="14">
        <f>IF(AND(MONTH(DATE($A$103,5,1))=MONTH(DATE($A$103,5,1)),ROW()=121),DATE($A$103,5,COLUMN()-2),"")</f>
        <v>45778</v>
      </c>
      <c r="D121" s="14">
        <f t="shared" ref="D121:AG121" si="54">IF(AND(MONTH(DATE($A$103,5,1))=MONTH(DATE($A$103,5,1)),ROW()=121),DATE($A$103,5,COLUMN()-2),"")</f>
        <v>45779</v>
      </c>
      <c r="E121" s="14">
        <f t="shared" si="54"/>
        <v>45780</v>
      </c>
      <c r="F121" s="14">
        <f t="shared" si="54"/>
        <v>45781</v>
      </c>
      <c r="G121" s="14">
        <f t="shared" si="54"/>
        <v>45782</v>
      </c>
      <c r="H121" s="14">
        <f t="shared" si="54"/>
        <v>45783</v>
      </c>
      <c r="I121" s="14">
        <f t="shared" si="54"/>
        <v>45784</v>
      </c>
      <c r="J121" s="14">
        <f t="shared" si="54"/>
        <v>45785</v>
      </c>
      <c r="K121" s="14">
        <f t="shared" si="54"/>
        <v>45786</v>
      </c>
      <c r="L121" s="14">
        <f t="shared" si="54"/>
        <v>45787</v>
      </c>
      <c r="M121" s="14">
        <f t="shared" si="54"/>
        <v>45788</v>
      </c>
      <c r="N121" s="14">
        <f t="shared" si="54"/>
        <v>45789</v>
      </c>
      <c r="O121" s="14">
        <f t="shared" si="54"/>
        <v>45790</v>
      </c>
      <c r="P121" s="14">
        <f t="shared" si="54"/>
        <v>45791</v>
      </c>
      <c r="Q121" s="14">
        <f t="shared" si="54"/>
        <v>45792</v>
      </c>
      <c r="R121" s="14">
        <f t="shared" si="54"/>
        <v>45793</v>
      </c>
      <c r="S121" s="14">
        <f t="shared" si="54"/>
        <v>45794</v>
      </c>
      <c r="T121" s="14">
        <f t="shared" si="54"/>
        <v>45795</v>
      </c>
      <c r="U121" s="14">
        <f t="shared" si="54"/>
        <v>45796</v>
      </c>
      <c r="V121" s="14">
        <f t="shared" si="54"/>
        <v>45797</v>
      </c>
      <c r="W121" s="14">
        <f t="shared" si="54"/>
        <v>45798</v>
      </c>
      <c r="X121" s="14">
        <f t="shared" si="54"/>
        <v>45799</v>
      </c>
      <c r="Y121" s="14">
        <f t="shared" si="54"/>
        <v>45800</v>
      </c>
      <c r="Z121" s="14">
        <f t="shared" si="54"/>
        <v>45801</v>
      </c>
      <c r="AA121" s="14">
        <f t="shared" si="54"/>
        <v>45802</v>
      </c>
      <c r="AB121" s="14">
        <f t="shared" si="54"/>
        <v>45803</v>
      </c>
      <c r="AC121" s="14">
        <f t="shared" si="54"/>
        <v>45804</v>
      </c>
      <c r="AD121" s="14">
        <f t="shared" si="54"/>
        <v>45805</v>
      </c>
      <c r="AE121" s="14">
        <f t="shared" si="54"/>
        <v>45806</v>
      </c>
      <c r="AF121" s="14">
        <f t="shared" si="54"/>
        <v>45807</v>
      </c>
      <c r="AG121" s="14">
        <f t="shared" si="54"/>
        <v>45808</v>
      </c>
      <c r="AH121" s="17"/>
    </row>
    <row r="122" spans="1:34" x14ac:dyDescent="0.25">
      <c r="A122" s="92"/>
      <c r="B122" s="24" t="s">
        <v>15</v>
      </c>
      <c r="C122" s="24"/>
      <c r="D122" s="24"/>
      <c r="E122" s="24"/>
      <c r="F122" s="50"/>
      <c r="G122" s="50"/>
      <c r="H122" s="50"/>
      <c r="I122" s="50"/>
      <c r="J122" s="50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33">
        <f t="shared" ref="AH122:AH124" si="55">SUM(C122:AG122)</f>
        <v>0</v>
      </c>
    </row>
    <row r="123" spans="1:34" x14ac:dyDescent="0.25">
      <c r="A123" s="92"/>
      <c r="B123" s="20" t="s">
        <v>13</v>
      </c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34">
        <f t="shared" si="55"/>
        <v>0</v>
      </c>
    </row>
    <row r="124" spans="1:34" x14ac:dyDescent="0.25">
      <c r="A124" s="93"/>
      <c r="B124" s="29" t="s">
        <v>14</v>
      </c>
      <c r="C124" s="29"/>
      <c r="D124" s="29"/>
      <c r="E124" s="44"/>
      <c r="F124" s="29"/>
      <c r="G124" s="29"/>
      <c r="H124" s="29"/>
      <c r="I124" s="29"/>
      <c r="J124" s="29"/>
      <c r="K124" s="44"/>
      <c r="L124" s="44"/>
      <c r="M124" s="44"/>
      <c r="N124" s="44"/>
      <c r="O124" s="29"/>
      <c r="P124" s="29"/>
      <c r="Q124" s="29"/>
      <c r="R124" s="29"/>
      <c r="S124" s="29"/>
      <c r="T124" s="29"/>
      <c r="U124" s="29"/>
      <c r="V124" s="29"/>
      <c r="W124" s="29"/>
      <c r="X124" s="44"/>
      <c r="Y124" s="29"/>
      <c r="Z124" s="29"/>
      <c r="AA124" s="29"/>
      <c r="AB124" s="29"/>
      <c r="AC124" s="29"/>
      <c r="AD124" s="29"/>
      <c r="AE124" s="29"/>
      <c r="AF124" s="29"/>
      <c r="AG124" s="29"/>
      <c r="AH124" s="37">
        <f t="shared" si="55"/>
        <v>0</v>
      </c>
    </row>
    <row r="125" spans="1:34" x14ac:dyDescent="0.25">
      <c r="A125" s="91" t="s">
        <v>6</v>
      </c>
      <c r="B125" s="13"/>
      <c r="C125" s="14">
        <f>IF(AND(MONTH(DATE($A$103,6,1))=MONTH(DATE($A$103,6,1)),ROW()=125),DATE($A$103,6,COLUMN()-2),"")</f>
        <v>45809</v>
      </c>
      <c r="D125" s="14">
        <f t="shared" ref="D125:AF125" si="56">IF(AND(MONTH(DATE($A$103,6,1))=MONTH(DATE($A$103,6,1)),ROW()=125),DATE($A$103,6,COLUMN()-2),"")</f>
        <v>45810</v>
      </c>
      <c r="E125" s="14">
        <f t="shared" si="56"/>
        <v>45811</v>
      </c>
      <c r="F125" s="14">
        <f t="shared" si="56"/>
        <v>45812</v>
      </c>
      <c r="G125" s="14">
        <f t="shared" si="56"/>
        <v>45813</v>
      </c>
      <c r="H125" s="14">
        <f t="shared" si="56"/>
        <v>45814</v>
      </c>
      <c r="I125" s="14">
        <f t="shared" si="56"/>
        <v>45815</v>
      </c>
      <c r="J125" s="14">
        <f t="shared" si="56"/>
        <v>45816</v>
      </c>
      <c r="K125" s="14">
        <f t="shared" si="56"/>
        <v>45817</v>
      </c>
      <c r="L125" s="14">
        <f t="shared" si="56"/>
        <v>45818</v>
      </c>
      <c r="M125" s="14">
        <f t="shared" si="56"/>
        <v>45819</v>
      </c>
      <c r="N125" s="14">
        <f t="shared" si="56"/>
        <v>45820</v>
      </c>
      <c r="O125" s="14">
        <f t="shared" si="56"/>
        <v>45821</v>
      </c>
      <c r="P125" s="14">
        <f t="shared" si="56"/>
        <v>45822</v>
      </c>
      <c r="Q125" s="14">
        <f t="shared" si="56"/>
        <v>45823</v>
      </c>
      <c r="R125" s="14">
        <f t="shared" si="56"/>
        <v>45824</v>
      </c>
      <c r="S125" s="14">
        <f t="shared" si="56"/>
        <v>45825</v>
      </c>
      <c r="T125" s="14">
        <f t="shared" si="56"/>
        <v>45826</v>
      </c>
      <c r="U125" s="14">
        <f t="shared" si="56"/>
        <v>45827</v>
      </c>
      <c r="V125" s="14">
        <f t="shared" si="56"/>
        <v>45828</v>
      </c>
      <c r="W125" s="14">
        <f t="shared" si="56"/>
        <v>45829</v>
      </c>
      <c r="X125" s="14">
        <f t="shared" si="56"/>
        <v>45830</v>
      </c>
      <c r="Y125" s="14">
        <f t="shared" si="56"/>
        <v>45831</v>
      </c>
      <c r="Z125" s="14">
        <f t="shared" si="56"/>
        <v>45832</v>
      </c>
      <c r="AA125" s="14">
        <f t="shared" si="56"/>
        <v>45833</v>
      </c>
      <c r="AB125" s="14">
        <f t="shared" si="56"/>
        <v>45834</v>
      </c>
      <c r="AC125" s="14">
        <f t="shared" si="56"/>
        <v>45835</v>
      </c>
      <c r="AD125" s="14">
        <f t="shared" si="56"/>
        <v>45836</v>
      </c>
      <c r="AE125" s="14">
        <f t="shared" si="56"/>
        <v>45837</v>
      </c>
      <c r="AF125" s="14">
        <f t="shared" si="56"/>
        <v>45838</v>
      </c>
      <c r="AG125" s="15"/>
      <c r="AH125" s="17"/>
    </row>
    <row r="126" spans="1:34" x14ac:dyDescent="0.25">
      <c r="A126" s="92"/>
      <c r="B126" s="24" t="s">
        <v>15</v>
      </c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33">
        <f t="shared" ref="AH126:AH127" si="57">SUM(C126:AG126)</f>
        <v>0</v>
      </c>
    </row>
    <row r="127" spans="1:34" x14ac:dyDescent="0.25">
      <c r="A127" s="92"/>
      <c r="B127" s="20" t="s">
        <v>13</v>
      </c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34">
        <f t="shared" si="57"/>
        <v>0</v>
      </c>
    </row>
    <row r="128" spans="1:34" x14ac:dyDescent="0.25">
      <c r="A128" s="93"/>
      <c r="B128" s="54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18"/>
    </row>
    <row r="129" spans="1:34" x14ac:dyDescent="0.25">
      <c r="A129" s="91" t="s">
        <v>7</v>
      </c>
      <c r="B129" s="13"/>
      <c r="C129" s="14">
        <f>IF(AND(MONTH(DATE($A$103,7,1))=MONTH(DATE($A$103,7,1)),ROW()=129),DATE($A$103,7,COLUMN()-2),"")</f>
        <v>45839</v>
      </c>
      <c r="D129" s="14">
        <f t="shared" ref="D129:AG129" si="58">IF(AND(MONTH(DATE($A$103,7,1))=MONTH(DATE($A$103,7,1)),ROW()=129),DATE($A$103,7,COLUMN()-2),"")</f>
        <v>45840</v>
      </c>
      <c r="E129" s="14">
        <f t="shared" si="58"/>
        <v>45841</v>
      </c>
      <c r="F129" s="14">
        <f t="shared" si="58"/>
        <v>45842</v>
      </c>
      <c r="G129" s="14">
        <f t="shared" si="58"/>
        <v>45843</v>
      </c>
      <c r="H129" s="14">
        <f t="shared" si="58"/>
        <v>45844</v>
      </c>
      <c r="I129" s="14">
        <f t="shared" si="58"/>
        <v>45845</v>
      </c>
      <c r="J129" s="14">
        <f t="shared" si="58"/>
        <v>45846</v>
      </c>
      <c r="K129" s="14">
        <f t="shared" si="58"/>
        <v>45847</v>
      </c>
      <c r="L129" s="14">
        <f t="shared" si="58"/>
        <v>45848</v>
      </c>
      <c r="M129" s="14">
        <f t="shared" si="58"/>
        <v>45849</v>
      </c>
      <c r="N129" s="14">
        <f t="shared" si="58"/>
        <v>45850</v>
      </c>
      <c r="O129" s="14">
        <f t="shared" si="58"/>
        <v>45851</v>
      </c>
      <c r="P129" s="14">
        <f t="shared" si="58"/>
        <v>45852</v>
      </c>
      <c r="Q129" s="14">
        <f t="shared" si="58"/>
        <v>45853</v>
      </c>
      <c r="R129" s="14">
        <f t="shared" si="58"/>
        <v>45854</v>
      </c>
      <c r="S129" s="14">
        <f t="shared" si="58"/>
        <v>45855</v>
      </c>
      <c r="T129" s="14">
        <f t="shared" si="58"/>
        <v>45856</v>
      </c>
      <c r="U129" s="14">
        <f t="shared" si="58"/>
        <v>45857</v>
      </c>
      <c r="V129" s="14">
        <f t="shared" si="58"/>
        <v>45858</v>
      </c>
      <c r="W129" s="14">
        <f t="shared" si="58"/>
        <v>45859</v>
      </c>
      <c r="X129" s="14">
        <f t="shared" si="58"/>
        <v>45860</v>
      </c>
      <c r="Y129" s="14">
        <f t="shared" si="58"/>
        <v>45861</v>
      </c>
      <c r="Z129" s="14">
        <f t="shared" si="58"/>
        <v>45862</v>
      </c>
      <c r="AA129" s="14">
        <f t="shared" si="58"/>
        <v>45863</v>
      </c>
      <c r="AB129" s="14">
        <f t="shared" si="58"/>
        <v>45864</v>
      </c>
      <c r="AC129" s="14">
        <f t="shared" si="58"/>
        <v>45865</v>
      </c>
      <c r="AD129" s="14">
        <f t="shared" si="58"/>
        <v>45866</v>
      </c>
      <c r="AE129" s="14">
        <f t="shared" si="58"/>
        <v>45867</v>
      </c>
      <c r="AF129" s="14">
        <f t="shared" si="58"/>
        <v>45868</v>
      </c>
      <c r="AG129" s="14">
        <f t="shared" si="58"/>
        <v>45869</v>
      </c>
      <c r="AH129" s="17"/>
    </row>
    <row r="130" spans="1:34" x14ac:dyDescent="0.25">
      <c r="A130" s="92"/>
      <c r="B130" s="24" t="s">
        <v>15</v>
      </c>
      <c r="C130" s="24"/>
      <c r="D130" s="24"/>
      <c r="E130" s="24"/>
      <c r="F130" s="24"/>
      <c r="G130" s="24"/>
      <c r="H130" s="24"/>
      <c r="I130" s="24"/>
      <c r="J130" s="24"/>
      <c r="K130" s="24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33">
        <f t="shared" ref="AH130:AH131" si="59">SUM(C130:AG130)</f>
        <v>0</v>
      </c>
    </row>
    <row r="131" spans="1:34" x14ac:dyDescent="0.25">
      <c r="A131" s="92"/>
      <c r="B131" s="20" t="s">
        <v>13</v>
      </c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32"/>
      <c r="Q131" s="32"/>
      <c r="R131" s="32"/>
      <c r="S131" s="32"/>
      <c r="T131" s="32"/>
      <c r="U131" s="32"/>
      <c r="V131" s="32"/>
      <c r="W131" s="32"/>
      <c r="X131" s="32"/>
      <c r="Y131" s="20"/>
      <c r="Z131" s="32"/>
      <c r="AA131" s="32"/>
      <c r="AB131" s="32"/>
      <c r="AC131" s="32"/>
      <c r="AD131" s="32"/>
      <c r="AE131" s="20"/>
      <c r="AF131" s="20"/>
      <c r="AG131" s="32"/>
      <c r="AH131" s="34">
        <f t="shared" si="59"/>
        <v>0</v>
      </c>
    </row>
    <row r="132" spans="1:34" x14ac:dyDescent="0.25">
      <c r="A132" s="93"/>
      <c r="B132" s="54"/>
      <c r="AH132" s="18"/>
    </row>
    <row r="133" spans="1:34" x14ac:dyDescent="0.25">
      <c r="A133" s="91" t="s">
        <v>8</v>
      </c>
      <c r="B133" s="13"/>
      <c r="C133" s="14">
        <f>IF(AND(MONTH(DATE($A$103,8,1))=MONTH(DATE($A$103,8,1)),ROW()=133),DATE($A$103,8,COLUMN()-2),"")</f>
        <v>45870</v>
      </c>
      <c r="D133" s="14">
        <f t="shared" ref="D133:AG133" si="60">IF(AND(MONTH(DATE($A$103,8,1))=MONTH(DATE($A$103,8,1)),ROW()=133),DATE($A$103,8,COLUMN()-2),"")</f>
        <v>45871</v>
      </c>
      <c r="E133" s="14">
        <f t="shared" si="60"/>
        <v>45872</v>
      </c>
      <c r="F133" s="14">
        <f t="shared" si="60"/>
        <v>45873</v>
      </c>
      <c r="G133" s="14">
        <f t="shared" si="60"/>
        <v>45874</v>
      </c>
      <c r="H133" s="14">
        <f t="shared" si="60"/>
        <v>45875</v>
      </c>
      <c r="I133" s="14">
        <f t="shared" si="60"/>
        <v>45876</v>
      </c>
      <c r="J133" s="14">
        <f t="shared" si="60"/>
        <v>45877</v>
      </c>
      <c r="K133" s="14">
        <f t="shared" si="60"/>
        <v>45878</v>
      </c>
      <c r="L133" s="14">
        <f t="shared" si="60"/>
        <v>45879</v>
      </c>
      <c r="M133" s="14">
        <f t="shared" si="60"/>
        <v>45880</v>
      </c>
      <c r="N133" s="14">
        <f t="shared" si="60"/>
        <v>45881</v>
      </c>
      <c r="O133" s="14">
        <f t="shared" si="60"/>
        <v>45882</v>
      </c>
      <c r="P133" s="14">
        <f t="shared" si="60"/>
        <v>45883</v>
      </c>
      <c r="Q133" s="14">
        <f t="shared" si="60"/>
        <v>45884</v>
      </c>
      <c r="R133" s="14">
        <f t="shared" si="60"/>
        <v>45885</v>
      </c>
      <c r="S133" s="14">
        <f t="shared" si="60"/>
        <v>45886</v>
      </c>
      <c r="T133" s="14">
        <f t="shared" si="60"/>
        <v>45887</v>
      </c>
      <c r="U133" s="14">
        <f t="shared" si="60"/>
        <v>45888</v>
      </c>
      <c r="V133" s="14">
        <f t="shared" si="60"/>
        <v>45889</v>
      </c>
      <c r="W133" s="14">
        <f t="shared" si="60"/>
        <v>45890</v>
      </c>
      <c r="X133" s="14">
        <f t="shared" si="60"/>
        <v>45891</v>
      </c>
      <c r="Y133" s="14">
        <f t="shared" si="60"/>
        <v>45892</v>
      </c>
      <c r="Z133" s="14">
        <f t="shared" si="60"/>
        <v>45893</v>
      </c>
      <c r="AA133" s="14">
        <f t="shared" si="60"/>
        <v>45894</v>
      </c>
      <c r="AB133" s="14">
        <f t="shared" si="60"/>
        <v>45895</v>
      </c>
      <c r="AC133" s="14">
        <f t="shared" si="60"/>
        <v>45896</v>
      </c>
      <c r="AD133" s="14">
        <f t="shared" si="60"/>
        <v>45897</v>
      </c>
      <c r="AE133" s="14">
        <f t="shared" si="60"/>
        <v>45898</v>
      </c>
      <c r="AF133" s="14">
        <f t="shared" si="60"/>
        <v>45899</v>
      </c>
      <c r="AG133" s="14">
        <f t="shared" si="60"/>
        <v>45900</v>
      </c>
      <c r="AH133" s="17"/>
    </row>
    <row r="134" spans="1:34" x14ac:dyDescent="0.25">
      <c r="A134" s="92"/>
      <c r="B134" s="24" t="s">
        <v>15</v>
      </c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50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33">
        <f t="shared" ref="AH134:AH135" si="61">SUM(C134:AG134)</f>
        <v>0</v>
      </c>
    </row>
    <row r="135" spans="1:34" x14ac:dyDescent="0.25">
      <c r="A135" s="92"/>
      <c r="B135" s="20" t="s">
        <v>13</v>
      </c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34">
        <f t="shared" si="61"/>
        <v>0</v>
      </c>
    </row>
    <row r="136" spans="1:34" x14ac:dyDescent="0.25">
      <c r="A136" s="93"/>
      <c r="B136" s="54"/>
      <c r="AH136" s="18"/>
    </row>
    <row r="137" spans="1:34" x14ac:dyDescent="0.25">
      <c r="A137" s="91" t="s">
        <v>9</v>
      </c>
      <c r="B137" s="13"/>
      <c r="C137" s="14">
        <f>IF(AND(MONTH(DATE($A$103,9,1))=MONTH(DATE($A$103,9,1)),ROW()=137),DATE($A$103,9,COLUMN()-2),"")</f>
        <v>45901</v>
      </c>
      <c r="D137" s="14">
        <f t="shared" ref="D137:AF137" si="62">IF(AND(MONTH(DATE($A$103,9,1))=MONTH(DATE($A$103,9,1)),ROW()=137),DATE($A$103,9,COLUMN()-2),"")</f>
        <v>45902</v>
      </c>
      <c r="E137" s="14">
        <f t="shared" si="62"/>
        <v>45903</v>
      </c>
      <c r="F137" s="14">
        <f t="shared" si="62"/>
        <v>45904</v>
      </c>
      <c r="G137" s="14">
        <f t="shared" si="62"/>
        <v>45905</v>
      </c>
      <c r="H137" s="14">
        <f t="shared" si="62"/>
        <v>45906</v>
      </c>
      <c r="I137" s="14">
        <f t="shared" si="62"/>
        <v>45907</v>
      </c>
      <c r="J137" s="14">
        <f t="shared" si="62"/>
        <v>45908</v>
      </c>
      <c r="K137" s="14">
        <f t="shared" si="62"/>
        <v>45909</v>
      </c>
      <c r="L137" s="14">
        <f t="shared" si="62"/>
        <v>45910</v>
      </c>
      <c r="M137" s="14">
        <f t="shared" si="62"/>
        <v>45911</v>
      </c>
      <c r="N137" s="14">
        <f t="shared" si="62"/>
        <v>45912</v>
      </c>
      <c r="O137" s="14">
        <f t="shared" si="62"/>
        <v>45913</v>
      </c>
      <c r="P137" s="14">
        <f t="shared" si="62"/>
        <v>45914</v>
      </c>
      <c r="Q137" s="14">
        <f t="shared" si="62"/>
        <v>45915</v>
      </c>
      <c r="R137" s="14">
        <f t="shared" si="62"/>
        <v>45916</v>
      </c>
      <c r="S137" s="14">
        <f t="shared" si="62"/>
        <v>45917</v>
      </c>
      <c r="T137" s="14">
        <f t="shared" si="62"/>
        <v>45918</v>
      </c>
      <c r="U137" s="14">
        <f t="shared" si="62"/>
        <v>45919</v>
      </c>
      <c r="V137" s="14">
        <f t="shared" si="62"/>
        <v>45920</v>
      </c>
      <c r="W137" s="14">
        <f t="shared" si="62"/>
        <v>45921</v>
      </c>
      <c r="X137" s="14">
        <f t="shared" si="62"/>
        <v>45922</v>
      </c>
      <c r="Y137" s="14">
        <f t="shared" si="62"/>
        <v>45923</v>
      </c>
      <c r="Z137" s="14">
        <f t="shared" si="62"/>
        <v>45924</v>
      </c>
      <c r="AA137" s="14">
        <f t="shared" si="62"/>
        <v>45925</v>
      </c>
      <c r="AB137" s="14">
        <f t="shared" si="62"/>
        <v>45926</v>
      </c>
      <c r="AC137" s="14">
        <f t="shared" si="62"/>
        <v>45927</v>
      </c>
      <c r="AD137" s="14">
        <f t="shared" si="62"/>
        <v>45928</v>
      </c>
      <c r="AE137" s="14">
        <f t="shared" si="62"/>
        <v>45929</v>
      </c>
      <c r="AF137" s="14">
        <f t="shared" si="62"/>
        <v>45930</v>
      </c>
      <c r="AG137" s="13"/>
      <c r="AH137" s="17"/>
    </row>
    <row r="138" spans="1:34" x14ac:dyDescent="0.25">
      <c r="A138" s="92"/>
      <c r="B138" s="24" t="s">
        <v>15</v>
      </c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33">
        <f t="shared" ref="AH138:AH139" si="63">SUM(C138:AG138)</f>
        <v>0</v>
      </c>
    </row>
    <row r="139" spans="1:34" x14ac:dyDescent="0.25">
      <c r="A139" s="92"/>
      <c r="B139" s="20" t="s">
        <v>13</v>
      </c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34">
        <f t="shared" si="63"/>
        <v>0</v>
      </c>
    </row>
    <row r="140" spans="1:34" x14ac:dyDescent="0.25">
      <c r="A140" s="93"/>
      <c r="B140" s="54"/>
      <c r="AH140" s="18"/>
    </row>
    <row r="141" spans="1:34" x14ac:dyDescent="0.25">
      <c r="A141" s="91" t="s">
        <v>10</v>
      </c>
      <c r="B141" s="13"/>
      <c r="C141" s="14">
        <f>IF(AND(MONTH(DATE($A$103,10,1))=MONTH(DATE($A$103,10,1)),ROW()=141),DATE($A$103,10,COLUMN()-2),"")</f>
        <v>45931</v>
      </c>
      <c r="D141" s="14">
        <f t="shared" ref="D141:AG141" si="64">IF(AND(MONTH(DATE($A$103,10,1))=MONTH(DATE($A$103,10,1)),ROW()=141),DATE($A$103,10,COLUMN()-2),"")</f>
        <v>45932</v>
      </c>
      <c r="E141" s="14">
        <f t="shared" si="64"/>
        <v>45933</v>
      </c>
      <c r="F141" s="14">
        <f t="shared" si="64"/>
        <v>45934</v>
      </c>
      <c r="G141" s="14">
        <f t="shared" si="64"/>
        <v>45935</v>
      </c>
      <c r="H141" s="14">
        <f t="shared" si="64"/>
        <v>45936</v>
      </c>
      <c r="I141" s="14">
        <f t="shared" si="64"/>
        <v>45937</v>
      </c>
      <c r="J141" s="14">
        <f t="shared" si="64"/>
        <v>45938</v>
      </c>
      <c r="K141" s="14">
        <f t="shared" si="64"/>
        <v>45939</v>
      </c>
      <c r="L141" s="14">
        <f t="shared" si="64"/>
        <v>45940</v>
      </c>
      <c r="M141" s="14">
        <f t="shared" si="64"/>
        <v>45941</v>
      </c>
      <c r="N141" s="14">
        <f t="shared" si="64"/>
        <v>45942</v>
      </c>
      <c r="O141" s="14">
        <f t="shared" si="64"/>
        <v>45943</v>
      </c>
      <c r="P141" s="14">
        <f t="shared" si="64"/>
        <v>45944</v>
      </c>
      <c r="Q141" s="14">
        <f t="shared" si="64"/>
        <v>45945</v>
      </c>
      <c r="R141" s="14">
        <f t="shared" si="64"/>
        <v>45946</v>
      </c>
      <c r="S141" s="14">
        <f t="shared" si="64"/>
        <v>45947</v>
      </c>
      <c r="T141" s="14">
        <f t="shared" si="64"/>
        <v>45948</v>
      </c>
      <c r="U141" s="14">
        <f t="shared" si="64"/>
        <v>45949</v>
      </c>
      <c r="V141" s="14">
        <f t="shared" si="64"/>
        <v>45950</v>
      </c>
      <c r="W141" s="14">
        <f t="shared" si="64"/>
        <v>45951</v>
      </c>
      <c r="X141" s="14">
        <f t="shared" si="64"/>
        <v>45952</v>
      </c>
      <c r="Y141" s="14">
        <f t="shared" si="64"/>
        <v>45953</v>
      </c>
      <c r="Z141" s="14">
        <f t="shared" si="64"/>
        <v>45954</v>
      </c>
      <c r="AA141" s="14">
        <f t="shared" si="64"/>
        <v>45955</v>
      </c>
      <c r="AB141" s="14">
        <f t="shared" si="64"/>
        <v>45956</v>
      </c>
      <c r="AC141" s="14">
        <f t="shared" si="64"/>
        <v>45957</v>
      </c>
      <c r="AD141" s="14">
        <f t="shared" si="64"/>
        <v>45958</v>
      </c>
      <c r="AE141" s="14">
        <f t="shared" si="64"/>
        <v>45959</v>
      </c>
      <c r="AF141" s="14">
        <f t="shared" si="64"/>
        <v>45960</v>
      </c>
      <c r="AG141" s="14">
        <f t="shared" si="64"/>
        <v>45961</v>
      </c>
      <c r="AH141" s="17"/>
    </row>
    <row r="142" spans="1:34" x14ac:dyDescent="0.25">
      <c r="A142" s="92"/>
      <c r="B142" s="24" t="s">
        <v>15</v>
      </c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50"/>
      <c r="AG142" s="50"/>
      <c r="AH142" s="33">
        <f t="shared" ref="AH142:AH143" si="65">SUM(C142:AG142)</f>
        <v>0</v>
      </c>
    </row>
    <row r="143" spans="1:34" x14ac:dyDescent="0.25">
      <c r="A143" s="92"/>
      <c r="B143" s="20" t="s">
        <v>13</v>
      </c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34">
        <f t="shared" si="65"/>
        <v>0</v>
      </c>
    </row>
    <row r="144" spans="1:34" x14ac:dyDescent="0.25">
      <c r="A144" s="93"/>
      <c r="B144" s="54"/>
      <c r="AH144" s="18"/>
    </row>
    <row r="145" spans="1:34" x14ac:dyDescent="0.25">
      <c r="A145" s="91" t="s">
        <v>11</v>
      </c>
      <c r="B145" s="13"/>
      <c r="C145" s="14">
        <f>IF(AND(MONTH(DATE($A$103,11,1))=MONTH(DATE($A$103,11,1)),ROW()=145),DATE($A$103,10,COLUMN()-2),"")</f>
        <v>45931</v>
      </c>
      <c r="D145" s="14">
        <f t="shared" ref="D145:AF145" si="66">IF(AND(MONTH(DATE($A$103,11,1))=MONTH(DATE($A$103,11,1)),ROW()=145),DATE($A$103,10,COLUMN()-2),"")</f>
        <v>45932</v>
      </c>
      <c r="E145" s="14">
        <f t="shared" si="66"/>
        <v>45933</v>
      </c>
      <c r="F145" s="14">
        <f t="shared" si="66"/>
        <v>45934</v>
      </c>
      <c r="G145" s="14">
        <f t="shared" si="66"/>
        <v>45935</v>
      </c>
      <c r="H145" s="14">
        <f t="shared" si="66"/>
        <v>45936</v>
      </c>
      <c r="I145" s="14">
        <f t="shared" si="66"/>
        <v>45937</v>
      </c>
      <c r="J145" s="14">
        <f t="shared" si="66"/>
        <v>45938</v>
      </c>
      <c r="K145" s="14">
        <f t="shared" si="66"/>
        <v>45939</v>
      </c>
      <c r="L145" s="14">
        <f t="shared" si="66"/>
        <v>45940</v>
      </c>
      <c r="M145" s="14">
        <f t="shared" si="66"/>
        <v>45941</v>
      </c>
      <c r="N145" s="14">
        <f t="shared" si="66"/>
        <v>45942</v>
      </c>
      <c r="O145" s="14">
        <f t="shared" si="66"/>
        <v>45943</v>
      </c>
      <c r="P145" s="14">
        <f t="shared" si="66"/>
        <v>45944</v>
      </c>
      <c r="Q145" s="14">
        <f t="shared" si="66"/>
        <v>45945</v>
      </c>
      <c r="R145" s="14">
        <f t="shared" si="66"/>
        <v>45946</v>
      </c>
      <c r="S145" s="14">
        <f t="shared" si="66"/>
        <v>45947</v>
      </c>
      <c r="T145" s="14">
        <f t="shared" si="66"/>
        <v>45948</v>
      </c>
      <c r="U145" s="14">
        <f t="shared" si="66"/>
        <v>45949</v>
      </c>
      <c r="V145" s="14">
        <f t="shared" si="66"/>
        <v>45950</v>
      </c>
      <c r="W145" s="14">
        <f t="shared" si="66"/>
        <v>45951</v>
      </c>
      <c r="X145" s="14">
        <f t="shared" si="66"/>
        <v>45952</v>
      </c>
      <c r="Y145" s="14">
        <f t="shared" si="66"/>
        <v>45953</v>
      </c>
      <c r="Z145" s="14">
        <f t="shared" si="66"/>
        <v>45954</v>
      </c>
      <c r="AA145" s="14">
        <f t="shared" si="66"/>
        <v>45955</v>
      </c>
      <c r="AB145" s="14">
        <f t="shared" si="66"/>
        <v>45956</v>
      </c>
      <c r="AC145" s="14">
        <f t="shared" si="66"/>
        <v>45957</v>
      </c>
      <c r="AD145" s="14">
        <f t="shared" si="66"/>
        <v>45958</v>
      </c>
      <c r="AE145" s="14">
        <f t="shared" si="66"/>
        <v>45959</v>
      </c>
      <c r="AF145" s="14">
        <f t="shared" si="66"/>
        <v>45960</v>
      </c>
      <c r="AG145" s="13"/>
      <c r="AH145" s="17"/>
    </row>
    <row r="146" spans="1:34" x14ac:dyDescent="0.25">
      <c r="A146" s="92"/>
      <c r="B146" s="24" t="s">
        <v>15</v>
      </c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33">
        <f t="shared" ref="AH146:AH147" si="67">SUM(C146:AG146)</f>
        <v>0</v>
      </c>
    </row>
    <row r="147" spans="1:34" x14ac:dyDescent="0.25">
      <c r="A147" s="92"/>
      <c r="B147" s="20" t="s">
        <v>13</v>
      </c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34">
        <f t="shared" si="67"/>
        <v>0</v>
      </c>
    </row>
    <row r="148" spans="1:34" x14ac:dyDescent="0.25">
      <c r="A148" s="93"/>
      <c r="B148" s="54"/>
      <c r="AH148" s="18"/>
    </row>
    <row r="149" spans="1:34" x14ac:dyDescent="0.25">
      <c r="A149" s="91" t="s">
        <v>12</v>
      </c>
      <c r="B149" s="13"/>
      <c r="C149" s="14">
        <f>IF(AND(MONTH(DATE($A$103,12,1))=MONTH(DATE($A$103,12,1)),ROW()=149),DATE($A$103,12,COLUMN()-2),"")</f>
        <v>45992</v>
      </c>
      <c r="D149" s="14">
        <f t="shared" ref="D149:AG149" si="68">IF(AND(MONTH(DATE($A$103,12,1))=MONTH(DATE($A$103,12,1)),ROW()=149),DATE($A$103,12,COLUMN()-2),"")</f>
        <v>45993</v>
      </c>
      <c r="E149" s="14">
        <f t="shared" si="68"/>
        <v>45994</v>
      </c>
      <c r="F149" s="14">
        <f t="shared" si="68"/>
        <v>45995</v>
      </c>
      <c r="G149" s="14">
        <f t="shared" si="68"/>
        <v>45996</v>
      </c>
      <c r="H149" s="14">
        <f t="shared" si="68"/>
        <v>45997</v>
      </c>
      <c r="I149" s="14">
        <f t="shared" si="68"/>
        <v>45998</v>
      </c>
      <c r="J149" s="14">
        <f t="shared" si="68"/>
        <v>45999</v>
      </c>
      <c r="K149" s="14">
        <f t="shared" si="68"/>
        <v>46000</v>
      </c>
      <c r="L149" s="14">
        <f t="shared" si="68"/>
        <v>46001</v>
      </c>
      <c r="M149" s="14">
        <f t="shared" si="68"/>
        <v>46002</v>
      </c>
      <c r="N149" s="14">
        <f t="shared" si="68"/>
        <v>46003</v>
      </c>
      <c r="O149" s="14">
        <f t="shared" si="68"/>
        <v>46004</v>
      </c>
      <c r="P149" s="14">
        <f t="shared" si="68"/>
        <v>46005</v>
      </c>
      <c r="Q149" s="14">
        <f t="shared" si="68"/>
        <v>46006</v>
      </c>
      <c r="R149" s="14">
        <f t="shared" si="68"/>
        <v>46007</v>
      </c>
      <c r="S149" s="14">
        <f t="shared" si="68"/>
        <v>46008</v>
      </c>
      <c r="T149" s="14">
        <f t="shared" si="68"/>
        <v>46009</v>
      </c>
      <c r="U149" s="14">
        <f t="shared" si="68"/>
        <v>46010</v>
      </c>
      <c r="V149" s="14">
        <f t="shared" si="68"/>
        <v>46011</v>
      </c>
      <c r="W149" s="14">
        <f t="shared" si="68"/>
        <v>46012</v>
      </c>
      <c r="X149" s="14">
        <f t="shared" si="68"/>
        <v>46013</v>
      </c>
      <c r="Y149" s="14">
        <f t="shared" si="68"/>
        <v>46014</v>
      </c>
      <c r="Z149" s="14">
        <f t="shared" si="68"/>
        <v>46015</v>
      </c>
      <c r="AA149" s="14">
        <f t="shared" si="68"/>
        <v>46016</v>
      </c>
      <c r="AB149" s="14">
        <f t="shared" si="68"/>
        <v>46017</v>
      </c>
      <c r="AC149" s="14">
        <f t="shared" si="68"/>
        <v>46018</v>
      </c>
      <c r="AD149" s="14">
        <f t="shared" si="68"/>
        <v>46019</v>
      </c>
      <c r="AE149" s="14">
        <f t="shared" si="68"/>
        <v>46020</v>
      </c>
      <c r="AF149" s="14">
        <f t="shared" si="68"/>
        <v>46021</v>
      </c>
      <c r="AG149" s="14">
        <f t="shared" si="68"/>
        <v>46022</v>
      </c>
      <c r="AH149" s="19"/>
    </row>
    <row r="150" spans="1:34" x14ac:dyDescent="0.25">
      <c r="A150" s="92"/>
      <c r="B150" s="24" t="s">
        <v>15</v>
      </c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50"/>
      <c r="P150" s="24"/>
      <c r="Q150" s="50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33">
        <f t="shared" ref="AH150:AH151" si="69">SUM(C150:AG150)</f>
        <v>0</v>
      </c>
    </row>
    <row r="151" spans="1:34" x14ac:dyDescent="0.25">
      <c r="A151" s="93"/>
      <c r="B151" s="43" t="s">
        <v>13</v>
      </c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43"/>
      <c r="AE151" s="43"/>
      <c r="AF151" s="43"/>
      <c r="AG151" s="43"/>
      <c r="AH151" s="35">
        <f t="shared" si="69"/>
        <v>0</v>
      </c>
    </row>
  </sheetData>
  <mergeCells count="48">
    <mergeCell ref="A39:A42"/>
    <mergeCell ref="A3:A6"/>
    <mergeCell ref="A7:A10"/>
    <mergeCell ref="A11:A14"/>
    <mergeCell ref="A15:A18"/>
    <mergeCell ref="A19:A22"/>
    <mergeCell ref="A54:A57"/>
    <mergeCell ref="A58:A61"/>
    <mergeCell ref="A62:A65"/>
    <mergeCell ref="A66:A69"/>
    <mergeCell ref="AN3:AV3"/>
    <mergeCell ref="AN20:AN31"/>
    <mergeCell ref="AN32:AN43"/>
    <mergeCell ref="A43:A46"/>
    <mergeCell ref="A47:A49"/>
    <mergeCell ref="AN5:AN7"/>
    <mergeCell ref="AN8:AN19"/>
    <mergeCell ref="AJ48:AN50"/>
    <mergeCell ref="A23:A26"/>
    <mergeCell ref="A27:A30"/>
    <mergeCell ref="A31:A34"/>
    <mergeCell ref="A35:A38"/>
    <mergeCell ref="A70:A73"/>
    <mergeCell ref="A74:A77"/>
    <mergeCell ref="A78:A81"/>
    <mergeCell ref="A82:A85"/>
    <mergeCell ref="A86:A89"/>
    <mergeCell ref="A125:A128"/>
    <mergeCell ref="A90:A93"/>
    <mergeCell ref="A94:A97"/>
    <mergeCell ref="A98:A100"/>
    <mergeCell ref="A105:A108"/>
    <mergeCell ref="AJ12:AJ13"/>
    <mergeCell ref="AJ16:AJ17"/>
    <mergeCell ref="A149:A151"/>
    <mergeCell ref="AJ24:AJ25"/>
    <mergeCell ref="AJ28:AJ29"/>
    <mergeCell ref="AJ36:AJ37"/>
    <mergeCell ref="AJ40:AJ41"/>
    <mergeCell ref="A129:A132"/>
    <mergeCell ref="A133:A136"/>
    <mergeCell ref="A137:A140"/>
    <mergeCell ref="A141:A144"/>
    <mergeCell ref="A145:A148"/>
    <mergeCell ref="A109:A112"/>
    <mergeCell ref="A113:A116"/>
    <mergeCell ref="A117:A120"/>
    <mergeCell ref="A121:A124"/>
  </mergeCells>
  <phoneticPr fontId="6" type="noConversion"/>
  <conditionalFormatting sqref="C3:AG3 C7:AE7 C11:AG11 C15:AF15 C19:AG19 C23:AF23 C27:AG27 C31:AG31 C35:AF35 C39:AG39 C43:AF43 C47:AG47">
    <cfRule type="expression" dxfId="49" priority="83">
      <formula>WEEKDAY(C3)=1</formula>
    </cfRule>
    <cfRule type="expression" dxfId="48" priority="84">
      <formula>WEEKDAY(C3)=7</formula>
    </cfRule>
  </conditionalFormatting>
  <conditionalFormatting sqref="C54:AG54">
    <cfRule type="expression" dxfId="47" priority="49">
      <formula>WEEKDAY(C54)=1</formula>
    </cfRule>
    <cfRule type="expression" dxfId="46" priority="50">
      <formula>WEEKDAY(C54)=7</formula>
    </cfRule>
  </conditionalFormatting>
  <conditionalFormatting sqref="C58:AE58">
    <cfRule type="expression" dxfId="45" priority="45">
      <formula>WEEKDAY(C58)=1</formula>
    </cfRule>
    <cfRule type="expression" dxfId="44" priority="46">
      <formula>WEEKDAY(C58)=7</formula>
    </cfRule>
  </conditionalFormatting>
  <conditionalFormatting sqref="C62:AG62">
    <cfRule type="expression" dxfId="43" priority="43">
      <formula>WEEKDAY(C62)=1</formula>
    </cfRule>
    <cfRule type="expression" dxfId="42" priority="44">
      <formula>WEEKDAY(C62)=7</formula>
    </cfRule>
  </conditionalFormatting>
  <conditionalFormatting sqref="C66:AF66">
    <cfRule type="expression" dxfId="41" priority="41">
      <formula>WEEKDAY(C66)=1</formula>
    </cfRule>
    <cfRule type="expression" dxfId="40" priority="42">
      <formula>WEEKDAY(C66)=7</formula>
    </cfRule>
  </conditionalFormatting>
  <conditionalFormatting sqref="C70:AG70">
    <cfRule type="expression" dxfId="39" priority="39">
      <formula>WEEKDAY(C70)=1</formula>
    </cfRule>
    <cfRule type="expression" dxfId="38" priority="40">
      <formula>WEEKDAY(C70)=7</formula>
    </cfRule>
  </conditionalFormatting>
  <conditionalFormatting sqref="C74:AF74">
    <cfRule type="expression" dxfId="37" priority="37">
      <formula>WEEKDAY(C74)=1</formula>
    </cfRule>
    <cfRule type="expression" dxfId="36" priority="38">
      <formula>WEEKDAY(C74)=7</formula>
    </cfRule>
  </conditionalFormatting>
  <conditionalFormatting sqref="C78:AG78">
    <cfRule type="expression" dxfId="35" priority="35">
      <formula>WEEKDAY(C78)=1</formula>
    </cfRule>
    <cfRule type="expression" dxfId="34" priority="36">
      <formula>WEEKDAY(C78)=7</formula>
    </cfRule>
  </conditionalFormatting>
  <conditionalFormatting sqref="C82:AG82">
    <cfRule type="expression" dxfId="33" priority="33">
      <formula>WEEKDAY(C82)=1</formula>
    </cfRule>
    <cfRule type="expression" dxfId="32" priority="34">
      <formula>WEEKDAY(C82)=7</formula>
    </cfRule>
  </conditionalFormatting>
  <conditionalFormatting sqref="C86:AF86">
    <cfRule type="expression" dxfId="31" priority="31">
      <formula>WEEKDAY(C86)=1</formula>
    </cfRule>
    <cfRule type="expression" dxfId="30" priority="32">
      <formula>WEEKDAY(C86)=7</formula>
    </cfRule>
  </conditionalFormatting>
  <conditionalFormatting sqref="C90:AG90">
    <cfRule type="expression" dxfId="29" priority="29">
      <formula>WEEKDAY(C90)=1</formula>
    </cfRule>
    <cfRule type="expression" dxfId="28" priority="30">
      <formula>WEEKDAY(C90)=7</formula>
    </cfRule>
  </conditionalFormatting>
  <conditionalFormatting sqref="C94:AF94">
    <cfRule type="expression" dxfId="27" priority="27">
      <formula>WEEKDAY(C94)=1</formula>
    </cfRule>
    <cfRule type="expression" dxfId="26" priority="28">
      <formula>WEEKDAY(C94)=7</formula>
    </cfRule>
  </conditionalFormatting>
  <conditionalFormatting sqref="C98:AG98">
    <cfRule type="expression" dxfId="25" priority="25">
      <formula>WEEKDAY(C98)=1</formula>
    </cfRule>
    <cfRule type="expression" dxfId="24" priority="26">
      <formula>WEEKDAY(C98)=7</formula>
    </cfRule>
  </conditionalFormatting>
  <conditionalFormatting sqref="C105:AG105">
    <cfRule type="expression" dxfId="23" priority="23">
      <formula>WEEKDAY(C105)=1</formula>
    </cfRule>
    <cfRule type="expression" dxfId="22" priority="24">
      <formula>WEEKDAY(C105)=7</formula>
    </cfRule>
  </conditionalFormatting>
  <conditionalFormatting sqref="C109:AE109">
    <cfRule type="expression" dxfId="21" priority="21">
      <formula>WEEKDAY(C109)=1</formula>
    </cfRule>
    <cfRule type="expression" dxfId="20" priority="22">
      <formula>WEEKDAY(C109)=7</formula>
    </cfRule>
  </conditionalFormatting>
  <conditionalFormatting sqref="C113:AG113">
    <cfRule type="expression" dxfId="19" priority="19">
      <formula>WEEKDAY(C113)=1</formula>
    </cfRule>
    <cfRule type="expression" dxfId="18" priority="20">
      <formula>WEEKDAY(C113)=7</formula>
    </cfRule>
  </conditionalFormatting>
  <conditionalFormatting sqref="C117:AF117">
    <cfRule type="expression" dxfId="17" priority="17">
      <formula>WEEKDAY(C117)=1</formula>
    </cfRule>
    <cfRule type="expression" dxfId="16" priority="18">
      <formula>WEEKDAY(C117)=7</formula>
    </cfRule>
  </conditionalFormatting>
  <conditionalFormatting sqref="C121:AG121">
    <cfRule type="expression" dxfId="15" priority="15">
      <formula>WEEKDAY(C121)=1</formula>
    </cfRule>
    <cfRule type="expression" dxfId="14" priority="16">
      <formula>WEEKDAY(C121)=7</formula>
    </cfRule>
  </conditionalFormatting>
  <conditionalFormatting sqref="C125:AF125">
    <cfRule type="expression" dxfId="13" priority="13">
      <formula>WEEKDAY(C125)=1</formula>
    </cfRule>
    <cfRule type="expression" dxfId="12" priority="14">
      <formula>WEEKDAY(C125)=7</formula>
    </cfRule>
  </conditionalFormatting>
  <conditionalFormatting sqref="C129:AG129">
    <cfRule type="expression" dxfId="11" priority="11">
      <formula>WEEKDAY(C129)=1</formula>
    </cfRule>
    <cfRule type="expression" dxfId="10" priority="12">
      <formula>WEEKDAY(C129)=7</formula>
    </cfRule>
  </conditionalFormatting>
  <conditionalFormatting sqref="C133:AG133">
    <cfRule type="expression" dxfId="9" priority="9">
      <formula>WEEKDAY(C133)=1</formula>
    </cfRule>
    <cfRule type="expression" dxfId="8" priority="10">
      <formula>WEEKDAY(C133)=7</formula>
    </cfRule>
  </conditionalFormatting>
  <conditionalFormatting sqref="C137:AF137">
    <cfRule type="expression" dxfId="7" priority="7">
      <formula>WEEKDAY(C137)=1</formula>
    </cfRule>
    <cfRule type="expression" dxfId="6" priority="8">
      <formula>WEEKDAY(C137)=7</formula>
    </cfRule>
  </conditionalFormatting>
  <conditionalFormatting sqref="C141:AG141">
    <cfRule type="expression" dxfId="5" priority="5">
      <formula>WEEKDAY(C141)=1</formula>
    </cfRule>
    <cfRule type="expression" dxfId="4" priority="6">
      <formula>WEEKDAY(C141)=7</formula>
    </cfRule>
  </conditionalFormatting>
  <conditionalFormatting sqref="C145:AF145">
    <cfRule type="expression" dxfId="3" priority="3">
      <formula>WEEKDAY(C145)=1</formula>
    </cfRule>
    <cfRule type="expression" dxfId="2" priority="4">
      <formula>WEEKDAY(C145)=7</formula>
    </cfRule>
  </conditionalFormatting>
  <conditionalFormatting sqref="C149:AG149">
    <cfRule type="expression" dxfId="1" priority="1">
      <formula>WEEKDAY(C149)=1</formula>
    </cfRule>
    <cfRule type="expression" dxfId="0" priority="2">
      <formula>WEEKDAY(C149)=7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74AD6-981D-443B-875A-1BCFBBD7CE6E}">
  <sheetPr codeName="Feuil1"/>
  <dimension ref="A1:M20"/>
  <sheetViews>
    <sheetView workbookViewId="0">
      <selection activeCell="A3" sqref="A3"/>
    </sheetView>
  </sheetViews>
  <sheetFormatPr baseColWidth="10" defaultRowHeight="15" x14ac:dyDescent="0.25"/>
  <cols>
    <col min="2" max="2" width="21.42578125" customWidth="1"/>
    <col min="3" max="3" width="26.42578125" bestFit="1" customWidth="1"/>
    <col min="6" max="6" width="21.42578125" customWidth="1"/>
    <col min="7" max="7" width="26.42578125" bestFit="1" customWidth="1"/>
    <col min="8" max="8" width="11.42578125" customWidth="1"/>
    <col min="11" max="11" width="21.42578125" customWidth="1"/>
    <col min="12" max="12" width="26.42578125" bestFit="1" customWidth="1"/>
  </cols>
  <sheetData>
    <row r="1" spans="1:13" x14ac:dyDescent="0.25">
      <c r="A1" t="s">
        <v>27</v>
      </c>
    </row>
    <row r="3" spans="1:13" ht="18.75" x14ac:dyDescent="0.25">
      <c r="B3" s="103">
        <v>2023</v>
      </c>
      <c r="C3" s="103"/>
      <c r="E3" s="77"/>
      <c r="F3" s="103">
        <v>2024</v>
      </c>
      <c r="G3" s="103"/>
      <c r="I3" s="77"/>
      <c r="K3" s="103">
        <v>2025</v>
      </c>
      <c r="L3" s="103"/>
      <c r="M3" s="78"/>
    </row>
    <row r="4" spans="1:13" x14ac:dyDescent="0.25">
      <c r="E4" s="77"/>
      <c r="I4" s="77"/>
      <c r="M4" s="78"/>
    </row>
    <row r="5" spans="1:13" x14ac:dyDescent="0.25">
      <c r="E5" s="77"/>
      <c r="I5" s="77"/>
      <c r="M5" s="78"/>
    </row>
    <row r="6" spans="1:13" x14ac:dyDescent="0.25">
      <c r="B6" s="3" t="s">
        <v>28</v>
      </c>
      <c r="C6" s="3" t="s">
        <v>29</v>
      </c>
      <c r="E6" s="77"/>
      <c r="F6" s="3" t="s">
        <v>28</v>
      </c>
      <c r="G6" s="3" t="s">
        <v>29</v>
      </c>
      <c r="I6" s="77"/>
      <c r="K6" s="3" t="s">
        <v>28</v>
      </c>
      <c r="L6" s="3" t="s">
        <v>29</v>
      </c>
      <c r="M6" s="78"/>
    </row>
    <row r="7" spans="1:13" x14ac:dyDescent="0.25">
      <c r="B7" s="79" t="s">
        <v>30</v>
      </c>
      <c r="C7" s="80">
        <f>DATE(B3,1,1)</f>
        <v>44927</v>
      </c>
      <c r="E7" s="77"/>
      <c r="F7" s="79" t="s">
        <v>30</v>
      </c>
      <c r="G7" s="80">
        <f>DATE(F3,1,1)</f>
        <v>45292</v>
      </c>
      <c r="H7" s="81"/>
      <c r="I7" s="77"/>
      <c r="K7" s="79" t="s">
        <v>30</v>
      </c>
      <c r="L7" s="80">
        <f>DATE(K3,1,1)</f>
        <v>45658</v>
      </c>
      <c r="M7" s="78"/>
    </row>
    <row r="8" spans="1:13" x14ac:dyDescent="0.25">
      <c r="B8" s="82" t="s">
        <v>31</v>
      </c>
      <c r="C8" s="80">
        <f>C9-47</f>
        <v>44978</v>
      </c>
      <c r="E8" s="77"/>
      <c r="F8" s="82" t="s">
        <v>31</v>
      </c>
      <c r="G8" s="80">
        <f>G9-47</f>
        <v>45335</v>
      </c>
      <c r="H8" s="81"/>
      <c r="I8" s="77"/>
      <c r="K8" s="82" t="s">
        <v>31</v>
      </c>
      <c r="L8" s="80">
        <f>L9-47</f>
        <v>45720</v>
      </c>
      <c r="M8" s="78"/>
    </row>
    <row r="9" spans="1:13" x14ac:dyDescent="0.25">
      <c r="B9" s="82" t="s">
        <v>32</v>
      </c>
      <c r="C9" s="83">
        <f>FLOOR(DAY(MINUTE(B3/38)/2+56)&amp;"/5/"&amp;B3,7)-34</f>
        <v>45025</v>
      </c>
      <c r="E9" s="77"/>
      <c r="F9" s="82" t="s">
        <v>32</v>
      </c>
      <c r="G9" s="83">
        <f>FLOOR(DAY(MINUTE(F3/38)/2+56)&amp;"/5/"&amp;F3,7)-34</f>
        <v>45382</v>
      </c>
      <c r="H9" s="84"/>
      <c r="I9" s="77"/>
      <c r="K9" s="82" t="s">
        <v>32</v>
      </c>
      <c r="L9" s="83">
        <f>FLOOR(DAY(MINUTE(K3/38)/2+56)&amp;"/5/"&amp;K3,7)-34</f>
        <v>45767</v>
      </c>
      <c r="M9" s="78"/>
    </row>
    <row r="10" spans="1:13" x14ac:dyDescent="0.25">
      <c r="B10" s="82" t="s">
        <v>33</v>
      </c>
      <c r="C10" s="80">
        <f>C9+1</f>
        <v>45026</v>
      </c>
      <c r="E10" s="77"/>
      <c r="F10" s="82" t="s">
        <v>33</v>
      </c>
      <c r="G10" s="80">
        <f>G9+1</f>
        <v>45383</v>
      </c>
      <c r="H10" s="81"/>
      <c r="I10" s="77"/>
      <c r="K10" s="82" t="s">
        <v>33</v>
      </c>
      <c r="L10" s="80">
        <f>L9+1</f>
        <v>45768</v>
      </c>
      <c r="M10" s="78"/>
    </row>
    <row r="11" spans="1:13" x14ac:dyDescent="0.25">
      <c r="B11" s="82" t="s">
        <v>34</v>
      </c>
      <c r="C11" s="80">
        <f>DATE(B3,5,1)</f>
        <v>45047</v>
      </c>
      <c r="E11" s="77"/>
      <c r="F11" s="82" t="s">
        <v>34</v>
      </c>
      <c r="G11" s="80">
        <f>DATE(F3,5,1)</f>
        <v>45413</v>
      </c>
      <c r="H11" s="81"/>
      <c r="I11" s="77"/>
      <c r="K11" s="82" t="s">
        <v>34</v>
      </c>
      <c r="L11" s="80">
        <f>DATE(K3,5,1)</f>
        <v>45778</v>
      </c>
      <c r="M11" s="78"/>
    </row>
    <row r="12" spans="1:13" x14ac:dyDescent="0.25">
      <c r="B12" s="82" t="s">
        <v>35</v>
      </c>
      <c r="C12" s="80">
        <f>C9+39</f>
        <v>45064</v>
      </c>
      <c r="E12" s="77"/>
      <c r="F12" s="82" t="s">
        <v>35</v>
      </c>
      <c r="G12" s="80">
        <f>G9+39</f>
        <v>45421</v>
      </c>
      <c r="H12" s="81"/>
      <c r="I12" s="77"/>
      <c r="K12" s="82" t="s">
        <v>35</v>
      </c>
      <c r="L12" s="80">
        <f>L9+39</f>
        <v>45806</v>
      </c>
      <c r="M12" s="78"/>
    </row>
    <row r="13" spans="1:13" x14ac:dyDescent="0.25">
      <c r="B13" s="82" t="s">
        <v>36</v>
      </c>
      <c r="C13" s="80">
        <f>C9+49</f>
        <v>45074</v>
      </c>
      <c r="E13" s="77"/>
      <c r="F13" s="82" t="s">
        <v>36</v>
      </c>
      <c r="G13" s="80">
        <f>G9+49</f>
        <v>45431</v>
      </c>
      <c r="H13" s="81"/>
      <c r="I13" s="77"/>
      <c r="K13" s="82" t="s">
        <v>36</v>
      </c>
      <c r="L13" s="80">
        <f>L9+49</f>
        <v>45816</v>
      </c>
      <c r="M13" s="78"/>
    </row>
    <row r="14" spans="1:13" x14ac:dyDescent="0.25">
      <c r="B14" s="82" t="s">
        <v>37</v>
      </c>
      <c r="C14" s="80">
        <f>C9+50</f>
        <v>45075</v>
      </c>
      <c r="E14" s="77"/>
      <c r="F14" s="82" t="s">
        <v>37</v>
      </c>
      <c r="G14" s="80">
        <f>G9+50</f>
        <v>45432</v>
      </c>
      <c r="H14" s="81"/>
      <c r="I14" s="77"/>
      <c r="K14" s="82" t="s">
        <v>37</v>
      </c>
      <c r="L14" s="80">
        <f>L9+50</f>
        <v>45817</v>
      </c>
      <c r="M14" s="78"/>
    </row>
    <row r="15" spans="1:13" x14ac:dyDescent="0.25">
      <c r="B15" s="82" t="s">
        <v>38</v>
      </c>
      <c r="C15" s="80">
        <f>DATE(B3,7,21)</f>
        <v>45128</v>
      </c>
      <c r="E15" s="77"/>
      <c r="F15" s="82" t="s">
        <v>38</v>
      </c>
      <c r="G15" s="80">
        <f>DATE(F3,7,21)</f>
        <v>45494</v>
      </c>
      <c r="H15" s="81"/>
      <c r="I15" s="77"/>
      <c r="K15" s="82" t="s">
        <v>38</v>
      </c>
      <c r="L15" s="80">
        <f>DATE(K3,7,21)</f>
        <v>45859</v>
      </c>
      <c r="M15" s="78"/>
    </row>
    <row r="16" spans="1:13" x14ac:dyDescent="0.25">
      <c r="B16" s="82" t="s">
        <v>39</v>
      </c>
      <c r="C16" s="80">
        <f>DATE(B3,8,15)</f>
        <v>45153</v>
      </c>
      <c r="E16" s="77"/>
      <c r="F16" s="82" t="s">
        <v>39</v>
      </c>
      <c r="G16" s="80">
        <f>DATE(F3,8,15)</f>
        <v>45519</v>
      </c>
      <c r="H16" s="81"/>
      <c r="I16" s="77"/>
      <c r="K16" s="82" t="s">
        <v>39</v>
      </c>
      <c r="L16" s="80">
        <f>DATE(K3,8,15)</f>
        <v>45884</v>
      </c>
      <c r="M16" s="78"/>
    </row>
    <row r="17" spans="2:13" x14ac:dyDescent="0.25">
      <c r="B17" s="82" t="s">
        <v>40</v>
      </c>
      <c r="C17" s="80">
        <f>DATE(B3,9,27)</f>
        <v>45196</v>
      </c>
      <c r="E17" s="77"/>
      <c r="F17" s="82" t="s">
        <v>40</v>
      </c>
      <c r="G17" s="80">
        <f>DATE(F3,9,27)</f>
        <v>45562</v>
      </c>
      <c r="H17" s="81"/>
      <c r="I17" s="77"/>
      <c r="K17" s="82" t="s">
        <v>40</v>
      </c>
      <c r="L17" s="80">
        <f>DATE(K3,9,27)</f>
        <v>45927</v>
      </c>
      <c r="M17" s="78"/>
    </row>
    <row r="18" spans="2:13" x14ac:dyDescent="0.25">
      <c r="B18" s="82" t="s">
        <v>41</v>
      </c>
      <c r="C18" s="80">
        <f>DATE(B3,11,1)</f>
        <v>45231</v>
      </c>
      <c r="E18" s="77"/>
      <c r="F18" s="82" t="s">
        <v>41</v>
      </c>
      <c r="G18" s="80">
        <f>DATE(F3,11,1)</f>
        <v>45597</v>
      </c>
      <c r="H18" s="81"/>
      <c r="I18" s="77"/>
      <c r="K18" s="82" t="s">
        <v>41</v>
      </c>
      <c r="L18" s="80">
        <f>DATE(K3,11,1)</f>
        <v>45962</v>
      </c>
      <c r="M18" s="78"/>
    </row>
    <row r="19" spans="2:13" x14ac:dyDescent="0.25">
      <c r="B19" s="82" t="s">
        <v>42</v>
      </c>
      <c r="C19" s="80">
        <f>DATE(B3,11,11)</f>
        <v>45241</v>
      </c>
      <c r="E19" s="77"/>
      <c r="F19" s="82" t="s">
        <v>42</v>
      </c>
      <c r="G19" s="80">
        <f>DATE(F3,11,11)</f>
        <v>45607</v>
      </c>
      <c r="H19" s="81"/>
      <c r="I19" s="77"/>
      <c r="K19" s="82" t="s">
        <v>42</v>
      </c>
      <c r="L19" s="80">
        <f>DATE(K3,11,11)</f>
        <v>45972</v>
      </c>
      <c r="M19" s="78"/>
    </row>
    <row r="20" spans="2:13" x14ac:dyDescent="0.25">
      <c r="B20" s="85" t="s">
        <v>43</v>
      </c>
      <c r="C20" s="86">
        <f>DATE(B3,12,25)</f>
        <v>45285</v>
      </c>
      <c r="E20" s="77"/>
      <c r="F20" s="85" t="s">
        <v>43</v>
      </c>
      <c r="G20" s="86">
        <f>DATE(F3,12,25)</f>
        <v>45651</v>
      </c>
      <c r="H20" s="81"/>
      <c r="I20" s="77"/>
      <c r="K20" s="85" t="s">
        <v>43</v>
      </c>
      <c r="L20" s="86">
        <f>DATE(K3,12,25)</f>
        <v>46016</v>
      </c>
      <c r="M20" s="78"/>
    </row>
  </sheetData>
  <mergeCells count="3">
    <mergeCell ref="B3:C3"/>
    <mergeCell ref="F3:G3"/>
    <mergeCell ref="K3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congés légaux + réglement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Carthage</dc:creator>
  <cp:lastModifiedBy>Loïc Poulaert</cp:lastModifiedBy>
  <dcterms:created xsi:type="dcterms:W3CDTF">2024-03-12T10:00:13Z</dcterms:created>
  <dcterms:modified xsi:type="dcterms:W3CDTF">2024-05-16T09:14:19Z</dcterms:modified>
</cp:coreProperties>
</file>