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2825" windowHeight="12210" activeTab="1"/>
  </bookViews>
  <sheets>
    <sheet name="Ligue 1" sheetId="1" r:id="rId1"/>
    <sheet name="Classement" sheetId="2" r:id="rId2"/>
    <sheet name="Feuil3" sheetId="3" r:id="rId3"/>
  </sheets>
  <calcPr calcId="145621" iterate="1" concurrentCalc="0"/>
</workbook>
</file>

<file path=xl/calcChain.xml><?xml version="1.0" encoding="utf-8"?>
<calcChain xmlns="http://schemas.openxmlformats.org/spreadsheetml/2006/main">
  <c r="G21" i="2" l="1"/>
  <c r="AR21" i="2"/>
  <c r="AS21" i="2"/>
  <c r="AT21" i="2"/>
  <c r="AU21" i="2"/>
  <c r="D21" i="2"/>
  <c r="G20" i="2"/>
  <c r="AR20" i="2"/>
  <c r="AS20" i="2"/>
  <c r="AT20" i="2"/>
  <c r="AU20" i="2"/>
  <c r="D20" i="2"/>
  <c r="G19" i="2"/>
  <c r="AR19" i="2"/>
  <c r="AT19" i="2"/>
  <c r="AS19" i="2"/>
  <c r="AU19" i="2"/>
  <c r="D19" i="2"/>
  <c r="G18" i="2"/>
  <c r="AR18" i="2"/>
  <c r="AS18" i="2"/>
  <c r="AT18" i="2"/>
  <c r="AU18" i="2"/>
  <c r="D18" i="2"/>
  <c r="G17" i="2"/>
  <c r="AR17" i="2"/>
  <c r="AS17" i="2"/>
  <c r="AT17" i="2"/>
  <c r="AU17" i="2"/>
  <c r="D17" i="2"/>
  <c r="G16" i="2"/>
  <c r="AR16" i="2"/>
  <c r="AT16" i="2"/>
  <c r="AS16" i="2"/>
  <c r="AU16" i="2"/>
  <c r="D16" i="2"/>
  <c r="G15" i="2"/>
  <c r="AR15" i="2"/>
  <c r="AS15" i="2"/>
  <c r="AT15" i="2"/>
  <c r="AU15" i="2"/>
  <c r="D15" i="2"/>
  <c r="G14" i="2"/>
  <c r="AR14" i="2"/>
  <c r="AT14" i="2"/>
  <c r="AS14" i="2"/>
  <c r="AU14" i="2"/>
  <c r="D14" i="2"/>
  <c r="G13" i="2"/>
  <c r="AR13" i="2"/>
  <c r="AT13" i="2"/>
  <c r="AS13" i="2"/>
  <c r="AU13" i="2"/>
  <c r="D13" i="2"/>
  <c r="G12" i="2"/>
  <c r="AR12" i="2"/>
  <c r="AT12" i="2"/>
  <c r="AS12" i="2"/>
  <c r="AU12" i="2"/>
  <c r="D12" i="2"/>
  <c r="G11" i="2"/>
  <c r="AR11" i="2"/>
  <c r="AS11" i="2"/>
  <c r="AT11" i="2"/>
  <c r="AU11" i="2"/>
  <c r="D11" i="2"/>
  <c r="G10" i="2"/>
  <c r="AR10" i="2"/>
  <c r="AT10" i="2"/>
  <c r="AS10" i="2"/>
  <c r="AU10" i="2"/>
  <c r="D10" i="2"/>
  <c r="G9" i="2"/>
  <c r="AR9" i="2"/>
  <c r="AT9" i="2"/>
  <c r="AS9" i="2"/>
  <c r="AU9" i="2"/>
  <c r="D9" i="2"/>
  <c r="G8" i="2"/>
  <c r="AR8" i="2"/>
  <c r="AT8" i="2"/>
  <c r="AS8" i="2"/>
  <c r="AU8" i="2"/>
  <c r="D8" i="2"/>
  <c r="G7" i="2"/>
  <c r="AR7" i="2"/>
  <c r="AS7" i="2"/>
  <c r="AT7" i="2"/>
  <c r="AU7" i="2"/>
  <c r="D7" i="2"/>
  <c r="G6" i="2"/>
  <c r="AR6" i="2"/>
  <c r="AS6" i="2"/>
  <c r="AT6" i="2"/>
  <c r="AU6" i="2"/>
  <c r="D6" i="2"/>
  <c r="G5" i="2"/>
  <c r="AR5" i="2"/>
  <c r="AS5" i="2"/>
  <c r="AT5" i="2"/>
  <c r="AU5" i="2"/>
  <c r="D5" i="2"/>
  <c r="G4" i="2"/>
  <c r="AR4" i="2"/>
  <c r="AT4" i="2"/>
  <c r="AS4" i="2"/>
  <c r="AU4" i="2"/>
  <c r="D4" i="2"/>
  <c r="G3" i="2"/>
  <c r="AR3" i="2"/>
  <c r="AT3" i="2"/>
  <c r="AS3" i="2"/>
  <c r="AU3" i="2"/>
  <c r="D3" i="2"/>
  <c r="G2" i="2"/>
  <c r="AR2" i="2"/>
  <c r="AS2" i="2"/>
  <c r="AT2" i="2"/>
  <c r="AU2" i="2"/>
  <c r="D2" i="2"/>
  <c r="F10" i="2"/>
  <c r="F21" i="2"/>
  <c r="F11" i="2"/>
  <c r="F13" i="2"/>
  <c r="F3" i="2"/>
  <c r="F15" i="2"/>
  <c r="F8" i="2"/>
  <c r="F18" i="2"/>
  <c r="F6" i="2"/>
  <c r="F12" i="2"/>
  <c r="F14" i="2"/>
  <c r="F17" i="2"/>
  <c r="F7" i="2"/>
  <c r="F19" i="2"/>
  <c r="F2" i="2"/>
  <c r="F9" i="2"/>
  <c r="F4" i="2"/>
  <c r="F20" i="2"/>
  <c r="F5" i="2"/>
  <c r="F16" i="2"/>
  <c r="C3" i="2"/>
  <c r="AZ3" i="2"/>
  <c r="C4" i="2"/>
  <c r="AZ4" i="2"/>
  <c r="C5" i="2"/>
  <c r="AZ5" i="2"/>
  <c r="C6" i="2"/>
  <c r="AZ6" i="2"/>
  <c r="C7" i="2"/>
  <c r="AZ7" i="2"/>
  <c r="C8" i="2"/>
  <c r="AZ8" i="2"/>
  <c r="C9" i="2"/>
  <c r="AZ9" i="2"/>
  <c r="C10" i="2"/>
  <c r="AZ10" i="2"/>
  <c r="C11" i="2"/>
  <c r="AZ11" i="2"/>
  <c r="C12" i="2"/>
  <c r="AZ12" i="2"/>
  <c r="C13" i="2"/>
  <c r="AZ13" i="2"/>
  <c r="C14" i="2"/>
  <c r="AZ14" i="2"/>
  <c r="C15" i="2"/>
  <c r="AZ15" i="2"/>
  <c r="C16" i="2"/>
  <c r="AZ16" i="2"/>
  <c r="C17" i="2"/>
  <c r="AZ17" i="2"/>
  <c r="C18" i="2"/>
  <c r="AZ18" i="2"/>
  <c r="C19" i="2"/>
  <c r="AZ19" i="2"/>
  <c r="C20" i="2"/>
  <c r="AZ20" i="2"/>
  <c r="C21" i="2"/>
  <c r="AZ21" i="2"/>
  <c r="C2" i="2"/>
  <c r="AZ2" i="2"/>
  <c r="AY3" i="2"/>
  <c r="AY4" i="2"/>
  <c r="AY5" i="2"/>
  <c r="AY6" i="2"/>
  <c r="AY7" i="2"/>
  <c r="AY8" i="2"/>
  <c r="AY9" i="2"/>
  <c r="AY10" i="2"/>
  <c r="AY11" i="2"/>
  <c r="AY12" i="2"/>
  <c r="AY13" i="2"/>
  <c r="AY14" i="2"/>
  <c r="AY15" i="2"/>
  <c r="AY16" i="2"/>
  <c r="AY17" i="2"/>
  <c r="AY18" i="2"/>
  <c r="AY19" i="2"/>
  <c r="AY20" i="2"/>
  <c r="AY21" i="2"/>
  <c r="AY2" i="2"/>
  <c r="AX3" i="2"/>
  <c r="AX4" i="2"/>
  <c r="AX5" i="2"/>
  <c r="AX6" i="2"/>
  <c r="AX7" i="2"/>
  <c r="AX8" i="2"/>
  <c r="AX9" i="2"/>
  <c r="AX10" i="2"/>
  <c r="AX11" i="2"/>
  <c r="AX12" i="2"/>
  <c r="AX13" i="2"/>
  <c r="AX14" i="2"/>
  <c r="AX15" i="2"/>
  <c r="AX16" i="2"/>
  <c r="AX17" i="2"/>
  <c r="AX18" i="2"/>
  <c r="AX19" i="2"/>
  <c r="AX20" i="2"/>
  <c r="AX21" i="2"/>
  <c r="AX2" i="2"/>
  <c r="AW2" i="2"/>
  <c r="AW3" i="2"/>
  <c r="AW4" i="2"/>
  <c r="AW5" i="2"/>
  <c r="AW6" i="2"/>
  <c r="AW7" i="2"/>
  <c r="AW8" i="2"/>
  <c r="AW9" i="2"/>
  <c r="AW10" i="2"/>
  <c r="AW11" i="2"/>
  <c r="AW12" i="2"/>
  <c r="AW13" i="2"/>
  <c r="AW14" i="2"/>
  <c r="AW15" i="2"/>
  <c r="AW16" i="2"/>
  <c r="AW17" i="2"/>
  <c r="AW18" i="2"/>
  <c r="AW19" i="2"/>
  <c r="AW20" i="2"/>
  <c r="AW21" i="2"/>
  <c r="AV3" i="2"/>
  <c r="AV4" i="2"/>
  <c r="AV5" i="2"/>
  <c r="AV6" i="2"/>
  <c r="AV7" i="2"/>
  <c r="AV8" i="2"/>
  <c r="AV9" i="2"/>
  <c r="AV10" i="2"/>
  <c r="AV11" i="2"/>
  <c r="AV12" i="2"/>
  <c r="AV13" i="2"/>
  <c r="AV14" i="2"/>
  <c r="AV15" i="2"/>
  <c r="AV16" i="2"/>
  <c r="AV17" i="2"/>
  <c r="AV18" i="2"/>
  <c r="AV19" i="2"/>
  <c r="AV20" i="2"/>
  <c r="AV21" i="2"/>
  <c r="AV2" i="2"/>
  <c r="AQ7" i="2"/>
  <c r="AQ2" i="2"/>
  <c r="AQ8" i="2"/>
  <c r="AQ16" i="2"/>
  <c r="AQ9" i="2"/>
  <c r="AQ11" i="2"/>
  <c r="AQ20" i="2"/>
  <c r="AQ12" i="2"/>
  <c r="AQ21" i="2"/>
  <c r="AQ4" i="2"/>
  <c r="AQ19" i="2"/>
  <c r="AP10" i="2"/>
  <c r="AQ18" i="2"/>
  <c r="AQ17" i="2"/>
  <c r="AQ14" i="2"/>
  <c r="AQ15" i="2"/>
  <c r="AQ13" i="2"/>
  <c r="AQ10" i="2"/>
  <c r="AQ6" i="2"/>
  <c r="AQ5" i="2"/>
  <c r="AQ3" i="2"/>
  <c r="AP21" i="2"/>
  <c r="AP18" i="2"/>
  <c r="AP14" i="2"/>
  <c r="AP6" i="2"/>
  <c r="AP13" i="2"/>
  <c r="AP2" i="2"/>
  <c r="AP5" i="2"/>
  <c r="AP3" i="2"/>
  <c r="AP15" i="2"/>
  <c r="AP17" i="2"/>
  <c r="AO9" i="2"/>
  <c r="AP20" i="2"/>
  <c r="AP19" i="2"/>
  <c r="AP16" i="2"/>
  <c r="AP12" i="2"/>
  <c r="AP11" i="2"/>
  <c r="AP8" i="2"/>
  <c r="AP9" i="2"/>
  <c r="AP7" i="2"/>
  <c r="AP4" i="2"/>
  <c r="AO10" i="2"/>
  <c r="AO12" i="2"/>
  <c r="AO7" i="2"/>
  <c r="AO11" i="2"/>
  <c r="AO13" i="2"/>
  <c r="AO4" i="2"/>
  <c r="AO20" i="2"/>
  <c r="AO17" i="2"/>
  <c r="AO16" i="2"/>
  <c r="AO21" i="2"/>
  <c r="AN18" i="2"/>
  <c r="AO19" i="2"/>
  <c r="AO18" i="2"/>
  <c r="AO15" i="2"/>
  <c r="AO14" i="2"/>
  <c r="AO8" i="2"/>
  <c r="AO6" i="2"/>
  <c r="AO5" i="2"/>
  <c r="AO3" i="2"/>
  <c r="AO2" i="2"/>
  <c r="AN21" i="2"/>
  <c r="AN10" i="2"/>
  <c r="AN15" i="2"/>
  <c r="AN14" i="2"/>
  <c r="AN6" i="2"/>
  <c r="AN2" i="2"/>
  <c r="AN19" i="2"/>
  <c r="AN8" i="2"/>
  <c r="AN5" i="2"/>
  <c r="AN3" i="2"/>
  <c r="AM21" i="2"/>
  <c r="AN20" i="2"/>
  <c r="AN17" i="2"/>
  <c r="AN16" i="2"/>
  <c r="AN12" i="2"/>
  <c r="AN13" i="2"/>
  <c r="AN11" i="2"/>
  <c r="AN9" i="2"/>
  <c r="AN7" i="2"/>
  <c r="AN4" i="2"/>
  <c r="AM19" i="2"/>
  <c r="AM11" i="2"/>
  <c r="AM7" i="2"/>
  <c r="AM16" i="2"/>
  <c r="AM13" i="2"/>
  <c r="AM15" i="2"/>
  <c r="AM6" i="2"/>
  <c r="AM9" i="2"/>
  <c r="AM17" i="2"/>
  <c r="AM20" i="2"/>
  <c r="AL11" i="2"/>
  <c r="AM18" i="2"/>
  <c r="AM14" i="2"/>
  <c r="AM12" i="2"/>
  <c r="AM10" i="2"/>
  <c r="AM8" i="2"/>
  <c r="AM3" i="2"/>
  <c r="AM4" i="2"/>
  <c r="AM5" i="2"/>
  <c r="AM2" i="2"/>
  <c r="AL16" i="2"/>
  <c r="AL8" i="2"/>
  <c r="AL12" i="2"/>
  <c r="AL19" i="2"/>
  <c r="AL4" i="2"/>
  <c r="AL5" i="2"/>
  <c r="AL2" i="2"/>
  <c r="AL3" i="2"/>
  <c r="AL10" i="2"/>
  <c r="AL18" i="2"/>
  <c r="AK7" i="2"/>
  <c r="AL21" i="2"/>
  <c r="AL20" i="2"/>
  <c r="AL17" i="2"/>
  <c r="AL14" i="2"/>
  <c r="AL15" i="2"/>
  <c r="AL13" i="2"/>
  <c r="AL9" i="2"/>
  <c r="AL7" i="2"/>
  <c r="AL6" i="2"/>
  <c r="AK20" i="2"/>
  <c r="AK4" i="2"/>
  <c r="AK14" i="2"/>
  <c r="AK9" i="2"/>
  <c r="AK21" i="2"/>
  <c r="AK17" i="2"/>
  <c r="AK15" i="2"/>
  <c r="AK16" i="2"/>
  <c r="AK2" i="2"/>
  <c r="AK3" i="2"/>
  <c r="AJ13" i="2"/>
  <c r="AK19" i="2"/>
  <c r="AK18" i="2"/>
  <c r="AK11" i="2"/>
  <c r="AK12" i="2"/>
  <c r="AK13" i="2"/>
  <c r="AK10" i="2"/>
  <c r="AK8" i="2"/>
  <c r="AK6" i="2"/>
  <c r="AK5" i="2"/>
  <c r="AJ21" i="2"/>
  <c r="AJ8" i="2"/>
  <c r="AJ20" i="2"/>
  <c r="AJ5" i="2"/>
  <c r="AJ12" i="2"/>
  <c r="AJ6" i="2"/>
  <c r="AJ11" i="2"/>
  <c r="AJ10" i="2"/>
  <c r="AJ18" i="2"/>
  <c r="AJ19" i="2"/>
  <c r="AI16" i="2"/>
  <c r="AJ15" i="2"/>
  <c r="AJ16" i="2"/>
  <c r="AJ17" i="2"/>
  <c r="AJ14" i="2"/>
  <c r="AJ9" i="2"/>
  <c r="AJ7" i="2"/>
  <c r="AJ3" i="2"/>
  <c r="AJ4" i="2"/>
  <c r="AJ2" i="2"/>
  <c r="AI21" i="2"/>
  <c r="AI17" i="2"/>
  <c r="AI15" i="2"/>
  <c r="AI9" i="2"/>
  <c r="AI8" i="2"/>
  <c r="AI7" i="2"/>
  <c r="AI5" i="2"/>
  <c r="AI3" i="2"/>
  <c r="AI14" i="2"/>
  <c r="AI4" i="2"/>
  <c r="AH10" i="2"/>
  <c r="AI19" i="2"/>
  <c r="AI20" i="2"/>
  <c r="AI18" i="2"/>
  <c r="AI11" i="2"/>
  <c r="AI12" i="2"/>
  <c r="AI13" i="2"/>
  <c r="AI10" i="2"/>
  <c r="AI6" i="2"/>
  <c r="AI2" i="2"/>
  <c r="AH16" i="2"/>
  <c r="AH13" i="2"/>
  <c r="AH20" i="2"/>
  <c r="AH21" i="2"/>
  <c r="AH12" i="2"/>
  <c r="AH11" i="2"/>
  <c r="AH6" i="2"/>
  <c r="AH19" i="2"/>
  <c r="AH18" i="2"/>
  <c r="AH2" i="2"/>
  <c r="AG7" i="2"/>
  <c r="AH17" i="2"/>
  <c r="AH15" i="2"/>
  <c r="AH14" i="2"/>
  <c r="AH8" i="2"/>
  <c r="AH9" i="2"/>
  <c r="AH7" i="2"/>
  <c r="AH4" i="2"/>
  <c r="AH5" i="2"/>
  <c r="AH3" i="2"/>
  <c r="AG21" i="2"/>
  <c r="AG9" i="2"/>
  <c r="AG8" i="2"/>
  <c r="AG5" i="2"/>
  <c r="AG16" i="2"/>
  <c r="AG3" i="2"/>
  <c r="AG4" i="2"/>
  <c r="AG14" i="2"/>
  <c r="AG18" i="2"/>
  <c r="AG17" i="2"/>
  <c r="AG15" i="2"/>
  <c r="AF2" i="2"/>
  <c r="AG19" i="2"/>
  <c r="AG20" i="2"/>
  <c r="AG11" i="2"/>
  <c r="AG12" i="2"/>
  <c r="AG13" i="2"/>
  <c r="AG10" i="2"/>
  <c r="AG6" i="2"/>
  <c r="AG2" i="2"/>
  <c r="AF17" i="2"/>
  <c r="AF18" i="2"/>
  <c r="AF20" i="2"/>
  <c r="AF19" i="2"/>
  <c r="AF21" i="2"/>
  <c r="AF6" i="2"/>
  <c r="AF13" i="2"/>
  <c r="AF16" i="2"/>
  <c r="AF12" i="2"/>
  <c r="AF11" i="2"/>
  <c r="AE9" i="2"/>
  <c r="AF15" i="2"/>
  <c r="AF14" i="2"/>
  <c r="AF8" i="2"/>
  <c r="AF9" i="2"/>
  <c r="AF10" i="2"/>
  <c r="AF7" i="2"/>
  <c r="AF4" i="2"/>
  <c r="AF5" i="2"/>
  <c r="AF3" i="2"/>
  <c r="AE11" i="2"/>
  <c r="AE5" i="2"/>
  <c r="AE8" i="2"/>
  <c r="AE10" i="2"/>
  <c r="AE15" i="2"/>
  <c r="AE4" i="2"/>
  <c r="AE17" i="2"/>
  <c r="AE3" i="2"/>
  <c r="AE19" i="2"/>
  <c r="AE14" i="2"/>
  <c r="AD16" i="2"/>
  <c r="AE21" i="2"/>
  <c r="AE20" i="2"/>
  <c r="AE18" i="2"/>
  <c r="AE16" i="2"/>
  <c r="AE13" i="2"/>
  <c r="AE12" i="2"/>
  <c r="AE7" i="2"/>
  <c r="AE6" i="2"/>
  <c r="AE2" i="2"/>
  <c r="AD19" i="2"/>
  <c r="AD18" i="2"/>
  <c r="AD6" i="2"/>
  <c r="AD13" i="2"/>
  <c r="AD2" i="2"/>
  <c r="AD7" i="2"/>
  <c r="AD12" i="2"/>
  <c r="AD20" i="2"/>
  <c r="AD21" i="2"/>
  <c r="AD14" i="2"/>
  <c r="AC17" i="2"/>
  <c r="AD17" i="2"/>
  <c r="AD15" i="2"/>
  <c r="AD9" i="2"/>
  <c r="AD10" i="2"/>
  <c r="AD11" i="2"/>
  <c r="AD8" i="2"/>
  <c r="AD4" i="2"/>
  <c r="AD5" i="2"/>
  <c r="AD3" i="2"/>
  <c r="AC21" i="2"/>
  <c r="AC3" i="2"/>
  <c r="AC19" i="2"/>
  <c r="AC4" i="2"/>
  <c r="AC9" i="2"/>
  <c r="AC15" i="2"/>
  <c r="AC11" i="2"/>
  <c r="AC8" i="2"/>
  <c r="AC10" i="2"/>
  <c r="AC5" i="2"/>
  <c r="AB16" i="2"/>
  <c r="AC20" i="2"/>
  <c r="AC18" i="2"/>
  <c r="AC16" i="2"/>
  <c r="AC13" i="2"/>
  <c r="AC14" i="2"/>
  <c r="AC12" i="2"/>
  <c r="AC7" i="2"/>
  <c r="AC6" i="2"/>
  <c r="AC2" i="2"/>
  <c r="AB9" i="2"/>
  <c r="AB20" i="2"/>
  <c r="AB2" i="2"/>
  <c r="AB10" i="2"/>
  <c r="AB12" i="2"/>
  <c r="AB21" i="2"/>
  <c r="AB14" i="2"/>
  <c r="AB13" i="2"/>
  <c r="AB7" i="2"/>
  <c r="AB6" i="2"/>
  <c r="AA3" i="2"/>
  <c r="AB18" i="2"/>
  <c r="AB19" i="2"/>
  <c r="AB17" i="2"/>
  <c r="AB15" i="2"/>
  <c r="AB11" i="2"/>
  <c r="AB8" i="2"/>
  <c r="AB4" i="2"/>
  <c r="AB5" i="2"/>
  <c r="AB3" i="2"/>
  <c r="AA21" i="2"/>
  <c r="AA4" i="2"/>
  <c r="AA18" i="2"/>
  <c r="AA15" i="2"/>
  <c r="AA19" i="2"/>
  <c r="AA5" i="2"/>
  <c r="AA8" i="2"/>
  <c r="AA17" i="2"/>
  <c r="AA11" i="2"/>
  <c r="AA9" i="2"/>
  <c r="Z9" i="2"/>
  <c r="AA20" i="2"/>
  <c r="AA16" i="2"/>
  <c r="AA13" i="2"/>
  <c r="AA14" i="2"/>
  <c r="AA12" i="2"/>
  <c r="AA10" i="2"/>
  <c r="AA7" i="2"/>
  <c r="AA6" i="2"/>
  <c r="AA2" i="2"/>
  <c r="Z19" i="2"/>
  <c r="Z12" i="2"/>
  <c r="Z14" i="2"/>
  <c r="Z7" i="2"/>
  <c r="Z21" i="2"/>
  <c r="Z20" i="2"/>
  <c r="Z2" i="2"/>
  <c r="Z10" i="2"/>
  <c r="Z6" i="2"/>
  <c r="Z13" i="2"/>
  <c r="Y11" i="2"/>
  <c r="Z16" i="2"/>
  <c r="Z17" i="2"/>
  <c r="Z18" i="2"/>
  <c r="Z15" i="2"/>
  <c r="Z11" i="2"/>
  <c r="Z8" i="2"/>
  <c r="Z4" i="2"/>
  <c r="Z5" i="2"/>
  <c r="Z3" i="2"/>
  <c r="Y10" i="2"/>
  <c r="Y20" i="2"/>
  <c r="Y3" i="2"/>
  <c r="Y4" i="2"/>
  <c r="Y18" i="2"/>
  <c r="Y17" i="2"/>
  <c r="Y19" i="2"/>
  <c r="Y12" i="2"/>
  <c r="Y8" i="2"/>
  <c r="Y16" i="2"/>
  <c r="X14" i="2"/>
  <c r="Y21" i="2"/>
  <c r="Y14" i="2"/>
  <c r="Y15" i="2"/>
  <c r="Y13" i="2"/>
  <c r="Y9" i="2"/>
  <c r="Y6" i="2"/>
  <c r="Y7" i="2"/>
  <c r="Y5" i="2"/>
  <c r="Y2" i="2"/>
  <c r="X20" i="2"/>
  <c r="X6" i="2"/>
  <c r="X15" i="2"/>
  <c r="X5" i="2"/>
  <c r="X13" i="2"/>
  <c r="X9" i="2"/>
  <c r="X7" i="2"/>
  <c r="X21" i="2"/>
  <c r="X2" i="2"/>
  <c r="X10" i="2"/>
  <c r="W20" i="2"/>
  <c r="X17" i="2"/>
  <c r="X18" i="2"/>
  <c r="X19" i="2"/>
  <c r="X16" i="2"/>
  <c r="X12" i="2"/>
  <c r="X11" i="2"/>
  <c r="X8" i="2"/>
  <c r="X4" i="2"/>
  <c r="X3" i="2"/>
  <c r="W17" i="2"/>
  <c r="W8" i="2"/>
  <c r="W19" i="2"/>
  <c r="W12" i="2"/>
  <c r="W4" i="2"/>
  <c r="W11" i="2"/>
  <c r="W18" i="2"/>
  <c r="W16" i="2"/>
  <c r="W21" i="2"/>
  <c r="W3" i="2"/>
  <c r="V9" i="2"/>
  <c r="W15" i="2"/>
  <c r="W14" i="2"/>
  <c r="W13" i="2"/>
  <c r="W10" i="2"/>
  <c r="W9" i="2"/>
  <c r="W7" i="2"/>
  <c r="W6" i="2"/>
  <c r="W5" i="2"/>
  <c r="W2" i="2"/>
  <c r="V21" i="2"/>
  <c r="V5" i="2"/>
  <c r="V10" i="2"/>
  <c r="V6" i="2"/>
  <c r="V12" i="2"/>
  <c r="V13" i="2"/>
  <c r="V14" i="2"/>
  <c r="V17" i="2"/>
  <c r="V2" i="2"/>
  <c r="V4" i="2"/>
  <c r="U16" i="2"/>
  <c r="V20" i="2"/>
  <c r="V19" i="2"/>
  <c r="V18" i="2"/>
  <c r="V16" i="2"/>
  <c r="V15" i="2"/>
  <c r="V11" i="2"/>
  <c r="V8" i="2"/>
  <c r="V7" i="2"/>
  <c r="V3" i="2"/>
  <c r="U20" i="2"/>
  <c r="U21" i="2"/>
  <c r="U3" i="2"/>
  <c r="U10" i="2"/>
  <c r="U8" i="2"/>
  <c r="U18" i="2"/>
  <c r="U7" i="2"/>
  <c r="U15" i="2"/>
  <c r="U19" i="2"/>
  <c r="U11" i="2"/>
  <c r="T6" i="2"/>
  <c r="U17" i="2"/>
  <c r="U14" i="2"/>
  <c r="U13" i="2"/>
  <c r="U12" i="2"/>
  <c r="U9" i="2"/>
  <c r="U6" i="2"/>
  <c r="U5" i="2"/>
  <c r="U4" i="2"/>
  <c r="U2" i="2"/>
  <c r="T21" i="2"/>
  <c r="T13" i="2"/>
  <c r="T20" i="2"/>
  <c r="T2" i="2"/>
  <c r="T12" i="2"/>
  <c r="T17" i="2"/>
  <c r="T9" i="2"/>
  <c r="T14" i="2"/>
  <c r="T16" i="2"/>
  <c r="T5" i="2"/>
  <c r="S15" i="2"/>
  <c r="T19" i="2"/>
  <c r="T18" i="2"/>
  <c r="T15" i="2"/>
  <c r="T11" i="2"/>
  <c r="T10" i="2"/>
  <c r="T8" i="2"/>
  <c r="T7" i="2"/>
  <c r="T4" i="2"/>
  <c r="T3" i="2"/>
  <c r="S20" i="2"/>
  <c r="S7" i="2"/>
  <c r="S21" i="2"/>
  <c r="S8" i="2"/>
  <c r="S3" i="2"/>
  <c r="S18" i="2"/>
  <c r="S19" i="2"/>
  <c r="S4" i="2"/>
  <c r="S11" i="2"/>
  <c r="S10" i="2"/>
  <c r="R16" i="2"/>
  <c r="S17" i="2"/>
  <c r="S16" i="2"/>
  <c r="S14" i="2"/>
  <c r="S13" i="2"/>
  <c r="S12" i="2"/>
  <c r="S9" i="2"/>
  <c r="S6" i="2"/>
  <c r="S5" i="2"/>
  <c r="S2" i="2"/>
  <c r="R11" i="2"/>
  <c r="R2" i="2"/>
  <c r="R17" i="2"/>
  <c r="R13" i="2"/>
  <c r="R14" i="2"/>
  <c r="R6" i="2"/>
  <c r="R20" i="2"/>
  <c r="R9" i="2"/>
  <c r="R5" i="2"/>
  <c r="R12" i="2"/>
  <c r="Q21" i="2"/>
  <c r="R21" i="2"/>
  <c r="R19" i="2"/>
  <c r="R18" i="2"/>
  <c r="R15" i="2"/>
  <c r="R10" i="2"/>
  <c r="R8" i="2"/>
  <c r="R7" i="2"/>
  <c r="R4" i="2"/>
  <c r="R3" i="2"/>
  <c r="Q20" i="2"/>
  <c r="Q3" i="2"/>
  <c r="Q11" i="2"/>
  <c r="Q8" i="2"/>
  <c r="Q2" i="2"/>
  <c r="Q7" i="2"/>
  <c r="Q10" i="2"/>
  <c r="Q4" i="2"/>
  <c r="Q15" i="2"/>
  <c r="Q18" i="2"/>
  <c r="P16" i="2"/>
  <c r="Q16" i="2"/>
  <c r="Q19" i="2"/>
  <c r="Q17" i="2"/>
  <c r="Q14" i="2"/>
  <c r="Q13" i="2"/>
  <c r="Q12" i="2"/>
  <c r="Q9" i="2"/>
  <c r="Q5" i="2"/>
  <c r="Q6" i="2"/>
  <c r="P10" i="2"/>
  <c r="P12" i="2"/>
  <c r="P17" i="2"/>
  <c r="P19" i="2"/>
  <c r="P6" i="2"/>
  <c r="P5" i="2"/>
  <c r="P20" i="2"/>
  <c r="P14" i="2"/>
  <c r="P9" i="2"/>
  <c r="O11" i="2"/>
  <c r="P13" i="2"/>
  <c r="P21" i="2"/>
  <c r="P18" i="2"/>
  <c r="P15" i="2"/>
  <c r="P11" i="2"/>
  <c r="P8" i="2"/>
  <c r="P7" i="2"/>
  <c r="P4" i="2"/>
  <c r="P3" i="2"/>
  <c r="P2" i="2"/>
  <c r="O20" i="2"/>
  <c r="O18" i="2"/>
  <c r="O3" i="2"/>
  <c r="O2" i="2"/>
  <c r="O10" i="2"/>
  <c r="O21" i="2"/>
  <c r="O4" i="2"/>
  <c r="O15" i="2"/>
  <c r="O8" i="2"/>
  <c r="O7" i="2"/>
  <c r="N9" i="2"/>
  <c r="O19" i="2"/>
  <c r="O17" i="2"/>
  <c r="O16" i="2"/>
  <c r="O14" i="2"/>
  <c r="O13" i="2"/>
  <c r="O12" i="2"/>
  <c r="O9" i="2"/>
  <c r="O6" i="2"/>
  <c r="O5" i="2"/>
  <c r="N16" i="2"/>
  <c r="N14" i="2"/>
  <c r="N17" i="2"/>
  <c r="N18" i="2"/>
  <c r="N5" i="2"/>
  <c r="N19" i="2"/>
  <c r="N12" i="2"/>
  <c r="N13" i="2"/>
  <c r="N20" i="2"/>
  <c r="N6" i="2"/>
  <c r="M6" i="2"/>
  <c r="N21" i="2"/>
  <c r="N15" i="2"/>
  <c r="N11" i="2"/>
  <c r="N10" i="2"/>
  <c r="N8" i="2"/>
  <c r="N7" i="2"/>
  <c r="N4" i="2"/>
  <c r="N3" i="2"/>
  <c r="N2" i="2"/>
  <c r="M20" i="2"/>
  <c r="M11" i="2"/>
  <c r="M21" i="2"/>
  <c r="M4" i="2"/>
  <c r="M16" i="2"/>
  <c r="M15" i="2"/>
  <c r="M13" i="2"/>
  <c r="M10" i="2"/>
  <c r="M2" i="2"/>
  <c r="M7" i="2"/>
  <c r="L19" i="2"/>
  <c r="M19" i="2"/>
  <c r="M18" i="2"/>
  <c r="M17" i="2"/>
  <c r="M14" i="2"/>
  <c r="M12" i="2"/>
  <c r="M9" i="2"/>
  <c r="M8" i="2"/>
  <c r="M5" i="2"/>
  <c r="L2" i="2"/>
  <c r="L21" i="2"/>
  <c r="M3" i="2"/>
  <c r="L17" i="2"/>
  <c r="L7" i="2"/>
  <c r="L14" i="2"/>
  <c r="L3" i="2"/>
  <c r="L20" i="2"/>
  <c r="L9" i="2"/>
  <c r="L12" i="2"/>
  <c r="L8" i="2"/>
  <c r="L18" i="2"/>
  <c r="K10" i="2"/>
  <c r="L16" i="2"/>
  <c r="L15" i="2"/>
  <c r="L13" i="2"/>
  <c r="L11" i="2"/>
  <c r="L10" i="2"/>
  <c r="L6" i="2"/>
  <c r="L5" i="2"/>
  <c r="L4" i="2"/>
  <c r="K9" i="2"/>
  <c r="K2" i="2"/>
  <c r="K5" i="2"/>
  <c r="K16" i="2"/>
  <c r="K6" i="2"/>
  <c r="K14" i="2"/>
  <c r="K15" i="2"/>
  <c r="K13" i="2"/>
  <c r="K4" i="2"/>
  <c r="K21" i="2"/>
  <c r="J11" i="2"/>
  <c r="K20" i="2"/>
  <c r="K19" i="2"/>
  <c r="K18" i="2"/>
  <c r="K17" i="2"/>
  <c r="K12" i="2"/>
  <c r="K11" i="2"/>
  <c r="K8" i="2"/>
  <c r="K7" i="2"/>
  <c r="K3" i="2"/>
  <c r="J21" i="2"/>
  <c r="J18" i="2"/>
  <c r="J19" i="2"/>
  <c r="J17" i="2"/>
  <c r="J20" i="2"/>
  <c r="J7" i="2"/>
  <c r="J3" i="2"/>
  <c r="J9" i="2"/>
  <c r="J15" i="2"/>
  <c r="J8" i="2"/>
  <c r="I10" i="2"/>
  <c r="J16" i="2"/>
  <c r="J14" i="2"/>
  <c r="J13" i="2"/>
  <c r="J12" i="2"/>
  <c r="J10" i="2"/>
  <c r="J5" i="2"/>
  <c r="J6" i="2"/>
  <c r="J4" i="2"/>
  <c r="J2" i="2"/>
  <c r="I11" i="2"/>
  <c r="I13" i="2"/>
  <c r="I2" i="2"/>
  <c r="I4" i="2"/>
  <c r="I12" i="2"/>
  <c r="I16" i="2"/>
  <c r="I14" i="2"/>
  <c r="I21" i="2"/>
  <c r="I5" i="2"/>
  <c r="I8" i="2"/>
  <c r="H15" i="2"/>
  <c r="I19" i="2"/>
  <c r="I20" i="2"/>
  <c r="I18" i="2"/>
  <c r="I17" i="2"/>
  <c r="I15" i="2"/>
  <c r="I9" i="2"/>
  <c r="I7" i="2"/>
  <c r="I6" i="2"/>
  <c r="I3" i="2"/>
  <c r="H21" i="2"/>
  <c r="H3" i="2"/>
  <c r="H6" i="2"/>
  <c r="H5" i="2"/>
  <c r="H19" i="2"/>
  <c r="H18" i="2"/>
  <c r="H20" i="2"/>
  <c r="H7" i="2"/>
  <c r="H11" i="2"/>
  <c r="H17" i="2"/>
  <c r="H16" i="2"/>
  <c r="H13" i="2"/>
  <c r="H14" i="2"/>
  <c r="H12" i="2"/>
  <c r="H10" i="2"/>
  <c r="H9" i="2"/>
  <c r="H8" i="2"/>
  <c r="H4" i="2"/>
  <c r="H2" i="2"/>
  <c r="E21" i="2"/>
  <c r="E20" i="2"/>
  <c r="E19" i="2"/>
  <c r="E18" i="2"/>
  <c r="E17" i="2"/>
  <c r="E16" i="2"/>
  <c r="E15" i="2"/>
  <c r="E14" i="2"/>
  <c r="E13" i="2"/>
  <c r="E12" i="2"/>
  <c r="E11" i="2"/>
  <c r="E10" i="2"/>
  <c r="E9" i="2"/>
  <c r="E8" i="2"/>
  <c r="E7" i="2"/>
  <c r="E6" i="2"/>
  <c r="E5" i="2"/>
  <c r="E4" i="2"/>
  <c r="E3" i="2"/>
  <c r="E2" i="2"/>
</calcChain>
</file>

<file path=xl/sharedStrings.xml><?xml version="1.0" encoding="utf-8"?>
<sst xmlns="http://schemas.openxmlformats.org/spreadsheetml/2006/main" count="848" uniqueCount="108">
  <si>
    <t>1ère JOURNEE</t>
  </si>
  <si>
    <t>2ème JOURNEE</t>
  </si>
  <si>
    <t>3ème JOURNEE</t>
  </si>
  <si>
    <t>4ème JOURNEE</t>
  </si>
  <si>
    <t>5ème JOURNEE</t>
  </si>
  <si>
    <t>6ème JOURNEE</t>
  </si>
  <si>
    <t>7ème JOURNEE</t>
  </si>
  <si>
    <t>8ème JOURNEE</t>
  </si>
  <si>
    <t>9ème JOURNEE</t>
  </si>
  <si>
    <t>10ème JOURNEE</t>
  </si>
  <si>
    <t>11ème JOURNEE</t>
  </si>
  <si>
    <t>12ème JOURNEE</t>
  </si>
  <si>
    <t>13ème JOURNEE</t>
  </si>
  <si>
    <t>14ème JOURNEE</t>
  </si>
  <si>
    <t>15ème JOURNEE</t>
  </si>
  <si>
    <t>16ème JOURNEE</t>
  </si>
  <si>
    <t>17ème JOURNEE</t>
  </si>
  <si>
    <t>18ère JOURNEE</t>
  </si>
  <si>
    <t>19ème JOURNEE</t>
  </si>
  <si>
    <t>20ème JOURNEE</t>
  </si>
  <si>
    <t>21ème JOURNEE</t>
  </si>
  <si>
    <t>22ème JOURNEE</t>
  </si>
  <si>
    <t>23ème JOURNEE</t>
  </si>
  <si>
    <t>24ème JOURNEE</t>
  </si>
  <si>
    <t>25ème JOURNEE</t>
  </si>
  <si>
    <t>26ème JOURNEE</t>
  </si>
  <si>
    <t>27ème JOURNEE</t>
  </si>
  <si>
    <t>28ème JOURNEE</t>
  </si>
  <si>
    <t>29ème JOURNEE</t>
  </si>
  <si>
    <t>30ème JOURNEE</t>
  </si>
  <si>
    <t>31ème JOURNEE</t>
  </si>
  <si>
    <t>32ème JOURNEE</t>
  </si>
  <si>
    <t>33ème JOURNEE</t>
  </si>
  <si>
    <t>34ème JOURNEE</t>
  </si>
  <si>
    <t>35ème JOURNEE</t>
  </si>
  <si>
    <t>36ème JOURNEE</t>
  </si>
  <si>
    <t>37ème JOURNEE</t>
  </si>
  <si>
    <t>38ème JOURNEE</t>
  </si>
  <si>
    <t>Marseille</t>
  </si>
  <si>
    <t>Toulouse</t>
  </si>
  <si>
    <t>Nantes</t>
  </si>
  <si>
    <t>Monaco</t>
  </si>
  <si>
    <t>Angers</t>
  </si>
  <si>
    <t>Nîmes</t>
  </si>
  <si>
    <t>Lille</t>
  </si>
  <si>
    <t>Rennes</t>
  </si>
  <si>
    <t>Montpellier</t>
  </si>
  <si>
    <t>Dijon</t>
  </si>
  <si>
    <t>Nice</t>
  </si>
  <si>
    <t>Reims</t>
  </si>
  <si>
    <t>Saint-Etienne</t>
  </si>
  <si>
    <t>Guingamp</t>
  </si>
  <si>
    <t>Lyon</t>
  </si>
  <si>
    <t>Amiens</t>
  </si>
  <si>
    <t>Bordeaux</t>
  </si>
  <si>
    <t>Strasbourg</t>
  </si>
  <si>
    <t>PSG</t>
  </si>
  <si>
    <t>Caen</t>
  </si>
  <si>
    <t>max</t>
  </si>
  <si>
    <t>calcul</t>
  </si>
  <si>
    <t>club</t>
  </si>
  <si>
    <t>J1</t>
  </si>
  <si>
    <t>J2</t>
  </si>
  <si>
    <t>J3</t>
  </si>
  <si>
    <t>J4</t>
  </si>
  <si>
    <t>J5</t>
  </si>
  <si>
    <t>J6</t>
  </si>
  <si>
    <t>J7</t>
  </si>
  <si>
    <t>J8</t>
  </si>
  <si>
    <t>J9</t>
  </si>
  <si>
    <t>J10</t>
  </si>
  <si>
    <t>J11</t>
  </si>
  <si>
    <t>J12</t>
  </si>
  <si>
    <t>J13</t>
  </si>
  <si>
    <t>J14</t>
  </si>
  <si>
    <t>J15</t>
  </si>
  <si>
    <t>J16</t>
  </si>
  <si>
    <t>J17</t>
  </si>
  <si>
    <t>J18</t>
  </si>
  <si>
    <t>J19</t>
  </si>
  <si>
    <t>J20</t>
  </si>
  <si>
    <t>J21</t>
  </si>
  <si>
    <t>J22</t>
  </si>
  <si>
    <t>J23</t>
  </si>
  <si>
    <t>J24</t>
  </si>
  <si>
    <t>J25</t>
  </si>
  <si>
    <t>J26</t>
  </si>
  <si>
    <t>J27</t>
  </si>
  <si>
    <t>J28</t>
  </si>
  <si>
    <t>J29</t>
  </si>
  <si>
    <t>J30</t>
  </si>
  <si>
    <t>J31</t>
  </si>
  <si>
    <t>J32</t>
  </si>
  <si>
    <t>J33</t>
  </si>
  <si>
    <t>J34</t>
  </si>
  <si>
    <t>J35</t>
  </si>
  <si>
    <t>J36</t>
  </si>
  <si>
    <t>J37</t>
  </si>
  <si>
    <t>J38</t>
  </si>
  <si>
    <t>total</t>
  </si>
  <si>
    <t>BP</t>
  </si>
  <si>
    <t>BC</t>
  </si>
  <si>
    <t>dif</t>
  </si>
  <si>
    <t>clast club</t>
  </si>
  <si>
    <t>clast pts</t>
  </si>
  <si>
    <t>clast BP</t>
  </si>
  <si>
    <t>clast BC</t>
  </si>
  <si>
    <t>clast dif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</si>
</sst>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m"/>
  </numFmts>
  <fonts count="4" x14ac:knownFonts="1">
    <font>
      <sz val="11"/>
      <color theme="1"/>
      <name val="Calibri"/>
      <family val="2"/>
      <scheme val="minor"/>
    </font>
    <font>
      <b/>
      <sz val="12"/>
      <color theme="0"/>
      <name val="Tahoma"/>
      <family val="2"/>
    </font>
    <font>
      <b/>
      <sz val="10"/>
      <color theme="0"/>
      <name val="Tahoma"/>
      <family val="2"/>
    </font>
    <font>
      <b/>
      <sz val="10"/>
      <name val="Tahoma"/>
      <family val="2"/>
    </font>
  </fonts>
  <fills count="4">
    <fill>
      <patternFill patternType="none"/>
    </fill>
    <fill>
      <patternFill patternType="gray125"/>
    </fill>
    <fill>
      <patternFill patternType="solid">
        <fgColor rgb="FFBF000A"/>
        <bgColor indexed="64"/>
      </patternFill>
    </fill>
    <fill>
      <patternFill patternType="solid">
        <fgColor rgb="FF385779"/>
        <bgColor indexed="64"/>
      </patternFill>
    </fill>
  </fills>
  <borders count="4">
    <border>
      <left/>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10">
    <xf numFmtId="0" fontId="0" fillId="0" borderId="0" xfId="0"/>
    <xf numFmtId="164" fontId="2" fillId="3" borderId="3" xfId="0" applyNumberFormat="1" applyFont="1" applyFill="1" applyBorder="1" applyAlignment="1" applyProtection="1">
      <alignment horizontal="center" vertical="center"/>
      <protection hidden="1"/>
    </xf>
    <xf numFmtId="0" fontId="2" fillId="3" borderId="3" xfId="0" applyFont="1" applyFill="1" applyBorder="1" applyAlignment="1" applyProtection="1">
      <alignment horizontal="center" vertical="center"/>
      <protection hidden="1"/>
    </xf>
    <xf numFmtId="0" fontId="3" fillId="0" borderId="3" xfId="0" applyFont="1" applyBorder="1" applyAlignment="1" applyProtection="1">
      <alignment horizontal="center" vertical="center"/>
      <protection hidden="1"/>
    </xf>
    <xf numFmtId="0" fontId="3" fillId="0" borderId="3" xfId="0" applyFont="1" applyFill="1" applyBorder="1" applyAlignment="1" applyProtection="1">
      <alignment horizontal="center" vertical="center"/>
      <protection hidden="1"/>
    </xf>
    <xf numFmtId="16" fontId="2" fillId="3" borderId="3" xfId="0" applyNumberFormat="1" applyFont="1" applyFill="1" applyBorder="1" applyAlignment="1" applyProtection="1">
      <alignment horizontal="center" vertical="center"/>
      <protection hidden="1"/>
    </xf>
    <xf numFmtId="20" fontId="2" fillId="3" borderId="3" xfId="0" applyNumberFormat="1" applyFont="1" applyFill="1" applyBorder="1" applyAlignment="1" applyProtection="1">
      <alignment horizontal="center" vertical="center"/>
      <protection hidden="1"/>
    </xf>
    <xf numFmtId="0" fontId="0" fillId="0" borderId="0" xfId="0" applyAlignment="1">
      <alignment horizontal="center" vertical="center"/>
    </xf>
    <xf numFmtId="0" fontId="1" fillId="2" borderId="1" xfId="0" applyFont="1" applyFill="1" applyBorder="1" applyAlignment="1" applyProtection="1">
      <alignment horizontal="center" vertical="center"/>
      <protection hidden="1"/>
    </xf>
    <xf numFmtId="0" fontId="1" fillId="2" borderId="2" xfId="0" applyFont="1" applyFill="1" applyBorder="1" applyAlignment="1" applyProtection="1">
      <alignment horizontal="center" vertical="center"/>
      <protection hidden="1"/>
    </xf>
  </cellXfs>
  <cellStyles count="1">
    <cellStyle name="Normal" xfId="0" builtinId="0"/>
  </cellStyles>
  <dxfs count="763">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dxf>
    <dxf>
      <font>
        <b/>
        <i val="0"/>
        <condense val="0"/>
        <extend val="0"/>
        <color indexed="48"/>
      </font>
      <fill>
        <patternFill patternType="none">
          <fgColor indexed="64"/>
          <bgColor indexed="65"/>
        </patternFill>
      </fill>
    </dxf>
    <dxf>
      <font>
        <b/>
        <i val="0"/>
        <condense val="0"/>
        <extend val="0"/>
        <color indexed="48"/>
      </font>
      <fill>
        <patternFill patternType="none">
          <fgColor indexed="64"/>
          <bgColor indexed="65"/>
        </patternFill>
      </fill>
    </dxf>
    <dxf>
      <font>
        <b/>
        <i val="0"/>
        <condense val="0"/>
        <extend val="0"/>
        <color indexed="48"/>
      </font>
    </dxf>
    <dxf>
      <fill>
        <patternFill patternType="solid">
          <fgColor auto="1"/>
          <bgColor theme="0" tint="-4.9989318521683403E-2"/>
        </patternFill>
      </fill>
    </dxf>
    <dxf>
      <font>
        <b/>
        <i val="0"/>
        <condense val="0"/>
        <extend val="0"/>
        <color indexed="48"/>
      </font>
    </dxf>
    <dxf>
      <fill>
        <patternFill patternType="solid">
          <fgColor auto="1"/>
          <bgColor theme="0" tint="-4.9989318521683403E-2"/>
        </patternFill>
      </fill>
    </dxf>
    <dxf>
      <font>
        <b/>
        <i val="0"/>
        <condense val="0"/>
        <extend val="0"/>
        <color indexed="48"/>
      </font>
    </dxf>
    <dxf>
      <font>
        <b/>
        <i val="0"/>
        <condense val="0"/>
        <extend val="0"/>
        <color indexed="48"/>
      </font>
      <fill>
        <patternFill patternType="none">
          <fgColor indexed="64"/>
          <bgColor indexed="65"/>
        </patternFill>
      </fill>
    </dxf>
    <dxf>
      <fill>
        <patternFill patternType="solid">
          <fgColor auto="1"/>
          <bgColor theme="0" tint="-4.9989318521683403E-2"/>
        </patternFill>
      </fill>
    </dxf>
    <dxf>
      <font>
        <b/>
        <i val="0"/>
        <condense val="0"/>
        <extend val="0"/>
        <color indexed="48"/>
      </font>
    </dxf>
    <dxf>
      <font>
        <b/>
        <i val="0"/>
        <condense val="0"/>
        <extend val="0"/>
        <color indexed="48"/>
      </font>
      <fill>
        <patternFill patternType="none">
          <fgColor indexed="64"/>
          <bgColor indexed="65"/>
        </patternFill>
      </fill>
    </dxf>
    <dxf>
      <fill>
        <patternFill patternType="solid">
          <fgColor auto="1"/>
          <bgColor theme="0" tint="-4.9989318521683403E-2"/>
        </patternFill>
      </fill>
    </dxf>
    <dxf>
      <font>
        <b/>
        <i val="0"/>
        <condense val="0"/>
        <extend val="0"/>
        <color indexed="48"/>
      </font>
    </dxf>
    <dxf>
      <font>
        <b/>
        <i val="0"/>
        <condense val="0"/>
        <extend val="0"/>
        <color indexed="48"/>
      </font>
      <fill>
        <patternFill patternType="none">
          <fgColor indexed="64"/>
          <bgColor indexed="65"/>
        </patternFill>
      </fill>
    </dxf>
    <dxf>
      <fill>
        <patternFill patternType="solid">
          <fgColor auto="1"/>
          <bgColor theme="0" tint="-4.9989318521683403E-2"/>
        </patternFill>
      </fill>
    </dxf>
    <dxf>
      <font>
        <b/>
        <i val="0"/>
        <condense val="0"/>
        <extend val="0"/>
        <color indexed="48"/>
      </font>
    </dxf>
    <dxf>
      <font>
        <b/>
        <i val="0"/>
        <condense val="0"/>
        <extend val="0"/>
        <color indexed="48"/>
      </font>
      <fill>
        <patternFill patternType="none">
          <fgColor indexed="64"/>
          <bgColor indexed="65"/>
        </patternFill>
      </fill>
    </dxf>
    <dxf>
      <fill>
        <patternFill patternType="solid">
          <fgColor auto="1"/>
          <bgColor theme="0" tint="-4.9989318521683403E-2"/>
        </patternFill>
      </fill>
    </dxf>
    <dxf>
      <font>
        <b/>
        <i val="0"/>
        <condense val="0"/>
        <extend val="0"/>
        <color indexed="48"/>
      </font>
    </dxf>
    <dxf>
      <font>
        <b/>
        <i val="0"/>
        <condense val="0"/>
        <extend val="0"/>
        <color indexed="48"/>
      </font>
      <fill>
        <patternFill patternType="none">
          <fgColor indexed="64"/>
          <bgColor indexed="65"/>
        </patternFill>
      </fill>
    </dxf>
    <dxf>
      <fill>
        <patternFill patternType="solid">
          <fgColor auto="1"/>
          <bgColor theme="0" tint="-4.9989318521683403E-2"/>
        </patternFill>
      </fill>
    </dxf>
    <dxf>
      <font>
        <b/>
        <i val="0"/>
        <condense val="0"/>
        <extend val="0"/>
        <color indexed="48"/>
      </font>
    </dxf>
    <dxf>
      <fill>
        <patternFill patternType="solid">
          <fgColor auto="1"/>
          <bgColor theme="0" tint="-4.9989318521683403E-2"/>
        </patternFill>
      </fill>
    </dxf>
    <dxf>
      <font>
        <b/>
        <i val="0"/>
        <condense val="0"/>
        <extend val="0"/>
        <color indexed="48"/>
      </font>
    </dxf>
    <dxf>
      <font>
        <b/>
        <i val="0"/>
        <condense val="0"/>
        <extend val="0"/>
        <color indexed="48"/>
      </font>
      <fill>
        <patternFill patternType="none">
          <fgColor indexed="64"/>
          <bgColor indexed="65"/>
        </patternFill>
      </fill>
    </dxf>
    <dxf>
      <fill>
        <patternFill patternType="solid">
          <fgColor auto="1"/>
          <bgColor theme="0" tint="-4.9989318521683403E-2"/>
        </patternFill>
      </fill>
    </dxf>
    <dxf>
      <font>
        <b/>
        <i val="0"/>
        <condense val="0"/>
        <extend val="0"/>
        <color indexed="48"/>
      </font>
      <fill>
        <patternFill patternType="none">
          <fgColor indexed="64"/>
          <bgColor indexed="65"/>
        </patternFill>
      </fill>
    </dxf>
    <dxf>
      <fill>
        <patternFill patternType="solid">
          <fgColor auto="1"/>
          <bgColor theme="0" tint="-4.9989318521683403E-2"/>
        </patternFill>
      </fill>
    </dxf>
    <dxf>
      <font>
        <b/>
        <i val="0"/>
        <condense val="0"/>
        <extend val="0"/>
        <color indexed="48"/>
      </font>
    </dxf>
    <dxf>
      <font>
        <b/>
        <i val="0"/>
        <condense val="0"/>
        <extend val="0"/>
        <color indexed="48"/>
      </font>
      <fill>
        <patternFill patternType="none">
          <fgColor indexed="64"/>
          <bgColor indexed="65"/>
        </patternFill>
      </fill>
    </dxf>
    <dxf>
      <fill>
        <patternFill patternType="solid">
          <fgColor auto="1"/>
          <bgColor theme="0" tint="-4.9989318521683403E-2"/>
        </patternFill>
      </fill>
    </dxf>
    <dxf>
      <font>
        <b/>
        <i val="0"/>
        <condense val="0"/>
        <extend val="0"/>
        <color indexed="48"/>
      </font>
      <fill>
        <patternFill patternType="none">
          <fgColor indexed="64"/>
          <bgColor indexed="65"/>
        </patternFill>
      </fill>
    </dxf>
    <dxf>
      <fill>
        <patternFill patternType="solid">
          <fgColor auto="1"/>
          <bgColor theme="0" tint="-4.9989318521683403E-2"/>
        </patternFill>
      </fill>
    </dxf>
    <dxf>
      <font>
        <b/>
        <i val="0"/>
        <condense val="0"/>
        <extend val="0"/>
        <color indexed="48"/>
      </font>
      <fill>
        <patternFill patternType="none">
          <fgColor indexed="64"/>
          <bgColor indexed="65"/>
        </patternFill>
      </fill>
    </dxf>
    <dxf>
      <fill>
        <patternFill patternType="solid">
          <fgColor auto="1"/>
          <bgColor theme="0" tint="-4.9989318521683403E-2"/>
        </patternFill>
      </fill>
    </dxf>
    <dxf>
      <font>
        <b/>
        <i val="0"/>
        <condense val="0"/>
        <extend val="0"/>
        <color indexed="48"/>
      </font>
      <fill>
        <patternFill patternType="none">
          <fgColor indexed="64"/>
          <bgColor indexed="65"/>
        </patternFill>
      </fill>
    </dxf>
    <dxf>
      <fill>
        <patternFill patternType="solid">
          <fgColor auto="1"/>
          <bgColor theme="0" tint="-4.9989318521683403E-2"/>
        </patternFill>
      </fill>
    </dxf>
    <dxf>
      <font>
        <b/>
        <i val="0"/>
        <condense val="0"/>
        <extend val="0"/>
        <color indexed="48"/>
      </font>
      <fill>
        <patternFill patternType="none">
          <fgColor indexed="64"/>
          <bgColor indexed="65"/>
        </patternFill>
      </fill>
    </dxf>
    <dxf>
      <fill>
        <patternFill patternType="solid">
          <fgColor auto="1"/>
          <bgColor theme="0" tint="-4.9989318521683403E-2"/>
        </patternFill>
      </fill>
    </dxf>
    <dxf>
      <fill>
        <patternFill patternType="solid">
          <fgColor auto="1"/>
          <bgColor theme="0" tint="-4.9989318521683403E-2"/>
        </patternFill>
      </fill>
    </dxf>
    <dxf>
      <font>
        <b/>
        <i val="0"/>
        <condense val="0"/>
        <extend val="0"/>
        <color indexed="48"/>
      </font>
      <fill>
        <patternFill patternType="none">
          <fgColor indexed="64"/>
          <bgColor indexed="65"/>
        </patternFill>
      </fill>
    </dxf>
    <dxf>
      <fill>
        <patternFill patternType="solid">
          <fgColor auto="1"/>
          <bgColor theme="0" tint="-4.9989318521683403E-2"/>
        </patternFill>
      </fill>
    </dxf>
    <dxf>
      <font>
        <b/>
        <i val="0"/>
        <condense val="0"/>
        <extend val="0"/>
        <color indexed="48"/>
      </font>
    </dxf>
    <dxf>
      <font>
        <b/>
        <i val="0"/>
        <condense val="0"/>
        <extend val="0"/>
        <color indexed="48"/>
      </font>
      <fill>
        <patternFill patternType="none">
          <fgColor indexed="64"/>
          <bgColor indexed="65"/>
        </patternFill>
      </fill>
    </dxf>
    <dxf>
      <fill>
        <patternFill patternType="solid">
          <fgColor auto="1"/>
          <bgColor theme="0" tint="-4.9989318521683403E-2"/>
        </patternFill>
      </fill>
    </dxf>
    <dxf>
      <fill>
        <patternFill patternType="solid">
          <fgColor auto="1"/>
          <bgColor theme="0" tint="-4.9989318521683403E-2"/>
        </patternFill>
      </fill>
    </dxf>
    <dxf>
      <fill>
        <patternFill patternType="solid">
          <fgColor auto="1"/>
          <bgColor theme="0" tint="-4.9989318521683403E-2"/>
        </patternFill>
      </fill>
    </dxf>
    <dxf>
      <fill>
        <patternFill patternType="solid">
          <fgColor auto="1"/>
          <bgColor theme="0" tint="-4.9989318521683403E-2"/>
        </patternFill>
      </fill>
    </dxf>
    <dxf>
      <fill>
        <patternFill patternType="solid">
          <fgColor auto="1"/>
          <bgColor theme="0" tint="-4.9989318521683403E-2"/>
        </patternFill>
      </fill>
    </dxf>
    <dxf>
      <fill>
        <patternFill patternType="solid">
          <fgColor auto="1"/>
          <bgColor theme="0" tint="-4.9989318521683403E-2"/>
        </patternFill>
      </fill>
    </dxf>
    <dxf>
      <fill>
        <patternFill patternType="solid">
          <fgColor auto="1"/>
          <bgColor theme="0" tint="-4.9989318521683403E-2"/>
        </patternFill>
      </fill>
    </dxf>
    <dxf>
      <fill>
        <patternFill patternType="solid">
          <fgColor auto="1"/>
          <bgColor theme="0" tint="-4.9989318521683403E-2"/>
        </patternFill>
      </fill>
    </dxf>
    <dxf>
      <fill>
        <patternFill patternType="solid">
          <fgColor auto="1"/>
          <bgColor theme="0" tint="-4.9989318521683403E-2"/>
        </patternFill>
      </fill>
    </dxf>
    <dxf>
      <fill>
        <patternFill patternType="solid">
          <fgColor auto="1"/>
          <bgColor theme="0" tint="-4.9989318521683403E-2"/>
        </patternFill>
      </fill>
    </dxf>
    <dxf>
      <fill>
        <patternFill patternType="solid">
          <fgColor auto="1"/>
          <bgColor theme="0" tint="-4.9989318521683403E-2"/>
        </patternFill>
      </fill>
    </dxf>
    <dxf>
      <fill>
        <patternFill patternType="solid">
          <fgColor auto="1"/>
          <bgColor theme="0" tint="-4.9989318521683403E-2"/>
        </patternFill>
      </fill>
    </dxf>
    <dxf>
      <fill>
        <patternFill patternType="solid">
          <fgColor auto="1"/>
          <bgColor theme="0" tint="-4.9989318521683403E-2"/>
        </patternFill>
      </fill>
    </dxf>
    <dxf>
      <fill>
        <patternFill patternType="solid">
          <fgColor auto="1"/>
          <bgColor theme="0" tint="-4.9989318521683403E-2"/>
        </patternFill>
      </fill>
    </dxf>
    <dxf>
      <fill>
        <patternFill patternType="solid">
          <fgColor auto="1"/>
          <bgColor theme="0" tint="-4.9989318521683403E-2"/>
        </patternFill>
      </fill>
    </dxf>
    <dxf>
      <fill>
        <patternFill patternType="solid">
          <fgColor auto="1"/>
          <bgColor theme="0" tint="-4.9989318521683403E-2"/>
        </patternFill>
      </fill>
    </dxf>
    <dxf>
      <font>
        <b/>
        <i val="0"/>
        <condense val="0"/>
        <extend val="0"/>
        <color indexed="48"/>
      </font>
    </dxf>
    <dxf>
      <font>
        <b/>
        <i val="0"/>
        <condense val="0"/>
        <extend val="0"/>
        <color indexed="48"/>
      </font>
      <fill>
        <patternFill patternType="none">
          <fgColor indexed="64"/>
          <bgColor indexed="65"/>
        </patternFill>
      </fill>
    </dxf>
    <dxf>
      <fill>
        <patternFill patternType="solid">
          <fgColor auto="1"/>
          <bgColor theme="0" tint="-4.9989318521683403E-2"/>
        </patternFill>
      </fill>
    </dxf>
    <dxf>
      <fill>
        <patternFill patternType="solid">
          <fgColor auto="1"/>
          <bgColor theme="0" tint="-4.9989318521683403E-2"/>
        </patternFill>
      </fill>
    </dxf>
    <dxf>
      <fill>
        <patternFill patternType="solid">
          <fgColor auto="1"/>
          <bgColor theme="0" tint="-4.9989318521683403E-2"/>
        </patternFill>
      </fill>
    </dxf>
    <dxf>
      <fill>
        <patternFill patternType="solid">
          <fgColor auto="1"/>
          <bgColor theme="0" tint="-4.9989318521683403E-2"/>
        </patternFill>
      </fill>
    </dxf>
    <dxf>
      <fill>
        <patternFill patternType="solid">
          <fgColor auto="1"/>
          <bgColor theme="0" tint="-4.9989318521683403E-2"/>
        </patternFill>
      </fill>
    </dxf>
    <dxf>
      <font>
        <b/>
        <i val="0"/>
        <condense val="0"/>
        <extend val="0"/>
        <color indexed="48"/>
      </font>
    </dxf>
    <dxf>
      <font>
        <b/>
        <i val="0"/>
        <condense val="0"/>
        <extend val="0"/>
        <color indexed="48"/>
      </font>
      <fill>
        <patternFill patternType="none">
          <fgColor indexed="64"/>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456"/>
  <sheetViews>
    <sheetView workbookViewId="0">
      <selection activeCell="H24" sqref="H24"/>
    </sheetView>
  </sheetViews>
  <sheetFormatPr baseColWidth="10" defaultRowHeight="15" x14ac:dyDescent="0.25"/>
  <cols>
    <col min="4" max="5" width="15.85546875" bestFit="1" customWidth="1"/>
    <col min="6" max="7" width="6.7109375" customWidth="1"/>
  </cols>
  <sheetData>
    <row r="2" spans="2:7" x14ac:dyDescent="0.25">
      <c r="B2" s="8" t="s">
        <v>0</v>
      </c>
      <c r="C2" s="9"/>
      <c r="D2" s="9"/>
      <c r="E2" s="9"/>
      <c r="F2" s="9"/>
      <c r="G2" s="9"/>
    </row>
    <row r="3" spans="2:7" x14ac:dyDescent="0.25">
      <c r="B3" s="1">
        <v>43322</v>
      </c>
      <c r="C3" s="6">
        <v>0.86458333333333337</v>
      </c>
      <c r="D3" s="3" t="s">
        <v>38</v>
      </c>
      <c r="E3" s="3" t="s">
        <v>39</v>
      </c>
      <c r="F3" s="4">
        <v>3</v>
      </c>
      <c r="G3" s="4">
        <v>1</v>
      </c>
    </row>
    <row r="4" spans="2:7" x14ac:dyDescent="0.25">
      <c r="B4" s="1">
        <v>43323</v>
      </c>
      <c r="C4" s="6">
        <v>0.70833333333333337</v>
      </c>
      <c r="D4" s="3" t="s">
        <v>40</v>
      </c>
      <c r="E4" s="3" t="s">
        <v>41</v>
      </c>
      <c r="F4" s="4">
        <v>1</v>
      </c>
      <c r="G4" s="4">
        <v>1</v>
      </c>
    </row>
    <row r="5" spans="2:7" x14ac:dyDescent="0.25">
      <c r="B5" s="1">
        <v>43323</v>
      </c>
      <c r="C5" s="6">
        <v>0.83333333333333337</v>
      </c>
      <c r="D5" s="3" t="s">
        <v>42</v>
      </c>
      <c r="E5" s="3" t="s">
        <v>43</v>
      </c>
      <c r="F5" s="4">
        <v>1</v>
      </c>
      <c r="G5" s="4">
        <v>0</v>
      </c>
    </row>
    <row r="6" spans="2:7" x14ac:dyDescent="0.25">
      <c r="B6" s="1">
        <v>43323</v>
      </c>
      <c r="C6" s="6">
        <v>0.83333333333333337</v>
      </c>
      <c r="D6" s="3" t="s">
        <v>44</v>
      </c>
      <c r="E6" s="3" t="s">
        <v>45</v>
      </c>
      <c r="F6" s="4">
        <v>2</v>
      </c>
      <c r="G6" s="4">
        <v>0</v>
      </c>
    </row>
    <row r="7" spans="2:7" x14ac:dyDescent="0.25">
      <c r="B7" s="1">
        <v>43323</v>
      </c>
      <c r="C7" s="6">
        <v>0.83333333333333304</v>
      </c>
      <c r="D7" s="3" t="s">
        <v>46</v>
      </c>
      <c r="E7" s="3" t="s">
        <v>47</v>
      </c>
      <c r="F7" s="4">
        <v>2</v>
      </c>
      <c r="G7" s="4">
        <v>2</v>
      </c>
    </row>
    <row r="8" spans="2:7" x14ac:dyDescent="0.25">
      <c r="B8" s="1">
        <v>43323</v>
      </c>
      <c r="C8" s="6">
        <v>0.83333333333333304</v>
      </c>
      <c r="D8" s="3" t="s">
        <v>48</v>
      </c>
      <c r="E8" s="3" t="s">
        <v>49</v>
      </c>
      <c r="F8" s="4">
        <v>4</v>
      </c>
      <c r="G8" s="4">
        <v>0</v>
      </c>
    </row>
    <row r="9" spans="2:7" x14ac:dyDescent="0.25">
      <c r="B9" s="1">
        <v>43323</v>
      </c>
      <c r="C9" s="6">
        <v>0.83333333333333304</v>
      </c>
      <c r="D9" s="3" t="s">
        <v>50</v>
      </c>
      <c r="E9" s="3" t="s">
        <v>51</v>
      </c>
      <c r="F9" s="4">
        <v>0</v>
      </c>
      <c r="G9" s="4">
        <v>1</v>
      </c>
    </row>
    <row r="10" spans="2:7" x14ac:dyDescent="0.25">
      <c r="B10" s="1">
        <v>43324</v>
      </c>
      <c r="C10" s="6">
        <v>0.625</v>
      </c>
      <c r="D10" s="3" t="s">
        <v>52</v>
      </c>
      <c r="E10" s="3" t="s">
        <v>53</v>
      </c>
      <c r="F10" s="4">
        <v>3</v>
      </c>
      <c r="G10" s="4">
        <v>2</v>
      </c>
    </row>
    <row r="11" spans="2:7" x14ac:dyDescent="0.25">
      <c r="B11" s="1">
        <v>43324</v>
      </c>
      <c r="C11" s="6">
        <v>0.70833333333333337</v>
      </c>
      <c r="D11" s="3" t="s">
        <v>54</v>
      </c>
      <c r="E11" s="3" t="s">
        <v>55</v>
      </c>
      <c r="F11" s="4">
        <v>1</v>
      </c>
      <c r="G11" s="4">
        <v>0</v>
      </c>
    </row>
    <row r="12" spans="2:7" x14ac:dyDescent="0.25">
      <c r="B12" s="1">
        <v>43324</v>
      </c>
      <c r="C12" s="6">
        <v>0.875</v>
      </c>
      <c r="D12" s="3" t="s">
        <v>56</v>
      </c>
      <c r="E12" s="3" t="s">
        <v>57</v>
      </c>
      <c r="F12" s="4">
        <v>4</v>
      </c>
      <c r="G12" s="4">
        <v>1</v>
      </c>
    </row>
    <row r="14" spans="2:7" x14ac:dyDescent="0.25">
      <c r="B14" s="8" t="s">
        <v>1</v>
      </c>
      <c r="C14" s="9"/>
      <c r="D14" s="9"/>
      <c r="E14" s="9"/>
      <c r="F14" s="9"/>
      <c r="G14" s="9"/>
    </row>
    <row r="15" spans="2:7" x14ac:dyDescent="0.25">
      <c r="B15" s="1">
        <v>43330</v>
      </c>
      <c r="C15" s="2"/>
      <c r="D15" s="3" t="s">
        <v>53</v>
      </c>
      <c r="E15" s="3" t="s">
        <v>46</v>
      </c>
      <c r="F15" s="4">
        <v>1</v>
      </c>
      <c r="G15" s="4">
        <v>0</v>
      </c>
    </row>
    <row r="16" spans="2:7" x14ac:dyDescent="0.25">
      <c r="B16" s="1"/>
      <c r="C16" s="2"/>
      <c r="D16" s="3" t="s">
        <v>57</v>
      </c>
      <c r="E16" s="3" t="s">
        <v>48</v>
      </c>
      <c r="F16" s="4">
        <v>0</v>
      </c>
      <c r="G16" s="4">
        <v>2</v>
      </c>
    </row>
    <row r="17" spans="2:7" x14ac:dyDescent="0.25">
      <c r="B17" s="1"/>
      <c r="C17" s="2"/>
      <c r="D17" s="3" t="s">
        <v>47</v>
      </c>
      <c r="E17" s="3" t="s">
        <v>40</v>
      </c>
      <c r="F17" s="4">
        <v>1</v>
      </c>
      <c r="G17" s="4">
        <v>1</v>
      </c>
    </row>
    <row r="18" spans="2:7" x14ac:dyDescent="0.25">
      <c r="B18" s="1"/>
      <c r="C18" s="5"/>
      <c r="D18" s="3" t="s">
        <v>51</v>
      </c>
      <c r="E18" s="3" t="s">
        <v>56</v>
      </c>
      <c r="F18" s="4">
        <v>1</v>
      </c>
      <c r="G18" s="4">
        <v>3</v>
      </c>
    </row>
    <row r="19" spans="2:7" x14ac:dyDescent="0.25">
      <c r="B19" s="1"/>
      <c r="C19" s="2"/>
      <c r="D19" s="3" t="s">
        <v>41</v>
      </c>
      <c r="E19" s="3" t="s">
        <v>44</v>
      </c>
      <c r="F19" s="4">
        <v>2</v>
      </c>
      <c r="G19" s="4">
        <v>1</v>
      </c>
    </row>
    <row r="20" spans="2:7" x14ac:dyDescent="0.25">
      <c r="B20" s="1"/>
      <c r="C20" s="2"/>
      <c r="D20" s="3" t="s">
        <v>43</v>
      </c>
      <c r="E20" s="3" t="s">
        <v>38</v>
      </c>
      <c r="F20" s="4">
        <v>0</v>
      </c>
      <c r="G20" s="4">
        <v>2</v>
      </c>
    </row>
    <row r="21" spans="2:7" x14ac:dyDescent="0.25">
      <c r="B21" s="1"/>
      <c r="C21" s="2"/>
      <c r="D21" s="3" t="s">
        <v>49</v>
      </c>
      <c r="E21" s="3" t="s">
        <v>52</v>
      </c>
      <c r="F21" s="4">
        <v>1</v>
      </c>
      <c r="G21" s="4">
        <v>3</v>
      </c>
    </row>
    <row r="22" spans="2:7" x14ac:dyDescent="0.25">
      <c r="B22" s="1"/>
      <c r="C22" s="2"/>
      <c r="D22" s="3" t="s">
        <v>45</v>
      </c>
      <c r="E22" s="3" t="s">
        <v>42</v>
      </c>
      <c r="F22" s="4">
        <v>2</v>
      </c>
      <c r="G22" s="4">
        <v>0</v>
      </c>
    </row>
    <row r="23" spans="2:7" x14ac:dyDescent="0.25">
      <c r="B23" s="1"/>
      <c r="C23" s="2"/>
      <c r="D23" s="3" t="s">
        <v>55</v>
      </c>
      <c r="E23" s="3" t="s">
        <v>50</v>
      </c>
      <c r="F23" s="4">
        <v>1</v>
      </c>
      <c r="G23" s="4">
        <v>1</v>
      </c>
    </row>
    <row r="24" spans="2:7" x14ac:dyDescent="0.25">
      <c r="B24" s="1"/>
      <c r="C24" s="2"/>
      <c r="D24" s="3" t="s">
        <v>39</v>
      </c>
      <c r="E24" s="3" t="s">
        <v>54</v>
      </c>
      <c r="F24" s="4">
        <v>2</v>
      </c>
      <c r="G24" s="4">
        <v>1</v>
      </c>
    </row>
    <row r="26" spans="2:7" x14ac:dyDescent="0.25">
      <c r="B26" s="8" t="s">
        <v>2</v>
      </c>
      <c r="C26" s="9"/>
      <c r="D26" s="9"/>
      <c r="E26" s="9"/>
      <c r="F26" s="9"/>
      <c r="G26" s="9"/>
    </row>
    <row r="27" spans="2:7" x14ac:dyDescent="0.25">
      <c r="B27" s="1">
        <v>43337</v>
      </c>
      <c r="C27" s="2"/>
      <c r="D27" s="3" t="s">
        <v>53</v>
      </c>
      <c r="E27" s="3" t="s">
        <v>49</v>
      </c>
      <c r="F27" s="4"/>
      <c r="G27" s="4"/>
    </row>
    <row r="28" spans="2:7" x14ac:dyDescent="0.25">
      <c r="B28" s="1"/>
      <c r="C28" s="2"/>
      <c r="D28" s="3" t="s">
        <v>54</v>
      </c>
      <c r="E28" s="3" t="s">
        <v>41</v>
      </c>
      <c r="F28" s="4"/>
      <c r="G28" s="4"/>
    </row>
    <row r="29" spans="2:7" x14ac:dyDescent="0.25">
      <c r="B29" s="1"/>
      <c r="C29" s="2"/>
      <c r="D29" s="3" t="s">
        <v>44</v>
      </c>
      <c r="E29" s="3" t="s">
        <v>51</v>
      </c>
      <c r="F29" s="4"/>
      <c r="G29" s="4"/>
    </row>
    <row r="30" spans="2:7" x14ac:dyDescent="0.25">
      <c r="B30" s="1"/>
      <c r="C30" s="5"/>
      <c r="D30" s="3" t="s">
        <v>52</v>
      </c>
      <c r="E30" s="3" t="s">
        <v>55</v>
      </c>
      <c r="F30" s="4"/>
      <c r="G30" s="4"/>
    </row>
    <row r="31" spans="2:7" x14ac:dyDescent="0.25">
      <c r="B31" s="1"/>
      <c r="C31" s="2"/>
      <c r="D31" s="3" t="s">
        <v>38</v>
      </c>
      <c r="E31" s="3" t="s">
        <v>45</v>
      </c>
      <c r="F31" s="4"/>
      <c r="G31" s="4"/>
    </row>
    <row r="32" spans="2:7" x14ac:dyDescent="0.25">
      <c r="B32" s="1"/>
      <c r="C32" s="2"/>
      <c r="D32" s="3" t="s">
        <v>46</v>
      </c>
      <c r="E32" s="3" t="s">
        <v>50</v>
      </c>
      <c r="F32" s="4"/>
      <c r="G32" s="4"/>
    </row>
    <row r="33" spans="2:7" x14ac:dyDescent="0.25">
      <c r="B33" s="1"/>
      <c r="C33" s="2"/>
      <c r="D33" s="3" t="s">
        <v>40</v>
      </c>
      <c r="E33" s="3" t="s">
        <v>57</v>
      </c>
      <c r="F33" s="4"/>
      <c r="G33" s="4"/>
    </row>
    <row r="34" spans="2:7" x14ac:dyDescent="0.25">
      <c r="B34" s="1"/>
      <c r="C34" s="2"/>
      <c r="D34" s="3" t="s">
        <v>48</v>
      </c>
      <c r="E34" s="3" t="s">
        <v>47</v>
      </c>
      <c r="F34" s="4"/>
      <c r="G34" s="4"/>
    </row>
    <row r="35" spans="2:7" x14ac:dyDescent="0.25">
      <c r="B35" s="1"/>
      <c r="C35" s="2"/>
      <c r="D35" s="3" t="s">
        <v>56</v>
      </c>
      <c r="E35" s="3" t="s">
        <v>42</v>
      </c>
      <c r="F35" s="4"/>
      <c r="G35" s="4"/>
    </row>
    <row r="36" spans="2:7" x14ac:dyDescent="0.25">
      <c r="B36" s="1"/>
      <c r="C36" s="2"/>
      <c r="D36" s="3" t="s">
        <v>39</v>
      </c>
      <c r="E36" s="3" t="s">
        <v>43</v>
      </c>
      <c r="F36" s="4"/>
      <c r="G36" s="4"/>
    </row>
    <row r="38" spans="2:7" x14ac:dyDescent="0.25">
      <c r="B38" s="8" t="s">
        <v>3</v>
      </c>
      <c r="C38" s="9"/>
      <c r="D38" s="9"/>
      <c r="E38" s="9"/>
      <c r="F38" s="9"/>
      <c r="G38" s="9"/>
    </row>
    <row r="39" spans="2:7" x14ac:dyDescent="0.25">
      <c r="B39" s="1">
        <v>43344</v>
      </c>
      <c r="C39" s="2"/>
      <c r="D39" s="3" t="s">
        <v>42</v>
      </c>
      <c r="E39" s="3" t="s">
        <v>44</v>
      </c>
      <c r="F39" s="4"/>
      <c r="G39" s="4"/>
    </row>
    <row r="40" spans="2:7" x14ac:dyDescent="0.25">
      <c r="B40" s="1"/>
      <c r="C40" s="2"/>
      <c r="D40" s="3" t="s">
        <v>47</v>
      </c>
      <c r="E40" s="3" t="s">
        <v>57</v>
      </c>
      <c r="F40" s="4"/>
      <c r="G40" s="4"/>
    </row>
    <row r="41" spans="2:7" x14ac:dyDescent="0.25">
      <c r="B41" s="1"/>
      <c r="C41" s="2"/>
      <c r="D41" s="3" t="s">
        <v>51</v>
      </c>
      <c r="E41" s="3" t="s">
        <v>39</v>
      </c>
      <c r="F41" s="4"/>
      <c r="G41" s="4"/>
    </row>
    <row r="42" spans="2:7" x14ac:dyDescent="0.25">
      <c r="B42" s="1"/>
      <c r="C42" s="5"/>
      <c r="D42" s="3" t="s">
        <v>52</v>
      </c>
      <c r="E42" s="3" t="s">
        <v>48</v>
      </c>
      <c r="F42" s="4"/>
      <c r="G42" s="4"/>
    </row>
    <row r="43" spans="2:7" x14ac:dyDescent="0.25">
      <c r="B43" s="1"/>
      <c r="C43" s="2"/>
      <c r="D43" s="3" t="s">
        <v>43</v>
      </c>
      <c r="E43" s="3" t="s">
        <v>56</v>
      </c>
      <c r="F43" s="4"/>
      <c r="G43" s="4"/>
    </row>
    <row r="44" spans="2:7" x14ac:dyDescent="0.25">
      <c r="B44" s="1"/>
      <c r="C44" s="2"/>
      <c r="D44" s="3" t="s">
        <v>49</v>
      </c>
      <c r="E44" s="3" t="s">
        <v>46</v>
      </c>
      <c r="F44" s="4"/>
      <c r="G44" s="4"/>
    </row>
    <row r="45" spans="2:7" x14ac:dyDescent="0.25">
      <c r="B45" s="1"/>
      <c r="C45" s="2"/>
      <c r="D45" s="3" t="s">
        <v>45</v>
      </c>
      <c r="E45" s="3" t="s">
        <v>54</v>
      </c>
      <c r="F45" s="4"/>
      <c r="G45" s="4"/>
    </row>
    <row r="46" spans="2:7" x14ac:dyDescent="0.25">
      <c r="B46" s="1"/>
      <c r="C46" s="2"/>
      <c r="D46" s="3" t="s">
        <v>50</v>
      </c>
      <c r="E46" s="3" t="s">
        <v>53</v>
      </c>
      <c r="F46" s="4"/>
      <c r="G46" s="4"/>
    </row>
    <row r="47" spans="2:7" x14ac:dyDescent="0.25">
      <c r="B47" s="1"/>
      <c r="C47" s="2"/>
      <c r="D47" s="3" t="s">
        <v>55</v>
      </c>
      <c r="E47" s="3" t="s">
        <v>40</v>
      </c>
      <c r="F47" s="4"/>
      <c r="G47" s="4"/>
    </row>
    <row r="48" spans="2:7" x14ac:dyDescent="0.25">
      <c r="B48" s="1">
        <v>43345</v>
      </c>
      <c r="C48" s="6">
        <v>0.875</v>
      </c>
      <c r="D48" s="3" t="s">
        <v>41</v>
      </c>
      <c r="E48" s="3" t="s">
        <v>38</v>
      </c>
      <c r="F48" s="4"/>
      <c r="G48" s="4"/>
    </row>
    <row r="50" spans="2:7" x14ac:dyDescent="0.25">
      <c r="B50" s="8" t="s">
        <v>4</v>
      </c>
      <c r="C50" s="9"/>
      <c r="D50" s="9"/>
      <c r="E50" s="9"/>
      <c r="F50" s="9"/>
      <c r="G50" s="9"/>
    </row>
    <row r="51" spans="2:7" x14ac:dyDescent="0.25">
      <c r="B51" s="1">
        <v>43358</v>
      </c>
      <c r="C51" s="2"/>
      <c r="D51" s="3" t="s">
        <v>53</v>
      </c>
      <c r="E51" s="3" t="s">
        <v>44</v>
      </c>
      <c r="F51" s="4"/>
      <c r="G51" s="4"/>
    </row>
    <row r="52" spans="2:7" x14ac:dyDescent="0.25">
      <c r="B52" s="1"/>
      <c r="C52" s="2"/>
      <c r="D52" s="3" t="s">
        <v>54</v>
      </c>
      <c r="E52" s="3" t="s">
        <v>43</v>
      </c>
      <c r="F52" s="4"/>
      <c r="G52" s="4"/>
    </row>
    <row r="53" spans="2:7" x14ac:dyDescent="0.25">
      <c r="B53" s="1"/>
      <c r="C53" s="2"/>
      <c r="D53" s="3" t="s">
        <v>57</v>
      </c>
      <c r="E53" s="3" t="s">
        <v>52</v>
      </c>
      <c r="F53" s="4"/>
      <c r="G53" s="4"/>
    </row>
    <row r="54" spans="2:7" x14ac:dyDescent="0.25">
      <c r="B54" s="1"/>
      <c r="C54" s="5"/>
      <c r="D54" s="3" t="s">
        <v>47</v>
      </c>
      <c r="E54" s="3" t="s">
        <v>42</v>
      </c>
      <c r="F54" s="4"/>
      <c r="G54" s="4"/>
    </row>
    <row r="55" spans="2:7" x14ac:dyDescent="0.25">
      <c r="B55" s="1"/>
      <c r="C55" s="2"/>
      <c r="D55" s="3" t="s">
        <v>38</v>
      </c>
      <c r="E55" s="3" t="s">
        <v>51</v>
      </c>
      <c r="F55" s="4"/>
      <c r="G55" s="4"/>
    </row>
    <row r="56" spans="2:7" x14ac:dyDescent="0.25">
      <c r="B56" s="1"/>
      <c r="C56" s="2"/>
      <c r="D56" s="3" t="s">
        <v>46</v>
      </c>
      <c r="E56" s="3" t="s">
        <v>55</v>
      </c>
      <c r="F56" s="4"/>
      <c r="G56" s="4"/>
    </row>
    <row r="57" spans="2:7" x14ac:dyDescent="0.25">
      <c r="B57" s="1"/>
      <c r="C57" s="2"/>
      <c r="D57" s="3" t="s">
        <v>40</v>
      </c>
      <c r="E57" s="3" t="s">
        <v>49</v>
      </c>
      <c r="F57" s="4"/>
      <c r="G57" s="4"/>
    </row>
    <row r="58" spans="2:7" x14ac:dyDescent="0.25">
      <c r="B58" s="1"/>
      <c r="C58" s="2"/>
      <c r="D58" s="3" t="s">
        <v>48</v>
      </c>
      <c r="E58" s="3" t="s">
        <v>45</v>
      </c>
      <c r="F58" s="4"/>
      <c r="G58" s="4"/>
    </row>
    <row r="59" spans="2:7" x14ac:dyDescent="0.25">
      <c r="B59" s="1"/>
      <c r="C59" s="2"/>
      <c r="D59" s="3" t="s">
        <v>56</v>
      </c>
      <c r="E59" s="3" t="s">
        <v>50</v>
      </c>
      <c r="F59" s="4"/>
      <c r="G59" s="4"/>
    </row>
    <row r="60" spans="2:7" x14ac:dyDescent="0.25">
      <c r="B60" s="1"/>
      <c r="C60" s="2"/>
      <c r="D60" s="3" t="s">
        <v>39</v>
      </c>
      <c r="E60" s="3" t="s">
        <v>41</v>
      </c>
      <c r="F60" s="4"/>
      <c r="G60" s="4"/>
    </row>
    <row r="62" spans="2:7" x14ac:dyDescent="0.25">
      <c r="B62" s="8" t="s">
        <v>5</v>
      </c>
      <c r="C62" s="9"/>
      <c r="D62" s="9"/>
      <c r="E62" s="9"/>
      <c r="F62" s="9"/>
      <c r="G62" s="9"/>
    </row>
    <row r="63" spans="2:7" x14ac:dyDescent="0.25">
      <c r="B63" s="1">
        <v>43365</v>
      </c>
      <c r="C63" s="2"/>
      <c r="D63" s="3" t="s">
        <v>42</v>
      </c>
      <c r="E63" s="3" t="s">
        <v>39</v>
      </c>
      <c r="F63" s="4"/>
      <c r="G63" s="4"/>
    </row>
    <row r="64" spans="2:7" x14ac:dyDescent="0.25">
      <c r="B64" s="1"/>
      <c r="C64" s="2"/>
      <c r="D64" s="3" t="s">
        <v>51</v>
      </c>
      <c r="E64" s="3" t="s">
        <v>54</v>
      </c>
      <c r="F64" s="4"/>
      <c r="G64" s="4"/>
    </row>
    <row r="65" spans="2:7" x14ac:dyDescent="0.25">
      <c r="B65" s="1"/>
      <c r="C65" s="2"/>
      <c r="D65" s="3" t="s">
        <v>44</v>
      </c>
      <c r="E65" s="3" t="s">
        <v>40</v>
      </c>
      <c r="F65" s="4"/>
      <c r="G65" s="4"/>
    </row>
    <row r="66" spans="2:7" x14ac:dyDescent="0.25">
      <c r="B66" s="1"/>
      <c r="C66" s="5"/>
      <c r="D66" s="3" t="s">
        <v>41</v>
      </c>
      <c r="E66" s="3" t="s">
        <v>43</v>
      </c>
      <c r="F66" s="4"/>
      <c r="G66" s="4"/>
    </row>
    <row r="67" spans="2:7" x14ac:dyDescent="0.25">
      <c r="B67" s="1"/>
      <c r="C67" s="2"/>
      <c r="D67" s="3" t="s">
        <v>46</v>
      </c>
      <c r="E67" s="3" t="s">
        <v>48</v>
      </c>
      <c r="F67" s="4"/>
      <c r="G67" s="4"/>
    </row>
    <row r="68" spans="2:7" x14ac:dyDescent="0.25">
      <c r="B68" s="1"/>
      <c r="C68" s="2"/>
      <c r="D68" s="3" t="s">
        <v>49</v>
      </c>
      <c r="E68" s="3" t="s">
        <v>47</v>
      </c>
      <c r="F68" s="4"/>
      <c r="G68" s="4"/>
    </row>
    <row r="69" spans="2:7" x14ac:dyDescent="0.25">
      <c r="B69" s="1"/>
      <c r="C69" s="2"/>
      <c r="D69" s="3" t="s">
        <v>45</v>
      </c>
      <c r="E69" s="3" t="s">
        <v>56</v>
      </c>
      <c r="F69" s="4"/>
      <c r="G69" s="4"/>
    </row>
    <row r="70" spans="2:7" x14ac:dyDescent="0.25">
      <c r="B70" s="1"/>
      <c r="C70" s="2"/>
      <c r="D70" s="3" t="s">
        <v>50</v>
      </c>
      <c r="E70" s="3" t="s">
        <v>57</v>
      </c>
      <c r="F70" s="4"/>
      <c r="G70" s="4"/>
    </row>
    <row r="71" spans="2:7" x14ac:dyDescent="0.25">
      <c r="B71" s="1"/>
      <c r="C71" s="2"/>
      <c r="D71" s="3" t="s">
        <v>55</v>
      </c>
      <c r="E71" s="3" t="s">
        <v>53</v>
      </c>
      <c r="F71" s="4"/>
      <c r="G71" s="4"/>
    </row>
    <row r="72" spans="2:7" x14ac:dyDescent="0.25">
      <c r="B72" s="1">
        <v>43366</v>
      </c>
      <c r="C72" s="6">
        <v>0.875</v>
      </c>
      <c r="D72" s="3" t="s">
        <v>52</v>
      </c>
      <c r="E72" s="3" t="s">
        <v>38</v>
      </c>
      <c r="F72" s="4"/>
      <c r="G72" s="4"/>
    </row>
    <row r="74" spans="2:7" x14ac:dyDescent="0.25">
      <c r="B74" s="8" t="s">
        <v>6</v>
      </c>
      <c r="C74" s="9"/>
      <c r="D74" s="9"/>
      <c r="E74" s="9"/>
      <c r="F74" s="9"/>
      <c r="G74" s="9"/>
    </row>
    <row r="75" spans="2:7" x14ac:dyDescent="0.25">
      <c r="B75" s="1">
        <v>43369</v>
      </c>
      <c r="C75" s="2"/>
      <c r="D75" s="3" t="s">
        <v>53</v>
      </c>
      <c r="E75" s="3" t="s">
        <v>45</v>
      </c>
      <c r="F75" s="4"/>
      <c r="G75" s="4"/>
    </row>
    <row r="76" spans="2:7" x14ac:dyDescent="0.25">
      <c r="B76" s="1"/>
      <c r="C76" s="2"/>
      <c r="D76" s="3" t="s">
        <v>54</v>
      </c>
      <c r="E76" s="3" t="s">
        <v>44</v>
      </c>
      <c r="F76" s="4"/>
      <c r="G76" s="4"/>
    </row>
    <row r="77" spans="2:7" x14ac:dyDescent="0.25">
      <c r="B77" s="1"/>
      <c r="C77" s="2"/>
      <c r="D77" s="3" t="s">
        <v>57</v>
      </c>
      <c r="E77" s="3" t="s">
        <v>46</v>
      </c>
      <c r="F77" s="4"/>
      <c r="G77" s="4"/>
    </row>
    <row r="78" spans="2:7" x14ac:dyDescent="0.25">
      <c r="B78" s="1"/>
      <c r="C78" s="5"/>
      <c r="D78" s="3" t="s">
        <v>47</v>
      </c>
      <c r="E78" s="3" t="s">
        <v>52</v>
      </c>
      <c r="F78" s="4"/>
      <c r="G78" s="4"/>
    </row>
    <row r="79" spans="2:7" x14ac:dyDescent="0.25">
      <c r="B79" s="1"/>
      <c r="C79" s="2"/>
      <c r="D79" s="3" t="s">
        <v>38</v>
      </c>
      <c r="E79" s="3" t="s">
        <v>55</v>
      </c>
      <c r="F79" s="4"/>
      <c r="G79" s="4"/>
    </row>
    <row r="80" spans="2:7" x14ac:dyDescent="0.25">
      <c r="B80" s="1"/>
      <c r="C80" s="2"/>
      <c r="D80" s="3" t="s">
        <v>41</v>
      </c>
      <c r="E80" s="3" t="s">
        <v>42</v>
      </c>
      <c r="F80" s="4"/>
      <c r="G80" s="4"/>
    </row>
    <row r="81" spans="2:7" x14ac:dyDescent="0.25">
      <c r="B81" s="1"/>
      <c r="C81" s="2"/>
      <c r="D81" s="3" t="s">
        <v>40</v>
      </c>
      <c r="E81" s="3" t="s">
        <v>48</v>
      </c>
      <c r="F81" s="4"/>
      <c r="G81" s="4"/>
    </row>
    <row r="82" spans="2:7" x14ac:dyDescent="0.25">
      <c r="B82" s="1"/>
      <c r="C82" s="2"/>
      <c r="D82" s="3" t="s">
        <v>43</v>
      </c>
      <c r="E82" s="3" t="s">
        <v>51</v>
      </c>
      <c r="F82" s="4"/>
      <c r="G82" s="4"/>
    </row>
    <row r="83" spans="2:7" x14ac:dyDescent="0.25">
      <c r="B83" s="1"/>
      <c r="C83" s="2"/>
      <c r="D83" s="3" t="s">
        <v>56</v>
      </c>
      <c r="E83" s="3" t="s">
        <v>49</v>
      </c>
      <c r="F83" s="4"/>
      <c r="G83" s="4"/>
    </row>
    <row r="84" spans="2:7" x14ac:dyDescent="0.25">
      <c r="B84" s="1"/>
      <c r="C84" s="2"/>
      <c r="D84" s="3" t="s">
        <v>39</v>
      </c>
      <c r="E84" s="3" t="s">
        <v>50</v>
      </c>
      <c r="F84" s="4"/>
      <c r="G84" s="4"/>
    </row>
    <row r="86" spans="2:7" x14ac:dyDescent="0.25">
      <c r="B86" s="8" t="s">
        <v>7</v>
      </c>
      <c r="C86" s="9"/>
      <c r="D86" s="9"/>
      <c r="E86" s="9"/>
      <c r="F86" s="9"/>
      <c r="G86" s="9"/>
    </row>
    <row r="87" spans="2:7" x14ac:dyDescent="0.25">
      <c r="B87" s="1">
        <v>43372</v>
      </c>
      <c r="C87" s="2"/>
      <c r="D87" s="3" t="s">
        <v>42</v>
      </c>
      <c r="E87" s="3" t="s">
        <v>51</v>
      </c>
      <c r="F87" s="4"/>
      <c r="G87" s="4"/>
    </row>
    <row r="88" spans="2:7" x14ac:dyDescent="0.25">
      <c r="B88" s="1"/>
      <c r="C88" s="2"/>
      <c r="D88" s="3" t="s">
        <v>57</v>
      </c>
      <c r="E88" s="3" t="s">
        <v>53</v>
      </c>
      <c r="F88" s="4"/>
      <c r="G88" s="4"/>
    </row>
    <row r="89" spans="2:7" x14ac:dyDescent="0.25">
      <c r="B89" s="1"/>
      <c r="C89" s="2"/>
      <c r="D89" s="3" t="s">
        <v>44</v>
      </c>
      <c r="E89" s="3" t="s">
        <v>38</v>
      </c>
      <c r="F89" s="4"/>
      <c r="G89" s="4"/>
    </row>
    <row r="90" spans="2:7" x14ac:dyDescent="0.25">
      <c r="B90" s="1"/>
      <c r="C90" s="5"/>
      <c r="D90" s="3" t="s">
        <v>52</v>
      </c>
      <c r="E90" s="3" t="s">
        <v>40</v>
      </c>
      <c r="F90" s="4"/>
      <c r="G90" s="4"/>
    </row>
    <row r="91" spans="2:7" x14ac:dyDescent="0.25">
      <c r="B91" s="1"/>
      <c r="C91" s="2"/>
      <c r="D91" s="3" t="s">
        <v>46</v>
      </c>
      <c r="E91" s="3" t="s">
        <v>43</v>
      </c>
      <c r="F91" s="4"/>
      <c r="G91" s="4"/>
    </row>
    <row r="92" spans="2:7" x14ac:dyDescent="0.25">
      <c r="B92" s="1"/>
      <c r="C92" s="2"/>
      <c r="D92" s="3" t="s">
        <v>48</v>
      </c>
      <c r="E92" s="3" t="s">
        <v>56</v>
      </c>
      <c r="F92" s="4"/>
      <c r="G92" s="4"/>
    </row>
    <row r="93" spans="2:7" x14ac:dyDescent="0.25">
      <c r="B93" s="1"/>
      <c r="C93" s="2"/>
      <c r="D93" s="3" t="s">
        <v>49</v>
      </c>
      <c r="E93" s="3" t="s">
        <v>54</v>
      </c>
      <c r="F93" s="4"/>
      <c r="G93" s="4"/>
    </row>
    <row r="94" spans="2:7" x14ac:dyDescent="0.25">
      <c r="B94" s="1"/>
      <c r="C94" s="2"/>
      <c r="D94" s="3" t="s">
        <v>45</v>
      </c>
      <c r="E94" s="3" t="s">
        <v>39</v>
      </c>
      <c r="F94" s="4"/>
      <c r="G94" s="4"/>
    </row>
    <row r="95" spans="2:7" x14ac:dyDescent="0.25">
      <c r="B95" s="1"/>
      <c r="C95" s="2"/>
      <c r="D95" s="3" t="s">
        <v>50</v>
      </c>
      <c r="E95" s="3" t="s">
        <v>41</v>
      </c>
      <c r="F95" s="4"/>
      <c r="G95" s="4"/>
    </row>
    <row r="96" spans="2:7" x14ac:dyDescent="0.25">
      <c r="B96" s="1"/>
      <c r="C96" s="2"/>
      <c r="D96" s="3" t="s">
        <v>55</v>
      </c>
      <c r="E96" s="3" t="s">
        <v>47</v>
      </c>
      <c r="F96" s="4"/>
      <c r="G96" s="4"/>
    </row>
    <row r="98" spans="2:7" x14ac:dyDescent="0.25">
      <c r="B98" s="8" t="s">
        <v>8</v>
      </c>
      <c r="C98" s="9"/>
      <c r="D98" s="9"/>
      <c r="E98" s="9"/>
      <c r="F98" s="9"/>
      <c r="G98" s="9"/>
    </row>
    <row r="99" spans="2:7" x14ac:dyDescent="0.25">
      <c r="B99" s="1">
        <v>43379</v>
      </c>
      <c r="C99" s="2"/>
      <c r="D99" s="3" t="s">
        <v>53</v>
      </c>
      <c r="E99" s="3" t="s">
        <v>47</v>
      </c>
      <c r="F99" s="4"/>
      <c r="G99" s="4"/>
    </row>
    <row r="100" spans="2:7" x14ac:dyDescent="0.25">
      <c r="B100" s="1"/>
      <c r="C100" s="2"/>
      <c r="D100" s="3" t="s">
        <v>42</v>
      </c>
      <c r="E100" s="3" t="s">
        <v>55</v>
      </c>
      <c r="F100" s="4"/>
      <c r="G100" s="4"/>
    </row>
    <row r="101" spans="2:7" x14ac:dyDescent="0.25">
      <c r="B101" s="1"/>
      <c r="C101" s="2"/>
      <c r="D101" s="3" t="s">
        <v>54</v>
      </c>
      <c r="E101" s="3" t="s">
        <v>40</v>
      </c>
      <c r="F101" s="4"/>
      <c r="G101" s="4"/>
    </row>
    <row r="102" spans="2:7" x14ac:dyDescent="0.25">
      <c r="B102" s="1"/>
      <c r="C102" s="5"/>
      <c r="D102" s="3" t="s">
        <v>51</v>
      </c>
      <c r="E102" s="3" t="s">
        <v>46</v>
      </c>
      <c r="F102" s="4"/>
      <c r="G102" s="4"/>
    </row>
    <row r="103" spans="2:7" x14ac:dyDescent="0.25">
      <c r="B103" s="1"/>
      <c r="C103" s="2"/>
      <c r="D103" s="3" t="s">
        <v>44</v>
      </c>
      <c r="E103" s="3" t="s">
        <v>50</v>
      </c>
      <c r="F103" s="4"/>
      <c r="G103" s="4"/>
    </row>
    <row r="104" spans="2:7" x14ac:dyDescent="0.25">
      <c r="B104" s="1"/>
      <c r="C104" s="2"/>
      <c r="D104" s="3" t="s">
        <v>38</v>
      </c>
      <c r="E104" s="3" t="s">
        <v>57</v>
      </c>
      <c r="F104" s="4"/>
      <c r="G104" s="4"/>
    </row>
    <row r="105" spans="2:7" x14ac:dyDescent="0.25">
      <c r="B105" s="1"/>
      <c r="C105" s="2"/>
      <c r="D105" s="3" t="s">
        <v>41</v>
      </c>
      <c r="E105" s="3" t="s">
        <v>45</v>
      </c>
      <c r="F105" s="4"/>
      <c r="G105" s="4"/>
    </row>
    <row r="106" spans="2:7" x14ac:dyDescent="0.25">
      <c r="B106" s="1"/>
      <c r="C106" s="2"/>
      <c r="D106" s="3" t="s">
        <v>43</v>
      </c>
      <c r="E106" s="3" t="s">
        <v>49</v>
      </c>
      <c r="F106" s="4"/>
      <c r="G106" s="4"/>
    </row>
    <row r="107" spans="2:7" x14ac:dyDescent="0.25">
      <c r="B107" s="1"/>
      <c r="C107" s="2"/>
      <c r="D107" s="3" t="s">
        <v>39</v>
      </c>
      <c r="E107" s="3" t="s">
        <v>48</v>
      </c>
      <c r="F107" s="4"/>
      <c r="G107" s="4"/>
    </row>
    <row r="108" spans="2:7" x14ac:dyDescent="0.25">
      <c r="B108" s="1">
        <v>43380</v>
      </c>
      <c r="C108" s="6">
        <v>0.875</v>
      </c>
      <c r="D108" s="3" t="s">
        <v>56</v>
      </c>
      <c r="E108" s="3" t="s">
        <v>52</v>
      </c>
      <c r="F108" s="4"/>
      <c r="G108" s="4"/>
    </row>
    <row r="110" spans="2:7" x14ac:dyDescent="0.25">
      <c r="B110" s="8" t="s">
        <v>9</v>
      </c>
      <c r="C110" s="9"/>
      <c r="D110" s="9"/>
      <c r="E110" s="9"/>
      <c r="F110" s="9"/>
      <c r="G110" s="9"/>
    </row>
    <row r="111" spans="2:7" x14ac:dyDescent="0.25">
      <c r="B111" s="1">
        <v>43393</v>
      </c>
      <c r="C111" s="2"/>
      <c r="D111" s="3" t="s">
        <v>57</v>
      </c>
      <c r="E111" s="3" t="s">
        <v>51</v>
      </c>
      <c r="F111" s="4"/>
      <c r="G111" s="4"/>
    </row>
    <row r="112" spans="2:7" x14ac:dyDescent="0.25">
      <c r="B112" s="1"/>
      <c r="C112" s="2"/>
      <c r="D112" s="3" t="s">
        <v>47</v>
      </c>
      <c r="E112" s="3" t="s">
        <v>44</v>
      </c>
      <c r="F112" s="4"/>
      <c r="G112" s="4"/>
    </row>
    <row r="113" spans="2:7" x14ac:dyDescent="0.25">
      <c r="B113" s="1"/>
      <c r="C113" s="2"/>
      <c r="D113" s="3" t="s">
        <v>52</v>
      </c>
      <c r="E113" s="3" t="s">
        <v>43</v>
      </c>
      <c r="F113" s="4"/>
      <c r="G113" s="4"/>
    </row>
    <row r="114" spans="2:7" x14ac:dyDescent="0.25">
      <c r="B114" s="1"/>
      <c r="C114" s="5"/>
      <c r="D114" s="3" t="s">
        <v>46</v>
      </c>
      <c r="E114" s="3" t="s">
        <v>54</v>
      </c>
      <c r="F114" s="4"/>
      <c r="G114" s="4"/>
    </row>
    <row r="115" spans="2:7" x14ac:dyDescent="0.25">
      <c r="B115" s="1"/>
      <c r="C115" s="2"/>
      <c r="D115" s="3" t="s">
        <v>40</v>
      </c>
      <c r="E115" s="3" t="s">
        <v>39</v>
      </c>
      <c r="F115" s="4"/>
      <c r="G115" s="4"/>
    </row>
    <row r="116" spans="2:7" x14ac:dyDescent="0.25">
      <c r="B116" s="1"/>
      <c r="C116" s="2"/>
      <c r="D116" s="3" t="s">
        <v>48</v>
      </c>
      <c r="E116" s="3" t="s">
        <v>38</v>
      </c>
      <c r="F116" s="4"/>
      <c r="G116" s="4"/>
    </row>
    <row r="117" spans="2:7" x14ac:dyDescent="0.25">
      <c r="B117" s="1"/>
      <c r="C117" s="2"/>
      <c r="D117" s="3" t="s">
        <v>56</v>
      </c>
      <c r="E117" s="3" t="s">
        <v>53</v>
      </c>
      <c r="F117" s="4"/>
      <c r="G117" s="4"/>
    </row>
    <row r="118" spans="2:7" x14ac:dyDescent="0.25">
      <c r="B118" s="1"/>
      <c r="C118" s="2"/>
      <c r="D118" s="3" t="s">
        <v>49</v>
      </c>
      <c r="E118" s="3" t="s">
        <v>42</v>
      </c>
      <c r="F118" s="4"/>
      <c r="G118" s="4"/>
    </row>
    <row r="119" spans="2:7" x14ac:dyDescent="0.25">
      <c r="B119" s="1"/>
      <c r="C119" s="2"/>
      <c r="D119" s="3" t="s">
        <v>50</v>
      </c>
      <c r="E119" s="3" t="s">
        <v>45</v>
      </c>
      <c r="F119" s="4"/>
      <c r="G119" s="4"/>
    </row>
    <row r="120" spans="2:7" x14ac:dyDescent="0.25">
      <c r="B120" s="1"/>
      <c r="C120" s="2"/>
      <c r="D120" s="3" t="s">
        <v>55</v>
      </c>
      <c r="E120" s="3" t="s">
        <v>41</v>
      </c>
      <c r="F120" s="4"/>
      <c r="G120" s="4"/>
    </row>
    <row r="122" spans="2:7" x14ac:dyDescent="0.25">
      <c r="B122" s="8" t="s">
        <v>10</v>
      </c>
      <c r="C122" s="9"/>
      <c r="D122" s="9"/>
      <c r="E122" s="9"/>
      <c r="F122" s="9"/>
      <c r="G122" s="9"/>
    </row>
    <row r="123" spans="2:7" x14ac:dyDescent="0.25">
      <c r="B123" s="1">
        <v>43400</v>
      </c>
      <c r="C123" s="2"/>
      <c r="D123" s="3" t="s">
        <v>53</v>
      </c>
      <c r="E123" s="3" t="s">
        <v>40</v>
      </c>
      <c r="F123" s="4"/>
      <c r="G123" s="4"/>
    </row>
    <row r="124" spans="2:7" x14ac:dyDescent="0.25">
      <c r="B124" s="1"/>
      <c r="C124" s="2"/>
      <c r="D124" s="3" t="s">
        <v>42</v>
      </c>
      <c r="E124" s="3" t="s">
        <v>52</v>
      </c>
      <c r="F124" s="4"/>
      <c r="G124" s="4"/>
    </row>
    <row r="125" spans="2:7" x14ac:dyDescent="0.25">
      <c r="B125" s="1"/>
      <c r="C125" s="2"/>
      <c r="D125" s="3" t="s">
        <v>54</v>
      </c>
      <c r="E125" s="3" t="s">
        <v>48</v>
      </c>
      <c r="F125" s="4"/>
      <c r="G125" s="4"/>
    </row>
    <row r="126" spans="2:7" x14ac:dyDescent="0.25">
      <c r="B126" s="1"/>
      <c r="C126" s="5"/>
      <c r="D126" s="3" t="s">
        <v>51</v>
      </c>
      <c r="E126" s="3" t="s">
        <v>55</v>
      </c>
      <c r="F126" s="4"/>
      <c r="G126" s="4"/>
    </row>
    <row r="127" spans="2:7" x14ac:dyDescent="0.25">
      <c r="B127" s="1"/>
      <c r="C127" s="2"/>
      <c r="D127" s="3" t="s">
        <v>44</v>
      </c>
      <c r="E127" s="3" t="s">
        <v>57</v>
      </c>
      <c r="F127" s="4"/>
      <c r="G127" s="4"/>
    </row>
    <row r="128" spans="2:7" x14ac:dyDescent="0.25">
      <c r="B128" s="1"/>
      <c r="C128" s="2"/>
      <c r="D128" s="3" t="s">
        <v>41</v>
      </c>
      <c r="E128" s="3" t="s">
        <v>47</v>
      </c>
      <c r="F128" s="4"/>
      <c r="G128" s="4"/>
    </row>
    <row r="129" spans="2:7" x14ac:dyDescent="0.25">
      <c r="B129" s="1"/>
      <c r="C129" s="2"/>
      <c r="D129" s="3" t="s">
        <v>43</v>
      </c>
      <c r="E129" s="3" t="s">
        <v>50</v>
      </c>
      <c r="F129" s="4"/>
      <c r="G129" s="4"/>
    </row>
    <row r="130" spans="2:7" x14ac:dyDescent="0.25">
      <c r="B130" s="1"/>
      <c r="C130" s="2"/>
      <c r="D130" s="3" t="s">
        <v>45</v>
      </c>
      <c r="E130" s="3" t="s">
        <v>49</v>
      </c>
      <c r="F130" s="4"/>
      <c r="G130" s="4"/>
    </row>
    <row r="131" spans="2:7" x14ac:dyDescent="0.25">
      <c r="B131" s="1"/>
      <c r="C131" s="2"/>
      <c r="D131" s="3" t="s">
        <v>39</v>
      </c>
      <c r="E131" s="3" t="s">
        <v>46</v>
      </c>
      <c r="F131" s="4"/>
      <c r="G131" s="4"/>
    </row>
    <row r="132" spans="2:7" x14ac:dyDescent="0.25">
      <c r="B132" s="1">
        <v>43401</v>
      </c>
      <c r="C132" s="6">
        <v>0.875</v>
      </c>
      <c r="D132" s="3" t="s">
        <v>38</v>
      </c>
      <c r="E132" s="3" t="s">
        <v>56</v>
      </c>
      <c r="F132" s="4"/>
      <c r="G132" s="4"/>
    </row>
    <row r="134" spans="2:7" x14ac:dyDescent="0.25">
      <c r="B134" s="8" t="s">
        <v>11</v>
      </c>
      <c r="C134" s="9"/>
      <c r="D134" s="9"/>
      <c r="E134" s="9"/>
      <c r="F134" s="9"/>
      <c r="G134" s="9"/>
    </row>
    <row r="135" spans="2:7" x14ac:dyDescent="0.25">
      <c r="B135" s="1">
        <v>43407</v>
      </c>
      <c r="C135" s="2"/>
      <c r="D135" s="3" t="s">
        <v>57</v>
      </c>
      <c r="E135" s="3" t="s">
        <v>45</v>
      </c>
      <c r="F135" s="4"/>
      <c r="G135" s="4"/>
    </row>
    <row r="136" spans="2:7" x14ac:dyDescent="0.25">
      <c r="B136" s="1"/>
      <c r="C136" s="2"/>
      <c r="D136" s="3" t="s">
        <v>47</v>
      </c>
      <c r="E136" s="3" t="s">
        <v>43</v>
      </c>
      <c r="F136" s="4"/>
      <c r="G136" s="4"/>
    </row>
    <row r="137" spans="2:7" x14ac:dyDescent="0.25">
      <c r="B137" s="1"/>
      <c r="C137" s="2"/>
      <c r="D137" s="3" t="s">
        <v>52</v>
      </c>
      <c r="E137" s="3" t="s">
        <v>54</v>
      </c>
      <c r="F137" s="4"/>
      <c r="G137" s="4"/>
    </row>
    <row r="138" spans="2:7" x14ac:dyDescent="0.25">
      <c r="B138" s="1"/>
      <c r="C138" s="5"/>
      <c r="D138" s="3" t="s">
        <v>46</v>
      </c>
      <c r="E138" s="3" t="s">
        <v>38</v>
      </c>
      <c r="F138" s="4"/>
      <c r="G138" s="4"/>
    </row>
    <row r="139" spans="2:7" x14ac:dyDescent="0.25">
      <c r="B139" s="1"/>
      <c r="C139" s="2"/>
      <c r="D139" s="3" t="s">
        <v>40</v>
      </c>
      <c r="E139" s="3" t="s">
        <v>51</v>
      </c>
      <c r="F139" s="4"/>
      <c r="G139" s="4"/>
    </row>
    <row r="140" spans="2:7" x14ac:dyDescent="0.25">
      <c r="B140" s="1"/>
      <c r="C140" s="2"/>
      <c r="D140" s="3" t="s">
        <v>48</v>
      </c>
      <c r="E140" s="3" t="s">
        <v>53</v>
      </c>
      <c r="F140" s="4"/>
      <c r="G140" s="4"/>
    </row>
    <row r="141" spans="2:7" x14ac:dyDescent="0.25">
      <c r="B141" s="1"/>
      <c r="C141" s="2"/>
      <c r="D141" s="3" t="s">
        <v>56</v>
      </c>
      <c r="E141" s="3" t="s">
        <v>44</v>
      </c>
      <c r="F141" s="4"/>
      <c r="G141" s="4"/>
    </row>
    <row r="142" spans="2:7" x14ac:dyDescent="0.25">
      <c r="B142" s="1"/>
      <c r="C142" s="2"/>
      <c r="D142" s="3" t="s">
        <v>49</v>
      </c>
      <c r="E142" s="3" t="s">
        <v>41</v>
      </c>
      <c r="F142" s="4"/>
      <c r="G142" s="4"/>
    </row>
    <row r="143" spans="2:7" x14ac:dyDescent="0.25">
      <c r="B143" s="1"/>
      <c r="C143" s="2"/>
      <c r="D143" s="3" t="s">
        <v>50</v>
      </c>
      <c r="E143" s="3" t="s">
        <v>42</v>
      </c>
      <c r="F143" s="4"/>
      <c r="G143" s="4"/>
    </row>
    <row r="144" spans="2:7" x14ac:dyDescent="0.25">
      <c r="B144" s="1"/>
      <c r="C144" s="2"/>
      <c r="D144" s="3" t="s">
        <v>55</v>
      </c>
      <c r="E144" s="3" t="s">
        <v>39</v>
      </c>
      <c r="F144" s="4"/>
      <c r="G144" s="4"/>
    </row>
    <row r="146" spans="2:7" x14ac:dyDescent="0.25">
      <c r="B146" s="8" t="s">
        <v>12</v>
      </c>
      <c r="C146" s="9"/>
      <c r="D146" s="9"/>
      <c r="E146" s="9"/>
      <c r="F146" s="9"/>
      <c r="G146" s="9"/>
    </row>
    <row r="147" spans="2:7" x14ac:dyDescent="0.25">
      <c r="B147" s="1">
        <v>43414</v>
      </c>
      <c r="C147" s="2"/>
      <c r="D147" s="3" t="s">
        <v>42</v>
      </c>
      <c r="E147" s="3" t="s">
        <v>46</v>
      </c>
      <c r="F147" s="4"/>
      <c r="G147" s="4"/>
    </row>
    <row r="148" spans="2:7" x14ac:dyDescent="0.25">
      <c r="B148" s="1"/>
      <c r="C148" s="2"/>
      <c r="D148" s="3" t="s">
        <v>54</v>
      </c>
      <c r="E148" s="3" t="s">
        <v>57</v>
      </c>
      <c r="F148" s="4"/>
      <c r="G148" s="4"/>
    </row>
    <row r="149" spans="2:7" x14ac:dyDescent="0.25">
      <c r="B149" s="1"/>
      <c r="C149" s="2"/>
      <c r="D149" s="3" t="s">
        <v>51</v>
      </c>
      <c r="E149" s="3" t="s">
        <v>52</v>
      </c>
      <c r="F149" s="4"/>
      <c r="G149" s="4"/>
    </row>
    <row r="150" spans="2:7" x14ac:dyDescent="0.25">
      <c r="B150" s="1"/>
      <c r="C150" s="5"/>
      <c r="D150" s="3" t="s">
        <v>44</v>
      </c>
      <c r="E150" s="3" t="s">
        <v>55</v>
      </c>
      <c r="F150" s="4"/>
      <c r="G150" s="4"/>
    </row>
    <row r="151" spans="2:7" x14ac:dyDescent="0.25">
      <c r="B151" s="1"/>
      <c r="C151" s="2"/>
      <c r="D151" s="3" t="s">
        <v>38</v>
      </c>
      <c r="E151" s="3" t="s">
        <v>47</v>
      </c>
      <c r="F151" s="4"/>
      <c r="G151" s="4"/>
    </row>
    <row r="152" spans="2:7" x14ac:dyDescent="0.25">
      <c r="B152" s="1"/>
      <c r="C152" s="2"/>
      <c r="D152" s="3" t="s">
        <v>43</v>
      </c>
      <c r="E152" s="3" t="s">
        <v>48</v>
      </c>
      <c r="F152" s="4"/>
      <c r="G152" s="4"/>
    </row>
    <row r="153" spans="2:7" x14ac:dyDescent="0.25">
      <c r="B153" s="1"/>
      <c r="C153" s="2"/>
      <c r="D153" s="3" t="s">
        <v>45</v>
      </c>
      <c r="E153" s="3" t="s">
        <v>40</v>
      </c>
      <c r="F153" s="4"/>
      <c r="G153" s="4"/>
    </row>
    <row r="154" spans="2:7" x14ac:dyDescent="0.25">
      <c r="B154" s="1"/>
      <c r="C154" s="2"/>
      <c r="D154" s="3" t="s">
        <v>50</v>
      </c>
      <c r="E154" s="3" t="s">
        <v>49</v>
      </c>
      <c r="F154" s="4"/>
      <c r="G154" s="4"/>
    </row>
    <row r="155" spans="2:7" x14ac:dyDescent="0.25">
      <c r="B155" s="1"/>
      <c r="C155" s="2"/>
      <c r="D155" s="3" t="s">
        <v>39</v>
      </c>
      <c r="E155" s="3" t="s">
        <v>53</v>
      </c>
      <c r="F155" s="4"/>
      <c r="G155" s="4"/>
    </row>
    <row r="156" spans="2:7" x14ac:dyDescent="0.25">
      <c r="B156" s="1">
        <v>43415</v>
      </c>
      <c r="C156" s="6">
        <v>0.875</v>
      </c>
      <c r="D156" s="3" t="s">
        <v>41</v>
      </c>
      <c r="E156" s="3" t="s">
        <v>56</v>
      </c>
      <c r="F156" s="4"/>
      <c r="G156" s="4"/>
    </row>
    <row r="158" spans="2:7" x14ac:dyDescent="0.25">
      <c r="B158" s="8" t="s">
        <v>13</v>
      </c>
      <c r="C158" s="9"/>
      <c r="D158" s="9"/>
      <c r="E158" s="9"/>
      <c r="F158" s="9"/>
      <c r="G158" s="9"/>
    </row>
    <row r="159" spans="2:7" x14ac:dyDescent="0.25">
      <c r="B159" s="1">
        <v>43428</v>
      </c>
      <c r="C159" s="2"/>
      <c r="D159" s="3" t="s">
        <v>53</v>
      </c>
      <c r="E159" s="3" t="s">
        <v>38</v>
      </c>
      <c r="F159" s="4"/>
      <c r="G159" s="4"/>
    </row>
    <row r="160" spans="2:7" x14ac:dyDescent="0.25">
      <c r="B160" s="1"/>
      <c r="C160" s="2"/>
      <c r="D160" s="3" t="s">
        <v>57</v>
      </c>
      <c r="E160" s="3" t="s">
        <v>41</v>
      </c>
      <c r="F160" s="4"/>
      <c r="G160" s="4"/>
    </row>
    <row r="161" spans="2:7" x14ac:dyDescent="0.25">
      <c r="B161" s="1"/>
      <c r="C161" s="2"/>
      <c r="D161" s="3" t="s">
        <v>47</v>
      </c>
      <c r="E161" s="3" t="s">
        <v>54</v>
      </c>
      <c r="F161" s="4"/>
      <c r="G161" s="4"/>
    </row>
    <row r="162" spans="2:7" x14ac:dyDescent="0.25">
      <c r="B162" s="1"/>
      <c r="C162" s="5"/>
      <c r="D162" s="3" t="s">
        <v>52</v>
      </c>
      <c r="E162" s="3" t="s">
        <v>50</v>
      </c>
      <c r="F162" s="4"/>
      <c r="G162" s="4"/>
    </row>
    <row r="163" spans="2:7" x14ac:dyDescent="0.25">
      <c r="B163" s="1"/>
      <c r="C163" s="2"/>
      <c r="D163" s="3" t="s">
        <v>46</v>
      </c>
      <c r="E163" s="3" t="s">
        <v>45</v>
      </c>
      <c r="F163" s="4"/>
      <c r="G163" s="4"/>
    </row>
    <row r="164" spans="2:7" x14ac:dyDescent="0.25">
      <c r="B164" s="1"/>
      <c r="C164" s="2"/>
      <c r="D164" s="3" t="s">
        <v>40</v>
      </c>
      <c r="E164" s="3" t="s">
        <v>42</v>
      </c>
      <c r="F164" s="4"/>
      <c r="G164" s="4"/>
    </row>
    <row r="165" spans="2:7" x14ac:dyDescent="0.25">
      <c r="B165" s="1"/>
      <c r="C165" s="2"/>
      <c r="D165" s="3" t="s">
        <v>48</v>
      </c>
      <c r="E165" s="3" t="s">
        <v>44</v>
      </c>
      <c r="F165" s="4"/>
      <c r="G165" s="4"/>
    </row>
    <row r="166" spans="2:7" x14ac:dyDescent="0.25">
      <c r="B166" s="1"/>
      <c r="C166" s="2"/>
      <c r="D166" s="3" t="s">
        <v>56</v>
      </c>
      <c r="E166" s="3" t="s">
        <v>39</v>
      </c>
      <c r="F166" s="4"/>
      <c r="G166" s="4"/>
    </row>
    <row r="167" spans="2:7" x14ac:dyDescent="0.25">
      <c r="B167" s="1"/>
      <c r="C167" s="2"/>
      <c r="D167" s="3" t="s">
        <v>49</v>
      </c>
      <c r="E167" s="3" t="s">
        <v>51</v>
      </c>
      <c r="F167" s="4"/>
      <c r="G167" s="4"/>
    </row>
    <row r="168" spans="2:7" x14ac:dyDescent="0.25">
      <c r="B168" s="1"/>
      <c r="C168" s="2"/>
      <c r="D168" s="3" t="s">
        <v>55</v>
      </c>
      <c r="E168" s="3" t="s">
        <v>43</v>
      </c>
      <c r="F168" s="4"/>
      <c r="G168" s="4"/>
    </row>
    <row r="170" spans="2:7" x14ac:dyDescent="0.25">
      <c r="B170" s="8" t="s">
        <v>14</v>
      </c>
      <c r="C170" s="9"/>
      <c r="D170" s="9"/>
      <c r="E170" s="9"/>
      <c r="F170" s="9"/>
      <c r="G170" s="9"/>
    </row>
    <row r="171" spans="2:7" x14ac:dyDescent="0.25">
      <c r="B171" s="1">
        <v>43435</v>
      </c>
      <c r="C171" s="2"/>
      <c r="D171" s="3" t="s">
        <v>42</v>
      </c>
      <c r="E171" s="3" t="s">
        <v>57</v>
      </c>
      <c r="F171" s="4"/>
      <c r="G171" s="4"/>
    </row>
    <row r="172" spans="2:7" x14ac:dyDescent="0.25">
      <c r="B172" s="1"/>
      <c r="C172" s="2"/>
      <c r="D172" s="3" t="s">
        <v>54</v>
      </c>
      <c r="E172" s="3" t="s">
        <v>56</v>
      </c>
      <c r="F172" s="4"/>
      <c r="G172" s="4"/>
    </row>
    <row r="173" spans="2:7" x14ac:dyDescent="0.25">
      <c r="B173" s="1"/>
      <c r="C173" s="2"/>
      <c r="D173" s="3" t="s">
        <v>51</v>
      </c>
      <c r="E173" s="3" t="s">
        <v>48</v>
      </c>
      <c r="F173" s="4"/>
      <c r="G173" s="4"/>
    </row>
    <row r="174" spans="2:7" x14ac:dyDescent="0.25">
      <c r="B174" s="1"/>
      <c r="C174" s="5"/>
      <c r="D174" s="3" t="s">
        <v>44</v>
      </c>
      <c r="E174" s="3" t="s">
        <v>52</v>
      </c>
      <c r="F174" s="4"/>
      <c r="G174" s="4"/>
    </row>
    <row r="175" spans="2:7" x14ac:dyDescent="0.25">
      <c r="B175" s="1"/>
      <c r="C175" s="2"/>
      <c r="D175" s="3" t="s">
        <v>38</v>
      </c>
      <c r="E175" s="3" t="s">
        <v>49</v>
      </c>
      <c r="F175" s="4"/>
      <c r="G175" s="4"/>
    </row>
    <row r="176" spans="2:7" x14ac:dyDescent="0.25">
      <c r="B176" s="1"/>
      <c r="C176" s="2"/>
      <c r="D176" s="3" t="s">
        <v>41</v>
      </c>
      <c r="E176" s="3" t="s">
        <v>46</v>
      </c>
      <c r="F176" s="4"/>
      <c r="G176" s="4"/>
    </row>
    <row r="177" spans="2:7" x14ac:dyDescent="0.25">
      <c r="B177" s="1"/>
      <c r="C177" s="2"/>
      <c r="D177" s="3" t="s">
        <v>43</v>
      </c>
      <c r="E177" s="3" t="s">
        <v>53</v>
      </c>
      <c r="F177" s="4"/>
      <c r="G177" s="4"/>
    </row>
    <row r="178" spans="2:7" x14ac:dyDescent="0.25">
      <c r="B178" s="1"/>
      <c r="C178" s="2"/>
      <c r="D178" s="3" t="s">
        <v>45</v>
      </c>
      <c r="E178" s="3" t="s">
        <v>55</v>
      </c>
      <c r="F178" s="4"/>
      <c r="G178" s="4"/>
    </row>
    <row r="179" spans="2:7" x14ac:dyDescent="0.25">
      <c r="B179" s="1"/>
      <c r="C179" s="2"/>
      <c r="D179" s="3" t="s">
        <v>50</v>
      </c>
      <c r="E179" s="3" t="s">
        <v>40</v>
      </c>
      <c r="F179" s="4"/>
      <c r="G179" s="4"/>
    </row>
    <row r="180" spans="2:7" x14ac:dyDescent="0.25">
      <c r="B180" s="1"/>
      <c r="C180" s="2"/>
      <c r="D180" s="3" t="s">
        <v>39</v>
      </c>
      <c r="E180" s="3" t="s">
        <v>47</v>
      </c>
      <c r="F180" s="4"/>
      <c r="G180" s="4"/>
    </row>
    <row r="182" spans="2:7" x14ac:dyDescent="0.25">
      <c r="B182" s="8" t="s">
        <v>15</v>
      </c>
      <c r="C182" s="9"/>
      <c r="D182" s="9"/>
      <c r="E182" s="9"/>
      <c r="F182" s="9"/>
      <c r="G182" s="9"/>
    </row>
    <row r="183" spans="2:7" x14ac:dyDescent="0.25">
      <c r="B183" s="1">
        <v>43439</v>
      </c>
      <c r="C183" s="2"/>
      <c r="D183" s="3" t="s">
        <v>53</v>
      </c>
      <c r="E183" s="3" t="s">
        <v>41</v>
      </c>
      <c r="F183" s="4"/>
      <c r="G183" s="4"/>
    </row>
    <row r="184" spans="2:7" x14ac:dyDescent="0.25">
      <c r="B184" s="1"/>
      <c r="C184" s="2"/>
      <c r="D184" s="3" t="s">
        <v>54</v>
      </c>
      <c r="E184" s="3" t="s">
        <v>50</v>
      </c>
      <c r="F184" s="4"/>
      <c r="G184" s="4"/>
    </row>
    <row r="185" spans="2:7" x14ac:dyDescent="0.25">
      <c r="B185" s="1"/>
      <c r="C185" s="2"/>
      <c r="D185" s="3" t="s">
        <v>57</v>
      </c>
      <c r="E185" s="3" t="s">
        <v>43</v>
      </c>
      <c r="F185" s="4"/>
      <c r="G185" s="4"/>
    </row>
    <row r="186" spans="2:7" x14ac:dyDescent="0.25">
      <c r="B186" s="1"/>
      <c r="C186" s="5"/>
      <c r="D186" s="3" t="s">
        <v>47</v>
      </c>
      <c r="E186" s="3" t="s">
        <v>51</v>
      </c>
      <c r="F186" s="4"/>
      <c r="G186" s="4"/>
    </row>
    <row r="187" spans="2:7" x14ac:dyDescent="0.25">
      <c r="B187" s="1"/>
      <c r="C187" s="2"/>
      <c r="D187" s="3" t="s">
        <v>52</v>
      </c>
      <c r="E187" s="3" t="s">
        <v>45</v>
      </c>
      <c r="F187" s="4"/>
      <c r="G187" s="4"/>
    </row>
    <row r="188" spans="2:7" x14ac:dyDescent="0.25">
      <c r="B188" s="1"/>
      <c r="C188" s="2"/>
      <c r="D188" s="3" t="s">
        <v>46</v>
      </c>
      <c r="E188" s="3" t="s">
        <v>44</v>
      </c>
      <c r="F188" s="4"/>
      <c r="G188" s="4"/>
    </row>
    <row r="189" spans="2:7" x14ac:dyDescent="0.25">
      <c r="B189" s="1"/>
      <c r="C189" s="2"/>
      <c r="D189" s="3" t="s">
        <v>40</v>
      </c>
      <c r="E189" s="3" t="s">
        <v>38</v>
      </c>
      <c r="F189" s="4"/>
      <c r="G189" s="4"/>
    </row>
    <row r="190" spans="2:7" x14ac:dyDescent="0.25">
      <c r="B190" s="1"/>
      <c r="C190" s="2"/>
      <c r="D190" s="3" t="s">
        <v>48</v>
      </c>
      <c r="E190" s="3" t="s">
        <v>42</v>
      </c>
      <c r="F190" s="4"/>
      <c r="G190" s="4"/>
    </row>
    <row r="191" spans="2:7" x14ac:dyDescent="0.25">
      <c r="B191" s="1"/>
      <c r="C191" s="2"/>
      <c r="D191" s="3" t="s">
        <v>49</v>
      </c>
      <c r="E191" s="3" t="s">
        <v>39</v>
      </c>
      <c r="F191" s="4"/>
      <c r="G191" s="4"/>
    </row>
    <row r="192" spans="2:7" x14ac:dyDescent="0.25">
      <c r="B192" s="1"/>
      <c r="C192" s="2"/>
      <c r="D192" s="3" t="s">
        <v>55</v>
      </c>
      <c r="E192" s="3" t="s">
        <v>56</v>
      </c>
      <c r="F192" s="4"/>
      <c r="G192" s="4"/>
    </row>
    <row r="194" spans="2:7" x14ac:dyDescent="0.25">
      <c r="B194" s="8" t="s">
        <v>16</v>
      </c>
      <c r="C194" s="9"/>
      <c r="D194" s="9"/>
      <c r="E194" s="9"/>
      <c r="F194" s="9"/>
      <c r="G194" s="9"/>
    </row>
    <row r="195" spans="2:7" x14ac:dyDescent="0.25">
      <c r="B195" s="1">
        <v>43442</v>
      </c>
      <c r="C195" s="2"/>
      <c r="D195" s="3" t="s">
        <v>42</v>
      </c>
      <c r="E195" s="3" t="s">
        <v>54</v>
      </c>
      <c r="F195" s="4"/>
      <c r="G195" s="4"/>
    </row>
    <row r="196" spans="2:7" x14ac:dyDescent="0.25">
      <c r="B196" s="1"/>
      <c r="C196" s="2"/>
      <c r="D196" s="3" t="s">
        <v>51</v>
      </c>
      <c r="E196" s="3" t="s">
        <v>53</v>
      </c>
      <c r="F196" s="4"/>
      <c r="G196" s="4"/>
    </row>
    <row r="197" spans="2:7" x14ac:dyDescent="0.25">
      <c r="B197" s="1"/>
      <c r="C197" s="2"/>
      <c r="D197" s="3" t="s">
        <v>44</v>
      </c>
      <c r="E197" s="3" t="s">
        <v>49</v>
      </c>
      <c r="F197" s="4"/>
      <c r="G197" s="4"/>
    </row>
    <row r="198" spans="2:7" x14ac:dyDescent="0.25">
      <c r="B198" s="1"/>
      <c r="C198" s="5"/>
      <c r="D198" s="3" t="s">
        <v>41</v>
      </c>
      <c r="E198" s="3" t="s">
        <v>48</v>
      </c>
      <c r="F198" s="4"/>
      <c r="G198" s="4"/>
    </row>
    <row r="199" spans="2:7" x14ac:dyDescent="0.25">
      <c r="B199" s="1"/>
      <c r="C199" s="2"/>
      <c r="D199" s="3" t="s">
        <v>43</v>
      </c>
      <c r="E199" s="3" t="s">
        <v>40</v>
      </c>
      <c r="F199" s="4"/>
      <c r="G199" s="4"/>
    </row>
    <row r="200" spans="2:7" x14ac:dyDescent="0.25">
      <c r="B200" s="1"/>
      <c r="C200" s="2"/>
      <c r="D200" s="3" t="s">
        <v>56</v>
      </c>
      <c r="E200" s="3" t="s">
        <v>46</v>
      </c>
      <c r="F200" s="4"/>
      <c r="G200" s="4"/>
    </row>
    <row r="201" spans="2:7" x14ac:dyDescent="0.25">
      <c r="B201" s="1"/>
      <c r="C201" s="2"/>
      <c r="D201" s="3" t="s">
        <v>45</v>
      </c>
      <c r="E201" s="3" t="s">
        <v>47</v>
      </c>
      <c r="F201" s="4"/>
      <c r="G201" s="4"/>
    </row>
    <row r="202" spans="2:7" x14ac:dyDescent="0.25">
      <c r="B202" s="1"/>
      <c r="C202" s="2"/>
      <c r="D202" s="3" t="s">
        <v>50</v>
      </c>
      <c r="E202" s="3" t="s">
        <v>38</v>
      </c>
      <c r="F202" s="4"/>
      <c r="G202" s="4"/>
    </row>
    <row r="203" spans="2:7" x14ac:dyDescent="0.25">
      <c r="B203" s="1"/>
      <c r="C203" s="2"/>
      <c r="D203" s="3" t="s">
        <v>55</v>
      </c>
      <c r="E203" s="3" t="s">
        <v>57</v>
      </c>
      <c r="F203" s="4"/>
      <c r="G203" s="4"/>
    </row>
    <row r="204" spans="2:7" x14ac:dyDescent="0.25">
      <c r="B204" s="1"/>
      <c r="C204" s="2"/>
      <c r="D204" s="3" t="s">
        <v>39</v>
      </c>
      <c r="E204" s="3" t="s">
        <v>52</v>
      </c>
      <c r="F204" s="4"/>
      <c r="G204" s="4"/>
    </row>
    <row r="206" spans="2:7" x14ac:dyDescent="0.25">
      <c r="B206" s="8" t="s">
        <v>17</v>
      </c>
      <c r="C206" s="9"/>
      <c r="D206" s="9"/>
      <c r="E206" s="9"/>
      <c r="F206" s="9"/>
      <c r="G206" s="9"/>
    </row>
    <row r="207" spans="2:7" x14ac:dyDescent="0.25">
      <c r="B207" s="1">
        <v>43449</v>
      </c>
      <c r="C207" s="2"/>
      <c r="D207" s="3" t="s">
        <v>53</v>
      </c>
      <c r="E207" s="3" t="s">
        <v>42</v>
      </c>
      <c r="F207" s="4"/>
      <c r="G207" s="4"/>
    </row>
    <row r="208" spans="2:7" x14ac:dyDescent="0.25">
      <c r="B208" s="1"/>
      <c r="C208" s="2"/>
      <c r="D208" s="3" t="s">
        <v>57</v>
      </c>
      <c r="E208" s="3" t="s">
        <v>39</v>
      </c>
      <c r="F208" s="4"/>
      <c r="G208" s="4"/>
    </row>
    <row r="209" spans="2:7" x14ac:dyDescent="0.25">
      <c r="B209" s="1"/>
      <c r="C209" s="2"/>
      <c r="D209" s="3" t="s">
        <v>47</v>
      </c>
      <c r="E209" s="3" t="s">
        <v>56</v>
      </c>
      <c r="F209" s="4"/>
      <c r="G209" s="4"/>
    </row>
    <row r="210" spans="2:7" x14ac:dyDescent="0.25">
      <c r="B210" s="1"/>
      <c r="C210" s="5"/>
      <c r="D210" s="3" t="s">
        <v>51</v>
      </c>
      <c r="E210" s="3" t="s">
        <v>45</v>
      </c>
      <c r="F210" s="4"/>
      <c r="G210" s="4"/>
    </row>
    <row r="211" spans="2:7" x14ac:dyDescent="0.25">
      <c r="B211" s="1"/>
      <c r="C211" s="2"/>
      <c r="D211" s="3" t="s">
        <v>52</v>
      </c>
      <c r="E211" s="3" t="s">
        <v>41</v>
      </c>
      <c r="F211" s="4"/>
      <c r="G211" s="4"/>
    </row>
    <row r="212" spans="2:7" x14ac:dyDescent="0.25">
      <c r="B212" s="1"/>
      <c r="C212" s="2"/>
      <c r="D212" s="3" t="s">
        <v>38</v>
      </c>
      <c r="E212" s="3" t="s">
        <v>54</v>
      </c>
      <c r="F212" s="4"/>
      <c r="G212" s="4"/>
    </row>
    <row r="213" spans="2:7" x14ac:dyDescent="0.25">
      <c r="B213" s="1"/>
      <c r="C213" s="2"/>
      <c r="D213" s="3" t="s">
        <v>40</v>
      </c>
      <c r="E213" s="3" t="s">
        <v>46</v>
      </c>
      <c r="F213" s="4"/>
      <c r="G213" s="4"/>
    </row>
    <row r="214" spans="2:7" x14ac:dyDescent="0.25">
      <c r="B214" s="1"/>
      <c r="C214" s="2"/>
      <c r="D214" s="3" t="s">
        <v>48</v>
      </c>
      <c r="E214" s="3" t="s">
        <v>50</v>
      </c>
      <c r="F214" s="4"/>
      <c r="G214" s="4"/>
    </row>
    <row r="215" spans="2:7" x14ac:dyDescent="0.25">
      <c r="B215" s="1"/>
      <c r="C215" s="2"/>
      <c r="D215" s="3" t="s">
        <v>43</v>
      </c>
      <c r="E215" s="3" t="s">
        <v>44</v>
      </c>
      <c r="F215" s="4"/>
      <c r="G215" s="4"/>
    </row>
    <row r="216" spans="2:7" x14ac:dyDescent="0.25">
      <c r="B216" s="1"/>
      <c r="C216" s="2"/>
      <c r="D216" s="3" t="s">
        <v>49</v>
      </c>
      <c r="E216" s="3" t="s">
        <v>55</v>
      </c>
      <c r="F216" s="4"/>
      <c r="G216" s="4"/>
    </row>
    <row r="218" spans="2:7" x14ac:dyDescent="0.25">
      <c r="B218" s="8" t="s">
        <v>18</v>
      </c>
      <c r="C218" s="9"/>
      <c r="D218" s="9"/>
      <c r="E218" s="9"/>
      <c r="F218" s="9"/>
      <c r="G218" s="9"/>
    </row>
    <row r="219" spans="2:7" x14ac:dyDescent="0.25">
      <c r="B219" s="1">
        <v>43456</v>
      </c>
      <c r="C219" s="2"/>
      <c r="D219" s="3" t="s">
        <v>42</v>
      </c>
      <c r="E219" s="3" t="s">
        <v>38</v>
      </c>
      <c r="F219" s="4"/>
      <c r="G219" s="4"/>
    </row>
    <row r="220" spans="2:7" x14ac:dyDescent="0.25">
      <c r="B220" s="1"/>
      <c r="C220" s="2"/>
      <c r="D220" s="3" t="s">
        <v>54</v>
      </c>
      <c r="E220" s="3" t="s">
        <v>53</v>
      </c>
      <c r="F220" s="4"/>
      <c r="G220" s="4"/>
    </row>
    <row r="221" spans="2:7" x14ac:dyDescent="0.25">
      <c r="B221" s="1"/>
      <c r="C221" s="2"/>
      <c r="D221" s="3" t="s">
        <v>44</v>
      </c>
      <c r="E221" s="3" t="s">
        <v>39</v>
      </c>
      <c r="F221" s="4"/>
      <c r="G221" s="4"/>
    </row>
    <row r="222" spans="2:7" x14ac:dyDescent="0.25">
      <c r="B222" s="1"/>
      <c r="C222" s="5"/>
      <c r="D222" s="3" t="s">
        <v>41</v>
      </c>
      <c r="E222" s="3" t="s">
        <v>51</v>
      </c>
      <c r="F222" s="4"/>
      <c r="G222" s="4"/>
    </row>
    <row r="223" spans="2:7" x14ac:dyDescent="0.25">
      <c r="B223" s="1"/>
      <c r="C223" s="2"/>
      <c r="D223" s="3" t="s">
        <v>46</v>
      </c>
      <c r="E223" s="3" t="s">
        <v>52</v>
      </c>
      <c r="F223" s="4"/>
      <c r="G223" s="4"/>
    </row>
    <row r="224" spans="2:7" x14ac:dyDescent="0.25">
      <c r="B224" s="1"/>
      <c r="C224" s="2"/>
      <c r="D224" s="3" t="s">
        <v>56</v>
      </c>
      <c r="E224" s="3" t="s">
        <v>40</v>
      </c>
      <c r="F224" s="4"/>
      <c r="G224" s="4"/>
    </row>
    <row r="225" spans="2:7" x14ac:dyDescent="0.25">
      <c r="B225" s="1"/>
      <c r="C225" s="2"/>
      <c r="D225" s="3" t="s">
        <v>49</v>
      </c>
      <c r="E225" s="3" t="s">
        <v>57</v>
      </c>
      <c r="F225" s="4"/>
      <c r="G225" s="4"/>
    </row>
    <row r="226" spans="2:7" x14ac:dyDescent="0.25">
      <c r="B226" s="1"/>
      <c r="C226" s="2"/>
      <c r="D226" s="3" t="s">
        <v>45</v>
      </c>
      <c r="E226" s="3" t="s">
        <v>43</v>
      </c>
      <c r="F226" s="4"/>
      <c r="G226" s="4"/>
    </row>
    <row r="227" spans="2:7" x14ac:dyDescent="0.25">
      <c r="B227" s="1"/>
      <c r="C227" s="2"/>
      <c r="D227" s="3" t="s">
        <v>50</v>
      </c>
      <c r="E227" s="3" t="s">
        <v>47</v>
      </c>
      <c r="F227" s="4"/>
      <c r="G227" s="4"/>
    </row>
    <row r="228" spans="2:7" x14ac:dyDescent="0.25">
      <c r="B228" s="1"/>
      <c r="C228" s="2"/>
      <c r="D228" s="3" t="s">
        <v>55</v>
      </c>
      <c r="E228" s="3" t="s">
        <v>48</v>
      </c>
      <c r="F228" s="4"/>
      <c r="G228" s="4"/>
    </row>
    <row r="230" spans="2:7" x14ac:dyDescent="0.25">
      <c r="B230" s="8" t="s">
        <v>19</v>
      </c>
      <c r="C230" s="9"/>
      <c r="D230" s="9"/>
      <c r="E230" s="9"/>
      <c r="F230" s="9"/>
      <c r="G230" s="9"/>
    </row>
    <row r="231" spans="2:7" x14ac:dyDescent="0.25">
      <c r="B231" s="1">
        <v>43112</v>
      </c>
      <c r="C231" s="2"/>
      <c r="D231" s="3" t="s">
        <v>53</v>
      </c>
      <c r="E231" s="3" t="s">
        <v>56</v>
      </c>
      <c r="F231" s="4"/>
      <c r="G231" s="4"/>
    </row>
    <row r="232" spans="2:7" x14ac:dyDescent="0.25">
      <c r="B232" s="1"/>
      <c r="C232" s="2"/>
      <c r="D232" s="3" t="s">
        <v>57</v>
      </c>
      <c r="E232" s="3" t="s">
        <v>44</v>
      </c>
      <c r="F232" s="4"/>
      <c r="G232" s="4"/>
    </row>
    <row r="233" spans="2:7" x14ac:dyDescent="0.25">
      <c r="B233" s="1"/>
      <c r="C233" s="2"/>
      <c r="D233" s="3" t="s">
        <v>47</v>
      </c>
      <c r="E233" s="3" t="s">
        <v>46</v>
      </c>
      <c r="F233" s="4"/>
      <c r="G233" s="4"/>
    </row>
    <row r="234" spans="2:7" x14ac:dyDescent="0.25">
      <c r="B234" s="1"/>
      <c r="C234" s="5"/>
      <c r="D234" s="3" t="s">
        <v>51</v>
      </c>
      <c r="E234" s="3" t="s">
        <v>50</v>
      </c>
      <c r="F234" s="4"/>
      <c r="G234" s="4"/>
    </row>
    <row r="235" spans="2:7" x14ac:dyDescent="0.25">
      <c r="B235" s="1"/>
      <c r="C235" s="2"/>
      <c r="D235" s="3" t="s">
        <v>52</v>
      </c>
      <c r="E235" s="3" t="s">
        <v>49</v>
      </c>
      <c r="F235" s="4"/>
      <c r="G235" s="4"/>
    </row>
    <row r="236" spans="2:7" x14ac:dyDescent="0.25">
      <c r="B236" s="1"/>
      <c r="C236" s="2"/>
      <c r="D236" s="3" t="s">
        <v>40</v>
      </c>
      <c r="E236" s="3" t="s">
        <v>45</v>
      </c>
      <c r="F236" s="4"/>
      <c r="G236" s="4"/>
    </row>
    <row r="237" spans="2:7" x14ac:dyDescent="0.25">
      <c r="B237" s="1"/>
      <c r="C237" s="2"/>
      <c r="D237" s="3" t="s">
        <v>48</v>
      </c>
      <c r="E237" s="3" t="s">
        <v>54</v>
      </c>
      <c r="F237" s="4"/>
      <c r="G237" s="4"/>
    </row>
    <row r="238" spans="2:7" x14ac:dyDescent="0.25">
      <c r="B238" s="1"/>
      <c r="C238" s="2"/>
      <c r="D238" s="3" t="s">
        <v>43</v>
      </c>
      <c r="E238" s="3" t="s">
        <v>42</v>
      </c>
      <c r="F238" s="4"/>
      <c r="G238" s="4"/>
    </row>
    <row r="239" spans="2:7" x14ac:dyDescent="0.25">
      <c r="B239" s="1"/>
      <c r="C239" s="2"/>
      <c r="D239" s="3" t="s">
        <v>39</v>
      </c>
      <c r="E239" s="3" t="s">
        <v>55</v>
      </c>
      <c r="F239" s="4"/>
      <c r="G239" s="4"/>
    </row>
    <row r="240" spans="2:7" x14ac:dyDescent="0.25">
      <c r="B240" s="1">
        <v>43113</v>
      </c>
      <c r="C240" s="6">
        <v>0.875</v>
      </c>
      <c r="D240" s="3" t="s">
        <v>38</v>
      </c>
      <c r="E240" s="3" t="s">
        <v>41</v>
      </c>
      <c r="F240" s="4"/>
      <c r="G240" s="4"/>
    </row>
    <row r="242" spans="2:7" x14ac:dyDescent="0.25">
      <c r="B242" s="8" t="s">
        <v>20</v>
      </c>
      <c r="C242" s="9"/>
      <c r="D242" s="9"/>
      <c r="E242" s="9"/>
      <c r="F242" s="9"/>
      <c r="G242" s="9"/>
    </row>
    <row r="243" spans="2:7" x14ac:dyDescent="0.25">
      <c r="B243" s="1">
        <v>43119</v>
      </c>
      <c r="C243" s="2"/>
      <c r="D243" s="3" t="s">
        <v>42</v>
      </c>
      <c r="E243" s="3" t="s">
        <v>40</v>
      </c>
      <c r="F243" s="4"/>
      <c r="G243" s="4"/>
    </row>
    <row r="244" spans="2:7" x14ac:dyDescent="0.25">
      <c r="B244" s="1"/>
      <c r="C244" s="2"/>
      <c r="D244" s="3" t="s">
        <v>54</v>
      </c>
      <c r="E244" s="3" t="s">
        <v>47</v>
      </c>
      <c r="F244" s="4"/>
      <c r="G244" s="4"/>
    </row>
    <row r="245" spans="2:7" x14ac:dyDescent="0.25">
      <c r="B245" s="1"/>
      <c r="C245" s="2"/>
      <c r="D245" s="3" t="s">
        <v>57</v>
      </c>
      <c r="E245" s="3" t="s">
        <v>38</v>
      </c>
      <c r="F245" s="4"/>
      <c r="G245" s="4"/>
    </row>
    <row r="246" spans="2:7" x14ac:dyDescent="0.25">
      <c r="B246" s="1"/>
      <c r="C246" s="5"/>
      <c r="D246" s="3" t="s">
        <v>44</v>
      </c>
      <c r="E246" s="3" t="s">
        <v>53</v>
      </c>
      <c r="F246" s="4"/>
      <c r="G246" s="4"/>
    </row>
    <row r="247" spans="2:7" x14ac:dyDescent="0.25">
      <c r="B247" s="1"/>
      <c r="C247" s="2"/>
      <c r="D247" s="3" t="s">
        <v>41</v>
      </c>
      <c r="E247" s="3" t="s">
        <v>55</v>
      </c>
      <c r="F247" s="4"/>
      <c r="G247" s="4"/>
    </row>
    <row r="248" spans="2:7" x14ac:dyDescent="0.25">
      <c r="B248" s="1"/>
      <c r="C248" s="2"/>
      <c r="D248" s="3" t="s">
        <v>43</v>
      </c>
      <c r="E248" s="3" t="s">
        <v>39</v>
      </c>
      <c r="F248" s="4"/>
      <c r="G248" s="4"/>
    </row>
    <row r="249" spans="2:7" x14ac:dyDescent="0.25">
      <c r="B249" s="1"/>
      <c r="C249" s="2"/>
      <c r="D249" s="3" t="s">
        <v>56</v>
      </c>
      <c r="E249" s="3" t="s">
        <v>51</v>
      </c>
      <c r="F249" s="4"/>
      <c r="G249" s="4"/>
    </row>
    <row r="250" spans="2:7" x14ac:dyDescent="0.25">
      <c r="B250" s="1"/>
      <c r="C250" s="2"/>
      <c r="D250" s="3" t="s">
        <v>49</v>
      </c>
      <c r="E250" s="3" t="s">
        <v>48</v>
      </c>
      <c r="F250" s="4"/>
      <c r="G250" s="4"/>
    </row>
    <row r="251" spans="2:7" x14ac:dyDescent="0.25">
      <c r="B251" s="1"/>
      <c r="C251" s="2"/>
      <c r="D251" s="3" t="s">
        <v>45</v>
      </c>
      <c r="E251" s="3" t="s">
        <v>46</v>
      </c>
      <c r="F251" s="4"/>
      <c r="G251" s="4"/>
    </row>
    <row r="252" spans="2:7" x14ac:dyDescent="0.25">
      <c r="B252" s="1">
        <v>43120</v>
      </c>
      <c r="C252" s="6">
        <v>0.875</v>
      </c>
      <c r="D252" s="3" t="s">
        <v>50</v>
      </c>
      <c r="E252" s="3" t="s">
        <v>52</v>
      </c>
      <c r="F252" s="4"/>
      <c r="G252" s="4"/>
    </row>
    <row r="254" spans="2:7" x14ac:dyDescent="0.25">
      <c r="B254" s="8" t="s">
        <v>21</v>
      </c>
      <c r="C254" s="9"/>
      <c r="D254" s="9"/>
      <c r="E254" s="9"/>
      <c r="F254" s="9"/>
      <c r="G254" s="9"/>
    </row>
    <row r="255" spans="2:7" x14ac:dyDescent="0.25">
      <c r="B255" s="1">
        <v>43126</v>
      </c>
      <c r="C255" s="2"/>
      <c r="D255" s="3" t="s">
        <v>53</v>
      </c>
      <c r="E255" s="3" t="s">
        <v>52</v>
      </c>
      <c r="F255" s="4"/>
      <c r="G255" s="4"/>
    </row>
    <row r="256" spans="2:7" x14ac:dyDescent="0.25">
      <c r="B256" s="1"/>
      <c r="C256" s="2"/>
      <c r="D256" s="3" t="s">
        <v>47</v>
      </c>
      <c r="E256" s="3" t="s">
        <v>41</v>
      </c>
      <c r="F256" s="4"/>
      <c r="G256" s="4"/>
    </row>
    <row r="257" spans="2:7" x14ac:dyDescent="0.25">
      <c r="B257" s="1"/>
      <c r="C257" s="2"/>
      <c r="D257" s="3" t="s">
        <v>51</v>
      </c>
      <c r="E257" s="3" t="s">
        <v>49</v>
      </c>
      <c r="F257" s="4"/>
      <c r="G257" s="4"/>
    </row>
    <row r="258" spans="2:7" x14ac:dyDescent="0.25">
      <c r="B258" s="1"/>
      <c r="C258" s="5"/>
      <c r="D258" s="3" t="s">
        <v>38</v>
      </c>
      <c r="E258" s="3" t="s">
        <v>44</v>
      </c>
      <c r="F258" s="4"/>
      <c r="G258" s="4"/>
    </row>
    <row r="259" spans="2:7" x14ac:dyDescent="0.25">
      <c r="B259" s="1"/>
      <c r="C259" s="2"/>
      <c r="D259" s="3" t="s">
        <v>46</v>
      </c>
      <c r="E259" s="3" t="s">
        <v>57</v>
      </c>
      <c r="F259" s="4"/>
      <c r="G259" s="4"/>
    </row>
    <row r="260" spans="2:7" x14ac:dyDescent="0.25">
      <c r="B260" s="1"/>
      <c r="C260" s="2"/>
      <c r="D260" s="3" t="s">
        <v>40</v>
      </c>
      <c r="E260" s="3" t="s">
        <v>50</v>
      </c>
      <c r="F260" s="4"/>
      <c r="G260" s="4"/>
    </row>
    <row r="261" spans="2:7" x14ac:dyDescent="0.25">
      <c r="B261" s="1"/>
      <c r="C261" s="2"/>
      <c r="D261" s="3" t="s">
        <v>48</v>
      </c>
      <c r="E261" s="3" t="s">
        <v>43</v>
      </c>
      <c r="F261" s="4"/>
      <c r="G261" s="4"/>
    </row>
    <row r="262" spans="2:7" x14ac:dyDescent="0.25">
      <c r="B262" s="1"/>
      <c r="C262" s="2"/>
      <c r="D262" s="3" t="s">
        <v>56</v>
      </c>
      <c r="E262" s="3" t="s">
        <v>45</v>
      </c>
      <c r="F262" s="4"/>
      <c r="G262" s="4"/>
    </row>
    <row r="263" spans="2:7" x14ac:dyDescent="0.25">
      <c r="B263" s="1"/>
      <c r="C263" s="2"/>
      <c r="D263" s="3" t="s">
        <v>55</v>
      </c>
      <c r="E263" s="3" t="s">
        <v>54</v>
      </c>
      <c r="F263" s="4"/>
      <c r="G263" s="4"/>
    </row>
    <row r="264" spans="2:7" x14ac:dyDescent="0.25">
      <c r="B264" s="1"/>
      <c r="C264" s="2"/>
      <c r="D264" s="3" t="s">
        <v>39</v>
      </c>
      <c r="E264" s="3" t="s">
        <v>42</v>
      </c>
      <c r="F264" s="4"/>
      <c r="G264" s="4"/>
    </row>
    <row r="266" spans="2:7" x14ac:dyDescent="0.25">
      <c r="B266" s="8" t="s">
        <v>22</v>
      </c>
      <c r="C266" s="9"/>
      <c r="D266" s="9"/>
      <c r="E266" s="9"/>
      <c r="F266" s="9"/>
      <c r="G266" s="9"/>
    </row>
    <row r="267" spans="2:7" x14ac:dyDescent="0.25">
      <c r="B267" s="1">
        <v>43133</v>
      </c>
      <c r="C267" s="2"/>
      <c r="D267" s="3" t="s">
        <v>42</v>
      </c>
      <c r="E267" s="3" t="s">
        <v>47</v>
      </c>
      <c r="F267" s="4"/>
      <c r="G267" s="4"/>
    </row>
    <row r="268" spans="2:7" x14ac:dyDescent="0.25">
      <c r="B268" s="1"/>
      <c r="C268" s="2"/>
      <c r="D268" s="3" t="s">
        <v>54</v>
      </c>
      <c r="E268" s="3" t="s">
        <v>51</v>
      </c>
      <c r="F268" s="4"/>
      <c r="G268" s="4"/>
    </row>
    <row r="269" spans="2:7" x14ac:dyDescent="0.25">
      <c r="B269" s="1"/>
      <c r="C269" s="2"/>
      <c r="D269" s="3" t="s">
        <v>57</v>
      </c>
      <c r="E269" s="3" t="s">
        <v>40</v>
      </c>
      <c r="F269" s="4"/>
      <c r="G269" s="4"/>
    </row>
    <row r="270" spans="2:7" x14ac:dyDescent="0.25">
      <c r="B270" s="1"/>
      <c r="C270" s="5"/>
      <c r="D270" s="3" t="s">
        <v>44</v>
      </c>
      <c r="E270" s="3" t="s">
        <v>48</v>
      </c>
      <c r="F270" s="4"/>
      <c r="G270" s="4"/>
    </row>
    <row r="271" spans="2:7" x14ac:dyDescent="0.25">
      <c r="B271" s="1"/>
      <c r="C271" s="2"/>
      <c r="D271" s="3" t="s">
        <v>41</v>
      </c>
      <c r="E271" s="3" t="s">
        <v>39</v>
      </c>
      <c r="F271" s="4"/>
      <c r="G271" s="4"/>
    </row>
    <row r="272" spans="2:7" x14ac:dyDescent="0.25">
      <c r="B272" s="1"/>
      <c r="C272" s="2"/>
      <c r="D272" s="3" t="s">
        <v>43</v>
      </c>
      <c r="E272" s="3" t="s">
        <v>46</v>
      </c>
      <c r="F272" s="4"/>
      <c r="G272" s="4"/>
    </row>
    <row r="273" spans="2:7" x14ac:dyDescent="0.25">
      <c r="B273" s="1"/>
      <c r="C273" s="2"/>
      <c r="D273" s="3" t="s">
        <v>49</v>
      </c>
      <c r="E273" s="3" t="s">
        <v>38</v>
      </c>
      <c r="F273" s="4"/>
      <c r="G273" s="4"/>
    </row>
    <row r="274" spans="2:7" x14ac:dyDescent="0.25">
      <c r="B274" s="1"/>
      <c r="C274" s="2"/>
      <c r="D274" s="3" t="s">
        <v>45</v>
      </c>
      <c r="E274" s="3" t="s">
        <v>53</v>
      </c>
      <c r="F274" s="4"/>
      <c r="G274" s="4"/>
    </row>
    <row r="275" spans="2:7" x14ac:dyDescent="0.25">
      <c r="B275" s="1"/>
      <c r="C275" s="2"/>
      <c r="D275" s="3" t="s">
        <v>50</v>
      </c>
      <c r="E275" s="3" t="s">
        <v>55</v>
      </c>
      <c r="F275" s="4"/>
      <c r="G275" s="4"/>
    </row>
    <row r="276" spans="2:7" x14ac:dyDescent="0.25">
      <c r="B276" s="1">
        <v>43134</v>
      </c>
      <c r="C276" s="6">
        <v>0.875</v>
      </c>
      <c r="D276" s="3" t="s">
        <v>52</v>
      </c>
      <c r="E276" s="3" t="s">
        <v>56</v>
      </c>
      <c r="F276" s="4"/>
      <c r="G276" s="4"/>
    </row>
    <row r="278" spans="2:7" x14ac:dyDescent="0.25">
      <c r="B278" s="8" t="s">
        <v>23</v>
      </c>
      <c r="C278" s="9"/>
      <c r="D278" s="9"/>
      <c r="E278" s="9"/>
      <c r="F278" s="9"/>
      <c r="G278" s="9"/>
    </row>
    <row r="279" spans="2:7" x14ac:dyDescent="0.25">
      <c r="B279" s="1">
        <v>43140</v>
      </c>
      <c r="C279" s="2"/>
      <c r="D279" s="3" t="s">
        <v>53</v>
      </c>
      <c r="E279" s="3" t="s">
        <v>57</v>
      </c>
      <c r="F279" s="4"/>
      <c r="G279" s="4"/>
    </row>
    <row r="280" spans="2:7" x14ac:dyDescent="0.25">
      <c r="B280" s="1"/>
      <c r="C280" s="2"/>
      <c r="D280" s="3" t="s">
        <v>47</v>
      </c>
      <c r="E280" s="3" t="s">
        <v>38</v>
      </c>
      <c r="F280" s="4"/>
      <c r="G280" s="4"/>
    </row>
    <row r="281" spans="2:7" x14ac:dyDescent="0.25">
      <c r="B281" s="1"/>
      <c r="C281" s="2"/>
      <c r="D281" s="3" t="s">
        <v>51</v>
      </c>
      <c r="E281" s="3" t="s">
        <v>44</v>
      </c>
      <c r="F281" s="4"/>
      <c r="G281" s="4"/>
    </row>
    <row r="282" spans="2:7" x14ac:dyDescent="0.25">
      <c r="B282" s="1"/>
      <c r="C282" s="5"/>
      <c r="D282" s="3" t="s">
        <v>46</v>
      </c>
      <c r="E282" s="3" t="s">
        <v>41</v>
      </c>
      <c r="F282" s="4"/>
      <c r="G282" s="4"/>
    </row>
    <row r="283" spans="2:7" x14ac:dyDescent="0.25">
      <c r="B283" s="1"/>
      <c r="C283" s="2"/>
      <c r="D283" s="3" t="s">
        <v>40</v>
      </c>
      <c r="E283" s="3" t="s">
        <v>43</v>
      </c>
      <c r="F283" s="4"/>
      <c r="G283" s="4"/>
    </row>
    <row r="284" spans="2:7" x14ac:dyDescent="0.25">
      <c r="B284" s="1"/>
      <c r="C284" s="2"/>
      <c r="D284" s="3" t="s">
        <v>48</v>
      </c>
      <c r="E284" s="3" t="s">
        <v>52</v>
      </c>
      <c r="F284" s="4"/>
      <c r="G284" s="4"/>
    </row>
    <row r="285" spans="2:7" x14ac:dyDescent="0.25">
      <c r="B285" s="1"/>
      <c r="C285" s="2"/>
      <c r="D285" s="3" t="s">
        <v>56</v>
      </c>
      <c r="E285" s="3" t="s">
        <v>54</v>
      </c>
      <c r="F285" s="4"/>
      <c r="G285" s="4"/>
    </row>
    <row r="286" spans="2:7" x14ac:dyDescent="0.25">
      <c r="B286" s="1"/>
      <c r="C286" s="2"/>
      <c r="D286" s="3" t="s">
        <v>45</v>
      </c>
      <c r="E286" s="3" t="s">
        <v>50</v>
      </c>
      <c r="F286" s="4"/>
      <c r="G286" s="4"/>
    </row>
    <row r="287" spans="2:7" x14ac:dyDescent="0.25">
      <c r="B287" s="1"/>
      <c r="C287" s="2"/>
      <c r="D287" s="3" t="s">
        <v>55</v>
      </c>
      <c r="E287" s="3" t="s">
        <v>42</v>
      </c>
      <c r="F287" s="4"/>
      <c r="G287" s="4"/>
    </row>
    <row r="288" spans="2:7" x14ac:dyDescent="0.25">
      <c r="B288" s="1"/>
      <c r="C288" s="2"/>
      <c r="D288" s="3" t="s">
        <v>39</v>
      </c>
      <c r="E288" s="3" t="s">
        <v>49</v>
      </c>
      <c r="F288" s="4"/>
      <c r="G288" s="4"/>
    </row>
    <row r="290" spans="2:7" x14ac:dyDescent="0.25">
      <c r="B290" s="8" t="s">
        <v>24</v>
      </c>
      <c r="C290" s="9"/>
      <c r="D290" s="9"/>
      <c r="E290" s="9"/>
      <c r="F290" s="9"/>
      <c r="G290" s="9"/>
    </row>
    <row r="291" spans="2:7" x14ac:dyDescent="0.25">
      <c r="B291" s="1">
        <v>43147</v>
      </c>
      <c r="C291" s="2"/>
      <c r="D291" s="3" t="s">
        <v>42</v>
      </c>
      <c r="E291" s="3" t="s">
        <v>48</v>
      </c>
      <c r="F291" s="4"/>
      <c r="G291" s="4"/>
    </row>
    <row r="292" spans="2:7" x14ac:dyDescent="0.25">
      <c r="B292" s="1"/>
      <c r="C292" s="2"/>
      <c r="D292" s="3" t="s">
        <v>54</v>
      </c>
      <c r="E292" s="3" t="s">
        <v>39</v>
      </c>
      <c r="F292" s="4"/>
      <c r="G292" s="4"/>
    </row>
    <row r="293" spans="2:7" x14ac:dyDescent="0.25">
      <c r="B293" s="1"/>
      <c r="C293" s="2"/>
      <c r="D293" s="3" t="s">
        <v>57</v>
      </c>
      <c r="E293" s="3" t="s">
        <v>55</v>
      </c>
      <c r="F293" s="4"/>
      <c r="G293" s="4"/>
    </row>
    <row r="294" spans="2:7" x14ac:dyDescent="0.25">
      <c r="B294" s="1"/>
      <c r="C294" s="5"/>
      <c r="D294" s="3" t="s">
        <v>44</v>
      </c>
      <c r="E294" s="3" t="s">
        <v>46</v>
      </c>
      <c r="F294" s="4"/>
      <c r="G294" s="4"/>
    </row>
    <row r="295" spans="2:7" x14ac:dyDescent="0.25">
      <c r="B295" s="1"/>
      <c r="C295" s="2"/>
      <c r="D295" s="3" t="s">
        <v>52</v>
      </c>
      <c r="E295" s="3" t="s">
        <v>51</v>
      </c>
      <c r="F295" s="4"/>
      <c r="G295" s="4"/>
    </row>
    <row r="296" spans="2:7" x14ac:dyDescent="0.25">
      <c r="B296" s="1"/>
      <c r="C296" s="2"/>
      <c r="D296" s="3" t="s">
        <v>38</v>
      </c>
      <c r="E296" s="3" t="s">
        <v>53</v>
      </c>
      <c r="F296" s="4"/>
      <c r="G296" s="4"/>
    </row>
    <row r="297" spans="2:7" x14ac:dyDescent="0.25">
      <c r="B297" s="1"/>
      <c r="C297" s="2"/>
      <c r="D297" s="3" t="s">
        <v>41</v>
      </c>
      <c r="E297" s="3" t="s">
        <v>40</v>
      </c>
      <c r="F297" s="4"/>
      <c r="G297" s="4"/>
    </row>
    <row r="298" spans="2:7" x14ac:dyDescent="0.25">
      <c r="B298" s="1"/>
      <c r="C298" s="2"/>
      <c r="D298" s="3" t="s">
        <v>43</v>
      </c>
      <c r="E298" s="3" t="s">
        <v>47</v>
      </c>
      <c r="F298" s="4"/>
      <c r="G298" s="4"/>
    </row>
    <row r="299" spans="2:7" x14ac:dyDescent="0.25">
      <c r="B299" s="1"/>
      <c r="C299" s="2"/>
      <c r="D299" s="3" t="s">
        <v>49</v>
      </c>
      <c r="E299" s="3" t="s">
        <v>45</v>
      </c>
      <c r="F299" s="4"/>
      <c r="G299" s="4"/>
    </row>
    <row r="300" spans="2:7" x14ac:dyDescent="0.25">
      <c r="B300" s="1"/>
      <c r="C300" s="2"/>
      <c r="D300" s="3" t="s">
        <v>50</v>
      </c>
      <c r="E300" s="3" t="s">
        <v>56</v>
      </c>
      <c r="F300" s="4"/>
      <c r="G300" s="4"/>
    </row>
    <row r="302" spans="2:7" x14ac:dyDescent="0.25">
      <c r="B302" s="8" t="s">
        <v>25</v>
      </c>
      <c r="C302" s="9"/>
      <c r="D302" s="9"/>
      <c r="E302" s="9"/>
      <c r="F302" s="9"/>
      <c r="G302" s="9"/>
    </row>
    <row r="303" spans="2:7" x14ac:dyDescent="0.25">
      <c r="B303" s="1">
        <v>43154</v>
      </c>
      <c r="C303" s="2"/>
      <c r="D303" s="3" t="s">
        <v>53</v>
      </c>
      <c r="E303" s="3" t="s">
        <v>48</v>
      </c>
      <c r="F303" s="4"/>
      <c r="G303" s="4"/>
    </row>
    <row r="304" spans="2:7" x14ac:dyDescent="0.25">
      <c r="B304" s="1"/>
      <c r="C304" s="2"/>
      <c r="D304" s="3" t="s">
        <v>47</v>
      </c>
      <c r="E304" s="3" t="s">
        <v>50</v>
      </c>
      <c r="F304" s="4"/>
      <c r="G304" s="4"/>
    </row>
    <row r="305" spans="2:7" x14ac:dyDescent="0.25">
      <c r="B305" s="1"/>
      <c r="C305" s="2"/>
      <c r="D305" s="3" t="s">
        <v>51</v>
      </c>
      <c r="E305" s="3" t="s">
        <v>42</v>
      </c>
      <c r="F305" s="4"/>
      <c r="G305" s="4"/>
    </row>
    <row r="306" spans="2:7" x14ac:dyDescent="0.25">
      <c r="B306" s="1"/>
      <c r="C306" s="5"/>
      <c r="D306" s="3" t="s">
        <v>46</v>
      </c>
      <c r="E306" s="3" t="s">
        <v>49</v>
      </c>
      <c r="F306" s="4"/>
      <c r="G306" s="4"/>
    </row>
    <row r="307" spans="2:7" x14ac:dyDescent="0.25">
      <c r="B307" s="1"/>
      <c r="C307" s="2"/>
      <c r="D307" s="3" t="s">
        <v>40</v>
      </c>
      <c r="E307" s="3" t="s">
        <v>54</v>
      </c>
      <c r="F307" s="4"/>
      <c r="G307" s="4"/>
    </row>
    <row r="308" spans="2:7" x14ac:dyDescent="0.25">
      <c r="B308" s="1"/>
      <c r="C308" s="2"/>
      <c r="D308" s="3" t="s">
        <v>56</v>
      </c>
      <c r="E308" s="3" t="s">
        <v>43</v>
      </c>
      <c r="F308" s="4"/>
      <c r="G308" s="4"/>
    </row>
    <row r="309" spans="2:7" x14ac:dyDescent="0.25">
      <c r="B309" s="1"/>
      <c r="C309" s="2"/>
      <c r="D309" s="3" t="s">
        <v>45</v>
      </c>
      <c r="E309" s="3" t="s">
        <v>38</v>
      </c>
      <c r="F309" s="4"/>
      <c r="G309" s="4"/>
    </row>
    <row r="310" spans="2:7" x14ac:dyDescent="0.25">
      <c r="B310" s="1"/>
      <c r="C310" s="2"/>
      <c r="D310" s="3" t="s">
        <v>55</v>
      </c>
      <c r="E310" s="3" t="s">
        <v>44</v>
      </c>
      <c r="F310" s="4"/>
      <c r="G310" s="4"/>
    </row>
    <row r="311" spans="2:7" x14ac:dyDescent="0.25">
      <c r="B311" s="1"/>
      <c r="C311" s="2"/>
      <c r="D311" s="3" t="s">
        <v>39</v>
      </c>
      <c r="E311" s="3" t="s">
        <v>57</v>
      </c>
      <c r="F311" s="4"/>
      <c r="G311" s="4"/>
    </row>
    <row r="312" spans="2:7" x14ac:dyDescent="0.25">
      <c r="B312" s="1">
        <v>43155</v>
      </c>
      <c r="C312" s="2"/>
      <c r="D312" s="3" t="s">
        <v>41</v>
      </c>
      <c r="E312" s="3" t="s">
        <v>52</v>
      </c>
      <c r="F312" s="4"/>
      <c r="G312" s="4"/>
    </row>
    <row r="314" spans="2:7" x14ac:dyDescent="0.25">
      <c r="B314" s="8" t="s">
        <v>26</v>
      </c>
      <c r="C314" s="9"/>
      <c r="D314" s="9"/>
      <c r="E314" s="9"/>
      <c r="F314" s="9"/>
      <c r="G314" s="9"/>
    </row>
    <row r="315" spans="2:7" x14ac:dyDescent="0.25">
      <c r="B315" s="1">
        <v>43161</v>
      </c>
      <c r="C315" s="2"/>
      <c r="D315" s="3" t="s">
        <v>42</v>
      </c>
      <c r="E315" s="3" t="s">
        <v>41</v>
      </c>
      <c r="F315" s="4"/>
      <c r="G315" s="4"/>
    </row>
    <row r="316" spans="2:7" x14ac:dyDescent="0.25">
      <c r="B316" s="1"/>
      <c r="C316" s="2"/>
      <c r="D316" s="3" t="s">
        <v>54</v>
      </c>
      <c r="E316" s="3" t="s">
        <v>46</v>
      </c>
      <c r="F316" s="4"/>
      <c r="G316" s="4"/>
    </row>
    <row r="317" spans="2:7" x14ac:dyDescent="0.25">
      <c r="B317" s="1"/>
      <c r="C317" s="2"/>
      <c r="D317" s="3" t="s">
        <v>57</v>
      </c>
      <c r="E317" s="3" t="s">
        <v>56</v>
      </c>
      <c r="F317" s="4"/>
      <c r="G317" s="4"/>
    </row>
    <row r="318" spans="2:7" x14ac:dyDescent="0.25">
      <c r="B318" s="1"/>
      <c r="C318" s="5"/>
      <c r="D318" s="3" t="s">
        <v>51</v>
      </c>
      <c r="E318" s="3" t="s">
        <v>40</v>
      </c>
      <c r="F318" s="4"/>
      <c r="G318" s="4"/>
    </row>
    <row r="319" spans="2:7" x14ac:dyDescent="0.25">
      <c r="B319" s="1"/>
      <c r="C319" s="2"/>
      <c r="D319" s="3" t="s">
        <v>44</v>
      </c>
      <c r="E319" s="3" t="s">
        <v>47</v>
      </c>
      <c r="F319" s="4"/>
      <c r="G319" s="4"/>
    </row>
    <row r="320" spans="2:7" x14ac:dyDescent="0.25">
      <c r="B320" s="1"/>
      <c r="C320" s="2"/>
      <c r="D320" s="3" t="s">
        <v>52</v>
      </c>
      <c r="E320" s="3" t="s">
        <v>39</v>
      </c>
      <c r="F320" s="4"/>
      <c r="G320" s="4"/>
    </row>
    <row r="321" spans="2:7" x14ac:dyDescent="0.25">
      <c r="B321" s="1"/>
      <c r="C321" s="2"/>
      <c r="D321" s="3" t="s">
        <v>38</v>
      </c>
      <c r="E321" s="3" t="s">
        <v>50</v>
      </c>
      <c r="F321" s="4"/>
      <c r="G321" s="4"/>
    </row>
    <row r="322" spans="2:7" x14ac:dyDescent="0.25">
      <c r="B322" s="1"/>
      <c r="C322" s="2"/>
      <c r="D322" s="3" t="s">
        <v>48</v>
      </c>
      <c r="E322" s="3" t="s">
        <v>55</v>
      </c>
      <c r="F322" s="4"/>
      <c r="G322" s="4"/>
    </row>
    <row r="323" spans="2:7" x14ac:dyDescent="0.25">
      <c r="B323" s="1"/>
      <c r="C323" s="2"/>
      <c r="D323" s="3" t="s">
        <v>43</v>
      </c>
      <c r="E323" s="3" t="s">
        <v>45</v>
      </c>
      <c r="F323" s="4"/>
      <c r="G323" s="4"/>
    </row>
    <row r="324" spans="2:7" x14ac:dyDescent="0.25">
      <c r="B324" s="1"/>
      <c r="C324" s="2"/>
      <c r="D324" s="3" t="s">
        <v>49</v>
      </c>
      <c r="E324" s="3" t="s">
        <v>53</v>
      </c>
      <c r="F324" s="4"/>
      <c r="G324" s="4"/>
    </row>
    <row r="326" spans="2:7" x14ac:dyDescent="0.25">
      <c r="B326" s="8" t="s">
        <v>27</v>
      </c>
      <c r="C326" s="9"/>
      <c r="D326" s="9"/>
      <c r="E326" s="9"/>
      <c r="F326" s="9"/>
      <c r="G326" s="9"/>
    </row>
    <row r="327" spans="2:7" x14ac:dyDescent="0.25">
      <c r="B327" s="1">
        <v>43168</v>
      </c>
      <c r="C327" s="2"/>
      <c r="D327" s="3" t="s">
        <v>53</v>
      </c>
      <c r="E327" s="3" t="s">
        <v>43</v>
      </c>
      <c r="F327" s="4"/>
      <c r="G327" s="4"/>
    </row>
    <row r="328" spans="2:7" x14ac:dyDescent="0.25">
      <c r="B328" s="1"/>
      <c r="C328" s="2"/>
      <c r="D328" s="3" t="s">
        <v>47</v>
      </c>
      <c r="E328" s="3" t="s">
        <v>49</v>
      </c>
      <c r="F328" s="4"/>
      <c r="G328" s="4"/>
    </row>
    <row r="329" spans="2:7" x14ac:dyDescent="0.25">
      <c r="B329" s="1"/>
      <c r="C329" s="2"/>
      <c r="D329" s="3" t="s">
        <v>38</v>
      </c>
      <c r="E329" s="3" t="s">
        <v>48</v>
      </c>
      <c r="F329" s="4"/>
      <c r="G329" s="4"/>
    </row>
    <row r="330" spans="2:7" x14ac:dyDescent="0.25">
      <c r="B330" s="1"/>
      <c r="C330" s="5"/>
      <c r="D330" s="3" t="s">
        <v>41</v>
      </c>
      <c r="E330" s="3" t="s">
        <v>54</v>
      </c>
      <c r="F330" s="4"/>
      <c r="G330" s="4"/>
    </row>
    <row r="331" spans="2:7" x14ac:dyDescent="0.25">
      <c r="B331" s="1"/>
      <c r="C331" s="2"/>
      <c r="D331" s="3" t="s">
        <v>46</v>
      </c>
      <c r="E331" s="3" t="s">
        <v>42</v>
      </c>
      <c r="F331" s="4"/>
      <c r="G331" s="4"/>
    </row>
    <row r="332" spans="2:7" x14ac:dyDescent="0.25">
      <c r="B332" s="1"/>
      <c r="C332" s="2"/>
      <c r="D332" s="3" t="s">
        <v>40</v>
      </c>
      <c r="E332" s="3" t="s">
        <v>56</v>
      </c>
      <c r="F332" s="4"/>
      <c r="G332" s="4"/>
    </row>
    <row r="333" spans="2:7" x14ac:dyDescent="0.25">
      <c r="B333" s="1"/>
      <c r="C333" s="2"/>
      <c r="D333" s="3" t="s">
        <v>45</v>
      </c>
      <c r="E333" s="3" t="s">
        <v>57</v>
      </c>
      <c r="F333" s="4"/>
      <c r="G333" s="4"/>
    </row>
    <row r="334" spans="2:7" x14ac:dyDescent="0.25">
      <c r="B334" s="1"/>
      <c r="C334" s="2"/>
      <c r="D334" s="3" t="s">
        <v>50</v>
      </c>
      <c r="E334" s="3" t="s">
        <v>44</v>
      </c>
      <c r="F334" s="4"/>
      <c r="G334" s="4"/>
    </row>
    <row r="335" spans="2:7" x14ac:dyDescent="0.25">
      <c r="B335" s="1"/>
      <c r="C335" s="2"/>
      <c r="D335" s="3" t="s">
        <v>55</v>
      </c>
      <c r="E335" s="3" t="s">
        <v>52</v>
      </c>
      <c r="F335" s="4"/>
      <c r="G335" s="4"/>
    </row>
    <row r="336" spans="2:7" x14ac:dyDescent="0.25">
      <c r="B336" s="1"/>
      <c r="C336" s="2"/>
      <c r="D336" s="3" t="s">
        <v>39</v>
      </c>
      <c r="E336" s="3" t="s">
        <v>51</v>
      </c>
      <c r="F336" s="4"/>
      <c r="G336" s="4"/>
    </row>
    <row r="338" spans="2:7" x14ac:dyDescent="0.25">
      <c r="B338" s="8" t="s">
        <v>28</v>
      </c>
      <c r="C338" s="9"/>
      <c r="D338" s="9"/>
      <c r="E338" s="9"/>
      <c r="F338" s="9"/>
      <c r="G338" s="9"/>
    </row>
    <row r="339" spans="2:7" x14ac:dyDescent="0.25">
      <c r="B339" s="1">
        <v>43175</v>
      </c>
      <c r="C339" s="2"/>
      <c r="D339" s="3" t="s">
        <v>42</v>
      </c>
      <c r="E339" s="3" t="s">
        <v>53</v>
      </c>
      <c r="F339" s="4"/>
      <c r="G339" s="4"/>
    </row>
    <row r="340" spans="2:7" x14ac:dyDescent="0.25">
      <c r="B340" s="1"/>
      <c r="C340" s="2"/>
      <c r="D340" s="3" t="s">
        <v>54</v>
      </c>
      <c r="E340" s="3" t="s">
        <v>45</v>
      </c>
      <c r="F340" s="4"/>
      <c r="G340" s="4"/>
    </row>
    <row r="341" spans="2:7" x14ac:dyDescent="0.25">
      <c r="B341" s="1"/>
      <c r="C341" s="2"/>
      <c r="D341" s="3" t="s">
        <v>57</v>
      </c>
      <c r="E341" s="3" t="s">
        <v>50</v>
      </c>
      <c r="F341" s="4"/>
      <c r="G341" s="4"/>
    </row>
    <row r="342" spans="2:7" x14ac:dyDescent="0.25">
      <c r="B342" s="1"/>
      <c r="C342" s="5"/>
      <c r="D342" s="3" t="s">
        <v>51</v>
      </c>
      <c r="E342" s="3" t="s">
        <v>47</v>
      </c>
      <c r="F342" s="4"/>
      <c r="G342" s="4"/>
    </row>
    <row r="343" spans="2:7" x14ac:dyDescent="0.25">
      <c r="B343" s="1"/>
      <c r="C343" s="2"/>
      <c r="D343" s="3" t="s">
        <v>44</v>
      </c>
      <c r="E343" s="3" t="s">
        <v>41</v>
      </c>
      <c r="F343" s="4"/>
      <c r="G343" s="4"/>
    </row>
    <row r="344" spans="2:7" x14ac:dyDescent="0.25">
      <c r="B344" s="1"/>
      <c r="C344" s="2"/>
      <c r="D344" s="3" t="s">
        <v>52</v>
      </c>
      <c r="E344" s="3" t="s">
        <v>46</v>
      </c>
      <c r="F344" s="4"/>
      <c r="G344" s="4"/>
    </row>
    <row r="345" spans="2:7" x14ac:dyDescent="0.25">
      <c r="B345" s="1"/>
      <c r="C345" s="2"/>
      <c r="D345" s="3" t="s">
        <v>48</v>
      </c>
      <c r="E345" s="3" t="s">
        <v>39</v>
      </c>
      <c r="F345" s="4"/>
      <c r="G345" s="4"/>
    </row>
    <row r="346" spans="2:7" x14ac:dyDescent="0.25">
      <c r="B346" s="1"/>
      <c r="C346" s="2"/>
      <c r="D346" s="3" t="s">
        <v>43</v>
      </c>
      <c r="E346" s="3" t="s">
        <v>55</v>
      </c>
      <c r="F346" s="4"/>
      <c r="G346" s="4"/>
    </row>
    <row r="347" spans="2:7" x14ac:dyDescent="0.25">
      <c r="B347" s="1"/>
      <c r="C347" s="2"/>
      <c r="D347" s="3" t="s">
        <v>49</v>
      </c>
      <c r="E347" s="3" t="s">
        <v>40</v>
      </c>
      <c r="F347" s="4"/>
      <c r="G347" s="4"/>
    </row>
    <row r="348" spans="2:7" x14ac:dyDescent="0.25">
      <c r="B348" s="1">
        <v>43176</v>
      </c>
      <c r="C348" s="6">
        <v>0.875</v>
      </c>
      <c r="D348" s="3" t="s">
        <v>56</v>
      </c>
      <c r="E348" s="3" t="s">
        <v>38</v>
      </c>
      <c r="F348" s="4"/>
      <c r="G348" s="4"/>
    </row>
    <row r="350" spans="2:7" x14ac:dyDescent="0.25">
      <c r="B350" s="8" t="s">
        <v>29</v>
      </c>
      <c r="C350" s="9"/>
      <c r="D350" s="9"/>
      <c r="E350" s="9"/>
      <c r="F350" s="9"/>
      <c r="G350" s="9"/>
    </row>
    <row r="351" spans="2:7" x14ac:dyDescent="0.25">
      <c r="B351" s="1">
        <v>43190</v>
      </c>
      <c r="C351" s="2"/>
      <c r="D351" s="3" t="s">
        <v>53</v>
      </c>
      <c r="E351" s="3" t="s">
        <v>54</v>
      </c>
      <c r="F351" s="4"/>
      <c r="G351" s="4"/>
    </row>
    <row r="352" spans="2:7" x14ac:dyDescent="0.25">
      <c r="B352" s="1"/>
      <c r="C352" s="2"/>
      <c r="D352" s="3" t="s">
        <v>47</v>
      </c>
      <c r="E352" s="3" t="s">
        <v>48</v>
      </c>
      <c r="F352" s="4"/>
      <c r="G352" s="4"/>
    </row>
    <row r="353" spans="2:7" x14ac:dyDescent="0.25">
      <c r="B353" s="1"/>
      <c r="C353" s="2"/>
      <c r="D353" s="3" t="s">
        <v>38</v>
      </c>
      <c r="E353" s="3" t="s">
        <v>42</v>
      </c>
      <c r="F353" s="4"/>
      <c r="G353" s="4"/>
    </row>
    <row r="354" spans="2:7" x14ac:dyDescent="0.25">
      <c r="B354" s="1"/>
      <c r="C354" s="5"/>
      <c r="D354" s="3" t="s">
        <v>41</v>
      </c>
      <c r="E354" s="3" t="s">
        <v>57</v>
      </c>
      <c r="F354" s="4"/>
      <c r="G354" s="4"/>
    </row>
    <row r="355" spans="2:7" x14ac:dyDescent="0.25">
      <c r="B355" s="1"/>
      <c r="C355" s="2"/>
      <c r="D355" s="3" t="s">
        <v>46</v>
      </c>
      <c r="E355" s="3" t="s">
        <v>51</v>
      </c>
      <c r="F355" s="4"/>
      <c r="G355" s="4"/>
    </row>
    <row r="356" spans="2:7" x14ac:dyDescent="0.25">
      <c r="B356" s="1"/>
      <c r="C356" s="2"/>
      <c r="D356" s="3" t="s">
        <v>40</v>
      </c>
      <c r="E356" s="3" t="s">
        <v>44</v>
      </c>
      <c r="F356" s="4"/>
      <c r="G356" s="4"/>
    </row>
    <row r="357" spans="2:7" x14ac:dyDescent="0.25">
      <c r="B357" s="1"/>
      <c r="C357" s="2"/>
      <c r="D357" s="3" t="s">
        <v>45</v>
      </c>
      <c r="E357" s="3" t="s">
        <v>52</v>
      </c>
      <c r="F357" s="4"/>
      <c r="G357" s="4"/>
    </row>
    <row r="358" spans="2:7" x14ac:dyDescent="0.25">
      <c r="B358" s="1"/>
      <c r="C358" s="2"/>
      <c r="D358" s="3" t="s">
        <v>50</v>
      </c>
      <c r="E358" s="3" t="s">
        <v>43</v>
      </c>
      <c r="F358" s="4"/>
      <c r="G358" s="4"/>
    </row>
    <row r="359" spans="2:7" x14ac:dyDescent="0.25">
      <c r="B359" s="1"/>
      <c r="C359" s="2"/>
      <c r="D359" s="3" t="s">
        <v>55</v>
      </c>
      <c r="E359" s="3" t="s">
        <v>49</v>
      </c>
      <c r="F359" s="4"/>
      <c r="G359" s="4"/>
    </row>
    <row r="360" spans="2:7" x14ac:dyDescent="0.25">
      <c r="B360" s="1"/>
      <c r="C360" s="2"/>
      <c r="D360" s="3" t="s">
        <v>39</v>
      </c>
      <c r="E360" s="3" t="s">
        <v>56</v>
      </c>
      <c r="F360" s="4"/>
      <c r="G360" s="4"/>
    </row>
    <row r="362" spans="2:7" x14ac:dyDescent="0.25">
      <c r="B362" s="8" t="s">
        <v>30</v>
      </c>
      <c r="C362" s="9"/>
      <c r="D362" s="9"/>
      <c r="E362" s="9"/>
      <c r="F362" s="9"/>
      <c r="G362" s="9"/>
    </row>
    <row r="363" spans="2:7" x14ac:dyDescent="0.25">
      <c r="B363" s="1">
        <v>43196</v>
      </c>
      <c r="C363" s="2"/>
      <c r="D363" s="3" t="s">
        <v>53</v>
      </c>
      <c r="E363" s="3" t="s">
        <v>50</v>
      </c>
      <c r="F363" s="4"/>
      <c r="G363" s="4"/>
    </row>
    <row r="364" spans="2:7" x14ac:dyDescent="0.25">
      <c r="B364" s="1"/>
      <c r="C364" s="2"/>
      <c r="D364" s="3" t="s">
        <v>42</v>
      </c>
      <c r="E364" s="3" t="s">
        <v>45</v>
      </c>
      <c r="F364" s="4"/>
      <c r="G364" s="4"/>
    </row>
    <row r="365" spans="2:7" x14ac:dyDescent="0.25">
      <c r="B365" s="1"/>
      <c r="C365" s="2"/>
      <c r="D365" s="3" t="s">
        <v>54</v>
      </c>
      <c r="E365" s="3" t="s">
        <v>38</v>
      </c>
      <c r="F365" s="4"/>
      <c r="G365" s="4"/>
    </row>
    <row r="366" spans="2:7" x14ac:dyDescent="0.25">
      <c r="B366" s="1"/>
      <c r="C366" s="5"/>
      <c r="D366" s="3" t="s">
        <v>51</v>
      </c>
      <c r="E366" s="3" t="s">
        <v>41</v>
      </c>
      <c r="F366" s="4"/>
      <c r="G366" s="4"/>
    </row>
    <row r="367" spans="2:7" x14ac:dyDescent="0.25">
      <c r="B367" s="1"/>
      <c r="C367" s="2"/>
      <c r="D367" s="3" t="s">
        <v>52</v>
      </c>
      <c r="E367" s="3" t="s">
        <v>47</v>
      </c>
      <c r="F367" s="4"/>
      <c r="G367" s="4"/>
    </row>
    <row r="368" spans="2:7" x14ac:dyDescent="0.25">
      <c r="B368" s="1"/>
      <c r="C368" s="2"/>
      <c r="D368" s="3" t="s">
        <v>48</v>
      </c>
      <c r="E368" s="3" t="s">
        <v>46</v>
      </c>
      <c r="F368" s="4"/>
      <c r="G368" s="4"/>
    </row>
    <row r="369" spans="2:7" x14ac:dyDescent="0.25">
      <c r="B369" s="1"/>
      <c r="C369" s="2"/>
      <c r="D369" s="3" t="s">
        <v>43</v>
      </c>
      <c r="E369" s="3" t="s">
        <v>57</v>
      </c>
      <c r="F369" s="4"/>
      <c r="G369" s="4"/>
    </row>
    <row r="370" spans="2:7" x14ac:dyDescent="0.25">
      <c r="B370" s="1"/>
      <c r="C370" s="2"/>
      <c r="D370" s="3" t="s">
        <v>56</v>
      </c>
      <c r="E370" s="3" t="s">
        <v>55</v>
      </c>
      <c r="F370" s="4"/>
      <c r="G370" s="4"/>
    </row>
    <row r="371" spans="2:7" x14ac:dyDescent="0.25">
      <c r="B371" s="1"/>
      <c r="C371" s="2"/>
      <c r="D371" s="3" t="s">
        <v>49</v>
      </c>
      <c r="E371" s="3" t="s">
        <v>44</v>
      </c>
      <c r="F371" s="4"/>
      <c r="G371" s="4"/>
    </row>
    <row r="372" spans="2:7" x14ac:dyDescent="0.25">
      <c r="B372" s="1"/>
      <c r="C372" s="2"/>
      <c r="D372" s="3" t="s">
        <v>39</v>
      </c>
      <c r="E372" s="3" t="s">
        <v>40</v>
      </c>
      <c r="F372" s="4"/>
      <c r="G372" s="4"/>
    </row>
    <row r="374" spans="2:7" x14ac:dyDescent="0.25">
      <c r="B374" s="8" t="s">
        <v>31</v>
      </c>
      <c r="C374" s="9"/>
      <c r="D374" s="9"/>
      <c r="E374" s="9"/>
      <c r="F374" s="9"/>
      <c r="G374" s="9"/>
    </row>
    <row r="375" spans="2:7" x14ac:dyDescent="0.25">
      <c r="B375" s="1">
        <v>43203</v>
      </c>
      <c r="C375" s="2"/>
      <c r="D375" s="3" t="s">
        <v>57</v>
      </c>
      <c r="E375" s="3" t="s">
        <v>42</v>
      </c>
      <c r="F375" s="4"/>
      <c r="G375" s="4"/>
    </row>
    <row r="376" spans="2:7" x14ac:dyDescent="0.25">
      <c r="B376" s="1"/>
      <c r="C376" s="2"/>
      <c r="D376" s="3" t="s">
        <v>47</v>
      </c>
      <c r="E376" s="3" t="s">
        <v>53</v>
      </c>
      <c r="F376" s="4"/>
      <c r="G376" s="4"/>
    </row>
    <row r="377" spans="2:7" x14ac:dyDescent="0.25">
      <c r="B377" s="1"/>
      <c r="C377" s="2"/>
      <c r="D377" s="3" t="s">
        <v>44</v>
      </c>
      <c r="E377" s="3" t="s">
        <v>56</v>
      </c>
      <c r="F377" s="4"/>
      <c r="G377" s="4"/>
    </row>
    <row r="378" spans="2:7" x14ac:dyDescent="0.25">
      <c r="B378" s="1"/>
      <c r="C378" s="5"/>
      <c r="D378" s="3" t="s">
        <v>38</v>
      </c>
      <c r="E378" s="3" t="s">
        <v>43</v>
      </c>
      <c r="F378" s="4"/>
      <c r="G378" s="4"/>
    </row>
    <row r="379" spans="2:7" x14ac:dyDescent="0.25">
      <c r="B379" s="1"/>
      <c r="C379" s="2"/>
      <c r="D379" s="3" t="s">
        <v>41</v>
      </c>
      <c r="E379" s="3" t="s">
        <v>49</v>
      </c>
      <c r="F379" s="4"/>
      <c r="G379" s="4"/>
    </row>
    <row r="380" spans="2:7" x14ac:dyDescent="0.25">
      <c r="B380" s="1"/>
      <c r="C380" s="2"/>
      <c r="D380" s="3" t="s">
        <v>46</v>
      </c>
      <c r="E380" s="3" t="s">
        <v>39</v>
      </c>
      <c r="F380" s="4"/>
      <c r="G380" s="4"/>
    </row>
    <row r="381" spans="2:7" x14ac:dyDescent="0.25">
      <c r="B381" s="1"/>
      <c r="C381" s="2"/>
      <c r="D381" s="3" t="s">
        <v>40</v>
      </c>
      <c r="E381" s="3" t="s">
        <v>52</v>
      </c>
      <c r="F381" s="4"/>
      <c r="G381" s="4"/>
    </row>
    <row r="382" spans="2:7" x14ac:dyDescent="0.25">
      <c r="B382" s="1"/>
      <c r="C382" s="2"/>
      <c r="D382" s="3" t="s">
        <v>45</v>
      </c>
      <c r="E382" s="3" t="s">
        <v>48</v>
      </c>
      <c r="F382" s="4"/>
      <c r="G382" s="4"/>
    </row>
    <row r="383" spans="2:7" x14ac:dyDescent="0.25">
      <c r="B383" s="1"/>
      <c r="C383" s="2"/>
      <c r="D383" s="3" t="s">
        <v>50</v>
      </c>
      <c r="E383" s="3" t="s">
        <v>54</v>
      </c>
      <c r="F383" s="4"/>
      <c r="G383" s="4"/>
    </row>
    <row r="384" spans="2:7" x14ac:dyDescent="0.25">
      <c r="B384" s="1"/>
      <c r="C384" s="2"/>
      <c r="D384" s="3" t="s">
        <v>55</v>
      </c>
      <c r="E384" s="3" t="s">
        <v>51</v>
      </c>
      <c r="F384" s="4"/>
      <c r="G384" s="4"/>
    </row>
    <row r="386" spans="2:7" x14ac:dyDescent="0.25">
      <c r="B386" s="8" t="s">
        <v>32</v>
      </c>
      <c r="C386" s="9"/>
      <c r="D386" s="9"/>
      <c r="E386" s="9"/>
      <c r="F386" s="9"/>
      <c r="G386" s="9"/>
    </row>
    <row r="387" spans="2:7" x14ac:dyDescent="0.25">
      <c r="B387" s="1">
        <v>43210</v>
      </c>
      <c r="C387" s="2"/>
      <c r="D387" s="3" t="s">
        <v>47</v>
      </c>
      <c r="E387" s="3" t="s">
        <v>45</v>
      </c>
      <c r="F387" s="4"/>
      <c r="G387" s="4"/>
    </row>
    <row r="388" spans="2:7" x14ac:dyDescent="0.25">
      <c r="B388" s="1"/>
      <c r="C388" s="2"/>
      <c r="D388" s="3" t="s">
        <v>51</v>
      </c>
      <c r="E388" s="3" t="s">
        <v>38</v>
      </c>
      <c r="F388" s="4"/>
      <c r="G388" s="4"/>
    </row>
    <row r="389" spans="2:7" x14ac:dyDescent="0.25">
      <c r="B389" s="1"/>
      <c r="C389" s="2"/>
      <c r="D389" s="3" t="s">
        <v>52</v>
      </c>
      <c r="E389" s="3" t="s">
        <v>42</v>
      </c>
      <c r="F389" s="4"/>
      <c r="G389" s="4"/>
    </row>
    <row r="390" spans="2:7" x14ac:dyDescent="0.25">
      <c r="B390" s="1"/>
      <c r="C390" s="5"/>
      <c r="D390" s="3" t="s">
        <v>40</v>
      </c>
      <c r="E390" s="3" t="s">
        <v>53</v>
      </c>
      <c r="F390" s="4"/>
      <c r="G390" s="4"/>
    </row>
    <row r="391" spans="2:7" x14ac:dyDescent="0.25">
      <c r="B391" s="1"/>
      <c r="C391" s="2"/>
      <c r="D391" s="3" t="s">
        <v>48</v>
      </c>
      <c r="E391" s="3" t="s">
        <v>57</v>
      </c>
      <c r="F391" s="4"/>
      <c r="G391" s="4"/>
    </row>
    <row r="392" spans="2:7" x14ac:dyDescent="0.25">
      <c r="B392" s="1"/>
      <c r="C392" s="2"/>
      <c r="D392" s="3" t="s">
        <v>43</v>
      </c>
      <c r="E392" s="3" t="s">
        <v>54</v>
      </c>
      <c r="F392" s="4"/>
      <c r="G392" s="4"/>
    </row>
    <row r="393" spans="2:7" x14ac:dyDescent="0.25">
      <c r="B393" s="1"/>
      <c r="C393" s="2"/>
      <c r="D393" s="3" t="s">
        <v>49</v>
      </c>
      <c r="E393" s="3" t="s">
        <v>50</v>
      </c>
      <c r="F393" s="4"/>
      <c r="G393" s="4"/>
    </row>
    <row r="394" spans="2:7" x14ac:dyDescent="0.25">
      <c r="B394" s="1"/>
      <c r="C394" s="2"/>
      <c r="D394" s="3" t="s">
        <v>55</v>
      </c>
      <c r="E394" s="3" t="s">
        <v>46</v>
      </c>
      <c r="F394" s="4"/>
      <c r="G394" s="4"/>
    </row>
    <row r="395" spans="2:7" x14ac:dyDescent="0.25">
      <c r="B395" s="1"/>
      <c r="C395" s="2"/>
      <c r="D395" s="3" t="s">
        <v>39</v>
      </c>
      <c r="E395" s="3" t="s">
        <v>44</v>
      </c>
      <c r="F395" s="4"/>
      <c r="G395" s="4"/>
    </row>
    <row r="396" spans="2:7" x14ac:dyDescent="0.25">
      <c r="B396" s="1">
        <v>43211</v>
      </c>
      <c r="C396" s="6">
        <v>0.875</v>
      </c>
      <c r="D396" s="3" t="s">
        <v>56</v>
      </c>
      <c r="E396" s="3" t="s">
        <v>41</v>
      </c>
      <c r="F396" s="4"/>
      <c r="G396" s="4"/>
    </row>
    <row r="398" spans="2:7" x14ac:dyDescent="0.25">
      <c r="B398" s="8" t="s">
        <v>33</v>
      </c>
      <c r="C398" s="9"/>
      <c r="D398" s="9"/>
      <c r="E398" s="9"/>
      <c r="F398" s="9"/>
      <c r="G398" s="9"/>
    </row>
    <row r="399" spans="2:7" x14ac:dyDescent="0.25">
      <c r="B399" s="1">
        <v>43218</v>
      </c>
      <c r="C399" s="2"/>
      <c r="D399" s="3" t="s">
        <v>53</v>
      </c>
      <c r="E399" s="3" t="s">
        <v>55</v>
      </c>
      <c r="F399" s="4"/>
      <c r="G399" s="4"/>
    </row>
    <row r="400" spans="2:7" x14ac:dyDescent="0.25">
      <c r="B400" s="1"/>
      <c r="C400" s="2"/>
      <c r="D400" s="3" t="s">
        <v>42</v>
      </c>
      <c r="E400" s="3" t="s">
        <v>49</v>
      </c>
      <c r="F400" s="4"/>
      <c r="G400" s="4"/>
    </row>
    <row r="401" spans="2:7" x14ac:dyDescent="0.25">
      <c r="B401" s="1"/>
      <c r="C401" s="2"/>
      <c r="D401" s="3" t="s">
        <v>54</v>
      </c>
      <c r="E401" s="3" t="s">
        <v>52</v>
      </c>
      <c r="F401" s="4"/>
      <c r="G401" s="4"/>
    </row>
    <row r="402" spans="2:7" x14ac:dyDescent="0.25">
      <c r="B402" s="1"/>
      <c r="C402" s="5"/>
      <c r="D402" s="3" t="s">
        <v>57</v>
      </c>
      <c r="E402" s="3" t="s">
        <v>47</v>
      </c>
      <c r="F402" s="4"/>
      <c r="G402" s="4"/>
    </row>
    <row r="403" spans="2:7" x14ac:dyDescent="0.25">
      <c r="B403" s="1"/>
      <c r="C403" s="2"/>
      <c r="D403" s="3" t="s">
        <v>44</v>
      </c>
      <c r="E403" s="3" t="s">
        <v>43</v>
      </c>
      <c r="F403" s="4"/>
      <c r="G403" s="4"/>
    </row>
    <row r="404" spans="2:7" x14ac:dyDescent="0.25">
      <c r="B404" s="1"/>
      <c r="C404" s="2"/>
      <c r="D404" s="3" t="s">
        <v>38</v>
      </c>
      <c r="E404" s="3" t="s">
        <v>40</v>
      </c>
      <c r="F404" s="4"/>
      <c r="G404" s="4"/>
    </row>
    <row r="405" spans="2:7" x14ac:dyDescent="0.25">
      <c r="B405" s="1"/>
      <c r="C405" s="2"/>
      <c r="D405" s="3" t="s">
        <v>46</v>
      </c>
      <c r="E405" s="3" t="s">
        <v>56</v>
      </c>
      <c r="F405" s="4"/>
      <c r="G405" s="4"/>
    </row>
    <row r="406" spans="2:7" x14ac:dyDescent="0.25">
      <c r="B406" s="1"/>
      <c r="C406" s="2"/>
      <c r="D406" s="3" t="s">
        <v>48</v>
      </c>
      <c r="E406" s="3" t="s">
        <v>51</v>
      </c>
      <c r="F406" s="4"/>
      <c r="G406" s="4"/>
    </row>
    <row r="407" spans="2:7" x14ac:dyDescent="0.25">
      <c r="B407" s="1"/>
      <c r="C407" s="2"/>
      <c r="D407" s="3" t="s">
        <v>45</v>
      </c>
      <c r="E407" s="3" t="s">
        <v>41</v>
      </c>
      <c r="F407" s="4"/>
      <c r="G407" s="4"/>
    </row>
    <row r="408" spans="2:7" x14ac:dyDescent="0.25">
      <c r="B408" s="1"/>
      <c r="C408" s="2"/>
      <c r="D408" s="3" t="s">
        <v>50</v>
      </c>
      <c r="E408" s="3" t="s">
        <v>39</v>
      </c>
      <c r="F408" s="4"/>
      <c r="G408" s="4"/>
    </row>
    <row r="410" spans="2:7" x14ac:dyDescent="0.25">
      <c r="B410" s="8" t="s">
        <v>34</v>
      </c>
      <c r="C410" s="9"/>
      <c r="D410" s="9"/>
      <c r="E410" s="9"/>
      <c r="F410" s="9"/>
      <c r="G410" s="9"/>
    </row>
    <row r="411" spans="2:7" x14ac:dyDescent="0.25">
      <c r="B411" s="1">
        <v>43224</v>
      </c>
      <c r="C411" s="2"/>
      <c r="D411" s="3" t="s">
        <v>54</v>
      </c>
      <c r="E411" s="3" t="s">
        <v>42</v>
      </c>
      <c r="F411" s="4"/>
      <c r="G411" s="4"/>
    </row>
    <row r="412" spans="2:7" x14ac:dyDescent="0.25">
      <c r="B412" s="1"/>
      <c r="C412" s="2"/>
      <c r="D412" s="3" t="s">
        <v>51</v>
      </c>
      <c r="E412" s="3" t="s">
        <v>57</v>
      </c>
      <c r="F412" s="4"/>
      <c r="G412" s="4"/>
    </row>
    <row r="413" spans="2:7" x14ac:dyDescent="0.25">
      <c r="B413" s="1"/>
      <c r="C413" s="2"/>
      <c r="D413" s="3" t="s">
        <v>52</v>
      </c>
      <c r="E413" s="3" t="s">
        <v>44</v>
      </c>
      <c r="F413" s="4"/>
      <c r="G413" s="4"/>
    </row>
    <row r="414" spans="2:7" x14ac:dyDescent="0.25">
      <c r="B414" s="1"/>
      <c r="C414" s="5"/>
      <c r="D414" s="3" t="s">
        <v>41</v>
      </c>
      <c r="E414" s="3" t="s">
        <v>50</v>
      </c>
      <c r="F414" s="4"/>
      <c r="G414" s="4"/>
    </row>
    <row r="415" spans="2:7" x14ac:dyDescent="0.25">
      <c r="B415" s="1"/>
      <c r="C415" s="2"/>
      <c r="D415" s="3" t="s">
        <v>46</v>
      </c>
      <c r="E415" s="3" t="s">
        <v>53</v>
      </c>
      <c r="F415" s="4"/>
      <c r="G415" s="4"/>
    </row>
    <row r="416" spans="2:7" x14ac:dyDescent="0.25">
      <c r="B416" s="1"/>
      <c r="C416" s="2"/>
      <c r="D416" s="3" t="s">
        <v>40</v>
      </c>
      <c r="E416" s="3" t="s">
        <v>47</v>
      </c>
      <c r="F416" s="4"/>
      <c r="G416" s="4"/>
    </row>
    <row r="417" spans="2:7" x14ac:dyDescent="0.25">
      <c r="B417" s="1"/>
      <c r="C417" s="2"/>
      <c r="D417" s="3" t="s">
        <v>56</v>
      </c>
      <c r="E417" s="3" t="s">
        <v>48</v>
      </c>
      <c r="F417" s="4"/>
      <c r="G417" s="4"/>
    </row>
    <row r="418" spans="2:7" x14ac:dyDescent="0.25">
      <c r="B418" s="1"/>
      <c r="C418" s="2"/>
      <c r="D418" s="3" t="s">
        <v>49</v>
      </c>
      <c r="E418" s="3" t="s">
        <v>43</v>
      </c>
      <c r="F418" s="4"/>
      <c r="G418" s="4"/>
    </row>
    <row r="419" spans="2:7" x14ac:dyDescent="0.25">
      <c r="B419" s="1"/>
      <c r="C419" s="2"/>
      <c r="D419" s="3" t="s">
        <v>55</v>
      </c>
      <c r="E419" s="3" t="s">
        <v>38</v>
      </c>
      <c r="F419" s="4"/>
      <c r="G419" s="4"/>
    </row>
    <row r="420" spans="2:7" x14ac:dyDescent="0.25">
      <c r="B420" s="1"/>
      <c r="C420" s="2"/>
      <c r="D420" s="3" t="s">
        <v>39</v>
      </c>
      <c r="E420" s="3" t="s">
        <v>45</v>
      </c>
      <c r="F420" s="4"/>
      <c r="G420" s="4"/>
    </row>
    <row r="422" spans="2:7" x14ac:dyDescent="0.25">
      <c r="B422" s="8" t="s">
        <v>35</v>
      </c>
      <c r="C422" s="9"/>
      <c r="D422" s="9"/>
      <c r="E422" s="9"/>
      <c r="F422" s="9"/>
      <c r="G422" s="9"/>
    </row>
    <row r="423" spans="2:7" x14ac:dyDescent="0.25">
      <c r="B423" s="1">
        <v>43231</v>
      </c>
      <c r="C423" s="2"/>
      <c r="D423" s="3" t="s">
        <v>53</v>
      </c>
      <c r="E423" s="3" t="s">
        <v>39</v>
      </c>
      <c r="F423" s="4"/>
      <c r="G423" s="4"/>
    </row>
    <row r="424" spans="2:7" x14ac:dyDescent="0.25">
      <c r="B424" s="1"/>
      <c r="C424" s="2"/>
      <c r="D424" s="3" t="s">
        <v>42</v>
      </c>
      <c r="E424" s="3" t="s">
        <v>56</v>
      </c>
      <c r="F424" s="4"/>
      <c r="G424" s="4"/>
    </row>
    <row r="425" spans="2:7" x14ac:dyDescent="0.25">
      <c r="B425" s="1"/>
      <c r="C425" s="2"/>
      <c r="D425" s="3" t="s">
        <v>57</v>
      </c>
      <c r="E425" s="3" t="s">
        <v>49</v>
      </c>
      <c r="F425" s="4"/>
      <c r="G425" s="4"/>
    </row>
    <row r="426" spans="2:7" x14ac:dyDescent="0.25">
      <c r="B426" s="1"/>
      <c r="C426" s="5"/>
      <c r="D426" s="3" t="s">
        <v>47</v>
      </c>
      <c r="E426" s="3" t="s">
        <v>55</v>
      </c>
      <c r="F426" s="4"/>
      <c r="G426" s="4"/>
    </row>
    <row r="427" spans="2:7" x14ac:dyDescent="0.25">
      <c r="B427" s="1"/>
      <c r="C427" s="2"/>
      <c r="D427" s="3" t="s">
        <v>44</v>
      </c>
      <c r="E427" s="3" t="s">
        <v>54</v>
      </c>
      <c r="F427" s="4"/>
      <c r="G427" s="4"/>
    </row>
    <row r="428" spans="2:7" x14ac:dyDescent="0.25">
      <c r="B428" s="1"/>
      <c r="C428" s="2"/>
      <c r="D428" s="3" t="s">
        <v>48</v>
      </c>
      <c r="E428" s="3" t="s">
        <v>40</v>
      </c>
      <c r="F428" s="4"/>
      <c r="G428" s="4"/>
    </row>
    <row r="429" spans="2:7" x14ac:dyDescent="0.25">
      <c r="B429" s="1"/>
      <c r="C429" s="2"/>
      <c r="D429" s="3" t="s">
        <v>43</v>
      </c>
      <c r="E429" s="3" t="s">
        <v>41</v>
      </c>
      <c r="F429" s="4"/>
      <c r="G429" s="4"/>
    </row>
    <row r="430" spans="2:7" x14ac:dyDescent="0.25">
      <c r="B430" s="1"/>
      <c r="C430" s="2"/>
      <c r="D430" s="3" t="s">
        <v>45</v>
      </c>
      <c r="E430" s="3" t="s">
        <v>51</v>
      </c>
      <c r="F430" s="4"/>
      <c r="G430" s="4"/>
    </row>
    <row r="431" spans="2:7" x14ac:dyDescent="0.25">
      <c r="B431" s="1"/>
      <c r="C431" s="2"/>
      <c r="D431" s="3" t="s">
        <v>50</v>
      </c>
      <c r="E431" s="3" t="s">
        <v>46</v>
      </c>
      <c r="F431" s="4"/>
      <c r="G431" s="4"/>
    </row>
    <row r="432" spans="2:7" x14ac:dyDescent="0.25">
      <c r="B432" s="1">
        <v>43232</v>
      </c>
      <c r="C432" s="6">
        <v>0.875</v>
      </c>
      <c r="D432" s="3" t="s">
        <v>38</v>
      </c>
      <c r="E432" s="3" t="s">
        <v>52</v>
      </c>
      <c r="F432" s="4"/>
      <c r="G432" s="4"/>
    </row>
    <row r="434" spans="2:7" x14ac:dyDescent="0.25">
      <c r="B434" s="8" t="s">
        <v>36</v>
      </c>
      <c r="C434" s="9"/>
      <c r="D434" s="9"/>
      <c r="E434" s="9"/>
      <c r="F434" s="9"/>
      <c r="G434" s="9"/>
    </row>
    <row r="435" spans="2:7" x14ac:dyDescent="0.25">
      <c r="B435" s="1">
        <v>43238</v>
      </c>
      <c r="C435" s="2"/>
      <c r="D435" s="3" t="s">
        <v>54</v>
      </c>
      <c r="E435" s="3" t="s">
        <v>49</v>
      </c>
      <c r="F435" s="4"/>
      <c r="G435" s="4"/>
    </row>
    <row r="436" spans="2:7" x14ac:dyDescent="0.25">
      <c r="B436" s="1"/>
      <c r="C436" s="2"/>
      <c r="D436" s="3" t="s">
        <v>51</v>
      </c>
      <c r="E436" s="3" t="s">
        <v>43</v>
      </c>
      <c r="F436" s="4"/>
      <c r="G436" s="4"/>
    </row>
    <row r="437" spans="2:7" x14ac:dyDescent="0.25">
      <c r="B437" s="1"/>
      <c r="C437" s="2"/>
      <c r="D437" s="3" t="s">
        <v>44</v>
      </c>
      <c r="E437" s="3" t="s">
        <v>42</v>
      </c>
      <c r="F437" s="4"/>
      <c r="G437" s="4"/>
    </row>
    <row r="438" spans="2:7" x14ac:dyDescent="0.25">
      <c r="B438" s="1"/>
      <c r="C438" s="5"/>
      <c r="D438" s="3" t="s">
        <v>52</v>
      </c>
      <c r="E438" s="3" t="s">
        <v>57</v>
      </c>
      <c r="F438" s="4"/>
      <c r="G438" s="4"/>
    </row>
    <row r="439" spans="2:7" x14ac:dyDescent="0.25">
      <c r="B439" s="1"/>
      <c r="C439" s="2"/>
      <c r="D439" s="3" t="s">
        <v>41</v>
      </c>
      <c r="E439" s="3" t="s">
        <v>53</v>
      </c>
      <c r="F439" s="4"/>
      <c r="G439" s="4"/>
    </row>
    <row r="440" spans="2:7" x14ac:dyDescent="0.25">
      <c r="B440" s="1"/>
      <c r="C440" s="2"/>
      <c r="D440" s="3" t="s">
        <v>46</v>
      </c>
      <c r="E440" s="3" t="s">
        <v>40</v>
      </c>
      <c r="F440" s="4"/>
      <c r="G440" s="4"/>
    </row>
    <row r="441" spans="2:7" x14ac:dyDescent="0.25">
      <c r="B441" s="1"/>
      <c r="C441" s="2"/>
      <c r="D441" s="3" t="s">
        <v>56</v>
      </c>
      <c r="E441" s="3" t="s">
        <v>47</v>
      </c>
      <c r="F441" s="4"/>
      <c r="G441" s="4"/>
    </row>
    <row r="442" spans="2:7" x14ac:dyDescent="0.25">
      <c r="B442" s="1"/>
      <c r="C442" s="2"/>
      <c r="D442" s="3" t="s">
        <v>50</v>
      </c>
      <c r="E442" s="3" t="s">
        <v>48</v>
      </c>
      <c r="F442" s="4"/>
      <c r="G442" s="4"/>
    </row>
    <row r="443" spans="2:7" x14ac:dyDescent="0.25">
      <c r="B443" s="1"/>
      <c r="C443" s="2"/>
      <c r="D443" s="3" t="s">
        <v>55</v>
      </c>
      <c r="E443" s="3" t="s">
        <v>45</v>
      </c>
      <c r="F443" s="4"/>
      <c r="G443" s="4"/>
    </row>
    <row r="444" spans="2:7" x14ac:dyDescent="0.25">
      <c r="B444" s="1"/>
      <c r="C444" s="2"/>
      <c r="D444" s="3" t="s">
        <v>39</v>
      </c>
      <c r="E444" s="3" t="s">
        <v>38</v>
      </c>
      <c r="F444" s="4"/>
      <c r="G444" s="4"/>
    </row>
    <row r="446" spans="2:7" x14ac:dyDescent="0.25">
      <c r="B446" s="8" t="s">
        <v>37</v>
      </c>
      <c r="C446" s="9"/>
      <c r="D446" s="9"/>
      <c r="E446" s="9"/>
      <c r="F446" s="9"/>
      <c r="G446" s="9"/>
    </row>
    <row r="447" spans="2:7" x14ac:dyDescent="0.25">
      <c r="B447" s="1">
        <v>43245</v>
      </c>
      <c r="C447" s="2"/>
      <c r="D447" s="3" t="s">
        <v>53</v>
      </c>
      <c r="E447" s="3" t="s">
        <v>51</v>
      </c>
      <c r="F447" s="4"/>
      <c r="G447" s="4"/>
    </row>
    <row r="448" spans="2:7" x14ac:dyDescent="0.25">
      <c r="B448" s="1"/>
      <c r="C448" s="2"/>
      <c r="D448" s="3" t="s">
        <v>42</v>
      </c>
      <c r="E448" s="3" t="s">
        <v>50</v>
      </c>
      <c r="F448" s="4"/>
      <c r="G448" s="4"/>
    </row>
    <row r="449" spans="2:7" x14ac:dyDescent="0.25">
      <c r="B449" s="1"/>
      <c r="C449" s="2"/>
      <c r="D449" s="3" t="s">
        <v>57</v>
      </c>
      <c r="E449" s="3" t="s">
        <v>54</v>
      </c>
      <c r="F449" s="4"/>
      <c r="G449" s="4"/>
    </row>
    <row r="450" spans="2:7" x14ac:dyDescent="0.25">
      <c r="B450" s="1"/>
      <c r="C450" s="5"/>
      <c r="D450" s="3" t="s">
        <v>47</v>
      </c>
      <c r="E450" s="3" t="s">
        <v>39</v>
      </c>
      <c r="F450" s="4"/>
      <c r="G450" s="4"/>
    </row>
    <row r="451" spans="2:7" x14ac:dyDescent="0.25">
      <c r="B451" s="1"/>
      <c r="C451" s="2"/>
      <c r="D451" s="3" t="s">
        <v>38</v>
      </c>
      <c r="E451" s="3" t="s">
        <v>46</v>
      </c>
      <c r="F451" s="4"/>
      <c r="G451" s="4"/>
    </row>
    <row r="452" spans="2:7" x14ac:dyDescent="0.25">
      <c r="B452" s="1"/>
      <c r="C452" s="2"/>
      <c r="D452" s="3" t="s">
        <v>40</v>
      </c>
      <c r="E452" s="3" t="s">
        <v>55</v>
      </c>
      <c r="F452" s="4"/>
      <c r="G452" s="4"/>
    </row>
    <row r="453" spans="2:7" x14ac:dyDescent="0.25">
      <c r="B453" s="1"/>
      <c r="C453" s="2"/>
      <c r="D453" s="3" t="s">
        <v>48</v>
      </c>
      <c r="E453" s="3" t="s">
        <v>41</v>
      </c>
      <c r="F453" s="4"/>
      <c r="G453" s="4"/>
    </row>
    <row r="454" spans="2:7" x14ac:dyDescent="0.25">
      <c r="B454" s="1"/>
      <c r="C454" s="2"/>
      <c r="D454" s="3" t="s">
        <v>43</v>
      </c>
      <c r="E454" s="3" t="s">
        <v>52</v>
      </c>
      <c r="F454" s="4"/>
      <c r="G454" s="4"/>
    </row>
    <row r="455" spans="2:7" x14ac:dyDescent="0.25">
      <c r="B455" s="1"/>
      <c r="C455" s="2"/>
      <c r="D455" s="3" t="s">
        <v>49</v>
      </c>
      <c r="E455" s="3" t="s">
        <v>56</v>
      </c>
      <c r="F455" s="4"/>
      <c r="G455" s="4"/>
    </row>
    <row r="456" spans="2:7" x14ac:dyDescent="0.25">
      <c r="B456" s="1"/>
      <c r="C456" s="2"/>
      <c r="D456" s="3" t="s">
        <v>45</v>
      </c>
      <c r="E456" s="3" t="s">
        <v>44</v>
      </c>
      <c r="F456" s="4"/>
      <c r="G456" s="4"/>
    </row>
  </sheetData>
  <protectedRanges>
    <protectedRange sqref="F3:G12 F15:G24 F27:G36 F39:G48 F51:G60 F63:G72 F75:G84 F87:G96 F99:G108 F111:G120 F123:G132 F135:G144 F147:G156 F159:G168 F171:G180 F183:G192 F195:G204 F207:G216 F219:G228 F231:G240 F243:G252 F255:G264 F267:G276 F279:G288 F291:G300 F303:G312 F315:G324 F327:G336 F339:G348 F351:G360 F363:G372 F375:G384 F387:G396 F399:G408 F411:G420 F423:G432 F435:G444 F447:G456" name="Plage1"/>
  </protectedRanges>
  <mergeCells count="38">
    <mergeCell ref="B422:G422"/>
    <mergeCell ref="B434:G434"/>
    <mergeCell ref="B446:G446"/>
    <mergeCell ref="B350:G350"/>
    <mergeCell ref="B362:G362"/>
    <mergeCell ref="B374:G374"/>
    <mergeCell ref="B386:G386"/>
    <mergeCell ref="B398:G398"/>
    <mergeCell ref="B410:G410"/>
    <mergeCell ref="B338:G338"/>
    <mergeCell ref="B206:G206"/>
    <mergeCell ref="B218:G218"/>
    <mergeCell ref="B230:G230"/>
    <mergeCell ref="B242:G242"/>
    <mergeCell ref="B254:G254"/>
    <mergeCell ref="B266:G266"/>
    <mergeCell ref="B278:G278"/>
    <mergeCell ref="B290:G290"/>
    <mergeCell ref="B302:G302"/>
    <mergeCell ref="B314:G314"/>
    <mergeCell ref="B326:G326"/>
    <mergeCell ref="B194:G194"/>
    <mergeCell ref="B62:G62"/>
    <mergeCell ref="B74:G74"/>
    <mergeCell ref="B86:G86"/>
    <mergeCell ref="B98:G98"/>
    <mergeCell ref="B110:G110"/>
    <mergeCell ref="B122:G122"/>
    <mergeCell ref="B134:G134"/>
    <mergeCell ref="B146:G146"/>
    <mergeCell ref="B158:G158"/>
    <mergeCell ref="B170:G170"/>
    <mergeCell ref="B182:G182"/>
    <mergeCell ref="B2:G2"/>
    <mergeCell ref="B14:G14"/>
    <mergeCell ref="B26:G26"/>
    <mergeCell ref="B38:G38"/>
    <mergeCell ref="B50:G50"/>
  </mergeCells>
  <conditionalFormatting sqref="D3:D12">
    <cfRule type="expression" dxfId="762" priority="840" stopIfTrue="1">
      <formula>F3&gt;G3</formula>
    </cfRule>
  </conditionalFormatting>
  <conditionalFormatting sqref="E3:E4 E6:E12">
    <cfRule type="expression" dxfId="761" priority="841" stopIfTrue="1">
      <formula>G3&gt;F3</formula>
    </cfRule>
  </conditionalFormatting>
  <conditionalFormatting sqref="F3:G12">
    <cfRule type="cellIs" dxfId="760" priority="842" stopIfTrue="1" operator="equal">
      <formula>""</formula>
    </cfRule>
  </conditionalFormatting>
  <conditionalFormatting sqref="F15:G24">
    <cfRule type="cellIs" dxfId="759" priority="839" stopIfTrue="1" operator="equal">
      <formula>""</formula>
    </cfRule>
  </conditionalFormatting>
  <conditionalFormatting sqref="F27:G36">
    <cfRule type="cellIs" dxfId="758" priority="836" stopIfTrue="1" operator="equal">
      <formula>""</formula>
    </cfRule>
  </conditionalFormatting>
  <conditionalFormatting sqref="F39:G48">
    <cfRule type="cellIs" dxfId="757" priority="833" stopIfTrue="1" operator="equal">
      <formula>""</formula>
    </cfRule>
  </conditionalFormatting>
  <conditionalFormatting sqref="F51:G60">
    <cfRule type="cellIs" dxfId="756" priority="830" stopIfTrue="1" operator="equal">
      <formula>""</formula>
    </cfRule>
  </conditionalFormatting>
  <conditionalFormatting sqref="D63:D72">
    <cfRule type="expression" dxfId="755" priority="825" stopIfTrue="1">
      <formula>F63&gt;G63</formula>
    </cfRule>
  </conditionalFormatting>
  <conditionalFormatting sqref="E63:E72">
    <cfRule type="expression" dxfId="754" priority="826" stopIfTrue="1">
      <formula>G63&gt;F63</formula>
    </cfRule>
  </conditionalFormatting>
  <conditionalFormatting sqref="F63:G72">
    <cfRule type="cellIs" dxfId="753" priority="827" stopIfTrue="1" operator="equal">
      <formula>""</formula>
    </cfRule>
  </conditionalFormatting>
  <conditionalFormatting sqref="F75:G84">
    <cfRule type="cellIs" dxfId="752" priority="824" stopIfTrue="1" operator="equal">
      <formula>""</formula>
    </cfRule>
  </conditionalFormatting>
  <conditionalFormatting sqref="F87:G96">
    <cfRule type="cellIs" dxfId="751" priority="821" stopIfTrue="1" operator="equal">
      <formula>""</formula>
    </cfRule>
  </conditionalFormatting>
  <conditionalFormatting sqref="F99:G108">
    <cfRule type="cellIs" dxfId="750" priority="818" stopIfTrue="1" operator="equal">
      <formula>""</formula>
    </cfRule>
  </conditionalFormatting>
  <conditionalFormatting sqref="F111:G120">
    <cfRule type="cellIs" dxfId="749" priority="815" stopIfTrue="1" operator="equal">
      <formula>""</formula>
    </cfRule>
  </conditionalFormatting>
  <conditionalFormatting sqref="F123:G132">
    <cfRule type="cellIs" dxfId="748" priority="812" stopIfTrue="1" operator="equal">
      <formula>""</formula>
    </cfRule>
  </conditionalFormatting>
  <conditionalFormatting sqref="F135:G144">
    <cfRule type="cellIs" dxfId="747" priority="809" stopIfTrue="1" operator="equal">
      <formula>""</formula>
    </cfRule>
  </conditionalFormatting>
  <conditionalFormatting sqref="F147:G156">
    <cfRule type="cellIs" dxfId="746" priority="806" stopIfTrue="1" operator="equal">
      <formula>""</formula>
    </cfRule>
  </conditionalFormatting>
  <conditionalFormatting sqref="F159:G168">
    <cfRule type="cellIs" dxfId="745" priority="803" stopIfTrue="1" operator="equal">
      <formula>""</formula>
    </cfRule>
  </conditionalFormatting>
  <conditionalFormatting sqref="F171:G180">
    <cfRule type="cellIs" dxfId="744" priority="800" stopIfTrue="1" operator="equal">
      <formula>""</formula>
    </cfRule>
  </conditionalFormatting>
  <conditionalFormatting sqref="F183:G192">
    <cfRule type="cellIs" dxfId="743" priority="797" stopIfTrue="1" operator="equal">
      <formula>""</formula>
    </cfRule>
  </conditionalFormatting>
  <conditionalFormatting sqref="F195:G204">
    <cfRule type="cellIs" dxfId="742" priority="794" stopIfTrue="1" operator="equal">
      <formula>""</formula>
    </cfRule>
  </conditionalFormatting>
  <conditionalFormatting sqref="F207:G216">
    <cfRule type="cellIs" dxfId="741" priority="791" stopIfTrue="1" operator="equal">
      <formula>""</formula>
    </cfRule>
  </conditionalFormatting>
  <conditionalFormatting sqref="F219:G228">
    <cfRule type="cellIs" dxfId="740" priority="788" stopIfTrue="1" operator="equal">
      <formula>""</formula>
    </cfRule>
  </conditionalFormatting>
  <conditionalFormatting sqref="F231:G240">
    <cfRule type="cellIs" dxfId="739" priority="785" stopIfTrue="1" operator="equal">
      <formula>""</formula>
    </cfRule>
  </conditionalFormatting>
  <conditionalFormatting sqref="F243:G252">
    <cfRule type="cellIs" dxfId="738" priority="782" stopIfTrue="1" operator="equal">
      <formula>""</formula>
    </cfRule>
  </conditionalFormatting>
  <conditionalFormatting sqref="D196">
    <cfRule type="expression" dxfId="737" priority="445" stopIfTrue="1">
      <formula>F196&gt;G196</formula>
    </cfRule>
  </conditionalFormatting>
  <conditionalFormatting sqref="E189">
    <cfRule type="expression" dxfId="736" priority="451" stopIfTrue="1">
      <formula>G189&gt;F189</formula>
    </cfRule>
  </conditionalFormatting>
  <conditionalFormatting sqref="F255:G264">
    <cfRule type="cellIs" dxfId="735" priority="779" stopIfTrue="1" operator="equal">
      <formula>""</formula>
    </cfRule>
  </conditionalFormatting>
  <conditionalFormatting sqref="D191">
    <cfRule type="expression" dxfId="734" priority="459" stopIfTrue="1">
      <formula>F191&gt;G191</formula>
    </cfRule>
  </conditionalFormatting>
  <conditionalFormatting sqref="F267:G276">
    <cfRule type="cellIs" dxfId="733" priority="776" stopIfTrue="1" operator="equal">
      <formula>""</formula>
    </cfRule>
  </conditionalFormatting>
  <conditionalFormatting sqref="F279:G288">
    <cfRule type="cellIs" dxfId="732" priority="773" stopIfTrue="1" operator="equal">
      <formula>""</formula>
    </cfRule>
  </conditionalFormatting>
  <conditionalFormatting sqref="E163">
    <cfRule type="expression" dxfId="731" priority="493" stopIfTrue="1">
      <formula>G163&gt;H163</formula>
    </cfRule>
  </conditionalFormatting>
  <conditionalFormatting sqref="F291:G300">
    <cfRule type="cellIs" dxfId="730" priority="770" stopIfTrue="1" operator="equal">
      <formula>""</formula>
    </cfRule>
  </conditionalFormatting>
  <conditionalFormatting sqref="E154">
    <cfRule type="expression" dxfId="729" priority="510" stopIfTrue="1">
      <formula>G154&gt;H154</formula>
    </cfRule>
  </conditionalFormatting>
  <conditionalFormatting sqref="F303:G312">
    <cfRule type="cellIs" dxfId="728" priority="767" stopIfTrue="1" operator="equal">
      <formula>""</formula>
    </cfRule>
  </conditionalFormatting>
  <conditionalFormatting sqref="D147">
    <cfRule type="expression" dxfId="727" priority="527" stopIfTrue="1">
      <formula>F147&gt;G147</formula>
    </cfRule>
  </conditionalFormatting>
  <conditionalFormatting sqref="F315:G324">
    <cfRule type="cellIs" dxfId="726" priority="764" stopIfTrue="1" operator="equal">
      <formula>""</formula>
    </cfRule>
  </conditionalFormatting>
  <conditionalFormatting sqref="D138">
    <cfRule type="expression" dxfId="725" priority="544" stopIfTrue="1">
      <formula>F138&gt;G138</formula>
    </cfRule>
  </conditionalFormatting>
  <conditionalFormatting sqref="F327:G336">
    <cfRule type="cellIs" dxfId="724" priority="761" stopIfTrue="1" operator="equal">
      <formula>""</formula>
    </cfRule>
  </conditionalFormatting>
  <conditionalFormatting sqref="D128">
    <cfRule type="expression" dxfId="723" priority="562" stopIfTrue="1">
      <formula>F128&gt;G128</formula>
    </cfRule>
  </conditionalFormatting>
  <conditionalFormatting sqref="E115">
    <cfRule type="expression" dxfId="722" priority="573" stopIfTrue="1">
      <formula>G115&gt;F115</formula>
    </cfRule>
  </conditionalFormatting>
  <conditionalFormatting sqref="F339:G348">
    <cfRule type="cellIs" dxfId="721" priority="758" stopIfTrue="1" operator="equal">
      <formula>""</formula>
    </cfRule>
  </conditionalFormatting>
  <conditionalFormatting sqref="E118">
    <cfRule type="expression" dxfId="720" priority="570" stopIfTrue="1">
      <formula>G118&gt;H118</formula>
    </cfRule>
  </conditionalFormatting>
  <conditionalFormatting sqref="F351:G360">
    <cfRule type="cellIs" dxfId="719" priority="755" stopIfTrue="1" operator="equal">
      <formula>""</formula>
    </cfRule>
  </conditionalFormatting>
  <conditionalFormatting sqref="E100">
    <cfRule type="expression" dxfId="718" priority="596" stopIfTrue="1">
      <formula>G100&gt;H100</formula>
    </cfRule>
  </conditionalFormatting>
  <conditionalFormatting sqref="D99">
    <cfRule type="expression" dxfId="717" priority="607" stopIfTrue="1">
      <formula>F99&gt;E99</formula>
    </cfRule>
  </conditionalFormatting>
  <conditionalFormatting sqref="F363:G372">
    <cfRule type="cellIs" dxfId="716" priority="752" stopIfTrue="1" operator="equal">
      <formula>""</formula>
    </cfRule>
  </conditionalFormatting>
  <conditionalFormatting sqref="E88">
    <cfRule type="expression" dxfId="715" priority="624" stopIfTrue="1">
      <formula>G88&gt;F88</formula>
    </cfRule>
  </conditionalFormatting>
  <conditionalFormatting sqref="F375:G384">
    <cfRule type="cellIs" dxfId="714" priority="749" stopIfTrue="1" operator="equal">
      <formula>""</formula>
    </cfRule>
  </conditionalFormatting>
  <conditionalFormatting sqref="E83">
    <cfRule type="expression" dxfId="713" priority="630" stopIfTrue="1">
      <formula>G83&gt;H83</formula>
    </cfRule>
  </conditionalFormatting>
  <conditionalFormatting sqref="D78">
    <cfRule type="expression" dxfId="712" priority="641" stopIfTrue="1">
      <formula>F78&gt;E78</formula>
    </cfRule>
  </conditionalFormatting>
  <conditionalFormatting sqref="F387:G396">
    <cfRule type="cellIs" dxfId="711" priority="746" stopIfTrue="1" operator="equal">
      <formula>""</formula>
    </cfRule>
  </conditionalFormatting>
  <conditionalFormatting sqref="E75">
    <cfRule type="expression" dxfId="710" priority="646" stopIfTrue="1">
      <formula>G75&gt;H75</formula>
    </cfRule>
  </conditionalFormatting>
  <conditionalFormatting sqref="E55">
    <cfRule type="expression" dxfId="709" priority="658" stopIfTrue="1">
      <formula>G55&gt;F55</formula>
    </cfRule>
  </conditionalFormatting>
  <conditionalFormatting sqref="F399:G408">
    <cfRule type="cellIs" dxfId="708" priority="743" stopIfTrue="1" operator="equal">
      <formula>""</formula>
    </cfRule>
  </conditionalFormatting>
  <conditionalFormatting sqref="E53">
    <cfRule type="expression" dxfId="707" priority="662" stopIfTrue="1">
      <formula>G53&gt;H53</formula>
    </cfRule>
  </conditionalFormatting>
  <conditionalFormatting sqref="D45">
    <cfRule type="expression" dxfId="706" priority="675" stopIfTrue="1">
      <formula>F45&gt;E45</formula>
    </cfRule>
  </conditionalFormatting>
  <conditionalFormatting sqref="F411:G420">
    <cfRule type="cellIs" dxfId="705" priority="740" stopIfTrue="1" operator="equal">
      <formula>""</formula>
    </cfRule>
  </conditionalFormatting>
  <conditionalFormatting sqref="D42">
    <cfRule type="expression" dxfId="704" priority="681" stopIfTrue="1">
      <formula>F42&gt;G42</formula>
    </cfRule>
  </conditionalFormatting>
  <conditionalFormatting sqref="E34">
    <cfRule type="expression" dxfId="703" priority="692" stopIfTrue="1">
      <formula>G34&gt;F34</formula>
    </cfRule>
  </conditionalFormatting>
  <conditionalFormatting sqref="F423:G432">
    <cfRule type="cellIs" dxfId="702" priority="737" stopIfTrue="1" operator="equal">
      <formula>""</formula>
    </cfRule>
  </conditionalFormatting>
  <conditionalFormatting sqref="D32">
    <cfRule type="expression" dxfId="701" priority="697" stopIfTrue="1">
      <formula>F32&gt;G32</formula>
    </cfRule>
  </conditionalFormatting>
  <conditionalFormatting sqref="D24">
    <cfRule type="expression" dxfId="700" priority="709" stopIfTrue="1">
      <formula>F24&gt;E24</formula>
    </cfRule>
  </conditionalFormatting>
  <conditionalFormatting sqref="F435:G444">
    <cfRule type="cellIs" dxfId="699" priority="734" stopIfTrue="1" operator="equal">
      <formula>""</formula>
    </cfRule>
  </conditionalFormatting>
  <conditionalFormatting sqref="D16">
    <cfRule type="expression" dxfId="698" priority="726" stopIfTrue="1">
      <formula>F16&gt;E16</formula>
    </cfRule>
  </conditionalFormatting>
  <conditionalFormatting sqref="F447:G456">
    <cfRule type="cellIs" dxfId="697" priority="731" stopIfTrue="1" operator="equal">
      <formula>""</formula>
    </cfRule>
  </conditionalFormatting>
  <conditionalFormatting sqref="D15">
    <cfRule type="expression" dxfId="696" priority="728" stopIfTrue="1">
      <formula>F15&gt;E15</formula>
    </cfRule>
  </conditionalFormatting>
  <conditionalFormatting sqref="E15">
    <cfRule type="expression" dxfId="695" priority="727" stopIfTrue="1">
      <formula>G15&gt;H15</formula>
    </cfRule>
  </conditionalFormatting>
  <conditionalFormatting sqref="E16">
    <cfRule type="expression" dxfId="694" priority="725" stopIfTrue="1">
      <formula>G16&gt;H16</formula>
    </cfRule>
  </conditionalFormatting>
  <conditionalFormatting sqref="D17">
    <cfRule type="expression" dxfId="693" priority="724" stopIfTrue="1">
      <formula>F17&gt;E17</formula>
    </cfRule>
  </conditionalFormatting>
  <conditionalFormatting sqref="E17">
    <cfRule type="expression" dxfId="692" priority="723" stopIfTrue="1">
      <formula>G17&gt;H17</formula>
    </cfRule>
  </conditionalFormatting>
  <conditionalFormatting sqref="D18">
    <cfRule type="expression" dxfId="691" priority="722" stopIfTrue="1">
      <formula>F18&gt;E18</formula>
    </cfRule>
  </conditionalFormatting>
  <conditionalFormatting sqref="E18">
    <cfRule type="expression" dxfId="690" priority="721" stopIfTrue="1">
      <formula>G18&gt;H18</formula>
    </cfRule>
  </conditionalFormatting>
  <conditionalFormatting sqref="D19">
    <cfRule type="expression" dxfId="689" priority="720" stopIfTrue="1">
      <formula>F19&gt;E19</formula>
    </cfRule>
  </conditionalFormatting>
  <conditionalFormatting sqref="E19">
    <cfRule type="expression" dxfId="688" priority="719" stopIfTrue="1">
      <formula>G19&gt;H19</formula>
    </cfRule>
  </conditionalFormatting>
  <conditionalFormatting sqref="E5">
    <cfRule type="expression" dxfId="687" priority="718" stopIfTrue="1">
      <formula>G5&gt;H5</formula>
    </cfRule>
  </conditionalFormatting>
  <conditionalFormatting sqref="D20">
    <cfRule type="expression" dxfId="686" priority="717" stopIfTrue="1">
      <formula>F20&gt;G20</formula>
    </cfRule>
  </conditionalFormatting>
  <conditionalFormatting sqref="E20">
    <cfRule type="expression" dxfId="685" priority="716" stopIfTrue="1">
      <formula>G20&gt;H20</formula>
    </cfRule>
  </conditionalFormatting>
  <conditionalFormatting sqref="D21">
    <cfRule type="expression" dxfId="684" priority="715" stopIfTrue="1">
      <formula>F21&gt;E21</formula>
    </cfRule>
  </conditionalFormatting>
  <conditionalFormatting sqref="E21">
    <cfRule type="expression" dxfId="683" priority="714" stopIfTrue="1">
      <formula>G21&gt;H21</formula>
    </cfRule>
  </conditionalFormatting>
  <conditionalFormatting sqref="D22">
    <cfRule type="expression" dxfId="682" priority="713" stopIfTrue="1">
      <formula>F22&gt;E22</formula>
    </cfRule>
  </conditionalFormatting>
  <conditionalFormatting sqref="E22">
    <cfRule type="expression" dxfId="681" priority="712" stopIfTrue="1">
      <formula>G22&gt;H22</formula>
    </cfRule>
  </conditionalFormatting>
  <conditionalFormatting sqref="D23">
    <cfRule type="expression" dxfId="680" priority="711" stopIfTrue="1">
      <formula>F23&gt;E23</formula>
    </cfRule>
  </conditionalFormatting>
  <conditionalFormatting sqref="E23">
    <cfRule type="expression" dxfId="679" priority="710" stopIfTrue="1">
      <formula>G23&gt;H23</formula>
    </cfRule>
  </conditionalFormatting>
  <conditionalFormatting sqref="E24">
    <cfRule type="expression" dxfId="678" priority="708" stopIfTrue="1">
      <formula>G24&gt;H24</formula>
    </cfRule>
  </conditionalFormatting>
  <conditionalFormatting sqref="D27">
    <cfRule type="expression" dxfId="677" priority="707" stopIfTrue="1">
      <formula>F27&gt;E27</formula>
    </cfRule>
  </conditionalFormatting>
  <conditionalFormatting sqref="E27">
    <cfRule type="expression" dxfId="676" priority="706" stopIfTrue="1">
      <formula>G27&gt;F27</formula>
    </cfRule>
  </conditionalFormatting>
  <conditionalFormatting sqref="D28">
    <cfRule type="expression" dxfId="675" priority="705" stopIfTrue="1">
      <formula>F28&gt;G28</formula>
    </cfRule>
  </conditionalFormatting>
  <conditionalFormatting sqref="E28">
    <cfRule type="expression" dxfId="674" priority="704" stopIfTrue="1">
      <formula>G28&gt;F28</formula>
    </cfRule>
  </conditionalFormatting>
  <conditionalFormatting sqref="D29">
    <cfRule type="expression" dxfId="673" priority="703" stopIfTrue="1">
      <formula>F29&gt;G29</formula>
    </cfRule>
  </conditionalFormatting>
  <conditionalFormatting sqref="E29">
    <cfRule type="expression" dxfId="672" priority="702" stopIfTrue="1">
      <formula>G29&gt;F29</formula>
    </cfRule>
  </conditionalFormatting>
  <conditionalFormatting sqref="D30">
    <cfRule type="expression" dxfId="671" priority="701" stopIfTrue="1">
      <formula>F30&gt;G30</formula>
    </cfRule>
  </conditionalFormatting>
  <conditionalFormatting sqref="E30">
    <cfRule type="expression" dxfId="670" priority="700" stopIfTrue="1">
      <formula>G30&gt;F30</formula>
    </cfRule>
  </conditionalFormatting>
  <conditionalFormatting sqref="D31">
    <cfRule type="expression" dxfId="669" priority="699" stopIfTrue="1">
      <formula>F31&gt;G31</formula>
    </cfRule>
  </conditionalFormatting>
  <conditionalFormatting sqref="E31">
    <cfRule type="expression" dxfId="668" priority="698" stopIfTrue="1">
      <formula>G31&gt;F31</formula>
    </cfRule>
  </conditionalFormatting>
  <conditionalFormatting sqref="E32">
    <cfRule type="expression" dxfId="667" priority="696" stopIfTrue="1">
      <formula>G32&gt;H32</formula>
    </cfRule>
  </conditionalFormatting>
  <conditionalFormatting sqref="D33">
    <cfRule type="expression" dxfId="666" priority="695" stopIfTrue="1">
      <formula>F33&gt;G33</formula>
    </cfRule>
  </conditionalFormatting>
  <conditionalFormatting sqref="E33">
    <cfRule type="expression" dxfId="665" priority="694" stopIfTrue="1">
      <formula>G33&gt;F33</formula>
    </cfRule>
  </conditionalFormatting>
  <conditionalFormatting sqref="D34">
    <cfRule type="expression" dxfId="664" priority="693" stopIfTrue="1">
      <formula>F34&gt;G34</formula>
    </cfRule>
  </conditionalFormatting>
  <conditionalFormatting sqref="D35">
    <cfRule type="expression" dxfId="663" priority="691" stopIfTrue="1">
      <formula>F35&gt;G35</formula>
    </cfRule>
  </conditionalFormatting>
  <conditionalFormatting sqref="E35">
    <cfRule type="expression" dxfId="662" priority="690" stopIfTrue="1">
      <formula>G35&gt;H35</formula>
    </cfRule>
  </conditionalFormatting>
  <conditionalFormatting sqref="D36">
    <cfRule type="expression" dxfId="661" priority="689" stopIfTrue="1">
      <formula>F36&gt;E36</formula>
    </cfRule>
  </conditionalFormatting>
  <conditionalFormatting sqref="E36">
    <cfRule type="expression" dxfId="660" priority="688" stopIfTrue="1">
      <formula>G36&gt;H36</formula>
    </cfRule>
  </conditionalFormatting>
  <conditionalFormatting sqref="D39">
    <cfRule type="expression" dxfId="659" priority="687" stopIfTrue="1">
      <formula>F39&gt;G39</formula>
    </cfRule>
  </conditionalFormatting>
  <conditionalFormatting sqref="E39">
    <cfRule type="expression" dxfId="658" priority="686" stopIfTrue="1">
      <formula>G39&gt;H39</formula>
    </cfRule>
  </conditionalFormatting>
  <conditionalFormatting sqref="D40">
    <cfRule type="expression" dxfId="657" priority="685" stopIfTrue="1">
      <formula>F40&gt;E40</formula>
    </cfRule>
  </conditionalFormatting>
  <conditionalFormatting sqref="E40">
    <cfRule type="expression" dxfId="656" priority="684" stopIfTrue="1">
      <formula>G40&gt;F40</formula>
    </cfRule>
  </conditionalFormatting>
  <conditionalFormatting sqref="D41">
    <cfRule type="expression" dxfId="655" priority="683" stopIfTrue="1">
      <formula>F41&gt;E41</formula>
    </cfRule>
  </conditionalFormatting>
  <conditionalFormatting sqref="E41">
    <cfRule type="expression" dxfId="654" priority="682" stopIfTrue="1">
      <formula>G41&gt;F41</formula>
    </cfRule>
  </conditionalFormatting>
  <conditionalFormatting sqref="E42">
    <cfRule type="expression" dxfId="653" priority="680" stopIfTrue="1">
      <formula>G42&gt;H42</formula>
    </cfRule>
  </conditionalFormatting>
  <conditionalFormatting sqref="D43">
    <cfRule type="expression" dxfId="652" priority="679" stopIfTrue="1">
      <formula>F43&gt;G43</formula>
    </cfRule>
  </conditionalFormatting>
  <conditionalFormatting sqref="E43">
    <cfRule type="expression" dxfId="651" priority="678" stopIfTrue="1">
      <formula>G43&gt;H43</formula>
    </cfRule>
  </conditionalFormatting>
  <conditionalFormatting sqref="D44">
    <cfRule type="expression" dxfId="650" priority="677" stopIfTrue="1">
      <formula>F44&gt;E44</formula>
    </cfRule>
  </conditionalFormatting>
  <conditionalFormatting sqref="E44">
    <cfRule type="expression" dxfId="649" priority="676" stopIfTrue="1">
      <formula>G44&gt;H44</formula>
    </cfRule>
  </conditionalFormatting>
  <conditionalFormatting sqref="E45">
    <cfRule type="expression" dxfId="648" priority="674" stopIfTrue="1">
      <formula>G45&gt;H45</formula>
    </cfRule>
  </conditionalFormatting>
  <conditionalFormatting sqref="D46">
    <cfRule type="expression" dxfId="647" priority="673" stopIfTrue="1">
      <formula>F46&gt;G46</formula>
    </cfRule>
  </conditionalFormatting>
  <conditionalFormatting sqref="E46">
    <cfRule type="expression" dxfId="646" priority="672" stopIfTrue="1">
      <formula>G46&gt;F46</formula>
    </cfRule>
  </conditionalFormatting>
  <conditionalFormatting sqref="D47">
    <cfRule type="expression" dxfId="645" priority="671" stopIfTrue="1">
      <formula>F47&gt;E47</formula>
    </cfRule>
  </conditionalFormatting>
  <conditionalFormatting sqref="E47">
    <cfRule type="expression" dxfId="644" priority="670" stopIfTrue="1">
      <formula>G47&gt;H47</formula>
    </cfRule>
  </conditionalFormatting>
  <conditionalFormatting sqref="D48">
    <cfRule type="expression" dxfId="643" priority="669" stopIfTrue="1">
      <formula>F48&gt;E48</formula>
    </cfRule>
  </conditionalFormatting>
  <conditionalFormatting sqref="E48">
    <cfRule type="expression" dxfId="642" priority="668" stopIfTrue="1">
      <formula>G48&gt;H48</formula>
    </cfRule>
  </conditionalFormatting>
  <conditionalFormatting sqref="D51">
    <cfRule type="expression" dxfId="641" priority="667" stopIfTrue="1">
      <formula>F51&gt;E51</formula>
    </cfRule>
  </conditionalFormatting>
  <conditionalFormatting sqref="E51">
    <cfRule type="expression" dxfId="640" priority="666" stopIfTrue="1">
      <formula>G51&gt;H51</formula>
    </cfRule>
  </conditionalFormatting>
  <conditionalFormatting sqref="D52">
    <cfRule type="expression" dxfId="639" priority="665" stopIfTrue="1">
      <formula>F52&gt;G52</formula>
    </cfRule>
  </conditionalFormatting>
  <conditionalFormatting sqref="E52">
    <cfRule type="expression" dxfId="638" priority="664" stopIfTrue="1">
      <formula>G52&gt;H52</formula>
    </cfRule>
  </conditionalFormatting>
  <conditionalFormatting sqref="D53">
    <cfRule type="expression" dxfId="637" priority="663" stopIfTrue="1">
      <formula>F53&gt;E53</formula>
    </cfRule>
  </conditionalFormatting>
  <conditionalFormatting sqref="D54">
    <cfRule type="expression" dxfId="636" priority="661" stopIfTrue="1">
      <formula>F54&gt;E54</formula>
    </cfRule>
  </conditionalFormatting>
  <conditionalFormatting sqref="E54">
    <cfRule type="expression" dxfId="635" priority="660" stopIfTrue="1">
      <formula>G54&gt;H54</formula>
    </cfRule>
  </conditionalFormatting>
  <conditionalFormatting sqref="D55">
    <cfRule type="expression" dxfId="634" priority="659" stopIfTrue="1">
      <formula>F55&gt;G55</formula>
    </cfRule>
  </conditionalFormatting>
  <conditionalFormatting sqref="D56">
    <cfRule type="expression" dxfId="633" priority="657" stopIfTrue="1">
      <formula>F56&gt;G56</formula>
    </cfRule>
  </conditionalFormatting>
  <conditionalFormatting sqref="E56">
    <cfRule type="expression" dxfId="632" priority="656" stopIfTrue="1">
      <formula>G56&gt;F56</formula>
    </cfRule>
  </conditionalFormatting>
  <conditionalFormatting sqref="D57">
    <cfRule type="expression" dxfId="631" priority="655" stopIfTrue="1">
      <formula>F57&gt;G57</formula>
    </cfRule>
  </conditionalFormatting>
  <conditionalFormatting sqref="E57">
    <cfRule type="expression" dxfId="630" priority="654" stopIfTrue="1">
      <formula>G57&gt;F57</formula>
    </cfRule>
  </conditionalFormatting>
  <conditionalFormatting sqref="D58">
    <cfRule type="expression" dxfId="629" priority="653" stopIfTrue="1">
      <formula>F58&gt;G58</formula>
    </cfRule>
  </conditionalFormatting>
  <conditionalFormatting sqref="E58">
    <cfRule type="expression" dxfId="628" priority="652" stopIfTrue="1">
      <formula>G58&gt;F58</formula>
    </cfRule>
  </conditionalFormatting>
  <conditionalFormatting sqref="D59">
    <cfRule type="expression" dxfId="627" priority="651" stopIfTrue="1">
      <formula>F59&gt;G59</formula>
    </cfRule>
  </conditionalFormatting>
  <conditionalFormatting sqref="E59">
    <cfRule type="expression" dxfId="626" priority="650" stopIfTrue="1">
      <formula>G59&gt;H59</formula>
    </cfRule>
  </conditionalFormatting>
  <conditionalFormatting sqref="D60">
    <cfRule type="expression" dxfId="625" priority="649" stopIfTrue="1">
      <formula>F60&gt;E60</formula>
    </cfRule>
  </conditionalFormatting>
  <conditionalFormatting sqref="E60">
    <cfRule type="expression" dxfId="624" priority="648" stopIfTrue="1">
      <formula>G60&gt;F60</formula>
    </cfRule>
  </conditionalFormatting>
  <conditionalFormatting sqref="D75">
    <cfRule type="expression" dxfId="623" priority="647" stopIfTrue="1">
      <formula>F75&gt;E75</formula>
    </cfRule>
  </conditionalFormatting>
  <conditionalFormatting sqref="D76">
    <cfRule type="expression" dxfId="622" priority="645" stopIfTrue="1">
      <formula>F76&gt;E76</formula>
    </cfRule>
  </conditionalFormatting>
  <conditionalFormatting sqref="E76">
    <cfRule type="expression" dxfId="621" priority="644" stopIfTrue="1">
      <formula>G76&gt;H76</formula>
    </cfRule>
  </conditionalFormatting>
  <conditionalFormatting sqref="D77">
    <cfRule type="expression" dxfId="620" priority="643" stopIfTrue="1">
      <formula>F77&gt;E77</formula>
    </cfRule>
  </conditionalFormatting>
  <conditionalFormatting sqref="E77">
    <cfRule type="expression" dxfId="619" priority="642" stopIfTrue="1">
      <formula>G77&gt;H77</formula>
    </cfRule>
  </conditionalFormatting>
  <conditionalFormatting sqref="E78">
    <cfRule type="expression" dxfId="618" priority="640" stopIfTrue="1">
      <formula>G78&gt;H78</formula>
    </cfRule>
  </conditionalFormatting>
  <conditionalFormatting sqref="D79">
    <cfRule type="expression" dxfId="617" priority="639" stopIfTrue="1">
      <formula>F79&gt;E79</formula>
    </cfRule>
  </conditionalFormatting>
  <conditionalFormatting sqref="E79">
    <cfRule type="expression" dxfId="616" priority="638" stopIfTrue="1">
      <formula>G79&gt;H79</formula>
    </cfRule>
  </conditionalFormatting>
  <conditionalFormatting sqref="D80">
    <cfRule type="expression" dxfId="615" priority="637" stopIfTrue="1">
      <formula>F80&gt;G80</formula>
    </cfRule>
  </conditionalFormatting>
  <conditionalFormatting sqref="E80">
    <cfRule type="expression" dxfId="614" priority="636" stopIfTrue="1">
      <formula>G80&gt;H80</formula>
    </cfRule>
  </conditionalFormatting>
  <conditionalFormatting sqref="D81">
    <cfRule type="expression" dxfId="613" priority="635" stopIfTrue="1">
      <formula>F81&gt;E81</formula>
    </cfRule>
  </conditionalFormatting>
  <conditionalFormatting sqref="E81">
    <cfRule type="expression" dxfId="612" priority="634" stopIfTrue="1">
      <formula>G81&gt;F81</formula>
    </cfRule>
  </conditionalFormatting>
  <conditionalFormatting sqref="D82">
    <cfRule type="expression" dxfId="611" priority="633" stopIfTrue="1">
      <formula>F82&gt;E82</formula>
    </cfRule>
  </conditionalFormatting>
  <conditionalFormatting sqref="E82">
    <cfRule type="expression" dxfId="610" priority="632" stopIfTrue="1">
      <formula>G82&gt;H82</formula>
    </cfRule>
  </conditionalFormatting>
  <conditionalFormatting sqref="D83">
    <cfRule type="expression" dxfId="609" priority="631" stopIfTrue="1">
      <formula>F83&gt;E83</formula>
    </cfRule>
  </conditionalFormatting>
  <conditionalFormatting sqref="D84">
    <cfRule type="expression" dxfId="608" priority="629" stopIfTrue="1">
      <formula>F84&gt;E84</formula>
    </cfRule>
  </conditionalFormatting>
  <conditionalFormatting sqref="E84">
    <cfRule type="expression" dxfId="607" priority="628" stopIfTrue="1">
      <formula>G84&gt;H84</formula>
    </cfRule>
  </conditionalFormatting>
  <conditionalFormatting sqref="D87">
    <cfRule type="expression" dxfId="606" priority="627" stopIfTrue="1">
      <formula>F87&gt;G87</formula>
    </cfRule>
  </conditionalFormatting>
  <conditionalFormatting sqref="E87">
    <cfRule type="expression" dxfId="605" priority="626" stopIfTrue="1">
      <formula>G87&gt;H87</formula>
    </cfRule>
  </conditionalFormatting>
  <conditionalFormatting sqref="D88">
    <cfRule type="expression" dxfId="604" priority="625" stopIfTrue="1">
      <formula>F88&gt;E88</formula>
    </cfRule>
  </conditionalFormatting>
  <conditionalFormatting sqref="D89">
    <cfRule type="expression" dxfId="603" priority="623" stopIfTrue="1">
      <formula>F89&gt;G89</formula>
    </cfRule>
  </conditionalFormatting>
  <conditionalFormatting sqref="E89">
    <cfRule type="expression" dxfId="602" priority="622" stopIfTrue="1">
      <formula>G89&gt;F89</formula>
    </cfRule>
  </conditionalFormatting>
  <conditionalFormatting sqref="D90">
    <cfRule type="expression" dxfId="601" priority="621" stopIfTrue="1">
      <formula>F90&gt;G90</formula>
    </cfRule>
  </conditionalFormatting>
  <conditionalFormatting sqref="E90">
    <cfRule type="expression" dxfId="600" priority="620" stopIfTrue="1">
      <formula>G90&gt;F90</formula>
    </cfRule>
  </conditionalFormatting>
  <conditionalFormatting sqref="D91">
    <cfRule type="expression" dxfId="599" priority="619" stopIfTrue="1">
      <formula>F91&gt;G91</formula>
    </cfRule>
  </conditionalFormatting>
  <conditionalFormatting sqref="E91">
    <cfRule type="expression" dxfId="598" priority="618" stopIfTrue="1">
      <formula>G91&gt;F91</formula>
    </cfRule>
  </conditionalFormatting>
  <conditionalFormatting sqref="D92">
    <cfRule type="expression" dxfId="597" priority="617" stopIfTrue="1">
      <formula>F92&gt;E92</formula>
    </cfRule>
  </conditionalFormatting>
  <conditionalFormatting sqref="E92">
    <cfRule type="expression" dxfId="596" priority="616" stopIfTrue="1">
      <formula>G92&gt;F92</formula>
    </cfRule>
  </conditionalFormatting>
  <conditionalFormatting sqref="D93">
    <cfRule type="expression" dxfId="595" priority="615" stopIfTrue="1">
      <formula>F93&gt;G93</formula>
    </cfRule>
  </conditionalFormatting>
  <conditionalFormatting sqref="E93">
    <cfRule type="expression" dxfId="594" priority="614" stopIfTrue="1">
      <formula>G93&gt;F93</formula>
    </cfRule>
  </conditionalFormatting>
  <conditionalFormatting sqref="D94">
    <cfRule type="expression" dxfId="593" priority="613" stopIfTrue="1">
      <formula>F94&gt;G94</formula>
    </cfRule>
  </conditionalFormatting>
  <conditionalFormatting sqref="E94">
    <cfRule type="expression" dxfId="592" priority="612" stopIfTrue="1">
      <formula>G94&gt;F94</formula>
    </cfRule>
  </conditionalFormatting>
  <conditionalFormatting sqref="D95">
    <cfRule type="expression" dxfId="591" priority="611" stopIfTrue="1">
      <formula>F95&gt;G95</formula>
    </cfRule>
  </conditionalFormatting>
  <conditionalFormatting sqref="E95">
    <cfRule type="expression" dxfId="590" priority="610" stopIfTrue="1">
      <formula>G95&gt;H95</formula>
    </cfRule>
  </conditionalFormatting>
  <conditionalFormatting sqref="D96">
    <cfRule type="expression" dxfId="589" priority="609" stopIfTrue="1">
      <formula>F96&gt;G96</formula>
    </cfRule>
  </conditionalFormatting>
  <conditionalFormatting sqref="E96">
    <cfRule type="expression" dxfId="588" priority="608" stopIfTrue="1">
      <formula>G96&gt;F96</formula>
    </cfRule>
  </conditionalFormatting>
  <conditionalFormatting sqref="D100">
    <cfRule type="expression" dxfId="587" priority="606" stopIfTrue="1">
      <formula>F100&gt;G100</formula>
    </cfRule>
  </conditionalFormatting>
  <conditionalFormatting sqref="D101">
    <cfRule type="expression" dxfId="586" priority="605" stopIfTrue="1">
      <formula>F101&gt;E101</formula>
    </cfRule>
  </conditionalFormatting>
  <conditionalFormatting sqref="D102">
    <cfRule type="expression" dxfId="585" priority="604" stopIfTrue="1">
      <formula>F102&gt;G102</formula>
    </cfRule>
  </conditionalFormatting>
  <conditionalFormatting sqref="D103">
    <cfRule type="expression" dxfId="584" priority="603" stopIfTrue="1">
      <formula>F103&gt;G103</formula>
    </cfRule>
  </conditionalFormatting>
  <conditionalFormatting sqref="D104">
    <cfRule type="expression" dxfId="583" priority="602" stopIfTrue="1">
      <formula>F104&gt;E104</formula>
    </cfRule>
  </conditionalFormatting>
  <conditionalFormatting sqref="D105">
    <cfRule type="expression" dxfId="582" priority="601" stopIfTrue="1">
      <formula>F105&gt;G105</formula>
    </cfRule>
  </conditionalFormatting>
  <conditionalFormatting sqref="D106">
    <cfRule type="expression" dxfId="581" priority="600" stopIfTrue="1">
      <formula>F106&gt;E106</formula>
    </cfRule>
  </conditionalFormatting>
  <conditionalFormatting sqref="D107">
    <cfRule type="expression" dxfId="580" priority="599" stopIfTrue="1">
      <formula>F107&gt;E107</formula>
    </cfRule>
  </conditionalFormatting>
  <conditionalFormatting sqref="D108">
    <cfRule type="expression" dxfId="579" priority="598" stopIfTrue="1">
      <formula>F108&gt;E108</formula>
    </cfRule>
  </conditionalFormatting>
  <conditionalFormatting sqref="E99">
    <cfRule type="expression" dxfId="578" priority="597" stopIfTrue="1">
      <formula>G99&gt;F99</formula>
    </cfRule>
  </conditionalFormatting>
  <conditionalFormatting sqref="E101">
    <cfRule type="expression" dxfId="577" priority="595" stopIfTrue="1">
      <formula>G101&gt;F101</formula>
    </cfRule>
  </conditionalFormatting>
  <conditionalFormatting sqref="E102">
    <cfRule type="expression" dxfId="576" priority="594" stopIfTrue="1">
      <formula>G102&gt;H102</formula>
    </cfRule>
  </conditionalFormatting>
  <conditionalFormatting sqref="E103">
    <cfRule type="expression" dxfId="575" priority="593" stopIfTrue="1">
      <formula>G103&gt;H103</formula>
    </cfRule>
  </conditionalFormatting>
  <conditionalFormatting sqref="E104">
    <cfRule type="expression" dxfId="574" priority="592" stopIfTrue="1">
      <formula>G104&gt;F104</formula>
    </cfRule>
  </conditionalFormatting>
  <conditionalFormatting sqref="E105">
    <cfRule type="expression" dxfId="573" priority="591" stopIfTrue="1">
      <formula>G105&gt;H105</formula>
    </cfRule>
  </conditionalFormatting>
  <conditionalFormatting sqref="E106">
    <cfRule type="expression" dxfId="572" priority="590" stopIfTrue="1">
      <formula>G106&gt;H106</formula>
    </cfRule>
  </conditionalFormatting>
  <conditionalFormatting sqref="E107">
    <cfRule type="expression" dxfId="571" priority="589" stopIfTrue="1">
      <formula>G107&gt;F107</formula>
    </cfRule>
  </conditionalFormatting>
  <conditionalFormatting sqref="E108">
    <cfRule type="expression" dxfId="570" priority="588" stopIfTrue="1">
      <formula>G108&gt;H108</formula>
    </cfRule>
  </conditionalFormatting>
  <conditionalFormatting sqref="D111">
    <cfRule type="expression" dxfId="569" priority="587" stopIfTrue="1">
      <formula>F111&gt;E111</formula>
    </cfRule>
  </conditionalFormatting>
  <conditionalFormatting sqref="D112">
    <cfRule type="expression" dxfId="568" priority="586" stopIfTrue="1">
      <formula>F112&gt;E112</formula>
    </cfRule>
  </conditionalFormatting>
  <conditionalFormatting sqref="D113">
    <cfRule type="expression" dxfId="567" priority="585" stopIfTrue="1">
      <formula>F113&gt;G113</formula>
    </cfRule>
  </conditionalFormatting>
  <conditionalFormatting sqref="D114">
    <cfRule type="expression" dxfId="566" priority="584" stopIfTrue="1">
      <formula>F114&gt;G114</formula>
    </cfRule>
  </conditionalFormatting>
  <conditionalFormatting sqref="D115">
    <cfRule type="expression" dxfId="565" priority="583" stopIfTrue="1">
      <formula>F115&gt;E115</formula>
    </cfRule>
  </conditionalFormatting>
  <conditionalFormatting sqref="D116">
    <cfRule type="expression" dxfId="564" priority="582" stopIfTrue="1">
      <formula>F116&gt;E116</formula>
    </cfRule>
  </conditionalFormatting>
  <conditionalFormatting sqref="D117">
    <cfRule type="expression" dxfId="563" priority="581" stopIfTrue="1">
      <formula>F117&gt;E117</formula>
    </cfRule>
  </conditionalFormatting>
  <conditionalFormatting sqref="D118">
    <cfRule type="expression" dxfId="562" priority="580" stopIfTrue="1">
      <formula>F118&gt;G118</formula>
    </cfRule>
  </conditionalFormatting>
  <conditionalFormatting sqref="D119">
    <cfRule type="expression" dxfId="561" priority="579" stopIfTrue="1">
      <formula>F119&gt;G119</formula>
    </cfRule>
  </conditionalFormatting>
  <conditionalFormatting sqref="D120">
    <cfRule type="expression" dxfId="560" priority="578" stopIfTrue="1">
      <formula>F120&gt;G120</formula>
    </cfRule>
  </conditionalFormatting>
  <conditionalFormatting sqref="E111">
    <cfRule type="expression" dxfId="559" priority="577" stopIfTrue="1">
      <formula>G111&gt;H111</formula>
    </cfRule>
  </conditionalFormatting>
  <conditionalFormatting sqref="E112">
    <cfRule type="expression" dxfId="558" priority="576" stopIfTrue="1">
      <formula>G112&gt;H112</formula>
    </cfRule>
  </conditionalFormatting>
  <conditionalFormatting sqref="E113">
    <cfRule type="expression" dxfId="557" priority="575" stopIfTrue="1">
      <formula>G113&gt;F113</formula>
    </cfRule>
  </conditionalFormatting>
  <conditionalFormatting sqref="E114">
    <cfRule type="expression" dxfId="556" priority="574" stopIfTrue="1">
      <formula>G114&gt;F114</formula>
    </cfRule>
  </conditionalFormatting>
  <conditionalFormatting sqref="E116">
    <cfRule type="expression" dxfId="555" priority="572" stopIfTrue="1">
      <formula>G116&gt;F116</formula>
    </cfRule>
  </conditionalFormatting>
  <conditionalFormatting sqref="E117">
    <cfRule type="expression" dxfId="554" priority="571" stopIfTrue="1">
      <formula>G117&gt;F117</formula>
    </cfRule>
  </conditionalFormatting>
  <conditionalFormatting sqref="E119">
    <cfRule type="expression" dxfId="553" priority="569" stopIfTrue="1">
      <formula>G119&gt;H119</formula>
    </cfRule>
  </conditionalFormatting>
  <conditionalFormatting sqref="E120">
    <cfRule type="expression" dxfId="552" priority="568" stopIfTrue="1">
      <formula>G120&gt;H120</formula>
    </cfRule>
  </conditionalFormatting>
  <conditionalFormatting sqref="D123">
    <cfRule type="expression" dxfId="551" priority="567" stopIfTrue="1">
      <formula>F123&gt;E123</formula>
    </cfRule>
  </conditionalFormatting>
  <conditionalFormatting sqref="D124">
    <cfRule type="expression" dxfId="550" priority="566" stopIfTrue="1">
      <formula>F124&gt;G124</formula>
    </cfRule>
  </conditionalFormatting>
  <conditionalFormatting sqref="D125">
    <cfRule type="expression" dxfId="549" priority="565" stopIfTrue="1">
      <formula>F125&gt;E125</formula>
    </cfRule>
  </conditionalFormatting>
  <conditionalFormatting sqref="D126">
    <cfRule type="expression" dxfId="548" priority="564" stopIfTrue="1">
      <formula>F126&gt;G126</formula>
    </cfRule>
  </conditionalFormatting>
  <conditionalFormatting sqref="D127">
    <cfRule type="expression" dxfId="547" priority="563" stopIfTrue="1">
      <formula>F127&gt;G127</formula>
    </cfRule>
  </conditionalFormatting>
  <conditionalFormatting sqref="D129">
    <cfRule type="expression" dxfId="546" priority="561" stopIfTrue="1">
      <formula>F129&gt;E129</formula>
    </cfRule>
  </conditionalFormatting>
  <conditionalFormatting sqref="D130">
    <cfRule type="expression" dxfId="545" priority="560" stopIfTrue="1">
      <formula>F130&gt;G130</formula>
    </cfRule>
  </conditionalFormatting>
  <conditionalFormatting sqref="D131">
    <cfRule type="expression" dxfId="544" priority="559" stopIfTrue="1">
      <formula>F131&gt;E131</formula>
    </cfRule>
  </conditionalFormatting>
  <conditionalFormatting sqref="D132">
    <cfRule type="expression" dxfId="543" priority="558" stopIfTrue="1">
      <formula>F132&gt;E132</formula>
    </cfRule>
  </conditionalFormatting>
  <conditionalFormatting sqref="E123">
    <cfRule type="expression" dxfId="542" priority="557" stopIfTrue="1">
      <formula>G123&gt;F123</formula>
    </cfRule>
  </conditionalFormatting>
  <conditionalFormatting sqref="E124">
    <cfRule type="expression" dxfId="541" priority="556" stopIfTrue="1">
      <formula>G124&gt;H124</formula>
    </cfRule>
  </conditionalFormatting>
  <conditionalFormatting sqref="E125">
    <cfRule type="expression" dxfId="540" priority="555" stopIfTrue="1">
      <formula>G125&gt;F125</formula>
    </cfRule>
  </conditionalFormatting>
  <conditionalFormatting sqref="E126">
    <cfRule type="expression" dxfId="539" priority="554" stopIfTrue="1">
      <formula>G126&gt;H126</formula>
    </cfRule>
  </conditionalFormatting>
  <conditionalFormatting sqref="E127">
    <cfRule type="expression" dxfId="538" priority="553" stopIfTrue="1">
      <formula>G127&gt;F127</formula>
    </cfRule>
  </conditionalFormatting>
  <conditionalFormatting sqref="E128">
    <cfRule type="expression" dxfId="537" priority="552" stopIfTrue="1">
      <formula>G128&gt;F128</formula>
    </cfRule>
  </conditionalFormatting>
  <conditionalFormatting sqref="E129">
    <cfRule type="expression" dxfId="536" priority="551" stopIfTrue="1">
      <formula>G129&gt;H129</formula>
    </cfRule>
  </conditionalFormatting>
  <conditionalFormatting sqref="E130">
    <cfRule type="expression" dxfId="535" priority="550" stopIfTrue="1">
      <formula>G130&gt;H130</formula>
    </cfRule>
  </conditionalFormatting>
  <conditionalFormatting sqref="E131">
    <cfRule type="expression" dxfId="534" priority="549" stopIfTrue="1">
      <formula>G131&gt;H131</formula>
    </cfRule>
  </conditionalFormatting>
  <conditionalFormatting sqref="E132">
    <cfRule type="expression" dxfId="533" priority="548" stopIfTrue="1">
      <formula>G132&gt;F132</formula>
    </cfRule>
  </conditionalFormatting>
  <conditionalFormatting sqref="D135">
    <cfRule type="expression" dxfId="532" priority="547" stopIfTrue="1">
      <formula>F135&gt;E135</formula>
    </cfRule>
  </conditionalFormatting>
  <conditionalFormatting sqref="D136">
    <cfRule type="expression" dxfId="531" priority="546" stopIfTrue="1">
      <formula>F136&gt;E136</formula>
    </cfRule>
  </conditionalFormatting>
  <conditionalFormatting sqref="D137">
    <cfRule type="expression" dxfId="530" priority="545" stopIfTrue="1">
      <formula>F137&gt;G137</formula>
    </cfRule>
  </conditionalFormatting>
  <conditionalFormatting sqref="D139">
    <cfRule type="expression" dxfId="529" priority="543" stopIfTrue="1">
      <formula>F139&gt;E139</formula>
    </cfRule>
  </conditionalFormatting>
  <conditionalFormatting sqref="D140">
    <cfRule type="expression" dxfId="528" priority="542" stopIfTrue="1">
      <formula>F140&gt;E140</formula>
    </cfRule>
  </conditionalFormatting>
  <conditionalFormatting sqref="D141">
    <cfRule type="expression" dxfId="527" priority="541" stopIfTrue="1">
      <formula>F141&gt;E141</formula>
    </cfRule>
  </conditionalFormatting>
  <conditionalFormatting sqref="D142">
    <cfRule type="expression" dxfId="526" priority="540" stopIfTrue="1">
      <formula>F142&gt;G142</formula>
    </cfRule>
  </conditionalFormatting>
  <conditionalFormatting sqref="D143">
    <cfRule type="expression" dxfId="525" priority="539" stopIfTrue="1">
      <formula>F143&gt;G143</formula>
    </cfRule>
  </conditionalFormatting>
  <conditionalFormatting sqref="D144">
    <cfRule type="expression" dxfId="524" priority="538" stopIfTrue="1">
      <formula>F144&gt;G144</formula>
    </cfRule>
  </conditionalFormatting>
  <conditionalFormatting sqref="E135">
    <cfRule type="expression" dxfId="523" priority="537" stopIfTrue="1">
      <formula>G135&gt;H135</formula>
    </cfRule>
  </conditionalFormatting>
  <conditionalFormatting sqref="E136">
    <cfRule type="expression" dxfId="522" priority="536" stopIfTrue="1">
      <formula>G136&gt;F136</formula>
    </cfRule>
  </conditionalFormatting>
  <conditionalFormatting sqref="E137">
    <cfRule type="expression" dxfId="521" priority="535" stopIfTrue="1">
      <formula>G137&gt;F137</formula>
    </cfRule>
  </conditionalFormatting>
  <conditionalFormatting sqref="E138">
    <cfRule type="expression" dxfId="520" priority="534" stopIfTrue="1">
      <formula>G138&gt;F138</formula>
    </cfRule>
  </conditionalFormatting>
  <conditionalFormatting sqref="E139">
    <cfRule type="expression" dxfId="519" priority="533" stopIfTrue="1">
      <formula>G139&gt;H139</formula>
    </cfRule>
  </conditionalFormatting>
  <conditionalFormatting sqref="E140">
    <cfRule type="expression" dxfId="518" priority="532" stopIfTrue="1">
      <formula>G140&gt;F140</formula>
    </cfRule>
  </conditionalFormatting>
  <conditionalFormatting sqref="E141">
    <cfRule type="expression" dxfId="517" priority="531" stopIfTrue="1">
      <formula>G141&gt;H141</formula>
    </cfRule>
  </conditionalFormatting>
  <conditionalFormatting sqref="E142">
    <cfRule type="expression" dxfId="516" priority="530" stopIfTrue="1">
      <formula>G142&gt;H142</formula>
    </cfRule>
  </conditionalFormatting>
  <conditionalFormatting sqref="E143">
    <cfRule type="expression" dxfId="515" priority="529" stopIfTrue="1">
      <formula>G143&gt;H143</formula>
    </cfRule>
  </conditionalFormatting>
  <conditionalFormatting sqref="E144">
    <cfRule type="expression" dxfId="514" priority="528" stopIfTrue="1">
      <formula>G144&gt;F144</formula>
    </cfRule>
  </conditionalFormatting>
  <conditionalFormatting sqref="D148">
    <cfRule type="expression" dxfId="513" priority="526" stopIfTrue="1">
      <formula>F148&gt;E148</formula>
    </cfRule>
  </conditionalFormatting>
  <conditionalFormatting sqref="D149">
    <cfRule type="expression" dxfId="512" priority="525" stopIfTrue="1">
      <formula>F149&gt;G149</formula>
    </cfRule>
  </conditionalFormatting>
  <conditionalFormatting sqref="D150">
    <cfRule type="expression" dxfId="511" priority="524" stopIfTrue="1">
      <formula>F150&gt;G150</formula>
    </cfRule>
  </conditionalFormatting>
  <conditionalFormatting sqref="D151">
    <cfRule type="expression" dxfId="510" priority="523" stopIfTrue="1">
      <formula>F151&gt;E151</formula>
    </cfRule>
  </conditionalFormatting>
  <conditionalFormatting sqref="D152">
    <cfRule type="expression" dxfId="509" priority="522" stopIfTrue="1">
      <formula>F152&gt;E152</formula>
    </cfRule>
  </conditionalFormatting>
  <conditionalFormatting sqref="D153">
    <cfRule type="expression" dxfId="508" priority="521" stopIfTrue="1">
      <formula>F153&gt;G153</formula>
    </cfRule>
  </conditionalFormatting>
  <conditionalFormatting sqref="D154">
    <cfRule type="expression" dxfId="507" priority="520" stopIfTrue="1">
      <formula>F154&gt;G154</formula>
    </cfRule>
  </conditionalFormatting>
  <conditionalFormatting sqref="D155">
    <cfRule type="expression" dxfId="506" priority="519" stopIfTrue="1">
      <formula>F155&gt;E155</formula>
    </cfRule>
  </conditionalFormatting>
  <conditionalFormatting sqref="D156">
    <cfRule type="expression" dxfId="505" priority="518" stopIfTrue="1">
      <formula>F156&gt;G156</formula>
    </cfRule>
  </conditionalFormatting>
  <conditionalFormatting sqref="E147">
    <cfRule type="expression" dxfId="504" priority="517" stopIfTrue="1">
      <formula>G147&gt;H147</formula>
    </cfRule>
  </conditionalFormatting>
  <conditionalFormatting sqref="E148">
    <cfRule type="expression" dxfId="503" priority="516" stopIfTrue="1">
      <formula>G148&gt;F148</formula>
    </cfRule>
  </conditionalFormatting>
  <conditionalFormatting sqref="E149">
    <cfRule type="expression" dxfId="502" priority="515" stopIfTrue="1">
      <formula>G149&gt;H149</formula>
    </cfRule>
  </conditionalFormatting>
  <conditionalFormatting sqref="E150">
    <cfRule type="expression" dxfId="501" priority="514" stopIfTrue="1">
      <formula>G150&gt;H150</formula>
    </cfRule>
  </conditionalFormatting>
  <conditionalFormatting sqref="E151">
    <cfRule type="expression" dxfId="500" priority="513" stopIfTrue="1">
      <formula>G151&gt;F151</formula>
    </cfRule>
  </conditionalFormatting>
  <conditionalFormatting sqref="E152">
    <cfRule type="expression" dxfId="499" priority="512" stopIfTrue="1">
      <formula>G152&gt;F152</formula>
    </cfRule>
  </conditionalFormatting>
  <conditionalFormatting sqref="E153">
    <cfRule type="expression" dxfId="498" priority="511" stopIfTrue="1">
      <formula>G153&gt;F153</formula>
    </cfRule>
  </conditionalFormatting>
  <conditionalFormatting sqref="E155">
    <cfRule type="expression" dxfId="497" priority="509" stopIfTrue="1">
      <formula>G155&gt;F155</formula>
    </cfRule>
  </conditionalFormatting>
  <conditionalFormatting sqref="E156">
    <cfRule type="expression" dxfId="496" priority="508" stopIfTrue="1">
      <formula>G156&gt;F156</formula>
    </cfRule>
  </conditionalFormatting>
  <conditionalFormatting sqref="D159">
    <cfRule type="expression" dxfId="495" priority="507" stopIfTrue="1">
      <formula>F159&gt;E159</formula>
    </cfRule>
  </conditionalFormatting>
  <conditionalFormatting sqref="D160">
    <cfRule type="expression" dxfId="494" priority="506" stopIfTrue="1">
      <formula>F160&gt;E160</formula>
    </cfRule>
  </conditionalFormatting>
  <conditionalFormatting sqref="D161">
    <cfRule type="expression" dxfId="493" priority="505" stopIfTrue="1">
      <formula>F161&gt;E161</formula>
    </cfRule>
  </conditionalFormatting>
  <conditionalFormatting sqref="D162">
    <cfRule type="expression" dxfId="492" priority="504" stopIfTrue="1">
      <formula>F162&gt;G162</formula>
    </cfRule>
  </conditionalFormatting>
  <conditionalFormatting sqref="D163">
    <cfRule type="expression" dxfId="491" priority="503" stopIfTrue="1">
      <formula>F163&gt;G163</formula>
    </cfRule>
  </conditionalFormatting>
  <conditionalFormatting sqref="D164">
    <cfRule type="expression" dxfId="490" priority="502" stopIfTrue="1">
      <formula>F164&gt;E164</formula>
    </cfRule>
  </conditionalFormatting>
  <conditionalFormatting sqref="D165">
    <cfRule type="expression" dxfId="489" priority="501" stopIfTrue="1">
      <formula>F165&gt;E165</formula>
    </cfRule>
  </conditionalFormatting>
  <conditionalFormatting sqref="D166">
    <cfRule type="expression" dxfId="488" priority="500" stopIfTrue="1">
      <formula>F166&gt;E166</formula>
    </cfRule>
  </conditionalFormatting>
  <conditionalFormatting sqref="D167">
    <cfRule type="expression" dxfId="487" priority="499" stopIfTrue="1">
      <formula>F167&gt;G167</formula>
    </cfRule>
  </conditionalFormatting>
  <conditionalFormatting sqref="D168">
    <cfRule type="expression" dxfId="486" priority="498" stopIfTrue="1">
      <formula>F168&gt;G168</formula>
    </cfRule>
  </conditionalFormatting>
  <conditionalFormatting sqref="E159">
    <cfRule type="expression" dxfId="485" priority="497" stopIfTrue="1">
      <formula>G159&gt;F159</formula>
    </cfRule>
  </conditionalFormatting>
  <conditionalFormatting sqref="E160">
    <cfRule type="expression" dxfId="484" priority="496" stopIfTrue="1">
      <formula>G160&gt;H160</formula>
    </cfRule>
  </conditionalFormatting>
  <conditionalFormatting sqref="E161">
    <cfRule type="expression" dxfId="483" priority="495" stopIfTrue="1">
      <formula>G161&gt;F161</formula>
    </cfRule>
  </conditionalFormatting>
  <conditionalFormatting sqref="E162">
    <cfRule type="expression" dxfId="482" priority="494" stopIfTrue="1">
      <formula>G162&gt;H162</formula>
    </cfRule>
  </conditionalFormatting>
  <conditionalFormatting sqref="E164">
    <cfRule type="expression" dxfId="481" priority="492" stopIfTrue="1">
      <formula>G164&gt;H164</formula>
    </cfRule>
  </conditionalFormatting>
  <conditionalFormatting sqref="E165">
    <cfRule type="expression" dxfId="480" priority="491" stopIfTrue="1">
      <formula>G165&gt;H165</formula>
    </cfRule>
  </conditionalFormatting>
  <conditionalFormatting sqref="E166">
    <cfRule type="expression" dxfId="479" priority="490" stopIfTrue="1">
      <formula>G166&gt;F166</formula>
    </cfRule>
  </conditionalFormatting>
  <conditionalFormatting sqref="E167">
    <cfRule type="expression" dxfId="478" priority="489" stopIfTrue="1">
      <formula>G167&gt;H167</formula>
    </cfRule>
  </conditionalFormatting>
  <conditionalFormatting sqref="E168">
    <cfRule type="expression" dxfId="477" priority="488" stopIfTrue="1">
      <formula>G168&gt;F168</formula>
    </cfRule>
  </conditionalFormatting>
  <conditionalFormatting sqref="D171">
    <cfRule type="expression" dxfId="476" priority="487" stopIfTrue="1">
      <formula>F171&gt;G171</formula>
    </cfRule>
  </conditionalFormatting>
  <conditionalFormatting sqref="D172">
    <cfRule type="expression" dxfId="475" priority="486" stopIfTrue="1">
      <formula>F172&gt;E172</formula>
    </cfRule>
  </conditionalFormatting>
  <conditionalFormatting sqref="D173">
    <cfRule type="expression" dxfId="474" priority="485" stopIfTrue="1">
      <formula>F173&gt;G173</formula>
    </cfRule>
  </conditionalFormatting>
  <conditionalFormatting sqref="D174">
    <cfRule type="expression" dxfId="473" priority="484" stopIfTrue="1">
      <formula>F174&gt;G174</formula>
    </cfRule>
  </conditionalFormatting>
  <conditionalFormatting sqref="D175">
    <cfRule type="expression" dxfId="472" priority="483" stopIfTrue="1">
      <formula>F175&gt;E175</formula>
    </cfRule>
  </conditionalFormatting>
  <conditionalFormatting sqref="D176">
    <cfRule type="expression" dxfId="471" priority="482" stopIfTrue="1">
      <formula>F176&gt;G176</formula>
    </cfRule>
  </conditionalFormatting>
  <conditionalFormatting sqref="D177">
    <cfRule type="expression" dxfId="470" priority="481" stopIfTrue="1">
      <formula>F177&gt;E177</formula>
    </cfRule>
  </conditionalFormatting>
  <conditionalFormatting sqref="D178">
    <cfRule type="expression" dxfId="469" priority="480" stopIfTrue="1">
      <formula>F178&gt;G178</formula>
    </cfRule>
  </conditionalFormatting>
  <conditionalFormatting sqref="D179">
    <cfRule type="expression" dxfId="468" priority="479" stopIfTrue="1">
      <formula>F179&gt;G179</formula>
    </cfRule>
  </conditionalFormatting>
  <conditionalFormatting sqref="D180">
    <cfRule type="expression" dxfId="467" priority="478" stopIfTrue="1">
      <formula>F180&gt;E180</formula>
    </cfRule>
  </conditionalFormatting>
  <conditionalFormatting sqref="E171">
    <cfRule type="expression" dxfId="466" priority="477" stopIfTrue="1">
      <formula>G171&gt;F171</formula>
    </cfRule>
  </conditionalFormatting>
  <conditionalFormatting sqref="E172">
    <cfRule type="expression" dxfId="465" priority="476" stopIfTrue="1">
      <formula>G172&gt;F172</formula>
    </cfRule>
  </conditionalFormatting>
  <conditionalFormatting sqref="E173">
    <cfRule type="expression" dxfId="464" priority="475" stopIfTrue="1">
      <formula>G173&gt;F173</formula>
    </cfRule>
  </conditionalFormatting>
  <conditionalFormatting sqref="E174">
    <cfRule type="expression" dxfId="463" priority="474" stopIfTrue="1">
      <formula>G174&gt;H174</formula>
    </cfRule>
  </conditionalFormatting>
  <conditionalFormatting sqref="E175">
    <cfRule type="expression" dxfId="462" priority="473" stopIfTrue="1">
      <formula>G175&gt;H175</formula>
    </cfRule>
  </conditionalFormatting>
  <conditionalFormatting sqref="E176">
    <cfRule type="expression" dxfId="461" priority="472" stopIfTrue="1">
      <formula>G176&gt;H176</formula>
    </cfRule>
  </conditionalFormatting>
  <conditionalFormatting sqref="E177">
    <cfRule type="expression" dxfId="460" priority="471" stopIfTrue="1">
      <formula>G177&gt;F177</formula>
    </cfRule>
  </conditionalFormatting>
  <conditionalFormatting sqref="E178">
    <cfRule type="expression" dxfId="459" priority="470" stopIfTrue="1">
      <formula>G178&gt;H178</formula>
    </cfRule>
  </conditionalFormatting>
  <conditionalFormatting sqref="E179">
    <cfRule type="expression" dxfId="458" priority="469" stopIfTrue="1">
      <formula>G179&gt;F179</formula>
    </cfRule>
  </conditionalFormatting>
  <conditionalFormatting sqref="E180">
    <cfRule type="expression" dxfId="457" priority="468" stopIfTrue="1">
      <formula>G180&gt;F180</formula>
    </cfRule>
  </conditionalFormatting>
  <conditionalFormatting sqref="D184">
    <cfRule type="expression" dxfId="456" priority="466" stopIfTrue="1">
      <formula>F184&gt;E184</formula>
    </cfRule>
  </conditionalFormatting>
  <conditionalFormatting sqref="D185">
    <cfRule type="expression" dxfId="455" priority="465" stopIfTrue="1">
      <formula>F185&gt;E185</formula>
    </cfRule>
  </conditionalFormatting>
  <conditionalFormatting sqref="D186">
    <cfRule type="expression" dxfId="454" priority="464" stopIfTrue="1">
      <formula>F186&gt;E186</formula>
    </cfRule>
  </conditionalFormatting>
  <conditionalFormatting sqref="D187">
    <cfRule type="expression" dxfId="453" priority="463" stopIfTrue="1">
      <formula>F187&gt;G187</formula>
    </cfRule>
  </conditionalFormatting>
  <conditionalFormatting sqref="D188">
    <cfRule type="expression" dxfId="452" priority="462" stopIfTrue="1">
      <formula>F188&gt;G188</formula>
    </cfRule>
  </conditionalFormatting>
  <conditionalFormatting sqref="D189">
    <cfRule type="expression" dxfId="451" priority="461" stopIfTrue="1">
      <formula>F189&gt;E189</formula>
    </cfRule>
  </conditionalFormatting>
  <conditionalFormatting sqref="D190">
    <cfRule type="expression" dxfId="450" priority="460" stopIfTrue="1">
      <formula>F190&gt;E190</formula>
    </cfRule>
  </conditionalFormatting>
  <conditionalFormatting sqref="D192">
    <cfRule type="expression" dxfId="449" priority="458" stopIfTrue="1">
      <formula>F192&gt;G192</formula>
    </cfRule>
  </conditionalFormatting>
  <conditionalFormatting sqref="E183">
    <cfRule type="expression" dxfId="448" priority="457" stopIfTrue="1">
      <formula>G183&gt;H183</formula>
    </cfRule>
  </conditionalFormatting>
  <conditionalFormatting sqref="E185">
    <cfRule type="expression" dxfId="447" priority="455" stopIfTrue="1">
      <formula>G185&gt;F185</formula>
    </cfRule>
  </conditionalFormatting>
  <conditionalFormatting sqref="E186">
    <cfRule type="expression" dxfId="446" priority="454" stopIfTrue="1">
      <formula>G186&gt;H186</formula>
    </cfRule>
  </conditionalFormatting>
  <conditionalFormatting sqref="E187">
    <cfRule type="expression" dxfId="445" priority="453" stopIfTrue="1">
      <formula>G187&gt;H187</formula>
    </cfRule>
  </conditionalFormatting>
  <conditionalFormatting sqref="E188">
    <cfRule type="expression" dxfId="444" priority="452" stopIfTrue="1">
      <formula>G188&gt;H188</formula>
    </cfRule>
  </conditionalFormatting>
  <conditionalFormatting sqref="E190">
    <cfRule type="expression" dxfId="443" priority="450" stopIfTrue="1">
      <formula>G190&gt;H190</formula>
    </cfRule>
  </conditionalFormatting>
  <conditionalFormatting sqref="E191">
    <cfRule type="expression" dxfId="442" priority="449" stopIfTrue="1">
      <formula>G191&gt;F191</formula>
    </cfRule>
  </conditionalFormatting>
  <conditionalFormatting sqref="E192">
    <cfRule type="expression" dxfId="441" priority="448" stopIfTrue="1">
      <formula>G192&gt;F192</formula>
    </cfRule>
  </conditionalFormatting>
  <conditionalFormatting sqref="D183">
    <cfRule type="expression" dxfId="440" priority="447" stopIfTrue="1">
      <formula>F183&gt;E183</formula>
    </cfRule>
  </conditionalFormatting>
  <conditionalFormatting sqref="D195">
    <cfRule type="expression" dxfId="439" priority="446" stopIfTrue="1">
      <formula>F195&gt;G195</formula>
    </cfRule>
  </conditionalFormatting>
  <conditionalFormatting sqref="D197">
    <cfRule type="expression" dxfId="438" priority="444" stopIfTrue="1">
      <formula>F197&gt;G197</formula>
    </cfRule>
  </conditionalFormatting>
  <conditionalFormatting sqref="D198">
    <cfRule type="expression" dxfId="437" priority="443" stopIfTrue="1">
      <formula>F198&gt;G198</formula>
    </cfRule>
  </conditionalFormatting>
  <conditionalFormatting sqref="D199">
    <cfRule type="expression" dxfId="436" priority="442" stopIfTrue="1">
      <formula>F199&gt;E199</formula>
    </cfRule>
  </conditionalFormatting>
  <conditionalFormatting sqref="D200">
    <cfRule type="expression" dxfId="435" priority="441" stopIfTrue="1">
      <formula>F200&gt;E200</formula>
    </cfRule>
  </conditionalFormatting>
  <conditionalFormatting sqref="D201">
    <cfRule type="expression" dxfId="434" priority="440" stopIfTrue="1">
      <formula>F201&gt;G201</formula>
    </cfRule>
  </conditionalFormatting>
  <conditionalFormatting sqref="D202">
    <cfRule type="expression" dxfId="433" priority="439" stopIfTrue="1">
      <formula>F202&gt;G202</formula>
    </cfRule>
  </conditionalFormatting>
  <conditionalFormatting sqref="D203">
    <cfRule type="expression" dxfId="432" priority="438" stopIfTrue="1">
      <formula>F203&gt;G203</formula>
    </cfRule>
  </conditionalFormatting>
  <conditionalFormatting sqref="D204">
    <cfRule type="expression" dxfId="431" priority="437" stopIfTrue="1">
      <formula>F204&gt;E204</formula>
    </cfRule>
  </conditionalFormatting>
  <conditionalFormatting sqref="E195">
    <cfRule type="expression" dxfId="430" priority="436" stopIfTrue="1">
      <formula>G195&gt;F195</formula>
    </cfRule>
  </conditionalFormatting>
  <conditionalFormatting sqref="E196">
    <cfRule type="expression" dxfId="429" priority="435" stopIfTrue="1">
      <formula>G196&gt;F196</formula>
    </cfRule>
  </conditionalFormatting>
  <conditionalFormatting sqref="E197">
    <cfRule type="expression" dxfId="428" priority="434" stopIfTrue="1">
      <formula>G197&gt;H197</formula>
    </cfRule>
  </conditionalFormatting>
  <conditionalFormatting sqref="E198">
    <cfRule type="expression" dxfId="427" priority="433" stopIfTrue="1">
      <formula>G198&gt;F198</formula>
    </cfRule>
  </conditionalFormatting>
  <conditionalFormatting sqref="E199">
    <cfRule type="expression" dxfId="426" priority="432" stopIfTrue="1">
      <formula>G199&gt;F199</formula>
    </cfRule>
  </conditionalFormatting>
  <conditionalFormatting sqref="E200">
    <cfRule type="expression" dxfId="425" priority="431" stopIfTrue="1">
      <formula>G200&gt;H200</formula>
    </cfRule>
  </conditionalFormatting>
  <conditionalFormatting sqref="E201">
    <cfRule type="expression" dxfId="424" priority="430" stopIfTrue="1">
      <formula>G201&gt;F201</formula>
    </cfRule>
  </conditionalFormatting>
  <conditionalFormatting sqref="E202">
    <cfRule type="expression" dxfId="423" priority="429" stopIfTrue="1">
      <formula>G202&gt;F202</formula>
    </cfRule>
  </conditionalFormatting>
  <conditionalFormatting sqref="E203">
    <cfRule type="expression" dxfId="422" priority="428" stopIfTrue="1">
      <formula>G203&gt;F203</formula>
    </cfRule>
  </conditionalFormatting>
  <conditionalFormatting sqref="E204">
    <cfRule type="expression" dxfId="421" priority="427" stopIfTrue="1">
      <formula>G204&gt;H204</formula>
    </cfRule>
  </conditionalFormatting>
  <conditionalFormatting sqref="D207">
    <cfRule type="expression" dxfId="420" priority="426" stopIfTrue="1">
      <formula>F207&gt;E207</formula>
    </cfRule>
  </conditionalFormatting>
  <conditionalFormatting sqref="D208">
    <cfRule type="expression" dxfId="419" priority="425" stopIfTrue="1">
      <formula>F208&gt;E208</formula>
    </cfRule>
  </conditionalFormatting>
  <conditionalFormatting sqref="D209">
    <cfRule type="expression" dxfId="418" priority="424" stopIfTrue="1">
      <formula>F209&gt;E209</formula>
    </cfRule>
  </conditionalFormatting>
  <conditionalFormatting sqref="D210">
    <cfRule type="expression" dxfId="417" priority="423" stopIfTrue="1">
      <formula>F210&gt;G210</formula>
    </cfRule>
  </conditionalFormatting>
  <conditionalFormatting sqref="D211">
    <cfRule type="expression" dxfId="416" priority="422" stopIfTrue="1">
      <formula>F211&gt;G211</formula>
    </cfRule>
  </conditionalFormatting>
  <conditionalFormatting sqref="D212">
    <cfRule type="expression" dxfId="415" priority="421" stopIfTrue="1">
      <formula>F212&gt;E212</formula>
    </cfRule>
  </conditionalFormatting>
  <conditionalFormatting sqref="D213">
    <cfRule type="expression" dxfId="414" priority="420" stopIfTrue="1">
      <formula>F213&gt;E213</formula>
    </cfRule>
  </conditionalFormatting>
  <conditionalFormatting sqref="D214">
    <cfRule type="expression" dxfId="413" priority="419" stopIfTrue="1">
      <formula>F214&gt;E214</formula>
    </cfRule>
  </conditionalFormatting>
  <conditionalFormatting sqref="D215">
    <cfRule type="expression" dxfId="412" priority="418" stopIfTrue="1">
      <formula>F215&gt;E215</formula>
    </cfRule>
  </conditionalFormatting>
  <conditionalFormatting sqref="D216">
    <cfRule type="expression" dxfId="411" priority="417" stopIfTrue="1">
      <formula>F216&gt;G216</formula>
    </cfRule>
  </conditionalFormatting>
  <conditionalFormatting sqref="E207">
    <cfRule type="expression" dxfId="410" priority="416" stopIfTrue="1">
      <formula>G207&gt;H207</formula>
    </cfRule>
  </conditionalFormatting>
  <conditionalFormatting sqref="E208">
    <cfRule type="expression" dxfId="409" priority="415" stopIfTrue="1">
      <formula>G208&gt;F208</formula>
    </cfRule>
  </conditionalFormatting>
  <conditionalFormatting sqref="E209">
    <cfRule type="expression" dxfId="408" priority="414" stopIfTrue="1">
      <formula>G209&gt;F209</formula>
    </cfRule>
  </conditionalFormatting>
  <conditionalFormatting sqref="E210">
    <cfRule type="expression" dxfId="407" priority="413" stopIfTrue="1">
      <formula>G210&gt;H210</formula>
    </cfRule>
  </conditionalFormatting>
  <conditionalFormatting sqref="E211">
    <cfRule type="expression" dxfId="406" priority="412" stopIfTrue="1">
      <formula>G211&gt;H211</formula>
    </cfRule>
  </conditionalFormatting>
  <conditionalFormatting sqref="E212">
    <cfRule type="expression" dxfId="405" priority="411" stopIfTrue="1">
      <formula>G212&gt;F212</formula>
    </cfRule>
  </conditionalFormatting>
  <conditionalFormatting sqref="E213">
    <cfRule type="expression" dxfId="404" priority="410" stopIfTrue="1">
      <formula>G213&gt;H213</formula>
    </cfRule>
  </conditionalFormatting>
  <conditionalFormatting sqref="E214">
    <cfRule type="expression" dxfId="403" priority="409" stopIfTrue="1">
      <formula>G214&gt;H214</formula>
    </cfRule>
  </conditionalFormatting>
  <conditionalFormatting sqref="E215">
    <cfRule type="expression" dxfId="402" priority="408" stopIfTrue="1">
      <formula>G215&gt;H215</formula>
    </cfRule>
  </conditionalFormatting>
  <conditionalFormatting sqref="E216">
    <cfRule type="expression" dxfId="401" priority="407" stopIfTrue="1">
      <formula>G216&gt;H216</formula>
    </cfRule>
  </conditionalFormatting>
  <conditionalFormatting sqref="D219">
    <cfRule type="expression" dxfId="400" priority="406" stopIfTrue="1">
      <formula>F219&gt;G219</formula>
    </cfRule>
  </conditionalFormatting>
  <conditionalFormatting sqref="D220">
    <cfRule type="expression" dxfId="399" priority="405" stopIfTrue="1">
      <formula>F220&gt;E220</formula>
    </cfRule>
  </conditionalFormatting>
  <conditionalFormatting sqref="D221">
    <cfRule type="expression" dxfId="398" priority="404" stopIfTrue="1">
      <formula>F221&gt;G221</formula>
    </cfRule>
  </conditionalFormatting>
  <conditionalFormatting sqref="D222">
    <cfRule type="expression" dxfId="397" priority="403" stopIfTrue="1">
      <formula>F222&gt;G222</formula>
    </cfRule>
  </conditionalFormatting>
  <conditionalFormatting sqref="D223">
    <cfRule type="expression" dxfId="396" priority="402" stopIfTrue="1">
      <formula>F223&gt;G223</formula>
    </cfRule>
  </conditionalFormatting>
  <conditionalFormatting sqref="D224">
    <cfRule type="expression" dxfId="395" priority="401" stopIfTrue="1">
      <formula>F224&gt;E224</formula>
    </cfRule>
  </conditionalFormatting>
  <conditionalFormatting sqref="D225">
    <cfRule type="expression" dxfId="394" priority="400" stopIfTrue="1">
      <formula>F225&gt;G225</formula>
    </cfRule>
  </conditionalFormatting>
  <conditionalFormatting sqref="D226">
    <cfRule type="expression" dxfId="393" priority="399" stopIfTrue="1">
      <formula>F226&gt;G226</formula>
    </cfRule>
  </conditionalFormatting>
  <conditionalFormatting sqref="D227">
    <cfRule type="expression" dxfId="392" priority="398" stopIfTrue="1">
      <formula>F227&gt;G227</formula>
    </cfRule>
  </conditionalFormatting>
  <conditionalFormatting sqref="D228">
    <cfRule type="expression" dxfId="391" priority="397" stopIfTrue="1">
      <formula>F228&gt;G228</formula>
    </cfRule>
  </conditionalFormatting>
  <conditionalFormatting sqref="E219">
    <cfRule type="expression" dxfId="390" priority="396" stopIfTrue="1">
      <formula>G219&gt;F219</formula>
    </cfRule>
  </conditionalFormatting>
  <conditionalFormatting sqref="E220">
    <cfRule type="expression" dxfId="389" priority="395" stopIfTrue="1">
      <formula>G220&gt;F220</formula>
    </cfRule>
  </conditionalFormatting>
  <conditionalFormatting sqref="E221">
    <cfRule type="expression" dxfId="388" priority="394" stopIfTrue="1">
      <formula>G221&gt;F221</formula>
    </cfRule>
  </conditionalFormatting>
  <conditionalFormatting sqref="E222">
    <cfRule type="expression" dxfId="387" priority="393" stopIfTrue="1">
      <formula>G222&gt;H222</formula>
    </cfRule>
  </conditionalFormatting>
  <conditionalFormatting sqref="E223">
    <cfRule type="expression" dxfId="386" priority="392" stopIfTrue="1">
      <formula>G223&gt;H223</formula>
    </cfRule>
  </conditionalFormatting>
  <conditionalFormatting sqref="E224">
    <cfRule type="expression" dxfId="385" priority="391" stopIfTrue="1">
      <formula>G224&gt;F224</formula>
    </cfRule>
  </conditionalFormatting>
  <conditionalFormatting sqref="E225">
    <cfRule type="expression" dxfId="384" priority="390" stopIfTrue="1">
      <formula>G225&gt;F225</formula>
    </cfRule>
  </conditionalFormatting>
  <conditionalFormatting sqref="E226">
    <cfRule type="expression" dxfId="383" priority="389" stopIfTrue="1">
      <formula>G226&gt;F226</formula>
    </cfRule>
  </conditionalFormatting>
  <conditionalFormatting sqref="E227">
    <cfRule type="expression" dxfId="382" priority="388" stopIfTrue="1">
      <formula>G227&gt;F227</formula>
    </cfRule>
  </conditionalFormatting>
  <conditionalFormatting sqref="E228">
    <cfRule type="expression" dxfId="381" priority="387" stopIfTrue="1">
      <formula>G228&gt;F228</formula>
    </cfRule>
  </conditionalFormatting>
  <conditionalFormatting sqref="D231">
    <cfRule type="expression" dxfId="380" priority="386" stopIfTrue="1">
      <formula>F231&gt;E231</formula>
    </cfRule>
  </conditionalFormatting>
  <conditionalFormatting sqref="D232">
    <cfRule type="expression" dxfId="379" priority="385" stopIfTrue="1">
      <formula>F232&gt;E232</formula>
    </cfRule>
  </conditionalFormatting>
  <conditionalFormatting sqref="D233">
    <cfRule type="expression" dxfId="378" priority="384" stopIfTrue="1">
      <formula>F233&gt;E233</formula>
    </cfRule>
  </conditionalFormatting>
  <conditionalFormatting sqref="D234">
    <cfRule type="expression" dxfId="377" priority="383" stopIfTrue="1">
      <formula>F234&gt;G234</formula>
    </cfRule>
  </conditionalFormatting>
  <conditionalFormatting sqref="D235">
    <cfRule type="expression" dxfId="376" priority="382" stopIfTrue="1">
      <formula>F235&gt;G235</formula>
    </cfRule>
  </conditionalFormatting>
  <conditionalFormatting sqref="D236">
    <cfRule type="expression" dxfId="375" priority="381" stopIfTrue="1">
      <formula>F236&gt;E236</formula>
    </cfRule>
  </conditionalFormatting>
  <conditionalFormatting sqref="D237">
    <cfRule type="expression" dxfId="374" priority="380" stopIfTrue="1">
      <formula>F237&gt;E237</formula>
    </cfRule>
  </conditionalFormatting>
  <conditionalFormatting sqref="D238">
    <cfRule type="expression" dxfId="373" priority="379" stopIfTrue="1">
      <formula>F238&gt;E238</formula>
    </cfRule>
  </conditionalFormatting>
  <conditionalFormatting sqref="D239">
    <cfRule type="expression" dxfId="372" priority="378" stopIfTrue="1">
      <formula>F239&gt;E239</formula>
    </cfRule>
  </conditionalFormatting>
  <conditionalFormatting sqref="D240">
    <cfRule type="expression" dxfId="371" priority="377" stopIfTrue="1">
      <formula>F240&gt;E240</formula>
    </cfRule>
  </conditionalFormatting>
  <conditionalFormatting sqref="E231">
    <cfRule type="expression" dxfId="370" priority="376" stopIfTrue="1">
      <formula>G231&gt;F231</formula>
    </cfRule>
  </conditionalFormatting>
  <conditionalFormatting sqref="E232">
    <cfRule type="expression" dxfId="369" priority="375" stopIfTrue="1">
      <formula>G232&gt;H232</formula>
    </cfRule>
  </conditionalFormatting>
  <conditionalFormatting sqref="E233">
    <cfRule type="expression" dxfId="368" priority="374" stopIfTrue="1">
      <formula>G233&gt;H233</formula>
    </cfRule>
  </conditionalFormatting>
  <conditionalFormatting sqref="E234">
    <cfRule type="expression" dxfId="367" priority="373" stopIfTrue="1">
      <formula>G234&gt;H234</formula>
    </cfRule>
  </conditionalFormatting>
  <conditionalFormatting sqref="E235">
    <cfRule type="expression" dxfId="366" priority="372" stopIfTrue="1">
      <formula>G235&gt;H235</formula>
    </cfRule>
  </conditionalFormatting>
  <conditionalFormatting sqref="E236">
    <cfRule type="expression" dxfId="365" priority="371" stopIfTrue="1">
      <formula>G236&gt;H236</formula>
    </cfRule>
  </conditionalFormatting>
  <conditionalFormatting sqref="E237">
    <cfRule type="expression" dxfId="364" priority="370" stopIfTrue="1">
      <formula>G237&gt;F237</formula>
    </cfRule>
  </conditionalFormatting>
  <conditionalFormatting sqref="E238">
    <cfRule type="expression" dxfId="363" priority="369" stopIfTrue="1">
      <formula>G238&gt;H238</formula>
    </cfRule>
  </conditionalFormatting>
  <conditionalFormatting sqref="E239">
    <cfRule type="expression" dxfId="362" priority="368" stopIfTrue="1">
      <formula>G239&gt;H239</formula>
    </cfRule>
  </conditionalFormatting>
  <conditionalFormatting sqref="E240">
    <cfRule type="expression" dxfId="361" priority="367" stopIfTrue="1">
      <formula>G240&gt;H240</formula>
    </cfRule>
  </conditionalFormatting>
  <conditionalFormatting sqref="D243">
    <cfRule type="expression" dxfId="360" priority="366" stopIfTrue="1">
      <formula>F243&gt;G243</formula>
    </cfRule>
  </conditionalFormatting>
  <conditionalFormatting sqref="D244">
    <cfRule type="expression" dxfId="359" priority="365" stopIfTrue="1">
      <formula>F244&gt;E244</formula>
    </cfRule>
  </conditionalFormatting>
  <conditionalFormatting sqref="D245">
    <cfRule type="expression" dxfId="358" priority="364" stopIfTrue="1">
      <formula>F245&gt;E245</formula>
    </cfRule>
  </conditionalFormatting>
  <conditionalFormatting sqref="D246">
    <cfRule type="expression" dxfId="357" priority="363" stopIfTrue="1">
      <formula>F246&gt;G246</formula>
    </cfRule>
  </conditionalFormatting>
  <conditionalFormatting sqref="D247">
    <cfRule type="expression" dxfId="356" priority="362" stopIfTrue="1">
      <formula>F247&gt;G247</formula>
    </cfRule>
  </conditionalFormatting>
  <conditionalFormatting sqref="D248">
    <cfRule type="expression" dxfId="355" priority="361" stopIfTrue="1">
      <formula>F248&gt;E248</formula>
    </cfRule>
  </conditionalFormatting>
  <conditionalFormatting sqref="D249">
    <cfRule type="expression" dxfId="354" priority="360" stopIfTrue="1">
      <formula>F249&gt;E249</formula>
    </cfRule>
  </conditionalFormatting>
  <conditionalFormatting sqref="D250">
    <cfRule type="expression" dxfId="353" priority="359" stopIfTrue="1">
      <formula>F250&gt;G250</formula>
    </cfRule>
  </conditionalFormatting>
  <conditionalFormatting sqref="D251">
    <cfRule type="expression" dxfId="352" priority="358" stopIfTrue="1">
      <formula>F251&gt;G251</formula>
    </cfRule>
  </conditionalFormatting>
  <conditionalFormatting sqref="D252">
    <cfRule type="expression" dxfId="351" priority="357" stopIfTrue="1">
      <formula>F252&gt;G252</formula>
    </cfRule>
  </conditionalFormatting>
  <conditionalFormatting sqref="E243">
    <cfRule type="expression" dxfId="350" priority="356" stopIfTrue="1">
      <formula>G243&gt;F243</formula>
    </cfRule>
  </conditionalFormatting>
  <conditionalFormatting sqref="E244">
    <cfRule type="expression" dxfId="349" priority="355" stopIfTrue="1">
      <formula>G244&gt;F244</formula>
    </cfRule>
  </conditionalFormatting>
  <conditionalFormatting sqref="E245">
    <cfRule type="expression" dxfId="348" priority="354" stopIfTrue="1">
      <formula>G245&gt;F245</formula>
    </cfRule>
  </conditionalFormatting>
  <conditionalFormatting sqref="E246">
    <cfRule type="expression" dxfId="347" priority="353" stopIfTrue="1">
      <formula>G246&gt;F246</formula>
    </cfRule>
  </conditionalFormatting>
  <conditionalFormatting sqref="E247">
    <cfRule type="expression" dxfId="346" priority="352" stopIfTrue="1">
      <formula>G247&gt;H247</formula>
    </cfRule>
  </conditionalFormatting>
  <conditionalFormatting sqref="E248">
    <cfRule type="expression" dxfId="345" priority="351" stopIfTrue="1">
      <formula>G248&gt;F248</formula>
    </cfRule>
  </conditionalFormatting>
  <conditionalFormatting sqref="E249">
    <cfRule type="expression" dxfId="344" priority="350" stopIfTrue="1">
      <formula>G249&gt;H249</formula>
    </cfRule>
  </conditionalFormatting>
  <conditionalFormatting sqref="E250">
    <cfRule type="expression" dxfId="343" priority="349" stopIfTrue="1">
      <formula>G250&gt;F250</formula>
    </cfRule>
  </conditionalFormatting>
  <conditionalFormatting sqref="E251">
    <cfRule type="expression" dxfId="342" priority="348" stopIfTrue="1">
      <formula>G251&gt;H251</formula>
    </cfRule>
  </conditionalFormatting>
  <conditionalFormatting sqref="E252">
    <cfRule type="expression" dxfId="341" priority="347" stopIfTrue="1">
      <formula>G252&gt;H252</formula>
    </cfRule>
  </conditionalFormatting>
  <conditionalFormatting sqref="D255">
    <cfRule type="expression" dxfId="340" priority="346" stopIfTrue="1">
      <formula>F255&gt;E255</formula>
    </cfRule>
  </conditionalFormatting>
  <conditionalFormatting sqref="E255">
    <cfRule type="expression" dxfId="339" priority="345" stopIfTrue="1">
      <formula>G255&gt;H255</formula>
    </cfRule>
  </conditionalFormatting>
  <conditionalFormatting sqref="D256">
    <cfRule type="expression" dxfId="338" priority="344" stopIfTrue="1">
      <formula>F256&gt;E256</formula>
    </cfRule>
  </conditionalFormatting>
  <conditionalFormatting sqref="E256">
    <cfRule type="expression" dxfId="337" priority="343" stopIfTrue="1">
      <formula>G256&gt;H256</formula>
    </cfRule>
  </conditionalFormatting>
  <conditionalFormatting sqref="D257">
    <cfRule type="expression" dxfId="336" priority="342" stopIfTrue="1">
      <formula>F257&gt;G257</formula>
    </cfRule>
  </conditionalFormatting>
  <conditionalFormatting sqref="E257">
    <cfRule type="expression" dxfId="335" priority="341" stopIfTrue="1">
      <formula>G257&gt;H257</formula>
    </cfRule>
  </conditionalFormatting>
  <conditionalFormatting sqref="D258">
    <cfRule type="expression" dxfId="334" priority="340" stopIfTrue="1">
      <formula>F258&gt;E258</formula>
    </cfRule>
  </conditionalFormatting>
  <conditionalFormatting sqref="D259">
    <cfRule type="expression" dxfId="333" priority="339" stopIfTrue="1">
      <formula>F259&gt;G259</formula>
    </cfRule>
  </conditionalFormatting>
  <conditionalFormatting sqref="D260">
    <cfRule type="expression" dxfId="332" priority="338" stopIfTrue="1">
      <formula>F260&gt;E260</formula>
    </cfRule>
  </conditionalFormatting>
  <conditionalFormatting sqref="D261">
    <cfRule type="expression" dxfId="331" priority="337" stopIfTrue="1">
      <formula>F261&gt;E261</formula>
    </cfRule>
  </conditionalFormatting>
  <conditionalFormatting sqref="D262">
    <cfRule type="expression" dxfId="330" priority="336" stopIfTrue="1">
      <formula>F262&gt;E262</formula>
    </cfRule>
  </conditionalFormatting>
  <conditionalFormatting sqref="D263">
    <cfRule type="expression" dxfId="329" priority="335" stopIfTrue="1">
      <formula>F263&gt;G263</formula>
    </cfRule>
  </conditionalFormatting>
  <conditionalFormatting sqref="D264">
    <cfRule type="expression" dxfId="328" priority="334" stopIfTrue="1">
      <formula>F264&gt;E264</formula>
    </cfRule>
  </conditionalFormatting>
  <conditionalFormatting sqref="E258">
    <cfRule type="expression" dxfId="327" priority="333" stopIfTrue="1">
      <formula>G258&gt;H258</formula>
    </cfRule>
  </conditionalFormatting>
  <conditionalFormatting sqref="E259">
    <cfRule type="expression" dxfId="326" priority="332" stopIfTrue="1">
      <formula>G259&gt;F259</formula>
    </cfRule>
  </conditionalFormatting>
  <conditionalFormatting sqref="E260">
    <cfRule type="expression" dxfId="325" priority="331" stopIfTrue="1">
      <formula>G260&gt;H260</formula>
    </cfRule>
  </conditionalFormatting>
  <conditionalFormatting sqref="E261">
    <cfRule type="expression" dxfId="324" priority="330" stopIfTrue="1">
      <formula>G261&gt;F261</formula>
    </cfRule>
  </conditionalFormatting>
  <conditionalFormatting sqref="E262">
    <cfRule type="expression" dxfId="323" priority="329" stopIfTrue="1">
      <formula>G262&gt;H262</formula>
    </cfRule>
  </conditionalFormatting>
  <conditionalFormatting sqref="E263">
    <cfRule type="expression" dxfId="322" priority="328" stopIfTrue="1">
      <formula>G263&gt;F263</formula>
    </cfRule>
  </conditionalFormatting>
  <conditionalFormatting sqref="E264">
    <cfRule type="expression" dxfId="321" priority="327" stopIfTrue="1">
      <formula>G264&gt;H264</formula>
    </cfRule>
  </conditionalFormatting>
  <conditionalFormatting sqref="D267">
    <cfRule type="expression" dxfId="320" priority="326" stopIfTrue="1">
      <formula>F267&gt;G267</formula>
    </cfRule>
  </conditionalFormatting>
  <conditionalFormatting sqref="D268">
    <cfRule type="expression" dxfId="319" priority="325" stopIfTrue="1">
      <formula>F268&gt;E268</formula>
    </cfRule>
  </conditionalFormatting>
  <conditionalFormatting sqref="D269">
    <cfRule type="expression" dxfId="318" priority="324" stopIfTrue="1">
      <formula>F269&gt;E269</formula>
    </cfRule>
  </conditionalFormatting>
  <conditionalFormatting sqref="D270">
    <cfRule type="expression" dxfId="317" priority="323" stopIfTrue="1">
      <formula>F270&gt;G270</formula>
    </cfRule>
  </conditionalFormatting>
  <conditionalFormatting sqref="D271">
    <cfRule type="expression" dxfId="316" priority="322" stopIfTrue="1">
      <formula>F271&gt;G271</formula>
    </cfRule>
  </conditionalFormatting>
  <conditionalFormatting sqref="D272">
    <cfRule type="expression" dxfId="315" priority="321" stopIfTrue="1">
      <formula>F272&gt;E272</formula>
    </cfRule>
  </conditionalFormatting>
  <conditionalFormatting sqref="D273">
    <cfRule type="expression" dxfId="314" priority="320" stopIfTrue="1">
      <formula>F273&gt;G273</formula>
    </cfRule>
  </conditionalFormatting>
  <conditionalFormatting sqref="D274">
    <cfRule type="expression" dxfId="313" priority="319" stopIfTrue="1">
      <formula>F274&gt;G274</formula>
    </cfRule>
  </conditionalFormatting>
  <conditionalFormatting sqref="D275">
    <cfRule type="expression" dxfId="312" priority="318" stopIfTrue="1">
      <formula>F275&gt;G275</formula>
    </cfRule>
  </conditionalFormatting>
  <conditionalFormatting sqref="D276">
    <cfRule type="expression" dxfId="311" priority="317" stopIfTrue="1">
      <formula>F276&gt;G276</formula>
    </cfRule>
  </conditionalFormatting>
  <conditionalFormatting sqref="E267">
    <cfRule type="expression" dxfId="310" priority="316" stopIfTrue="1">
      <formula>G267&gt;F267</formula>
    </cfRule>
  </conditionalFormatting>
  <conditionalFormatting sqref="E268">
    <cfRule type="expression" dxfId="309" priority="315" stopIfTrue="1">
      <formula>G268&gt;H268</formula>
    </cfRule>
  </conditionalFormatting>
  <conditionalFormatting sqref="E269">
    <cfRule type="expression" dxfId="308" priority="314" stopIfTrue="1">
      <formula>G269&gt;F269</formula>
    </cfRule>
  </conditionalFormatting>
  <conditionalFormatting sqref="E270">
    <cfRule type="expression" dxfId="307" priority="313" stopIfTrue="1">
      <formula>G270&gt;F270</formula>
    </cfRule>
  </conditionalFormatting>
  <conditionalFormatting sqref="E271">
    <cfRule type="expression" dxfId="306" priority="312" stopIfTrue="1">
      <formula>G271&gt;F271</formula>
    </cfRule>
  </conditionalFormatting>
  <conditionalFormatting sqref="E272">
    <cfRule type="expression" dxfId="305" priority="311" stopIfTrue="1">
      <formula>G272&gt;H272</formula>
    </cfRule>
  </conditionalFormatting>
  <conditionalFormatting sqref="E273">
    <cfRule type="expression" dxfId="304" priority="310" stopIfTrue="1">
      <formula>G273&gt;F273</formula>
    </cfRule>
  </conditionalFormatting>
  <conditionalFormatting sqref="E274">
    <cfRule type="expression" dxfId="303" priority="309" stopIfTrue="1">
      <formula>G274&gt;F274</formula>
    </cfRule>
  </conditionalFormatting>
  <conditionalFormatting sqref="E275">
    <cfRule type="expression" dxfId="302" priority="308" stopIfTrue="1">
      <formula>G275&gt;H275</formula>
    </cfRule>
  </conditionalFormatting>
  <conditionalFormatting sqref="E276">
    <cfRule type="expression" dxfId="301" priority="307" stopIfTrue="1">
      <formula>G276&gt;F276</formula>
    </cfRule>
  </conditionalFormatting>
  <conditionalFormatting sqref="D279">
    <cfRule type="expression" dxfId="300" priority="306" stopIfTrue="1">
      <formula>F279&gt;E279</formula>
    </cfRule>
  </conditionalFormatting>
  <conditionalFormatting sqref="D280">
    <cfRule type="expression" dxfId="299" priority="305" stopIfTrue="1">
      <formula>F280&gt;E280</formula>
    </cfRule>
  </conditionalFormatting>
  <conditionalFormatting sqref="D281">
    <cfRule type="expression" dxfId="298" priority="304" stopIfTrue="1">
      <formula>F281&gt;G281</formula>
    </cfRule>
  </conditionalFormatting>
  <conditionalFormatting sqref="D282">
    <cfRule type="expression" dxfId="297" priority="303" stopIfTrue="1">
      <formula>F282&gt;G282</formula>
    </cfRule>
  </conditionalFormatting>
  <conditionalFormatting sqref="D283">
    <cfRule type="expression" dxfId="296" priority="302" stopIfTrue="1">
      <formula>F283&gt;E283</formula>
    </cfRule>
  </conditionalFormatting>
  <conditionalFormatting sqref="D284">
    <cfRule type="expression" dxfId="295" priority="301" stopIfTrue="1">
      <formula>F284&gt;E284</formula>
    </cfRule>
  </conditionalFormatting>
  <conditionalFormatting sqref="D285">
    <cfRule type="expression" dxfId="294" priority="300" stopIfTrue="1">
      <formula>F285&gt;E285</formula>
    </cfRule>
  </conditionalFormatting>
  <conditionalFormatting sqref="D286">
    <cfRule type="expression" dxfId="293" priority="299" stopIfTrue="1">
      <formula>F286&gt;G286</formula>
    </cfRule>
  </conditionalFormatting>
  <conditionalFormatting sqref="D287">
    <cfRule type="expression" dxfId="292" priority="298" stopIfTrue="1">
      <formula>F287&gt;G287</formula>
    </cfRule>
  </conditionalFormatting>
  <conditionalFormatting sqref="D288">
    <cfRule type="expression" dxfId="291" priority="297" stopIfTrue="1">
      <formula>F288&gt;E288</formula>
    </cfRule>
  </conditionalFormatting>
  <conditionalFormatting sqref="E279">
    <cfRule type="expression" dxfId="290" priority="296" stopIfTrue="1">
      <formula>G279&gt;F279</formula>
    </cfRule>
  </conditionalFormatting>
  <conditionalFormatting sqref="E280">
    <cfRule type="expression" dxfId="289" priority="295" stopIfTrue="1">
      <formula>G280&gt;F280</formula>
    </cfRule>
  </conditionalFormatting>
  <conditionalFormatting sqref="E281">
    <cfRule type="expression" dxfId="288" priority="294" stopIfTrue="1">
      <formula>G281&gt;H281</formula>
    </cfRule>
  </conditionalFormatting>
  <conditionalFormatting sqref="E282">
    <cfRule type="expression" dxfId="287" priority="293" stopIfTrue="1">
      <formula>G282&gt;H282</formula>
    </cfRule>
  </conditionalFormatting>
  <conditionalFormatting sqref="E283">
    <cfRule type="expression" dxfId="286" priority="292" stopIfTrue="1">
      <formula>G283&gt;F283</formula>
    </cfRule>
  </conditionalFormatting>
  <conditionalFormatting sqref="E284">
    <cfRule type="expression" dxfId="285" priority="291" stopIfTrue="1">
      <formula>G284&gt;H284</formula>
    </cfRule>
  </conditionalFormatting>
  <conditionalFormatting sqref="E285">
    <cfRule type="expression" dxfId="284" priority="290" stopIfTrue="1">
      <formula>G285&gt;F285</formula>
    </cfRule>
  </conditionalFormatting>
  <conditionalFormatting sqref="E286">
    <cfRule type="expression" dxfId="283" priority="289" stopIfTrue="1">
      <formula>G286&gt;H286</formula>
    </cfRule>
  </conditionalFormatting>
  <conditionalFormatting sqref="E287">
    <cfRule type="expression" dxfId="282" priority="288" stopIfTrue="1">
      <formula>G287&gt;H287</formula>
    </cfRule>
  </conditionalFormatting>
  <conditionalFormatting sqref="E288">
    <cfRule type="expression" dxfId="281" priority="287" stopIfTrue="1">
      <formula>G288&gt;H288</formula>
    </cfRule>
  </conditionalFormatting>
  <conditionalFormatting sqref="D291">
    <cfRule type="expression" dxfId="280" priority="286" stopIfTrue="1">
      <formula>F291&gt;G291</formula>
    </cfRule>
  </conditionalFormatting>
  <conditionalFormatting sqref="D292">
    <cfRule type="expression" dxfId="279" priority="285" stopIfTrue="1">
      <formula>F292&gt;E292</formula>
    </cfRule>
  </conditionalFormatting>
  <conditionalFormatting sqref="D293">
    <cfRule type="expression" dxfId="278" priority="284" stopIfTrue="1">
      <formula>F293&gt;E293</formula>
    </cfRule>
  </conditionalFormatting>
  <conditionalFormatting sqref="D294">
    <cfRule type="expression" dxfId="277" priority="283" stopIfTrue="1">
      <formula>F294&gt;G294</formula>
    </cfRule>
  </conditionalFormatting>
  <conditionalFormatting sqref="D295">
    <cfRule type="expression" dxfId="276" priority="282" stopIfTrue="1">
      <formula>F295&gt;G295</formula>
    </cfRule>
  </conditionalFormatting>
  <conditionalFormatting sqref="D296">
    <cfRule type="expression" dxfId="275" priority="281" stopIfTrue="1">
      <formula>F296&gt;E296</formula>
    </cfRule>
  </conditionalFormatting>
  <conditionalFormatting sqref="D297">
    <cfRule type="expression" dxfId="274" priority="280" stopIfTrue="1">
      <formula>F297&gt;G297</formula>
    </cfRule>
  </conditionalFormatting>
  <conditionalFormatting sqref="D298">
    <cfRule type="expression" dxfId="273" priority="279" stopIfTrue="1">
      <formula>F298&gt;E298</formula>
    </cfRule>
  </conditionalFormatting>
  <conditionalFormatting sqref="D299">
    <cfRule type="expression" dxfId="272" priority="278" stopIfTrue="1">
      <formula>F299&gt;G299</formula>
    </cfRule>
  </conditionalFormatting>
  <conditionalFormatting sqref="D300">
    <cfRule type="expression" dxfId="271" priority="277" stopIfTrue="1">
      <formula>F300&gt;G300</formula>
    </cfRule>
  </conditionalFormatting>
  <conditionalFormatting sqref="E291">
    <cfRule type="expression" dxfId="270" priority="276" stopIfTrue="1">
      <formula>G291&gt;F291</formula>
    </cfRule>
  </conditionalFormatting>
  <conditionalFormatting sqref="E292">
    <cfRule type="expression" dxfId="269" priority="275" stopIfTrue="1">
      <formula>G292&gt;F292</formula>
    </cfRule>
  </conditionalFormatting>
  <conditionalFormatting sqref="E293">
    <cfRule type="expression" dxfId="268" priority="274" stopIfTrue="1">
      <formula>G293&gt;H293</formula>
    </cfRule>
  </conditionalFormatting>
  <conditionalFormatting sqref="E294">
    <cfRule type="expression" dxfId="267" priority="273" stopIfTrue="1">
      <formula>G294&gt;H294</formula>
    </cfRule>
  </conditionalFormatting>
  <conditionalFormatting sqref="E295">
    <cfRule type="expression" dxfId="266" priority="272" stopIfTrue="1">
      <formula>G295&gt;H295</formula>
    </cfRule>
  </conditionalFormatting>
  <conditionalFormatting sqref="E296">
    <cfRule type="expression" dxfId="265" priority="271" stopIfTrue="1">
      <formula>G296&gt;F296</formula>
    </cfRule>
  </conditionalFormatting>
  <conditionalFormatting sqref="E297">
    <cfRule type="expression" dxfId="264" priority="270" stopIfTrue="1">
      <formula>G297&gt;F297</formula>
    </cfRule>
  </conditionalFormatting>
  <conditionalFormatting sqref="E298">
    <cfRule type="expression" dxfId="263" priority="269" stopIfTrue="1">
      <formula>G298&gt;F298</formula>
    </cfRule>
  </conditionalFormatting>
  <conditionalFormatting sqref="E299">
    <cfRule type="expression" dxfId="262" priority="268" stopIfTrue="1">
      <formula>G299&gt;H299</formula>
    </cfRule>
  </conditionalFormatting>
  <conditionalFormatting sqref="E300">
    <cfRule type="expression" dxfId="261" priority="267" stopIfTrue="1">
      <formula>G300&gt;F300</formula>
    </cfRule>
  </conditionalFormatting>
  <conditionalFormatting sqref="D303">
    <cfRule type="expression" dxfId="260" priority="266" stopIfTrue="1">
      <formula>F303&gt;E303</formula>
    </cfRule>
  </conditionalFormatting>
  <conditionalFormatting sqref="D304">
    <cfRule type="expression" dxfId="259" priority="265" stopIfTrue="1">
      <formula>F304&gt;E304</formula>
    </cfRule>
  </conditionalFormatting>
  <conditionalFormatting sqref="D305">
    <cfRule type="expression" dxfId="258" priority="264" stopIfTrue="1">
      <formula>F305&gt;G305</formula>
    </cfRule>
  </conditionalFormatting>
  <conditionalFormatting sqref="D306">
    <cfRule type="expression" dxfId="257" priority="263" stopIfTrue="1">
      <formula>F306&gt;G306</formula>
    </cfRule>
  </conditionalFormatting>
  <conditionalFormatting sqref="D307">
    <cfRule type="expression" dxfId="256" priority="262" stopIfTrue="1">
      <formula>F307&gt;E307</formula>
    </cfRule>
  </conditionalFormatting>
  <conditionalFormatting sqref="D308">
    <cfRule type="expression" dxfId="255" priority="261" stopIfTrue="1">
      <formula>F308&gt;E308</formula>
    </cfRule>
  </conditionalFormatting>
  <conditionalFormatting sqref="D309">
    <cfRule type="expression" dxfId="254" priority="260" stopIfTrue="1">
      <formula>F309&gt;G309</formula>
    </cfRule>
  </conditionalFormatting>
  <conditionalFormatting sqref="D310">
    <cfRule type="expression" dxfId="253" priority="259" stopIfTrue="1">
      <formula>F310&gt;G310</formula>
    </cfRule>
  </conditionalFormatting>
  <conditionalFormatting sqref="D311">
    <cfRule type="expression" dxfId="252" priority="258" stopIfTrue="1">
      <formula>F311&gt;E311</formula>
    </cfRule>
  </conditionalFormatting>
  <conditionalFormatting sqref="D312">
    <cfRule type="expression" dxfId="251" priority="257" stopIfTrue="1">
      <formula>F312&gt;G312</formula>
    </cfRule>
  </conditionalFormatting>
  <conditionalFormatting sqref="E303">
    <cfRule type="expression" dxfId="250" priority="256" stopIfTrue="1">
      <formula>G303&gt;F303</formula>
    </cfRule>
  </conditionalFormatting>
  <conditionalFormatting sqref="E304">
    <cfRule type="expression" dxfId="249" priority="255" stopIfTrue="1">
      <formula>G304&gt;H304</formula>
    </cfRule>
  </conditionalFormatting>
  <conditionalFormatting sqref="E305">
    <cfRule type="expression" dxfId="248" priority="254" stopIfTrue="1">
      <formula>G305&gt;H305</formula>
    </cfRule>
  </conditionalFormatting>
  <conditionalFormatting sqref="E306">
    <cfRule type="expression" dxfId="247" priority="253" stopIfTrue="1">
      <formula>G306&gt;H306</formula>
    </cfRule>
  </conditionalFormatting>
  <conditionalFormatting sqref="E307">
    <cfRule type="expression" dxfId="246" priority="252" stopIfTrue="1">
      <formula>G307&gt;F307</formula>
    </cfRule>
  </conditionalFormatting>
  <conditionalFormatting sqref="E308">
    <cfRule type="expression" dxfId="245" priority="251" stopIfTrue="1">
      <formula>G308&gt;F308</formula>
    </cfRule>
  </conditionalFormatting>
  <conditionalFormatting sqref="E309">
    <cfRule type="expression" dxfId="244" priority="250" stopIfTrue="1">
      <formula>G309&gt;F309</formula>
    </cfRule>
  </conditionalFormatting>
  <conditionalFormatting sqref="E310">
    <cfRule type="expression" dxfId="243" priority="249" stopIfTrue="1">
      <formula>G310&gt;H310</formula>
    </cfRule>
  </conditionalFormatting>
  <conditionalFormatting sqref="E311">
    <cfRule type="expression" dxfId="242" priority="248" stopIfTrue="1">
      <formula>G311&gt;F311</formula>
    </cfRule>
  </conditionalFormatting>
  <conditionalFormatting sqref="E312">
    <cfRule type="expression" dxfId="241" priority="247" stopIfTrue="1">
      <formula>G312&gt;H312</formula>
    </cfRule>
  </conditionalFormatting>
  <conditionalFormatting sqref="D315">
    <cfRule type="expression" dxfId="240" priority="246" stopIfTrue="1">
      <formula>F315&gt;G315</formula>
    </cfRule>
  </conditionalFormatting>
  <conditionalFormatting sqref="D316">
    <cfRule type="expression" dxfId="239" priority="245" stopIfTrue="1">
      <formula>F316&gt;E316</formula>
    </cfRule>
  </conditionalFormatting>
  <conditionalFormatting sqref="D317">
    <cfRule type="expression" dxfId="238" priority="244" stopIfTrue="1">
      <formula>F317&gt;E317</formula>
    </cfRule>
  </conditionalFormatting>
  <conditionalFormatting sqref="D318">
    <cfRule type="expression" dxfId="237" priority="243" stopIfTrue="1">
      <formula>F318&gt;G318</formula>
    </cfRule>
  </conditionalFormatting>
  <conditionalFormatting sqref="D319">
    <cfRule type="expression" dxfId="236" priority="242" stopIfTrue="1">
      <formula>F319&gt;G319</formula>
    </cfRule>
  </conditionalFormatting>
  <conditionalFormatting sqref="D320">
    <cfRule type="expression" dxfId="235" priority="241" stopIfTrue="1">
      <formula>F320&gt;G320</formula>
    </cfRule>
  </conditionalFormatting>
  <conditionalFormatting sqref="D321">
    <cfRule type="expression" dxfId="234" priority="240" stopIfTrue="1">
      <formula>F321&gt;E321</formula>
    </cfRule>
  </conditionalFormatting>
  <conditionalFormatting sqref="D322">
    <cfRule type="expression" dxfId="233" priority="238" stopIfTrue="1">
      <formula>F322&gt;E322</formula>
    </cfRule>
  </conditionalFormatting>
  <conditionalFormatting sqref="D323">
    <cfRule type="expression" dxfId="232" priority="237" stopIfTrue="1">
      <formula>F323&gt;E323</formula>
    </cfRule>
  </conditionalFormatting>
  <conditionalFormatting sqref="D324">
    <cfRule type="expression" dxfId="231" priority="236" stopIfTrue="1">
      <formula>F324&gt;G324</formula>
    </cfRule>
  </conditionalFormatting>
  <conditionalFormatting sqref="E315">
    <cfRule type="expression" dxfId="230" priority="235" stopIfTrue="1">
      <formula>G315&gt;H315</formula>
    </cfRule>
  </conditionalFormatting>
  <conditionalFormatting sqref="E316">
    <cfRule type="expression" dxfId="229" priority="234" stopIfTrue="1">
      <formula>G316&gt;H316</formula>
    </cfRule>
  </conditionalFormatting>
  <conditionalFormatting sqref="E317">
    <cfRule type="expression" dxfId="228" priority="233" stopIfTrue="1">
      <formula>G317&gt;F317</formula>
    </cfRule>
  </conditionalFormatting>
  <conditionalFormatting sqref="E318">
    <cfRule type="expression" dxfId="227" priority="232" stopIfTrue="1">
      <formula>G318&gt;F318</formula>
    </cfRule>
  </conditionalFormatting>
  <conditionalFormatting sqref="E319">
    <cfRule type="expression" dxfId="226" priority="231" stopIfTrue="1">
      <formula>G319&gt;F319</formula>
    </cfRule>
  </conditionalFormatting>
  <conditionalFormatting sqref="E320">
    <cfRule type="expression" dxfId="225" priority="230" stopIfTrue="1">
      <formula>G320&gt;F320</formula>
    </cfRule>
  </conditionalFormatting>
  <conditionalFormatting sqref="E321">
    <cfRule type="expression" dxfId="224" priority="229" stopIfTrue="1">
      <formula>G321&gt;H321</formula>
    </cfRule>
  </conditionalFormatting>
  <conditionalFormatting sqref="E322">
    <cfRule type="expression" dxfId="223" priority="228" stopIfTrue="1">
      <formula>G322&gt;H322</formula>
    </cfRule>
  </conditionalFormatting>
  <conditionalFormatting sqref="E323">
    <cfRule type="expression" dxfId="222" priority="227" stopIfTrue="1">
      <formula>G323&gt;H323</formula>
    </cfRule>
  </conditionalFormatting>
  <conditionalFormatting sqref="E324">
    <cfRule type="expression" dxfId="221" priority="226" stopIfTrue="1">
      <formula>G324&gt;F324</formula>
    </cfRule>
  </conditionalFormatting>
  <conditionalFormatting sqref="D327">
    <cfRule type="expression" dxfId="220" priority="225" stopIfTrue="1">
      <formula>F327&gt;E327</formula>
    </cfRule>
  </conditionalFormatting>
  <conditionalFormatting sqref="D328">
    <cfRule type="expression" dxfId="219" priority="224" stopIfTrue="1">
      <formula>F328&gt;E328</formula>
    </cfRule>
  </conditionalFormatting>
  <conditionalFormatting sqref="D329">
    <cfRule type="expression" dxfId="218" priority="223" stopIfTrue="1">
      <formula>F329&gt;E329</formula>
    </cfRule>
  </conditionalFormatting>
  <conditionalFormatting sqref="D330">
    <cfRule type="expression" dxfId="217" priority="222" stopIfTrue="1">
      <formula>F330&gt;G330</formula>
    </cfRule>
  </conditionalFormatting>
  <conditionalFormatting sqref="D331">
    <cfRule type="expression" dxfId="216" priority="221" stopIfTrue="1">
      <formula>F331&gt;G331</formula>
    </cfRule>
  </conditionalFormatting>
  <conditionalFormatting sqref="D332">
    <cfRule type="expression" dxfId="215" priority="220" stopIfTrue="1">
      <formula>F332&gt;E332</formula>
    </cfRule>
  </conditionalFormatting>
  <conditionalFormatting sqref="D333">
    <cfRule type="expression" dxfId="214" priority="219" stopIfTrue="1">
      <formula>F333&gt;G333</formula>
    </cfRule>
  </conditionalFormatting>
  <conditionalFormatting sqref="D334">
    <cfRule type="expression" dxfId="213" priority="218" stopIfTrue="1">
      <formula>F334&gt;G334</formula>
    </cfRule>
  </conditionalFormatting>
  <conditionalFormatting sqref="D335">
    <cfRule type="expression" dxfId="212" priority="217" stopIfTrue="1">
      <formula>F335&gt;G335</formula>
    </cfRule>
  </conditionalFormatting>
  <conditionalFormatting sqref="D336">
    <cfRule type="expression" dxfId="211" priority="216" stopIfTrue="1">
      <formula>F336&gt;E336</formula>
    </cfRule>
  </conditionalFormatting>
  <conditionalFormatting sqref="E327">
    <cfRule type="expression" dxfId="210" priority="215" stopIfTrue="1">
      <formula>G327&gt;F327</formula>
    </cfRule>
  </conditionalFormatting>
  <conditionalFormatting sqref="E328">
    <cfRule type="expression" dxfId="209" priority="214" stopIfTrue="1">
      <formula>G328&gt;H328</formula>
    </cfRule>
  </conditionalFormatting>
  <conditionalFormatting sqref="E329">
    <cfRule type="expression" dxfId="208" priority="213" stopIfTrue="1">
      <formula>G329&gt;F329</formula>
    </cfRule>
  </conditionalFormatting>
  <conditionalFormatting sqref="E330">
    <cfRule type="expression" dxfId="207" priority="212" stopIfTrue="1">
      <formula>G330&gt;F330</formula>
    </cfRule>
  </conditionalFormatting>
  <conditionalFormatting sqref="E331">
    <cfRule type="expression" dxfId="206" priority="211" stopIfTrue="1">
      <formula>G331&gt;H331</formula>
    </cfRule>
  </conditionalFormatting>
  <conditionalFormatting sqref="E332">
    <cfRule type="expression" dxfId="205" priority="210" stopIfTrue="1">
      <formula>G332&gt;F332</formula>
    </cfRule>
  </conditionalFormatting>
  <conditionalFormatting sqref="E333">
    <cfRule type="expression" dxfId="204" priority="209" stopIfTrue="1">
      <formula>G333&gt;F333</formula>
    </cfRule>
  </conditionalFormatting>
  <conditionalFormatting sqref="E334">
    <cfRule type="expression" dxfId="203" priority="208" stopIfTrue="1">
      <formula>G334&gt;H334</formula>
    </cfRule>
  </conditionalFormatting>
  <conditionalFormatting sqref="E335">
    <cfRule type="expression" dxfId="202" priority="207" stopIfTrue="1">
      <formula>G335&gt;H335</formula>
    </cfRule>
  </conditionalFormatting>
  <conditionalFormatting sqref="E336">
    <cfRule type="expression" dxfId="201" priority="206" stopIfTrue="1">
      <formula>G336&gt;H336</formula>
    </cfRule>
  </conditionalFormatting>
  <conditionalFormatting sqref="D339">
    <cfRule type="expression" dxfId="200" priority="205" stopIfTrue="1">
      <formula>F339&gt;G339</formula>
    </cfRule>
  </conditionalFormatting>
  <conditionalFormatting sqref="D340">
    <cfRule type="expression" dxfId="199" priority="204" stopIfTrue="1">
      <formula>F340&gt;E340</formula>
    </cfRule>
  </conditionalFormatting>
  <conditionalFormatting sqref="D341">
    <cfRule type="expression" dxfId="198" priority="203" stopIfTrue="1">
      <formula>F341&gt;E341</formula>
    </cfRule>
  </conditionalFormatting>
  <conditionalFormatting sqref="D342">
    <cfRule type="expression" dxfId="197" priority="202" stopIfTrue="1">
      <formula>F342&gt;G342</formula>
    </cfRule>
  </conditionalFormatting>
  <conditionalFormatting sqref="D343">
    <cfRule type="expression" dxfId="196" priority="201" stopIfTrue="1">
      <formula>F343&gt;G343</formula>
    </cfRule>
  </conditionalFormatting>
  <conditionalFormatting sqref="D344">
    <cfRule type="expression" dxfId="195" priority="200" stopIfTrue="1">
      <formula>F344&gt;G344</formula>
    </cfRule>
  </conditionalFormatting>
  <conditionalFormatting sqref="D345">
    <cfRule type="expression" dxfId="194" priority="199" stopIfTrue="1">
      <formula>F345&gt;E345</formula>
    </cfRule>
  </conditionalFormatting>
  <conditionalFormatting sqref="D346">
    <cfRule type="expression" dxfId="193" priority="198" stopIfTrue="1">
      <formula>F346&gt;E346</formula>
    </cfRule>
  </conditionalFormatting>
  <conditionalFormatting sqref="D347">
    <cfRule type="expression" dxfId="192" priority="197" stopIfTrue="1">
      <formula>F347&gt;G347</formula>
    </cfRule>
  </conditionalFormatting>
  <conditionalFormatting sqref="D348">
    <cfRule type="expression" dxfId="191" priority="196" stopIfTrue="1">
      <formula>F348&gt;E348</formula>
    </cfRule>
  </conditionalFormatting>
  <conditionalFormatting sqref="E339">
    <cfRule type="expression" dxfId="190" priority="195" stopIfTrue="1">
      <formula>G339&gt;F339</formula>
    </cfRule>
  </conditionalFormatting>
  <conditionalFormatting sqref="E340">
    <cfRule type="expression" dxfId="189" priority="194" stopIfTrue="1">
      <formula>G340&gt;H340</formula>
    </cfRule>
  </conditionalFormatting>
  <conditionalFormatting sqref="E341">
    <cfRule type="expression" dxfId="188" priority="193" stopIfTrue="1">
      <formula>G341&gt;H341</formula>
    </cfRule>
  </conditionalFormatting>
  <conditionalFormatting sqref="E342">
    <cfRule type="expression" dxfId="187" priority="192" stopIfTrue="1">
      <formula>G342&gt;F342</formula>
    </cfRule>
  </conditionalFormatting>
  <conditionalFormatting sqref="E343">
    <cfRule type="expression" dxfId="186" priority="191" stopIfTrue="1">
      <formula>G343&gt;H343</formula>
    </cfRule>
  </conditionalFormatting>
  <conditionalFormatting sqref="E344">
    <cfRule type="expression" dxfId="185" priority="190" stopIfTrue="1">
      <formula>G344&gt;H344</formula>
    </cfRule>
  </conditionalFormatting>
  <conditionalFormatting sqref="E345">
    <cfRule type="expression" dxfId="184" priority="189" stopIfTrue="1">
      <formula>G345&gt;F345</formula>
    </cfRule>
  </conditionalFormatting>
  <conditionalFormatting sqref="E346">
    <cfRule type="expression" dxfId="183" priority="188" stopIfTrue="1">
      <formula>G346&gt;H346</formula>
    </cfRule>
  </conditionalFormatting>
  <conditionalFormatting sqref="E347">
    <cfRule type="expression" dxfId="182" priority="187" stopIfTrue="1">
      <formula>G347&gt;F347</formula>
    </cfRule>
  </conditionalFormatting>
  <conditionalFormatting sqref="E348">
    <cfRule type="expression" dxfId="181" priority="186" stopIfTrue="1">
      <formula>G348&gt;F348</formula>
    </cfRule>
  </conditionalFormatting>
  <conditionalFormatting sqref="D351">
    <cfRule type="expression" dxfId="180" priority="185" stopIfTrue="1">
      <formula>F351&gt;E351</formula>
    </cfRule>
  </conditionalFormatting>
  <conditionalFormatting sqref="D352">
    <cfRule type="expression" dxfId="179" priority="184" stopIfTrue="1">
      <formula>F352&gt;E352</formula>
    </cfRule>
  </conditionalFormatting>
  <conditionalFormatting sqref="D353">
    <cfRule type="expression" dxfId="178" priority="183" stopIfTrue="1">
      <formula>F353&gt;E353</formula>
    </cfRule>
  </conditionalFormatting>
  <conditionalFormatting sqref="D354">
    <cfRule type="expression" dxfId="177" priority="182" stopIfTrue="1">
      <formula>F354&gt;G354</formula>
    </cfRule>
  </conditionalFormatting>
  <conditionalFormatting sqref="D355">
    <cfRule type="expression" dxfId="176" priority="181" stopIfTrue="1">
      <formula>F355&gt;G355</formula>
    </cfRule>
  </conditionalFormatting>
  <conditionalFormatting sqref="D356">
    <cfRule type="expression" dxfId="175" priority="180" stopIfTrue="1">
      <formula>F356&gt;E356</formula>
    </cfRule>
  </conditionalFormatting>
  <conditionalFormatting sqref="D357">
    <cfRule type="expression" dxfId="174" priority="179" stopIfTrue="1">
      <formula>F357&gt;G357</formula>
    </cfRule>
  </conditionalFormatting>
  <conditionalFormatting sqref="D358">
    <cfRule type="expression" dxfId="173" priority="178" stopIfTrue="1">
      <formula>F358&gt;G358</formula>
    </cfRule>
  </conditionalFormatting>
  <conditionalFormatting sqref="D359">
    <cfRule type="expression" dxfId="172" priority="177" stopIfTrue="1">
      <formula>F359&gt;G359</formula>
    </cfRule>
  </conditionalFormatting>
  <conditionalFormatting sqref="D360">
    <cfRule type="expression" dxfId="171" priority="176" stopIfTrue="1">
      <formula>F360&gt;E360</formula>
    </cfRule>
  </conditionalFormatting>
  <conditionalFormatting sqref="E351">
    <cfRule type="expression" dxfId="170" priority="175" stopIfTrue="1">
      <formula>G351&gt;F351</formula>
    </cfRule>
  </conditionalFormatting>
  <conditionalFormatting sqref="E352">
    <cfRule type="expression" dxfId="169" priority="174" stopIfTrue="1">
      <formula>G352&gt;F352</formula>
    </cfRule>
  </conditionalFormatting>
  <conditionalFormatting sqref="E353">
    <cfRule type="expression" dxfId="168" priority="173" stopIfTrue="1">
      <formula>G353&gt;H353</formula>
    </cfRule>
  </conditionalFormatting>
  <conditionalFormatting sqref="E354">
    <cfRule type="expression" dxfId="167" priority="172" stopIfTrue="1">
      <formula>G354&gt;F354</formula>
    </cfRule>
  </conditionalFormatting>
  <conditionalFormatting sqref="E355">
    <cfRule type="expression" dxfId="166" priority="171" stopIfTrue="1">
      <formula>G355&gt;H355</formula>
    </cfRule>
  </conditionalFormatting>
  <conditionalFormatting sqref="E356">
    <cfRule type="expression" dxfId="165" priority="170" stopIfTrue="1">
      <formula>G356&gt;H356</formula>
    </cfRule>
  </conditionalFormatting>
  <conditionalFormatting sqref="E357">
    <cfRule type="expression" dxfId="164" priority="169" stopIfTrue="1">
      <formula>G357&gt;H357</formula>
    </cfRule>
  </conditionalFormatting>
  <conditionalFormatting sqref="E358">
    <cfRule type="expression" dxfId="163" priority="168" stopIfTrue="1">
      <formula>G358&gt;F358</formula>
    </cfRule>
  </conditionalFormatting>
  <conditionalFormatting sqref="E359">
    <cfRule type="expression" dxfId="162" priority="167" stopIfTrue="1">
      <formula>G359&gt;H359</formula>
    </cfRule>
  </conditionalFormatting>
  <conditionalFormatting sqref="E360">
    <cfRule type="expression" dxfId="161" priority="166" stopIfTrue="1">
      <formula>G360&gt;F360</formula>
    </cfRule>
  </conditionalFormatting>
  <conditionalFormatting sqref="D363">
    <cfRule type="expression" dxfId="160" priority="165" stopIfTrue="1">
      <formula>F363&gt;E363</formula>
    </cfRule>
  </conditionalFormatting>
  <conditionalFormatting sqref="D364">
    <cfRule type="expression" dxfId="159" priority="164" stopIfTrue="1">
      <formula>F364&gt;G364</formula>
    </cfRule>
  </conditionalFormatting>
  <conditionalFormatting sqref="D365">
    <cfRule type="expression" dxfId="158" priority="163" stopIfTrue="1">
      <formula>F365&gt;E365</formula>
    </cfRule>
  </conditionalFormatting>
  <conditionalFormatting sqref="D366">
    <cfRule type="expression" dxfId="157" priority="162" stopIfTrue="1">
      <formula>F366&gt;G366</formula>
    </cfRule>
  </conditionalFormatting>
  <conditionalFormatting sqref="D367">
    <cfRule type="expression" dxfId="156" priority="161" stopIfTrue="1">
      <formula>F367&gt;G367</formula>
    </cfRule>
  </conditionalFormatting>
  <conditionalFormatting sqref="D368">
    <cfRule type="expression" dxfId="155" priority="160" stopIfTrue="1">
      <formula>F368&gt;E368</formula>
    </cfRule>
  </conditionalFormatting>
  <conditionalFormatting sqref="D369">
    <cfRule type="expression" dxfId="154" priority="159" stopIfTrue="1">
      <formula>F369&gt;E369</formula>
    </cfRule>
  </conditionalFormatting>
  <conditionalFormatting sqref="D370">
    <cfRule type="expression" dxfId="153" priority="158" stopIfTrue="1">
      <formula>F370&gt;E370</formula>
    </cfRule>
  </conditionalFormatting>
  <conditionalFormatting sqref="D371">
    <cfRule type="expression" dxfId="152" priority="157" stopIfTrue="1">
      <formula>F371&gt;G371</formula>
    </cfRule>
  </conditionalFormatting>
  <conditionalFormatting sqref="D372">
    <cfRule type="expression" dxfId="151" priority="156" stopIfTrue="1">
      <formula>F372&gt;E372</formula>
    </cfRule>
  </conditionalFormatting>
  <conditionalFormatting sqref="E363">
    <cfRule type="expression" dxfId="150" priority="155" stopIfTrue="1">
      <formula>G363&gt;H363</formula>
    </cfRule>
  </conditionalFormatting>
  <conditionalFormatting sqref="E364">
    <cfRule type="expression" dxfId="149" priority="154" stopIfTrue="1">
      <formula>G364&gt;H364</formula>
    </cfRule>
  </conditionalFormatting>
  <conditionalFormatting sqref="E365">
    <cfRule type="expression" dxfId="148" priority="153" stopIfTrue="1">
      <formula>G365&gt;F365</formula>
    </cfRule>
  </conditionalFormatting>
  <conditionalFormatting sqref="E366">
    <cfRule type="expression" dxfId="147" priority="152" stopIfTrue="1">
      <formula>G366&gt;H366</formula>
    </cfRule>
  </conditionalFormatting>
  <conditionalFormatting sqref="E367">
    <cfRule type="expression" dxfId="146" priority="151" stopIfTrue="1">
      <formula>G367&gt;F367</formula>
    </cfRule>
  </conditionalFormatting>
  <conditionalFormatting sqref="E368">
    <cfRule type="expression" dxfId="145" priority="150" stopIfTrue="1">
      <formula>G368&gt;H368</formula>
    </cfRule>
  </conditionalFormatting>
  <conditionalFormatting sqref="E369">
    <cfRule type="expression" dxfId="144" priority="149" stopIfTrue="1">
      <formula>G369&gt;F369</formula>
    </cfRule>
  </conditionalFormatting>
  <conditionalFormatting sqref="E370">
    <cfRule type="expression" dxfId="143" priority="148" stopIfTrue="1">
      <formula>G370&gt;H370</formula>
    </cfRule>
  </conditionalFormatting>
  <conditionalFormatting sqref="E371">
    <cfRule type="expression" dxfId="142" priority="147" stopIfTrue="1">
      <formula>G371&gt;H371</formula>
    </cfRule>
  </conditionalFormatting>
  <conditionalFormatting sqref="E372">
    <cfRule type="expression" dxfId="141" priority="146" stopIfTrue="1">
      <formula>G372&gt;F372</formula>
    </cfRule>
  </conditionalFormatting>
  <conditionalFormatting sqref="D375">
    <cfRule type="expression" dxfId="140" priority="145" stopIfTrue="1">
      <formula>F375&gt;E375</formula>
    </cfRule>
  </conditionalFormatting>
  <conditionalFormatting sqref="D376">
    <cfRule type="expression" dxfId="139" priority="144" stopIfTrue="1">
      <formula>F376&gt;E376</formula>
    </cfRule>
  </conditionalFormatting>
  <conditionalFormatting sqref="D377">
    <cfRule type="expression" dxfId="138" priority="143" stopIfTrue="1">
      <formula>F377&gt;G377</formula>
    </cfRule>
  </conditionalFormatting>
  <conditionalFormatting sqref="D378">
    <cfRule type="expression" dxfId="137" priority="142" stopIfTrue="1">
      <formula>F378&gt;E378</formula>
    </cfRule>
  </conditionalFormatting>
  <conditionalFormatting sqref="D379">
    <cfRule type="expression" dxfId="136" priority="141" stopIfTrue="1">
      <formula>F379&gt;G379</formula>
    </cfRule>
  </conditionalFormatting>
  <conditionalFormatting sqref="D380">
    <cfRule type="expression" dxfId="135" priority="140" stopIfTrue="1">
      <formula>F380&gt;G380</formula>
    </cfRule>
  </conditionalFormatting>
  <conditionalFormatting sqref="D381">
    <cfRule type="expression" dxfId="134" priority="139" stopIfTrue="1">
      <formula>F381&gt;E381</formula>
    </cfRule>
  </conditionalFormatting>
  <conditionalFormatting sqref="D382">
    <cfRule type="expression" dxfId="133" priority="138" stopIfTrue="1">
      <formula>F382&gt;G382</formula>
    </cfRule>
  </conditionalFormatting>
  <conditionalFormatting sqref="D383">
    <cfRule type="expression" dxfId="132" priority="137" stopIfTrue="1">
      <formula>F383&gt;G383</formula>
    </cfRule>
  </conditionalFormatting>
  <conditionalFormatting sqref="D384">
    <cfRule type="expression" dxfId="131" priority="136" stopIfTrue="1">
      <formula>F384&gt;G384</formula>
    </cfRule>
  </conditionalFormatting>
  <conditionalFormatting sqref="E375">
    <cfRule type="expression" dxfId="130" priority="135" stopIfTrue="1">
      <formula>G375&gt;H375</formula>
    </cfRule>
  </conditionalFormatting>
  <conditionalFormatting sqref="E376">
    <cfRule type="expression" dxfId="129" priority="134" stopIfTrue="1">
      <formula>G376&gt;F376</formula>
    </cfRule>
  </conditionalFormatting>
  <conditionalFormatting sqref="E377">
    <cfRule type="expression" dxfId="128" priority="133" stopIfTrue="1">
      <formula>G377&gt;F377</formula>
    </cfRule>
  </conditionalFormatting>
  <conditionalFormatting sqref="E378">
    <cfRule type="expression" dxfId="127" priority="132" stopIfTrue="1">
      <formula>G378&gt;F378</formula>
    </cfRule>
  </conditionalFormatting>
  <conditionalFormatting sqref="E379">
    <cfRule type="expression" dxfId="126" priority="131" stopIfTrue="1">
      <formula>G379&gt;H379</formula>
    </cfRule>
  </conditionalFormatting>
  <conditionalFormatting sqref="E380">
    <cfRule type="expression" dxfId="125" priority="130" stopIfTrue="1">
      <formula>G380&gt;F380</formula>
    </cfRule>
  </conditionalFormatting>
  <conditionalFormatting sqref="E381">
    <cfRule type="expression" dxfId="124" priority="129" stopIfTrue="1">
      <formula>G381&gt;H381</formula>
    </cfRule>
  </conditionalFormatting>
  <conditionalFormatting sqref="E382">
    <cfRule type="expression" dxfId="123" priority="128" stopIfTrue="1">
      <formula>G382&gt;F382</formula>
    </cfRule>
  </conditionalFormatting>
  <conditionalFormatting sqref="E383">
    <cfRule type="expression" dxfId="122" priority="127" stopIfTrue="1">
      <formula>G383&gt;F383</formula>
    </cfRule>
  </conditionalFormatting>
  <conditionalFormatting sqref="E384">
    <cfRule type="expression" dxfId="121" priority="126" stopIfTrue="1">
      <formula>G384&gt;H384</formula>
    </cfRule>
  </conditionalFormatting>
  <conditionalFormatting sqref="D387">
    <cfRule type="expression" dxfId="120" priority="125" stopIfTrue="1">
      <formula>F387&gt;E387</formula>
    </cfRule>
  </conditionalFormatting>
  <conditionalFormatting sqref="D388">
    <cfRule type="expression" dxfId="119" priority="124" stopIfTrue="1">
      <formula>F388&gt;G388</formula>
    </cfRule>
  </conditionalFormatting>
  <conditionalFormatting sqref="D389">
    <cfRule type="expression" dxfId="118" priority="123" stopIfTrue="1">
      <formula>F389&gt;G389</formula>
    </cfRule>
  </conditionalFormatting>
  <conditionalFormatting sqref="D390">
    <cfRule type="expression" dxfId="117" priority="122" stopIfTrue="1">
      <formula>F390&gt;E390</formula>
    </cfRule>
  </conditionalFormatting>
  <conditionalFormatting sqref="D391">
    <cfRule type="expression" dxfId="116" priority="121" stopIfTrue="1">
      <formula>F391&gt;E391</formula>
    </cfRule>
  </conditionalFormatting>
  <conditionalFormatting sqref="D392">
    <cfRule type="expression" dxfId="115" priority="120" stopIfTrue="1">
      <formula>F392&gt;E392</formula>
    </cfRule>
  </conditionalFormatting>
  <conditionalFormatting sqref="D393">
    <cfRule type="expression" dxfId="114" priority="119" stopIfTrue="1">
      <formula>F393&gt;G393</formula>
    </cfRule>
  </conditionalFormatting>
  <conditionalFormatting sqref="D394">
    <cfRule type="expression" dxfId="113" priority="118" stopIfTrue="1">
      <formula>F394&gt;G394</formula>
    </cfRule>
  </conditionalFormatting>
  <conditionalFormatting sqref="D395">
    <cfRule type="expression" dxfId="112" priority="117" stopIfTrue="1">
      <formula>F395&gt;E395</formula>
    </cfRule>
  </conditionalFormatting>
  <conditionalFormatting sqref="D396">
    <cfRule type="expression" dxfId="111" priority="116" stopIfTrue="1">
      <formula>F396&gt;E396</formula>
    </cfRule>
  </conditionalFormatting>
  <conditionalFormatting sqref="E387">
    <cfRule type="expression" dxfId="110" priority="115" stopIfTrue="1">
      <formula>G387&gt;H387</formula>
    </cfRule>
  </conditionalFormatting>
  <conditionalFormatting sqref="E388">
    <cfRule type="expression" dxfId="109" priority="114" stopIfTrue="1">
      <formula>G388&gt;F388</formula>
    </cfRule>
  </conditionalFormatting>
  <conditionalFormatting sqref="E389">
    <cfRule type="expression" dxfId="108" priority="113" stopIfTrue="1">
      <formula>G389&gt;H389</formula>
    </cfRule>
  </conditionalFormatting>
  <conditionalFormatting sqref="E390">
    <cfRule type="expression" dxfId="107" priority="112" stopIfTrue="1">
      <formula>G390&gt;F390</formula>
    </cfRule>
  </conditionalFormatting>
  <conditionalFormatting sqref="E391">
    <cfRule type="expression" dxfId="106" priority="111" stopIfTrue="1">
      <formula>G391&gt;F391</formula>
    </cfRule>
  </conditionalFormatting>
  <conditionalFormatting sqref="E392">
    <cfRule type="expression" dxfId="105" priority="110" stopIfTrue="1">
      <formula>G392&gt;F392</formula>
    </cfRule>
  </conditionalFormatting>
  <conditionalFormatting sqref="E393">
    <cfRule type="expression" dxfId="104" priority="109" stopIfTrue="1">
      <formula>G393&gt;H393</formula>
    </cfRule>
  </conditionalFormatting>
  <conditionalFormatting sqref="E394">
    <cfRule type="expression" dxfId="103" priority="108" stopIfTrue="1">
      <formula>G394&gt;H394</formula>
    </cfRule>
  </conditionalFormatting>
  <conditionalFormatting sqref="E395">
    <cfRule type="expression" dxfId="102" priority="107" stopIfTrue="1">
      <formula>G395&gt;H395</formula>
    </cfRule>
  </conditionalFormatting>
  <conditionalFormatting sqref="E396">
    <cfRule type="expression" dxfId="101" priority="106" stopIfTrue="1">
      <formula>G396&gt;H396</formula>
    </cfRule>
  </conditionalFormatting>
  <conditionalFormatting sqref="D399">
    <cfRule type="expression" dxfId="100" priority="105" stopIfTrue="1">
      <formula>F399&gt;E399</formula>
    </cfRule>
  </conditionalFormatting>
  <conditionalFormatting sqref="D400">
    <cfRule type="expression" dxfId="99" priority="104" stopIfTrue="1">
      <formula>F400&gt;G400</formula>
    </cfRule>
  </conditionalFormatting>
  <conditionalFormatting sqref="D401">
    <cfRule type="expression" dxfId="98" priority="103" stopIfTrue="1">
      <formula>F401&gt;E401</formula>
    </cfRule>
  </conditionalFormatting>
  <conditionalFormatting sqref="D402">
    <cfRule type="expression" dxfId="97" priority="102" stopIfTrue="1">
      <formula>F402&gt;E402</formula>
    </cfRule>
  </conditionalFormatting>
  <conditionalFormatting sqref="D403">
    <cfRule type="expression" dxfId="96" priority="101" stopIfTrue="1">
      <formula>F403&gt;G403</formula>
    </cfRule>
  </conditionalFormatting>
  <conditionalFormatting sqref="D404">
    <cfRule type="expression" dxfId="95" priority="100" stopIfTrue="1">
      <formula>F404&gt;E404</formula>
    </cfRule>
  </conditionalFormatting>
  <conditionalFormatting sqref="D405">
    <cfRule type="expression" dxfId="94" priority="99" stopIfTrue="1">
      <formula>F405&gt;G405</formula>
    </cfRule>
  </conditionalFormatting>
  <conditionalFormatting sqref="D406">
    <cfRule type="expression" dxfId="93" priority="98" stopIfTrue="1">
      <formula>F406&gt;E406</formula>
    </cfRule>
  </conditionalFormatting>
  <conditionalFormatting sqref="D407">
    <cfRule type="expression" dxfId="92" priority="97" stopIfTrue="1">
      <formula>F407&gt;G407</formula>
    </cfRule>
  </conditionalFormatting>
  <conditionalFormatting sqref="D408">
    <cfRule type="expression" dxfId="91" priority="96" stopIfTrue="1">
      <formula>F408&gt;G408</formula>
    </cfRule>
  </conditionalFormatting>
  <conditionalFormatting sqref="E399">
    <cfRule type="expression" dxfId="90" priority="95" stopIfTrue="1">
      <formula>G399&gt;H399</formula>
    </cfRule>
  </conditionalFormatting>
  <conditionalFormatting sqref="E400">
    <cfRule type="expression" dxfId="89" priority="94" stopIfTrue="1">
      <formula>G400&gt;H400</formula>
    </cfRule>
  </conditionalFormatting>
  <conditionalFormatting sqref="E401">
    <cfRule type="expression" dxfId="88" priority="93" stopIfTrue="1">
      <formula>G401&gt;H401</formula>
    </cfRule>
  </conditionalFormatting>
  <conditionalFormatting sqref="E402">
    <cfRule type="expression" dxfId="87" priority="92" stopIfTrue="1">
      <formula>G402&gt;F402</formula>
    </cfRule>
  </conditionalFormatting>
  <conditionalFormatting sqref="E403">
    <cfRule type="expression" dxfId="86" priority="91" stopIfTrue="1">
      <formula>G403&gt;F403</formula>
    </cfRule>
  </conditionalFormatting>
  <conditionalFormatting sqref="E404">
    <cfRule type="expression" dxfId="85" priority="90" stopIfTrue="1">
      <formula>G404&gt;F404</formula>
    </cfRule>
  </conditionalFormatting>
  <conditionalFormatting sqref="E405">
    <cfRule type="expression" dxfId="84" priority="89" stopIfTrue="1">
      <formula>G405&gt;F405</formula>
    </cfRule>
  </conditionalFormatting>
  <conditionalFormatting sqref="E406">
    <cfRule type="expression" dxfId="83" priority="88" stopIfTrue="1">
      <formula>G406&gt;H406</formula>
    </cfRule>
  </conditionalFormatting>
  <conditionalFormatting sqref="E407">
    <cfRule type="expression" dxfId="82" priority="87" stopIfTrue="1">
      <formula>G407&gt;H407</formula>
    </cfRule>
  </conditionalFormatting>
  <conditionalFormatting sqref="E408">
    <cfRule type="expression" dxfId="81" priority="86" stopIfTrue="1">
      <formula>G408&gt;F408</formula>
    </cfRule>
  </conditionalFormatting>
  <conditionalFormatting sqref="D411">
    <cfRule type="expression" dxfId="80" priority="85" stopIfTrue="1">
      <formula>F411&gt;E411</formula>
    </cfRule>
  </conditionalFormatting>
  <conditionalFormatting sqref="D412">
    <cfRule type="expression" dxfId="79" priority="84" stopIfTrue="1">
      <formula>F412&gt;G412</formula>
    </cfRule>
  </conditionalFormatting>
  <conditionalFormatting sqref="D413">
    <cfRule type="expression" dxfId="78" priority="83" stopIfTrue="1">
      <formula>F413&gt;G413</formula>
    </cfRule>
  </conditionalFormatting>
  <conditionalFormatting sqref="D414">
    <cfRule type="expression" dxfId="77" priority="82" stopIfTrue="1">
      <formula>F414&gt;G414</formula>
    </cfRule>
  </conditionalFormatting>
  <conditionalFormatting sqref="D415">
    <cfRule type="expression" dxfId="76" priority="81" stopIfTrue="1">
      <formula>F415&gt;G415</formula>
    </cfRule>
  </conditionalFormatting>
  <conditionalFormatting sqref="D416">
    <cfRule type="expression" dxfId="75" priority="80" stopIfTrue="1">
      <formula>F416&gt;E416</formula>
    </cfRule>
  </conditionalFormatting>
  <conditionalFormatting sqref="D417">
    <cfRule type="expression" dxfId="74" priority="79" stopIfTrue="1">
      <formula>F417&gt;E417</formula>
    </cfRule>
  </conditionalFormatting>
  <conditionalFormatting sqref="D418">
    <cfRule type="expression" dxfId="73" priority="78" stopIfTrue="1">
      <formula>F418&gt;G418</formula>
    </cfRule>
  </conditionalFormatting>
  <conditionalFormatting sqref="D419">
    <cfRule type="expression" dxfId="72" priority="77" stopIfTrue="1">
      <formula>F419&gt;G419</formula>
    </cfRule>
  </conditionalFormatting>
  <conditionalFormatting sqref="D420">
    <cfRule type="expression" dxfId="71" priority="76" stopIfTrue="1">
      <formula>F420&gt;E420</formula>
    </cfRule>
  </conditionalFormatting>
  <conditionalFormatting sqref="E411">
    <cfRule type="expression" dxfId="70" priority="75" stopIfTrue="1">
      <formula>G411&gt;H411</formula>
    </cfRule>
  </conditionalFormatting>
  <conditionalFormatting sqref="E412">
    <cfRule type="expression" dxfId="69" priority="74" stopIfTrue="1">
      <formula>G412&gt;F412</formula>
    </cfRule>
  </conditionalFormatting>
  <conditionalFormatting sqref="E413">
    <cfRule type="expression" dxfId="68" priority="73" stopIfTrue="1">
      <formula>G413&gt;H413</formula>
    </cfRule>
  </conditionalFormatting>
  <conditionalFormatting sqref="E414">
    <cfRule type="expression" dxfId="67" priority="72" stopIfTrue="1">
      <formula>G414&gt;H414</formula>
    </cfRule>
  </conditionalFormatting>
  <conditionalFormatting sqref="E415">
    <cfRule type="expression" dxfId="66" priority="71" stopIfTrue="1">
      <formula>G415&gt;F415</formula>
    </cfRule>
  </conditionalFormatting>
  <conditionalFormatting sqref="E416">
    <cfRule type="expression" dxfId="65" priority="70" stopIfTrue="1">
      <formula>G416&gt;F416</formula>
    </cfRule>
  </conditionalFormatting>
  <conditionalFormatting sqref="E417">
    <cfRule type="expression" dxfId="64" priority="69" stopIfTrue="1">
      <formula>G417&gt;F417</formula>
    </cfRule>
  </conditionalFormatting>
  <conditionalFormatting sqref="E418">
    <cfRule type="expression" dxfId="63" priority="68" stopIfTrue="1">
      <formula>G418&gt;F418</formula>
    </cfRule>
  </conditionalFormatting>
  <conditionalFormatting sqref="E419">
    <cfRule type="expression" dxfId="62" priority="67" stopIfTrue="1">
      <formula>G419&gt;F419</formula>
    </cfRule>
  </conditionalFormatting>
  <conditionalFormatting sqref="E420">
    <cfRule type="expression" dxfId="61" priority="66" stopIfTrue="1">
      <formula>G420&gt;H420</formula>
    </cfRule>
  </conditionalFormatting>
  <conditionalFormatting sqref="D423">
    <cfRule type="expression" dxfId="60" priority="65" stopIfTrue="1">
      <formula>F423&gt;E423</formula>
    </cfRule>
  </conditionalFormatting>
  <conditionalFormatting sqref="D424">
    <cfRule type="expression" dxfId="59" priority="64" stopIfTrue="1">
      <formula>F424&gt;G424</formula>
    </cfRule>
  </conditionalFormatting>
  <conditionalFormatting sqref="D425">
    <cfRule type="expression" dxfId="58" priority="63" stopIfTrue="1">
      <formula>F425&gt;E425</formula>
    </cfRule>
  </conditionalFormatting>
  <conditionalFormatting sqref="D426">
    <cfRule type="expression" dxfId="57" priority="62" stopIfTrue="1">
      <formula>F426&gt;E426</formula>
    </cfRule>
  </conditionalFormatting>
  <conditionalFormatting sqref="D427">
    <cfRule type="expression" dxfId="56" priority="61" stopIfTrue="1">
      <formula>F427&gt;G427</formula>
    </cfRule>
  </conditionalFormatting>
  <conditionalFormatting sqref="D428">
    <cfRule type="expression" dxfId="55" priority="60" stopIfTrue="1">
      <formula>F428&gt;E428</formula>
    </cfRule>
  </conditionalFormatting>
  <conditionalFormatting sqref="D429">
    <cfRule type="expression" dxfId="54" priority="59" stopIfTrue="1">
      <formula>F429&gt;E429</formula>
    </cfRule>
  </conditionalFormatting>
  <conditionalFormatting sqref="D430">
    <cfRule type="expression" dxfId="53" priority="58" stopIfTrue="1">
      <formula>F430&gt;G430</formula>
    </cfRule>
  </conditionalFormatting>
  <conditionalFormatting sqref="D431">
    <cfRule type="expression" dxfId="52" priority="57" stopIfTrue="1">
      <formula>F431&gt;G431</formula>
    </cfRule>
  </conditionalFormatting>
  <conditionalFormatting sqref="D432">
    <cfRule type="expression" dxfId="51" priority="56" stopIfTrue="1">
      <formula>F432&gt;E432</formula>
    </cfRule>
  </conditionalFormatting>
  <conditionalFormatting sqref="E423">
    <cfRule type="expression" dxfId="50" priority="55" stopIfTrue="1">
      <formula>G423&gt;F423</formula>
    </cfRule>
  </conditionalFormatting>
  <conditionalFormatting sqref="E424">
    <cfRule type="expression" dxfId="49" priority="54" stopIfTrue="1">
      <formula>G424&gt;F424</formula>
    </cfRule>
  </conditionalFormatting>
  <conditionalFormatting sqref="E425">
    <cfRule type="expression" dxfId="48" priority="53" stopIfTrue="1">
      <formula>G425&gt;H425</formula>
    </cfRule>
  </conditionalFormatting>
  <conditionalFormatting sqref="E426">
    <cfRule type="expression" dxfId="47" priority="52" stopIfTrue="1">
      <formula>G426&gt;H426</formula>
    </cfRule>
  </conditionalFormatting>
  <conditionalFormatting sqref="E427">
    <cfRule type="expression" dxfId="46" priority="51" stopIfTrue="1">
      <formula>G427&gt;F427</formula>
    </cfRule>
  </conditionalFormatting>
  <conditionalFormatting sqref="E428">
    <cfRule type="expression" dxfId="45" priority="50" stopIfTrue="1">
      <formula>G428&gt;F428</formula>
    </cfRule>
  </conditionalFormatting>
  <conditionalFormatting sqref="E429">
    <cfRule type="expression" dxfId="44" priority="49" stopIfTrue="1">
      <formula>G429&gt;H429</formula>
    </cfRule>
  </conditionalFormatting>
  <conditionalFormatting sqref="E430">
    <cfRule type="expression" dxfId="43" priority="48" stopIfTrue="1">
      <formula>G430&gt;H430</formula>
    </cfRule>
  </conditionalFormatting>
  <conditionalFormatting sqref="E431">
    <cfRule type="expression" dxfId="42" priority="47" stopIfTrue="1">
      <formula>G431&gt;H431</formula>
    </cfRule>
  </conditionalFormatting>
  <conditionalFormatting sqref="E432">
    <cfRule type="expression" dxfId="41" priority="46" stopIfTrue="1">
      <formula>G432&gt;H432</formula>
    </cfRule>
  </conditionalFormatting>
  <conditionalFormatting sqref="D435">
    <cfRule type="expression" dxfId="40" priority="45" stopIfTrue="1">
      <formula>F435&gt;E435</formula>
    </cfRule>
  </conditionalFormatting>
  <conditionalFormatting sqref="D436">
    <cfRule type="expression" dxfId="39" priority="44" stopIfTrue="1">
      <formula>F436&gt;G436</formula>
    </cfRule>
  </conditionalFormatting>
  <conditionalFormatting sqref="D437">
    <cfRule type="expression" dxfId="38" priority="43" stopIfTrue="1">
      <formula>F437&gt;G437</formula>
    </cfRule>
  </conditionalFormatting>
  <conditionalFormatting sqref="D438">
    <cfRule type="expression" dxfId="37" priority="42" stopIfTrue="1">
      <formula>F438&gt;G438</formula>
    </cfRule>
  </conditionalFormatting>
  <conditionalFormatting sqref="D439">
    <cfRule type="expression" dxfId="36" priority="41" stopIfTrue="1">
      <formula>F439&gt;G439</formula>
    </cfRule>
  </conditionalFormatting>
  <conditionalFormatting sqref="D440">
    <cfRule type="expression" dxfId="35" priority="40" stopIfTrue="1">
      <formula>F440&gt;G440</formula>
    </cfRule>
  </conditionalFormatting>
  <conditionalFormatting sqref="D441">
    <cfRule type="expression" dxfId="34" priority="39" stopIfTrue="1">
      <formula>F441&gt;E441</formula>
    </cfRule>
  </conditionalFormatting>
  <conditionalFormatting sqref="D442">
    <cfRule type="expression" dxfId="33" priority="38" stopIfTrue="1">
      <formula>F442&gt;G442</formula>
    </cfRule>
  </conditionalFormatting>
  <conditionalFormatting sqref="D443">
    <cfRule type="expression" dxfId="32" priority="37" stopIfTrue="1">
      <formula>F443&gt;G443</formula>
    </cfRule>
  </conditionalFormatting>
  <conditionalFormatting sqref="D444">
    <cfRule type="expression" dxfId="31" priority="36" stopIfTrue="1">
      <formula>F444&gt;E444</formula>
    </cfRule>
  </conditionalFormatting>
  <conditionalFormatting sqref="E435">
    <cfRule type="expression" dxfId="30" priority="35" stopIfTrue="1">
      <formula>G435&gt;H435</formula>
    </cfRule>
  </conditionalFormatting>
  <conditionalFormatting sqref="E436">
    <cfRule type="expression" dxfId="29" priority="34" stopIfTrue="1">
      <formula>G436&gt;F436</formula>
    </cfRule>
  </conditionalFormatting>
  <conditionalFormatting sqref="E437">
    <cfRule type="expression" dxfId="28" priority="33" stopIfTrue="1">
      <formula>G437&gt;H437</formula>
    </cfRule>
  </conditionalFormatting>
  <conditionalFormatting sqref="E438">
    <cfRule type="expression" dxfId="27" priority="32" stopIfTrue="1">
      <formula>G438&gt;F438</formula>
    </cfRule>
  </conditionalFormatting>
  <conditionalFormatting sqref="E439">
    <cfRule type="expression" dxfId="26" priority="31" stopIfTrue="1">
      <formula>G439&gt;F439</formula>
    </cfRule>
  </conditionalFormatting>
  <conditionalFormatting sqref="E440">
    <cfRule type="expression" dxfId="25" priority="30" stopIfTrue="1">
      <formula>G440&gt;F440</formula>
    </cfRule>
  </conditionalFormatting>
  <conditionalFormatting sqref="E441">
    <cfRule type="expression" dxfId="24" priority="29" stopIfTrue="1">
      <formula>G441&gt;F441</formula>
    </cfRule>
  </conditionalFormatting>
  <conditionalFormatting sqref="E442">
    <cfRule type="expression" dxfId="23" priority="28" stopIfTrue="1">
      <formula>G442&gt;F442</formula>
    </cfRule>
  </conditionalFormatting>
  <conditionalFormatting sqref="E443">
    <cfRule type="expression" dxfId="22" priority="27" stopIfTrue="1">
      <formula>G443&gt;H443</formula>
    </cfRule>
  </conditionalFormatting>
  <conditionalFormatting sqref="E444">
    <cfRule type="expression" dxfId="21" priority="26" stopIfTrue="1">
      <formula>G444&gt;F444</formula>
    </cfRule>
  </conditionalFormatting>
  <conditionalFormatting sqref="D447">
    <cfRule type="expression" dxfId="20" priority="25" stopIfTrue="1">
      <formula>F447&gt;E447</formula>
    </cfRule>
  </conditionalFormatting>
  <conditionalFormatting sqref="D448">
    <cfRule type="expression" dxfId="19" priority="24" stopIfTrue="1">
      <formula>F448&gt;G448</formula>
    </cfRule>
  </conditionalFormatting>
  <conditionalFormatting sqref="D449">
    <cfRule type="expression" dxfId="18" priority="23" stopIfTrue="1">
      <formula>F449&gt;E449</formula>
    </cfRule>
  </conditionalFormatting>
  <conditionalFormatting sqref="D450">
    <cfRule type="expression" dxfId="17" priority="22" stopIfTrue="1">
      <formula>F450&gt;E450</formula>
    </cfRule>
  </conditionalFormatting>
  <conditionalFormatting sqref="D451">
    <cfRule type="expression" dxfId="16" priority="21" stopIfTrue="1">
      <formula>F451&gt;E451</formula>
    </cfRule>
  </conditionalFormatting>
  <conditionalFormatting sqref="D452">
    <cfRule type="expression" dxfId="15" priority="20" stopIfTrue="1">
      <formula>F452&gt;E452</formula>
    </cfRule>
  </conditionalFormatting>
  <conditionalFormatting sqref="D453">
    <cfRule type="expression" dxfId="14" priority="19" stopIfTrue="1">
      <formula>F453&gt;E453</formula>
    </cfRule>
  </conditionalFormatting>
  <conditionalFormatting sqref="D454">
    <cfRule type="expression" dxfId="13" priority="18" stopIfTrue="1">
      <formula>F454&gt;E454</formula>
    </cfRule>
  </conditionalFormatting>
  <conditionalFormatting sqref="D455">
    <cfRule type="expression" dxfId="12" priority="17" stopIfTrue="1">
      <formula>F455&gt;G455</formula>
    </cfRule>
  </conditionalFormatting>
  <conditionalFormatting sqref="D456">
    <cfRule type="expression" dxfId="11" priority="16" stopIfTrue="1">
      <formula>F456&gt;G456</formula>
    </cfRule>
  </conditionalFormatting>
  <conditionalFormatting sqref="E447">
    <cfRule type="expression" dxfId="10" priority="15" stopIfTrue="1">
      <formula>G447&gt;H447</formula>
    </cfRule>
  </conditionalFormatting>
  <conditionalFormatting sqref="E448">
    <cfRule type="expression" dxfId="9" priority="14" stopIfTrue="1">
      <formula>G448&gt;H448</formula>
    </cfRule>
  </conditionalFormatting>
  <conditionalFormatting sqref="E449">
    <cfRule type="expression" dxfId="8" priority="13" stopIfTrue="1">
      <formula>G449&gt;F449</formula>
    </cfRule>
  </conditionalFormatting>
  <conditionalFormatting sqref="E450">
    <cfRule type="expression" dxfId="7" priority="12" stopIfTrue="1">
      <formula>G450&gt;F450</formula>
    </cfRule>
  </conditionalFormatting>
  <conditionalFormatting sqref="E451">
    <cfRule type="expression" dxfId="6" priority="11" stopIfTrue="1">
      <formula>G451&gt;H451</formula>
    </cfRule>
  </conditionalFormatting>
  <conditionalFormatting sqref="E452">
    <cfRule type="expression" dxfId="5" priority="10" stopIfTrue="1">
      <formula>G452&gt;H452</formula>
    </cfRule>
  </conditionalFormatting>
  <conditionalFormatting sqref="E453">
    <cfRule type="expression" dxfId="4" priority="9" stopIfTrue="1">
      <formula>G453&gt;H453</formula>
    </cfRule>
  </conditionalFormatting>
  <conditionalFormatting sqref="E454">
    <cfRule type="expression" dxfId="3" priority="8" stopIfTrue="1">
      <formula>G454&gt;H454</formula>
    </cfRule>
  </conditionalFormatting>
  <conditionalFormatting sqref="E455">
    <cfRule type="expression" dxfId="2" priority="7" stopIfTrue="1">
      <formula>G455&gt;F455</formula>
    </cfRule>
  </conditionalFormatting>
  <conditionalFormatting sqref="E456">
    <cfRule type="expression" dxfId="1" priority="6" stopIfTrue="1">
      <formula>G456&gt;H456</formula>
    </cfRule>
  </conditionalFormatting>
  <conditionalFormatting sqref="E184">
    <cfRule type="expression" dxfId="0" priority="2" stopIfTrue="1">
      <formula>G184&gt;H184</formula>
    </cfRule>
  </conditionalFormatting>
  <dataValidations count="1">
    <dataValidation type="whole" allowBlank="1" showInputMessage="1" showErrorMessage="1" errorTitle="ERREUR" error="Ne mettre que des chiffres." sqref="F3:G12 F15:G24 F27:G36 F39:G48 F51:G60 F63:G72 F75:G84 F87:G96 F99:G108 F111:G120 F123:G132 F135:G144 F147:G156 F159:G168 F171:G180 F183:G192 F195:G204 F207:G216 F219:G228 F231:G240 F243:G252 F255:G264 F267:G276 F279:G288 F291:G300 F303:G312 F315:G324 F327:G336 F339:G348 F351:G360 F363:G372 F375:G384 F387:G396 F399:G408 F411:G420 F423:G432 F435:G444 F447:G456">
      <formula1>0</formula1>
      <formula2>15</formula2>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Z21"/>
  <sheetViews>
    <sheetView tabSelected="1" workbookViewId="0">
      <selection activeCell="D21" sqref="D21"/>
    </sheetView>
  </sheetViews>
  <sheetFormatPr baseColWidth="10" defaultRowHeight="15" x14ac:dyDescent="0.25"/>
  <cols>
    <col min="1" max="5" width="11.42578125" style="7"/>
    <col min="6" max="47" width="5.7109375" style="7" customWidth="1"/>
    <col min="48" max="48" width="11.5703125" style="7" customWidth="1"/>
    <col min="49" max="49" width="11.28515625" style="7" customWidth="1"/>
    <col min="50" max="50" width="11.5703125" style="7" customWidth="1"/>
    <col min="51" max="51" width="11.28515625" style="7" customWidth="1"/>
    <col min="52" max="16384" width="11.42578125" style="7"/>
  </cols>
  <sheetData>
    <row r="1" spans="2:52" x14ac:dyDescent="0.25">
      <c r="C1" s="7" t="s">
        <v>58</v>
      </c>
      <c r="D1" s="7" t="s">
        <v>59</v>
      </c>
      <c r="E1" s="7" t="s">
        <v>60</v>
      </c>
      <c r="F1" s="7" t="s">
        <v>61</v>
      </c>
      <c r="G1" s="7" t="s">
        <v>62</v>
      </c>
      <c r="H1" s="7" t="s">
        <v>63</v>
      </c>
      <c r="I1" s="7" t="s">
        <v>64</v>
      </c>
      <c r="J1" s="7" t="s">
        <v>65</v>
      </c>
      <c r="K1" s="7" t="s">
        <v>66</v>
      </c>
      <c r="L1" s="7" t="s">
        <v>67</v>
      </c>
      <c r="M1" s="7" t="s">
        <v>68</v>
      </c>
      <c r="N1" s="7" t="s">
        <v>69</v>
      </c>
      <c r="O1" s="7" t="s">
        <v>70</v>
      </c>
      <c r="P1" s="7" t="s">
        <v>71</v>
      </c>
      <c r="Q1" s="7" t="s">
        <v>72</v>
      </c>
      <c r="R1" s="7" t="s">
        <v>73</v>
      </c>
      <c r="S1" s="7" t="s">
        <v>74</v>
      </c>
      <c r="T1" s="7" t="s">
        <v>75</v>
      </c>
      <c r="U1" s="7" t="s">
        <v>76</v>
      </c>
      <c r="V1" s="7" t="s">
        <v>77</v>
      </c>
      <c r="W1" s="7" t="s">
        <v>78</v>
      </c>
      <c r="X1" s="7" t="s">
        <v>79</v>
      </c>
      <c r="Y1" s="7" t="s">
        <v>80</v>
      </c>
      <c r="Z1" s="7" t="s">
        <v>81</v>
      </c>
      <c r="AA1" s="7" t="s">
        <v>82</v>
      </c>
      <c r="AB1" s="7" t="s">
        <v>83</v>
      </c>
      <c r="AC1" s="7" t="s">
        <v>84</v>
      </c>
      <c r="AD1" s="7" t="s">
        <v>85</v>
      </c>
      <c r="AE1" s="7" t="s">
        <v>86</v>
      </c>
      <c r="AF1" s="7" t="s">
        <v>87</v>
      </c>
      <c r="AG1" s="7" t="s">
        <v>88</v>
      </c>
      <c r="AH1" s="7" t="s">
        <v>89</v>
      </c>
      <c r="AI1" s="7" t="s">
        <v>90</v>
      </c>
      <c r="AJ1" s="7" t="s">
        <v>91</v>
      </c>
      <c r="AK1" s="7" t="s">
        <v>92</v>
      </c>
      <c r="AL1" s="7" t="s">
        <v>93</v>
      </c>
      <c r="AM1" s="7" t="s">
        <v>94</v>
      </c>
      <c r="AN1" s="7" t="s">
        <v>95</v>
      </c>
      <c r="AO1" s="7" t="s">
        <v>96</v>
      </c>
      <c r="AP1" s="7" t="s">
        <v>97</v>
      </c>
      <c r="AQ1" s="7" t="s">
        <v>98</v>
      </c>
      <c r="AR1" s="7" t="s">
        <v>99</v>
      </c>
      <c r="AS1" s="7" t="s">
        <v>100</v>
      </c>
      <c r="AT1" s="7" t="s">
        <v>101</v>
      </c>
      <c r="AU1" s="7" t="s">
        <v>102</v>
      </c>
      <c r="AV1" s="7" t="s">
        <v>103</v>
      </c>
      <c r="AW1" s="7" t="s">
        <v>104</v>
      </c>
      <c r="AX1" s="7" t="s">
        <v>105</v>
      </c>
      <c r="AY1" s="7" t="s">
        <v>106</v>
      </c>
      <c r="AZ1" s="7" t="s">
        <v>107</v>
      </c>
    </row>
    <row r="2" spans="2:52" ht="23.1" customHeight="1" x14ac:dyDescent="0.25">
      <c r="B2" s="7">
        <v>1</v>
      </c>
      <c r="C2" s="7">
        <f>MAX(D2:D21)</f>
        <v>9.7900000000000009</v>
      </c>
      <c r="D2" s="7">
        <f>AR2+(((AS2*2.1)+AU2-AT2)/6)+0.45</f>
        <v>4</v>
      </c>
      <c r="E2" s="7" t="str">
        <f>'Ligue 1'!E10</f>
        <v>Amiens</v>
      </c>
      <c r="F2" s="7">
        <f>IF('Ligue 1'!G10&gt;'Ligue 1'!F10,3,IF(AND(ISNUMBER('Ligue 1'!G10),ISNUMBER('Ligue 1'!F10),'Ligue 1'!G10='Ligue 1'!F10),1,0))</f>
        <v>0</v>
      </c>
      <c r="G2" s="7">
        <f>IF('Ligue 1'!F15&gt;'Ligue 1'!G15,3,IF(AND(ISNUMBER('Ligue 1'!F15),ISNUMBER('Ligue 1'!G15),'Ligue 1'!F15='Ligue 1'!G15),1,0))</f>
        <v>3</v>
      </c>
      <c r="H2" s="7">
        <f>IF('Ligue 1'!F27&gt;'Ligue 1'!G27,3,IF(AND(ISNUMBER('Ligue 1'!F28),ISNUMBER('Ligue 1'!G28),'Ligue 1'!F28='Ligue 1'!G28),1,0))</f>
        <v>0</v>
      </c>
      <c r="I2" s="7">
        <f>IF('Ligue 1'!G46&gt;'Ligue 1'!F46,3,IF(AND(ISNUMBER('Ligue 1'!G46),ISNUMBER('Ligue 1'!F46),'Ligue 1'!G46='Ligue 1'!F46),1,0))</f>
        <v>0</v>
      </c>
      <c r="J2" s="7">
        <f>IF('Ligue 1'!F51&gt;'Ligue 1'!G51,3,IF(AND(ISNUMBER('Ligue 1'!F51),ISNUMBER('Ligue 1'!G51),'Ligue 1'!F51='Ligue 1'!G51),1,0))</f>
        <v>0</v>
      </c>
      <c r="K2" s="7">
        <f>IF('Ligue 1'!G71&gt;'Ligue 1'!F71,3,IF(AND(ISNUMBER('Ligue 1'!G71),ISNUMBER('Ligue 1'!F71),'Ligue 1'!G71='Ligue 1'!F71),1,0))</f>
        <v>0</v>
      </c>
      <c r="L2" s="7">
        <f>IF('Ligue 1'!F75&gt;'Ligue 1'!G75,3,IF(AND(ISNUMBER('Ligue 1'!F75),ISNUMBER('Ligue 1'!G75),'Ligue 1'!F75='Ligue 1'!G75),1,0))</f>
        <v>0</v>
      </c>
      <c r="M2" s="7">
        <f>IF('Ligue 1'!G88&gt;'Ligue 1'!F88,3,IF(AND(ISNUMBER('Ligue 1'!G88),ISNUMBER('Ligue 1'!F88),'Ligue 1'!G88='Ligue 1'!F88),1,0))</f>
        <v>0</v>
      </c>
      <c r="N2" s="7">
        <f>IF('Ligue 1'!F99&gt;'Ligue 1'!G99,3,IF(AND(ISNUMBER('Ligue 1'!F99),ISNUMBER('Ligue 1'!G99),'Ligue 1'!F99='Ligue 1'!G99),1,0))</f>
        <v>0</v>
      </c>
      <c r="O2" s="7">
        <f>IF('Ligue 1'!G117&gt;'Ligue 1'!F117,3,IF(AND(ISNUMBER('Ligue 1'!G117),ISNUMBER('Ligue 1'!F117),'Ligue 1'!G117='Ligue 1'!F117),1,0))</f>
        <v>0</v>
      </c>
      <c r="P2" s="7">
        <f>IF('Ligue 1'!F123&gt;'Ligue 1'!G123,3,IF(AND(ISNUMBER('Ligue 1'!F123),ISNUMBER('Ligue 1'!G123),'Ligue 1'!F123='Ligue 1'!G123),1,0))</f>
        <v>0</v>
      </c>
      <c r="Q2" s="7">
        <f>IF('Ligue 1'!G140&gt;'Ligue 1'!F140,3,IF(AND(ISNUMBER('Ligue 1'!G140),ISNUMBER('Ligue 1'!F140),'Ligue 1'!G140='Ligue 1'!F140),1,0))</f>
        <v>0</v>
      </c>
      <c r="R2" s="7">
        <f>IF('Ligue 1'!G155&gt;'Ligue 1'!F155,3,IF(AND(ISNUMBER('Ligue 1'!G155),ISNUMBER('Ligue 1'!F155),'Ligue 1'!G155='Ligue 1'!F155),1,0))</f>
        <v>0</v>
      </c>
      <c r="S2" s="7">
        <f>IF('Ligue 1'!F159&gt;'Ligue 1'!G159,3,IF(AND(ISNUMBER('Ligue 1'!F159),ISNUMBER('Ligue 1'!G159),'Ligue 1'!F159='Ligue 1'!G159),1,0))</f>
        <v>0</v>
      </c>
      <c r="T2" s="7">
        <f>IF('Ligue 1'!G177&gt;'Ligue 1'!F177,3,IF(AND(ISNUMBER('Ligue 1'!G177),ISNUMBER('Ligue 1'!F177),'Ligue 1'!G177='Ligue 1'!F177),1,0))</f>
        <v>0</v>
      </c>
      <c r="U2" s="7">
        <f>IF('Ligue 1'!F183&gt;'Ligue 1'!G183,3,IF(AND(ISNUMBER('Ligue 1'!F183),ISNUMBER('Ligue 1'!G183),'Ligue 1'!F183='Ligue 1'!G183),1,0))</f>
        <v>0</v>
      </c>
      <c r="V2" s="7">
        <f>IF('Ligue 1'!G196&gt;'Ligue 1'!F196,3,IF(AND(ISNUMBER('Ligue 1'!G196),ISNUMBER('Ligue 1'!F196),'Ligue 1'!G196='Ligue 1'!F196),1,0))</f>
        <v>0</v>
      </c>
      <c r="W2" s="7">
        <f>IF('Ligue 1'!F207&gt;'Ligue 1'!G207,3,IF(AND(ISNUMBER('Ligue 1'!F207),ISNUMBER('Ligue 1'!G207),'Ligue 1'!F207='Ligue 1'!G207),1,0))</f>
        <v>0</v>
      </c>
      <c r="X2" s="7">
        <f>IF('Ligue 1'!G220&gt;'Ligue 1'!F220,3,IF(AND(ISNUMBER('Ligue 1'!G220),ISNUMBER('Ligue 1'!F220),'Ligue 1'!G220='Ligue 1'!F220),1,0))</f>
        <v>0</v>
      </c>
      <c r="Y2" s="7">
        <f>IF('Ligue 1'!F231&gt;'Ligue 1'!G231,3,IF(AND(ISNUMBER('Ligue 1'!F231),ISNUMBER('Ligue 1'!G231),'Ligue 1'!F231='Ligue 1'!G231),1,0))</f>
        <v>0</v>
      </c>
      <c r="Z2" s="7">
        <f>IF('Ligue 1'!G246&gt;'Ligue 1'!F246,3,IF(AND(ISNUMBER('Ligue 1'!G246),ISNUMBER('Ligue 1'!F246),'Ligue 1'!G246='Ligue 1'!F246),1,0))</f>
        <v>0</v>
      </c>
      <c r="AA2" s="7">
        <f>IF('Ligue 1'!F255&gt;'Ligue 1'!G255,3,IF(AND(ISNUMBER('Ligue 1'!F255),ISNUMBER('Ligue 1'!G255),'Ligue 1'!F255='Ligue 1'!G255),1,0))</f>
        <v>0</v>
      </c>
      <c r="AB2" s="7">
        <f>IF('Ligue 1'!G274&gt;'Ligue 1'!F274,3,IF(AND(ISNUMBER('Ligue 1'!G274),ISNUMBER('Ligue 1'!F274),'Ligue 1'!G274='Ligue 1'!F274),1,0))</f>
        <v>0</v>
      </c>
      <c r="AC2" s="7">
        <f>IF('Ligue 1'!F279&gt;'Ligue 1'!G279,3,IF(AND(ISNUMBER('Ligue 1'!F279),ISNUMBER('Ligue 1'!G279),'Ligue 1'!F279='Ligue 1'!G279),1,0))</f>
        <v>0</v>
      </c>
      <c r="AD2" s="7">
        <f>IF('Ligue 1'!G296&gt;'Ligue 1'!F296,3,IF(AND(ISNUMBER('Ligue 1'!G296),ISNUMBER('Ligue 1'!F296),'Ligue 1'!G296='Ligue 1'!F296),1,0))</f>
        <v>0</v>
      </c>
      <c r="AE2" s="7">
        <f>IF('Ligue 1'!F303&gt;'Ligue 1'!G303,3,IF(AND(ISNUMBER('Ligue 1'!F303),ISNUMBER('Ligue 1'!G303),'Ligue 1'!F303='Ligue 1'!G303),1,0))</f>
        <v>0</v>
      </c>
      <c r="AF2" s="7">
        <f>IF('Ligue 1'!G324&gt;'Ligue 1'!F324,3,IF(AND(ISNUMBER('Ligue 1'!G324),ISNUMBER('Ligue 1'!F324),'Ligue 1'!G324='Ligue 1'!F324),1,0))</f>
        <v>0</v>
      </c>
      <c r="AG2" s="7">
        <f>IF('Ligue 1'!F327&gt;'Ligue 1'!G327,3,IF(AND(ISNUMBER('Ligue 1'!F327),ISNUMBER('Ligue 1'!G327),'Ligue 1'!F327='Ligue 1'!G327),1,0))</f>
        <v>0</v>
      </c>
      <c r="AH2" s="7">
        <f>IF('Ligue 1'!G339&gt;'Ligue 1'!F339,3,IF(AND(ISNUMBER('Ligue 1'!G339),ISNUMBER('Ligue 1'!F339),'Ligue 1'!G339='Ligue 1'!F339),1,0))</f>
        <v>0</v>
      </c>
      <c r="AI2" s="7">
        <f>IF('Ligue 1'!F351&gt;'Ligue 1'!G351,3,IF(AND(ISNUMBER('Ligue 1'!F351),ISNUMBER('Ligue 1'!G351),'Ligue 1'!F351='Ligue 1'!G351),1,0))</f>
        <v>0</v>
      </c>
      <c r="AJ2" s="7">
        <f>IF('Ligue 1'!F363&gt;'Ligue 1'!G363,3,IF(AND(ISNUMBER('Ligue 1'!F363),ISNUMBER('Ligue 1'!G363),'Ligue 1'!F363='Ligue 1'!G363),1,0))</f>
        <v>0</v>
      </c>
      <c r="AK2" s="7">
        <f>IF('Ligue 1'!G376&gt;'Ligue 1'!F376,3,IF(AND(ISNUMBER('Ligue 1'!G376),ISNUMBER('Ligue 1'!F376),'Ligue 1'!G376='Ligue 1'!F376),1,0))</f>
        <v>0</v>
      </c>
      <c r="AL2" s="7">
        <f>IF('Ligue 1'!G390&gt;'Ligue 1'!F390,3,IF(AND(ISNUMBER('Ligue 1'!G390),ISNUMBER('Ligue 1'!F390),'Ligue 1'!G390='Ligue 1'!F390),1,0))</f>
        <v>0</v>
      </c>
      <c r="AM2" s="7">
        <f>IF('Ligue 1'!F399&gt;'Ligue 1'!G399,3,IF(AND(ISNUMBER('Ligue 1'!F399),ISNUMBER('Ligue 1'!G399),'Ligue 1'!F399='Ligue 1'!G399),1,0))</f>
        <v>0</v>
      </c>
      <c r="AN2" s="7">
        <f>IF('Ligue 1'!G415&gt;'Ligue 1'!F415,3,IF(AND(ISNUMBER('Ligue 1'!G415),ISNUMBER('Ligue 1'!F415),'Ligue 1'!G415='Ligue 1'!F415),1,0))</f>
        <v>0</v>
      </c>
      <c r="AO2" s="7">
        <f>IF('Ligue 1'!F423&gt;'Ligue 1'!G423,3,IF(AND(ISNUMBER('Ligue 1'!F423),ISNUMBER('Ligue 1'!G423),'Ligue 1'!F423='Ligue 1'!G423),1,0))</f>
        <v>0</v>
      </c>
      <c r="AP2" s="7">
        <f>IF('Ligue 1'!G439&gt;'Ligue 1'!F439,3,IF(AND(ISNUMBER('Ligue 1'!G439),ISNUMBER('Ligue 1'!F439),'Ligue 1'!G439='Ligue 1'!F439),1,0))</f>
        <v>0</v>
      </c>
      <c r="AQ2" s="7">
        <f>IF('Ligue 1'!F447&gt;'Ligue 1'!G447,3,IF(AND(ISNUMBER('Ligue 1'!F447),ISNUMBER('Ligue 1'!G447),'Ligue 1'!F447='Ligue 1'!G447),1,0))</f>
        <v>0</v>
      </c>
      <c r="AR2" s="7">
        <f>SUM(F2:AQ2)</f>
        <v>3</v>
      </c>
      <c r="AS2" s="7">
        <f>SUM('Ligue 1'!G10,'Ligue 1'!F15,'Ligue 1'!F27,'Ligue 1'!G46,'Ligue 1'!F51,'Ligue 1'!G71,'Ligue 1'!F75,'Ligue 1'!G88,'Ligue 1'!F99,'Ligue 1'!G117,'Ligue 1'!F123,'Ligue 1'!G140,'Ligue 1'!G155,'Ligue 1'!F159,'Ligue 1'!G177,'Ligue 1'!F183,'Ligue 1'!G196,'Ligue 1'!F207,'Ligue 1'!G220,'Ligue 1'!F231,'Ligue 1'!G246,'Ligue 1'!F255,'Ligue 1'!G274,'Ligue 1'!F279,'Ligue 1'!G296,'Ligue 1'!F303,'Ligue 1'!G324,'Ligue 1'!F327,'Ligue 1'!G339,'Ligue 1'!F351,'Ligue 1'!F363,'Ligue 1'!G376,'Ligue 1'!G390,'Ligue 1'!F399,'Ligue 1'!G415,'Ligue 1'!F423,'Ligue 1'!G439,'Ligue 1'!F447)</f>
        <v>3</v>
      </c>
      <c r="AT2" s="7">
        <f>SUM('Ligue 1'!F10,'Ligue 1'!G15,'Ligue 1'!G27,'Ligue 1'!F46,'Ligue 1'!G51,'Ligue 1'!F71,'Ligue 1'!G75,'Ligue 1'!F88,'Ligue 1'!G99,'Ligue 1'!F117,'Ligue 1'!G123,'Ligue 1'!F140,'Ligue 1'!F155,'Ligue 1'!G159,'Ligue 1'!F177,'Ligue 1'!G183,'Ligue 1'!F196,'Ligue 1'!G207,'Ligue 1'!F220,'Ligue 1'!G231,'Ligue 1'!F246,'Ligue 1'!G255,'Ligue 1'!F274,'Ligue 1'!G279,'Ligue 1'!F296,'Ligue 1'!G303,'Ligue 1'!F324,'Ligue 1'!G327,'Ligue 1'!F339,'Ligue 1'!G351,'Ligue 1'!G363,'Ligue 1'!F376,'Ligue 1'!F390,'Ligue 1'!G399,'Ligue 1'!F415,'Ligue 1'!G423,'Ligue 1'!F439,'Ligue 1'!G447)</f>
        <v>3</v>
      </c>
      <c r="AU2" s="7">
        <f>AS2-AT2</f>
        <v>0</v>
      </c>
      <c r="AV2" s="7" t="str">
        <f>INDEX($E$2:$E$21,MATCH(C2,$D$2:$D$21,0))</f>
        <v>Nice</v>
      </c>
      <c r="AW2" s="7">
        <f>INDEX($AR$2:$AR$21,MATCH(C2,$D$2:$D$21,0))</f>
        <v>6</v>
      </c>
      <c r="AX2" s="7">
        <f>INDEX($AS$2:$AS$21,MATCH(C2,$D$2:$D$21,0))</f>
        <v>6</v>
      </c>
      <c r="AY2" s="7">
        <f>INDEX($AT$2:$AT$21,MATCH(C2,$D$2:$D$21,0))</f>
        <v>0</v>
      </c>
      <c r="AZ2" s="7">
        <f>INDEX($AU$2:$AU$21,MATCH(C2,$D$2:$D$21,0))</f>
        <v>6</v>
      </c>
    </row>
    <row r="3" spans="2:52" ht="23.1" customHeight="1" x14ac:dyDescent="0.25">
      <c r="B3" s="7">
        <v>2</v>
      </c>
      <c r="C3" s="7">
        <f>LARGE($D$2:$D$21,2)</f>
        <v>9.7033333333333331</v>
      </c>
      <c r="D3" s="7">
        <f>AR3+(((AS3*2.11)+AU3-AT3)/6)+0.46</f>
        <v>3.3116666666666665</v>
      </c>
      <c r="E3" s="7" t="str">
        <f>'Ligue 1'!D5</f>
        <v>Angers</v>
      </c>
      <c r="F3" s="7">
        <f>IF('Ligue 1'!F5&gt;'Ligue 1'!G5,3,IF(AND(ISNUMBER('Ligue 1'!F5),ISNUMBER('Ligue 1'!G5),'Ligue 1'!F5='Ligue 1'!G5),1,0))</f>
        <v>3</v>
      </c>
      <c r="G3" s="7">
        <f>IF('Ligue 1'!G22&gt;'Ligue 1'!F22,3,IF(AND(ISNUMBER('Ligue 1'!G22),ISNUMBER('Ligue 1'!F22),'Ligue 1'!G22='Ligue 1'!F22),1,0))</f>
        <v>0</v>
      </c>
      <c r="H3" s="7">
        <f>IF('Ligue 1'!G35&gt;'Ligue 1'!F35,3,IF(AND(ISNUMBER('Ligue 1'!G35),ISNUMBER('Ligue 1'!F35),'Ligue 1'!G35='Ligue 1'!F35),1,0))</f>
        <v>0</v>
      </c>
      <c r="I3" s="7">
        <f>IF('Ligue 1'!F39&gt;'Ligue 1'!G39,3,IF(AND(ISNUMBER('Ligue 1'!F39),ISNUMBER('Ligue 1'!G39),'Ligue 1'!F39='Ligue 1'!G39),1,0))</f>
        <v>0</v>
      </c>
      <c r="J3" s="7">
        <f>IF('Ligue 1'!G54&gt;'Ligue 1'!F54,3,IF(AND(ISNUMBER('Ligue 1'!G54),ISNUMBER('Ligue 1'!F54),'Ligue 1'!G54='Ligue 1'!F54),1,0))</f>
        <v>0</v>
      </c>
      <c r="K3" s="7">
        <f>IF('Ligue 1'!F63&gt;'Ligue 1'!G63,3,IF(AND(ISNUMBER('Ligue 1'!F63),ISNUMBER('Ligue 1'!G63),'Ligue 1'!F63='Ligue 1'!G63),1,0))</f>
        <v>0</v>
      </c>
      <c r="L3" s="7">
        <f>IF('Ligue 1'!G80&gt;'Ligue 1'!F80,3,IF(AND(ISNUMBER('Ligue 1'!G80),ISNUMBER('Ligue 1'!F80),'Ligue 1'!G80='Ligue 1'!F80),1,0))</f>
        <v>0</v>
      </c>
      <c r="M3" s="7">
        <f>IF('Ligue 1'!F87&gt;'Ligue 1'!G87,3,IF(AND(ISNUMBER('Ligue 1'!F87),ISNUMBER('Ligue 1'!G87),'Ligue 1'!F87='Ligue 1'!G87),1,0))</f>
        <v>0</v>
      </c>
      <c r="N3" s="7">
        <f>IF('Ligue 1'!F100&gt;'Ligue 1'!G100,3,IF(AND(ISNUMBER('Ligue 1'!F100),ISNUMBER('Ligue 1'!G100),'Ligue 1'!F100='Ligue 1'!G100),1,0))</f>
        <v>0</v>
      </c>
      <c r="O3" s="7">
        <f>IF('Ligue 1'!G118&gt;'Ligue 1'!F118,3,IF(AND(ISNUMBER('Ligue 1'!G118),ISNUMBER('Ligue 1'!F118),'Ligue 1'!G118='Ligue 1'!F118),1,0))</f>
        <v>0</v>
      </c>
      <c r="P3" s="7">
        <f>IF('Ligue 1'!F124&gt;'Ligue 1'!G124,3,IF(AND(ISNUMBER('Ligue 1'!F124),ISNUMBER('Ligue 1'!G124),'Ligue 1'!F124='Ligue 1'!G124),1,0))</f>
        <v>0</v>
      </c>
      <c r="Q3" s="7">
        <f>IF('Ligue 1'!G143&gt;'Ligue 1'!F143,3,IF(AND(ISNUMBER('Ligue 1'!G143),ISNUMBER('Ligue 1'!F143),'Ligue 1'!G143='Ligue 1'!F143),1,0))</f>
        <v>0</v>
      </c>
      <c r="R3" s="7">
        <f>IF('Ligue 1'!F147&gt;'Ligue 1'!G147,3,IF(AND(ISNUMBER('Ligue 1'!F147),ISNUMBER('Ligue 1'!G147),'Ligue 1'!F147='Ligue 1'!G147),1,0))</f>
        <v>0</v>
      </c>
      <c r="S3" s="7">
        <f>IF('Ligue 1'!G164&gt;'Ligue 1'!F164,3,IF(AND(ISNUMBER('Ligue 1'!G164),ISNUMBER('Ligue 1'!F164),'Ligue 1'!G164='Ligue 1'!F164),1,0))</f>
        <v>0</v>
      </c>
      <c r="T3" s="7">
        <f>IF('Ligue 1'!F171&gt;'Ligue 1'!G171,3,IF(AND(ISNUMBER('Ligue 1'!F171),ISNUMBER('Ligue 1'!G171),'Ligue 1'!F171='Ligue 1'!G171),1,0))</f>
        <v>0</v>
      </c>
      <c r="U3" s="7">
        <f>IF('Ligue 1'!G190&gt;'Ligue 1'!F190,3,IF(AND(ISNUMBER('Ligue 1'!G190),ISNUMBER('Ligue 1'!F190),'Ligue 1'!G190='Ligue 1'!F190),1,0))</f>
        <v>0</v>
      </c>
      <c r="V3" s="7">
        <f>IF('Ligue 1'!F195&gt;'Ligue 1'!G195,3,IF(AND(ISNUMBER('Ligue 1'!F195),ISNUMBER('Ligue 1'!G195),'Ligue 1'!F195='Ligue 1'!G195),1,0))</f>
        <v>0</v>
      </c>
      <c r="W3" s="7">
        <f>IF('Ligue 1'!G207&gt;'Ligue 1'!F207,3,IF(AND(ISNUMBER('Ligue 1'!G207),ISNUMBER('Ligue 1'!F207),'Ligue 1'!G207='Ligue 1'!F207),1,0))</f>
        <v>0</v>
      </c>
      <c r="X3" s="7">
        <f>IF('Ligue 1'!F219&gt;'Ligue 1'!G219,3,IF(AND(ISNUMBER('Ligue 1'!F219),ISNUMBER('Ligue 1'!G219),'Ligue 1'!F219='Ligue 1'!G219),1,0))</f>
        <v>0</v>
      </c>
      <c r="Y3" s="7">
        <f>IF('Ligue 1'!G238&gt;'Ligue 1'!F238,3,IF(AND(ISNUMBER('Ligue 1'!G238),ISNUMBER('Ligue 1'!F238),'Ligue 1'!G238='Ligue 1'!F238),1,0))</f>
        <v>0</v>
      </c>
      <c r="Z3" s="7">
        <f>IF('Ligue 1'!F243&gt;'Ligue 1'!G243,3,IF(AND(ISNUMBER('Ligue 1'!F243),ISNUMBER('Ligue 1'!G243),'Ligue 1'!F243='Ligue 1'!G243),1,0))</f>
        <v>0</v>
      </c>
      <c r="AA3" s="7">
        <f>IF('Ligue 1'!G264&gt;'Ligue 1'!F264,3,IF(AND(ISNUMBER('Ligue 1'!G264),ISNUMBER('Ligue 1'!F264),'Ligue 1'!G264='Ligue 1'!F264),1,0))</f>
        <v>0</v>
      </c>
      <c r="AB3" s="7">
        <f>IF('Ligue 1'!F267&gt;'Ligue 1'!G267,3,IF(AND(ISNUMBER('Ligue 1'!F267),ISNUMBER('Ligue 1'!G267),'Ligue 1'!F267='Ligue 1'!G267),1,0))</f>
        <v>0</v>
      </c>
      <c r="AC3" s="7">
        <f>IF('Ligue 1'!G287&gt;'Ligue 1'!F287,3,IF(AND(ISNUMBER('Ligue 1'!G287),ISNUMBER('Ligue 1'!F287),'Ligue 1'!G287='Ligue 1'!F287),1,0))</f>
        <v>0</v>
      </c>
      <c r="AD3" s="7">
        <f>IF('Ligue 1'!F291&gt;'Ligue 1'!G291,3,IF(AND(ISNUMBER('Ligue 1'!F291),ISNUMBER('Ligue 1'!G291),'Ligue 1'!F291='Ligue 1'!G291),1,0))</f>
        <v>0</v>
      </c>
      <c r="AE3" s="7">
        <f>IF('Ligue 1'!G305&gt;'Ligue 1'!F305,3,IF(AND(ISNUMBER('Ligue 1'!G305),ISNUMBER('Ligue 1'!F305),'Ligue 1'!G305='Ligue 1'!F305),1,0))</f>
        <v>0</v>
      </c>
      <c r="AF3" s="7">
        <f>IF('Ligue 1'!F315&gt;'Ligue 1'!G315,3,IF(AND(ISNUMBER('Ligue 1'!F315),ISNUMBER('Ligue 1'!G315),'Ligue 1'!F315='Ligue 1'!G315),1,0))</f>
        <v>0</v>
      </c>
      <c r="AG3" s="7">
        <f>IF('Ligue 1'!G331&gt;'Ligue 1'!F331,3,IF(AND(ISNUMBER('Ligue 1'!G331),ISNUMBER('Ligue 1'!F331),'Ligue 1'!G331='Ligue 1'!F331),1,0))</f>
        <v>0</v>
      </c>
      <c r="AH3" s="7">
        <f>IF('Ligue 1'!F339&gt;'Ligue 1'!G339,3,IF(AND(ISNUMBER('Ligue 1'!F339),ISNUMBER('Ligue 1'!G339),'Ligue 1'!F339='Ligue 1'!G339),1,0))</f>
        <v>0</v>
      </c>
      <c r="AI3" s="7">
        <f>IF('Ligue 1'!G353&gt;'Ligue 1'!F353,3,IF(AND(ISNUMBER('Ligue 1'!G353),ISNUMBER('Ligue 1'!F353),'Ligue 1'!G353='Ligue 1'!F353),1,0))</f>
        <v>0</v>
      </c>
      <c r="AJ3" s="7">
        <f>IF('Ligue 1'!F364&gt;'Ligue 1'!G364,3,IF(AND(ISNUMBER('Ligue 1'!F364),ISNUMBER('Ligue 1'!G364),'Ligue 1'!F364='Ligue 1'!G364),1,0))</f>
        <v>0</v>
      </c>
      <c r="AK3" s="7">
        <f>IF('Ligue 1'!G375&gt;'Ligue 1'!F375,3,IF(AND(ISNUMBER('Ligue 1'!G375),ISNUMBER('Ligue 1'!F375),'Ligue 1'!G375='Ligue 1'!F375),1,0))</f>
        <v>0</v>
      </c>
      <c r="AL3" s="7">
        <f>IF('Ligue 1'!G389&gt;'Ligue 1'!F389,3,IF(AND(ISNUMBER('Ligue 1'!G389),ISNUMBER('Ligue 1'!F389),'Ligue 1'!G389='Ligue 1'!F389),1,0))</f>
        <v>0</v>
      </c>
      <c r="AM3" s="7">
        <f>IF('Ligue 1'!F400&gt;'Ligue 1'!G400,3,IF(AND(ISNUMBER('Ligue 1'!F400),ISNUMBER('Ligue 1'!G400),'Ligue 1'!F400='Ligue 1'!G400),1,0))</f>
        <v>0</v>
      </c>
      <c r="AN3" s="7">
        <f>IF('Ligue 1'!G411&gt;'Ligue 1'!F411,3,IF(AND(ISNUMBER('Ligue 1'!G411),ISNUMBER('Ligue 1'!F411),'Ligue 1'!G411='Ligue 1'!F411),1,0))</f>
        <v>0</v>
      </c>
      <c r="AO3" s="7">
        <f>IF('Ligue 1'!F424&gt;'Ligue 1'!G424,3,IF(AND(ISNUMBER('Ligue 1'!F424),ISNUMBER('Ligue 1'!G424),'Ligue 1'!F424='Ligue 1'!G424),1,0))</f>
        <v>0</v>
      </c>
      <c r="AP3" s="7">
        <f>IF('Ligue 1'!G437&gt;'Ligue 1'!F437,3,IF(AND(ISNUMBER('Ligue 1'!G437),ISNUMBER('Ligue 1'!F437),'Ligue 1'!G437='Ligue 1'!F437),1,0))</f>
        <v>0</v>
      </c>
      <c r="AQ3" s="7">
        <f>IF('Ligue 1'!F448&gt;'Ligue 1'!G448,3,IF(AND(ISNUMBER('Ligue 1'!F448),ISNUMBER('Ligue 1'!G448),'Ligue 1'!F448='Ligue 1'!G448),1,0))</f>
        <v>0</v>
      </c>
      <c r="AR3" s="7">
        <f t="shared" ref="AR3:AR21" si="0">SUM(F3:AQ3)</f>
        <v>3</v>
      </c>
      <c r="AS3" s="7">
        <f>SUM('Ligue 1'!F5,'Ligue 1'!G22,'Ligue 1'!G35,'Ligue 1'!F39,'Ligue 1'!G54,'Ligue 1'!F63,'Ligue 1'!G80,'Ligue 1'!F87,'Ligue 1'!F100,'Ligue 1'!G118,'Ligue 1'!F124,'Ligue 1'!G143,'Ligue 1'!F147,'Ligue 1'!G164,'Ligue 1'!F171,'Ligue 1'!G190,'Ligue 1'!F195,'Ligue 1'!G207,'Ligue 1'!F219,'Ligue 1'!G238,'Ligue 1'!F243,'Ligue 1'!G264,'Ligue 1'!F267,'Ligue 1'!G287,'Ligue 1'!F291,'Ligue 1'!G305,'Ligue 1'!F315,'Ligue 1'!G331,'Ligue 1'!F339,'Ligue 1'!G353,'Ligue 1'!F364,'Ligue 1'!G375,'Ligue 1'!G389,'Ligue 1'!F400,'Ligue 1'!G411,'Ligue 1'!F424,'Ligue 1'!G437,'Ligue 1'!F448)</f>
        <v>1</v>
      </c>
      <c r="AT3" s="7">
        <f>SUM('Ligue 1'!G5,'Ligue 1'!F22,'Ligue 1'!F35,'Ligue 1'!G39,'Ligue 1'!F54,'Ligue 1'!G63,'Ligue 1'!F80,'Ligue 1'!G87,'Ligue 1'!G100,'Ligue 1'!F118,'Ligue 1'!G124,'Ligue 1'!F143,'Ligue 1'!G147,'Ligue 1'!F164,'Ligue 1'!G171,'Ligue 1'!F190,'Ligue 1'!G195,'Ligue 1'!F207,'Ligue 1'!G219,'Ligue 1'!F238,'Ligue 1'!G243,'Ligue 1'!F264,'Ligue 1'!G267,'Ligue 1'!F287,'Ligue 1'!G291,'Ligue 1'!F305,'Ligue 1'!G315,'Ligue 1'!F331,'Ligue 1'!G339,'Ligue 1'!F353,'Ligue 1'!G364,'Ligue 1'!F375,'Ligue 1'!F389,'Ligue 1'!G400,'Ligue 1'!F411,'Ligue 1'!G424,'Ligue 1'!F437,'Ligue 1'!G448)</f>
        <v>2</v>
      </c>
      <c r="AU3" s="7">
        <f t="shared" ref="AU3:AU21" si="1">AS3-AT3</f>
        <v>-1</v>
      </c>
      <c r="AV3" s="7" t="str">
        <f t="shared" ref="AV3:AV21" si="2">INDEX($E$2:$E$21,MATCH(C3,$D$2:$D$21,0))</f>
        <v>PSG</v>
      </c>
      <c r="AW3" s="7">
        <f t="shared" ref="AW3:AW21" si="3">INDEX($AR$2:$AR$21,MATCH(C3,$D$2:$D$21,0))</f>
        <v>6</v>
      </c>
      <c r="AX3" s="7">
        <f t="shared" ref="AX3:AX21" si="4">INDEX($AS$2:$AS$21,MATCH(C3,$D$2:$D$21,0))</f>
        <v>7</v>
      </c>
      <c r="AY3" s="7">
        <f t="shared" ref="AY3:AY21" si="5">INDEX($AT$2:$AT$21,MATCH(C3,$D$2:$D$21,0))</f>
        <v>2</v>
      </c>
      <c r="AZ3" s="7">
        <f t="shared" ref="AZ3:AZ21" si="6">INDEX($AU$2:$AU$21,MATCH(C3,$D$2:$D$21,0))</f>
        <v>5</v>
      </c>
    </row>
    <row r="4" spans="2:52" ht="23.1" customHeight="1" x14ac:dyDescent="0.25">
      <c r="B4" s="7">
        <v>3</v>
      </c>
      <c r="C4" s="7">
        <f>LARGE($D$2:$D$21,3)</f>
        <v>8.8466666666666658</v>
      </c>
      <c r="D4" s="7">
        <f>AR4+(((AS4*2.12)+AU4-AT4)/6)+0.47</f>
        <v>3.8433333333333337</v>
      </c>
      <c r="E4" s="7" t="str">
        <f>'Ligue 1'!D11</f>
        <v>Bordeaux</v>
      </c>
      <c r="F4" s="7">
        <f>IF('Ligue 1'!F11&gt;'Ligue 1'!G11,3,IF(AND(ISNUMBER('Ligue 1'!F11),ISNUMBER('Ligue 1'!G11),'Ligue 1'!F11='Ligue 1'!G11),1,0))</f>
        <v>3</v>
      </c>
      <c r="G4" s="7">
        <f>IF('Ligue 1'!G24&gt;'Ligue 1'!F24,3,IF(AND(ISNUMBER('Ligue 1'!G24),ISNUMBER('Ligue 1'!F24),'Ligue 1'!G24='Ligue 1'!F24),1,0))</f>
        <v>0</v>
      </c>
      <c r="H4" s="7">
        <f>IF('Ligue 1'!F28&gt;'Ligue 1'!G28,3,IF(AND(ISNUMBER('Ligue 1'!F28),ISNUMBER('Ligue 1'!G28),'Ligue 1'!F28='Ligue 1'!G28),1,0))</f>
        <v>0</v>
      </c>
      <c r="I4" s="7">
        <f>IF('Ligue 1'!G45&gt;'Ligue 1'!F45,3,IF(AND(ISNUMBER('Ligue 1'!G45),ISNUMBER('Ligue 1'!F45),'Ligue 1'!G45='Ligue 1'!F45),1,0))</f>
        <v>0</v>
      </c>
      <c r="J4" s="7">
        <f>IF('Ligue 1'!F52&gt;'Ligue 1'!G52,3,IF(AND(ISNUMBER('Ligue 1'!F52),ISNUMBER('Ligue 1'!G52),'Ligue 1'!F52='Ligue 1'!G52),1,0))</f>
        <v>0</v>
      </c>
      <c r="K4" s="7">
        <f>IF('Ligue 1'!G64&gt;'Ligue 1'!F64,3,IF(AND(ISNUMBER('Ligue 1'!G64),ISNUMBER('Ligue 1'!F64),'Ligue 1'!G64='Ligue 1'!F64),1,0))</f>
        <v>0</v>
      </c>
      <c r="L4" s="7">
        <f>IF('Ligue 1'!F76&gt;'Ligue 1'!G76,3,IF(AND(ISNUMBER('Ligue 1'!F76),ISNUMBER('Ligue 1'!G76),'Ligue 1'!F76='Ligue 1'!G76),1,0))</f>
        <v>0</v>
      </c>
      <c r="M4" s="7">
        <f>IF('Ligue 1'!G93&gt;'Ligue 1'!F93,3,IF(AND(ISNUMBER('Ligue 1'!G93),ISNUMBER('Ligue 1'!F93),'Ligue 1'!G93='Ligue 1'!F93),1,0))</f>
        <v>0</v>
      </c>
      <c r="N4" s="7">
        <f>IF('Ligue 1'!F101&gt;'Ligue 1'!G101,3,IF(AND(ISNUMBER('Ligue 1'!F101),ISNUMBER('Ligue 1'!G101),'Ligue 1'!F101='Ligue 1'!G101),1,0))</f>
        <v>0</v>
      </c>
      <c r="O4" s="7">
        <f>IF('Ligue 1'!G114&gt;'Ligue 1'!F114,3,IF(AND(ISNUMBER('Ligue 1'!G114),ISNUMBER('Ligue 1'!F114),'Ligue 1'!G114='Ligue 1'!F114),1,0))</f>
        <v>0</v>
      </c>
      <c r="P4" s="7">
        <f>IF('Ligue 1'!F125&gt;'Ligue 1'!G125,3,IF(AND(ISNUMBER('Ligue 1'!F125),ISNUMBER('Ligue 1'!G125),'Ligue 1'!F125='Ligue 1'!G125),1,0))</f>
        <v>0</v>
      </c>
      <c r="Q4" s="7">
        <f>IF('Ligue 1'!G137&gt;'Ligue 1'!F137,3,IF(AND(ISNUMBER('Ligue 1'!G137),ISNUMBER('Ligue 1'!F137),'Ligue 1'!G137='Ligue 1'!F137),1,0))</f>
        <v>0</v>
      </c>
      <c r="R4" s="7">
        <f>IF('Ligue 1'!F148&gt;'Ligue 1'!G148,3,IF(AND(ISNUMBER('Ligue 1'!F148),ISNUMBER('Ligue 1'!G148),'Ligue 1'!F148='Ligue 1'!G148),1,0))</f>
        <v>0</v>
      </c>
      <c r="S4" s="7">
        <f>IF('Ligue 1'!G161&gt;'Ligue 1'!F161,3,IF(AND(ISNUMBER('Ligue 1'!G161),ISNUMBER('Ligue 1'!F161),'Ligue 1'!G161='Ligue 1'!F161),1,0))</f>
        <v>0</v>
      </c>
      <c r="T4" s="7">
        <f>IF('Ligue 1'!F172&gt;'Ligue 1'!G172,3,IF(AND(ISNUMBER('Ligue 1'!F172),ISNUMBER('Ligue 1'!G172),'Ligue 1'!F172='Ligue 1'!G172),1,0))</f>
        <v>0</v>
      </c>
      <c r="U4" s="7">
        <f>IF('Ligue 1'!F184&gt;'Ligue 1'!G184,3,IF(AND(ISNUMBER('Ligue 1'!F184),ISNUMBER('Ligue 1'!G184),'Ligue 1'!F184='Ligue 1'!G184),1,0))</f>
        <v>0</v>
      </c>
      <c r="V4" s="7">
        <f>IF('Ligue 1'!G195&gt;'Ligue 1'!F195,3,IF(AND(ISNUMBER('Ligue 1'!G195),ISNUMBER('Ligue 1'!F195),'Ligue 1'!G195='Ligue 1'!F195),1,0))</f>
        <v>0</v>
      </c>
      <c r="W4" s="7">
        <f>IF('Ligue 1'!G212&gt;'Ligue 1'!F212,3,IF(AND(ISNUMBER('Ligue 1'!G212),ISNUMBER('Ligue 1'!F212),'Ligue 1'!G212='Ligue 1'!F212),1,0))</f>
        <v>0</v>
      </c>
      <c r="X4" s="7">
        <f>IF('Ligue 1'!F220&gt;'Ligue 1'!G220,3,IF(AND(ISNUMBER('Ligue 1'!F220),ISNUMBER('Ligue 1'!G220),'Ligue 1'!F220='Ligue 1'!G220),1,0))</f>
        <v>0</v>
      </c>
      <c r="Y4" s="7">
        <f>IF('Ligue 1'!G237&gt;'Ligue 1'!F237,3,IF(AND(ISNUMBER('Ligue 1'!G237),ISNUMBER('Ligue 1'!F237),'Ligue 1'!G237='Ligue 1'!F237),1,0))</f>
        <v>0</v>
      </c>
      <c r="Z4" s="7">
        <f>IF('Ligue 1'!F244&gt;'Ligue 1'!G244,3,IF(AND(ISNUMBER('Ligue 1'!F244),ISNUMBER('Ligue 1'!G244),'Ligue 1'!F244='Ligue 1'!G244),1,0))</f>
        <v>0</v>
      </c>
      <c r="AA4" s="7">
        <f>IF('Ligue 1'!G263&gt;'Ligue 1'!F263,3,IF(AND(ISNUMBER('Ligue 1'!G263),ISNUMBER('Ligue 1'!F263),'Ligue 1'!G263='Ligue 1'!F263),1,0))</f>
        <v>0</v>
      </c>
      <c r="AB4" s="7">
        <f>IF('Ligue 1'!F268&gt;'Ligue 1'!G268,3,IF(AND(ISNUMBER('Ligue 1'!F268),ISNUMBER('Ligue 1'!G268),'Ligue 1'!F268='Ligue 1'!G268),1,0))</f>
        <v>0</v>
      </c>
      <c r="AC4" s="7">
        <f>IF('Ligue 1'!G285&gt;'Ligue 1'!F285,3,IF(AND(ISNUMBER('Ligue 1'!G285),ISNUMBER('Ligue 1'!F285),'Ligue 1'!G285='Ligue 1'!F285),1,0))</f>
        <v>0</v>
      </c>
      <c r="AD4" s="7">
        <f>IF('Ligue 1'!F292&gt;'Ligue 1'!G292,3,IF(AND(ISNUMBER('Ligue 1'!F292),ISNUMBER('Ligue 1'!G292),'Ligue 1'!F292='Ligue 1'!G292),1,0))</f>
        <v>0</v>
      </c>
      <c r="AE4" s="7">
        <f>IF('Ligue 1'!G307&gt;'Ligue 1'!F307,3,IF(AND(ISNUMBER('Ligue 1'!G307),ISNUMBER('Ligue 1'!F307),'Ligue 1'!G307='Ligue 1'!F307),1,0))</f>
        <v>0</v>
      </c>
      <c r="AF4" s="7">
        <f>IF('Ligue 1'!F316&gt;'Ligue 1'!G316,3,IF(AND(ISNUMBER('Ligue 1'!F316),ISNUMBER('Ligue 1'!G316),'Ligue 1'!F316='Ligue 1'!G316),1,0))</f>
        <v>0</v>
      </c>
      <c r="AG4" s="7">
        <f>IF('Ligue 1'!G330&gt;'Ligue 1'!F330,3,IF(AND(ISNUMBER('Ligue 1'!G330),ISNUMBER('Ligue 1'!F330),'Ligue 1'!G330='Ligue 1'!F330),1,0))</f>
        <v>0</v>
      </c>
      <c r="AH4" s="7">
        <f>IF('Ligue 1'!F340&gt;'Ligue 1'!G340,3,IF(AND(ISNUMBER('Ligue 1'!F340),ISNUMBER('Ligue 1'!G340),'Ligue 1'!F340='Ligue 1'!G340),1,0))</f>
        <v>0</v>
      </c>
      <c r="AI4" s="7">
        <f>IF('Ligue 1'!G351&gt;'Ligue 1'!F351,3,IF(AND(ISNUMBER('Ligue 1'!G351),ISNUMBER('Ligue 1'!F351),'Ligue 1'!G351='Ligue 1'!F351),1,0))</f>
        <v>0</v>
      </c>
      <c r="AJ4" s="7">
        <f>IF('Ligue 1'!F365&gt;'Ligue 1'!G365,3,IF(AND(ISNUMBER('Ligue 1'!F365),ISNUMBER('Ligue 1'!G365),'Ligue 1'!F365='Ligue 1'!G365),1,0))</f>
        <v>0</v>
      </c>
      <c r="AK4" s="7">
        <f>IF('Ligue 1'!G383&gt;'Ligue 1'!F383,3,IF(AND(ISNUMBER('Ligue 1'!G383),ISNUMBER('Ligue 1'!F383),'Ligue 1'!G383='Ligue 1'!F383),1,0))</f>
        <v>0</v>
      </c>
      <c r="AL4" s="7">
        <f>IF('Ligue 1'!G392&gt;'Ligue 1'!F392,3,IF(AND(ISNUMBER('Ligue 1'!G392),ISNUMBER('Ligue 1'!F392),'Ligue 1'!G392='Ligue 1'!F392),1,0))</f>
        <v>0</v>
      </c>
      <c r="AM4" s="7">
        <f>IF('Ligue 1'!F401&gt;'Ligue 1'!G401,3,IF(AND(ISNUMBER('Ligue 1'!F401),ISNUMBER('Ligue 1'!G401),'Ligue 1'!F401='Ligue 1'!G401),1,0))</f>
        <v>0</v>
      </c>
      <c r="AN4" s="7">
        <f>IF('Ligue 1'!F411&gt;'Ligue 1'!G411,3,IF(AND(ISNUMBER('Ligue 1'!F411),ISNUMBER('Ligue 1'!G411),'Ligue 1'!F411='Ligue 1'!G411),1,0))</f>
        <v>0</v>
      </c>
      <c r="AO4" s="7">
        <f>IF('Ligue 1'!G427&gt;'Ligue 1'!F427,3,IF(AND(ISNUMBER('Ligue 1'!G427),ISNUMBER('Ligue 1'!F427),'Ligue 1'!G427='Ligue 1'!F427),1,0))</f>
        <v>0</v>
      </c>
      <c r="AP4" s="7">
        <f>IF('Ligue 1'!F435&gt;'Ligue 1'!G435,3,IF(AND(ISNUMBER('Ligue 1'!F435),ISNUMBER('Ligue 1'!G435),'Ligue 1'!F435='Ligue 1'!G435),1,0))</f>
        <v>0</v>
      </c>
      <c r="AQ4" s="7">
        <f>IF('Ligue 1'!G449&gt;'Ligue 1'!F449,3,IF(AND(ISNUMBER('Ligue 1'!G449),ISNUMBER('Ligue 1'!F449),'Ligue 1'!G449='Ligue 1'!F449),1,0))</f>
        <v>0</v>
      </c>
      <c r="AR4" s="7">
        <f t="shared" si="0"/>
        <v>3</v>
      </c>
      <c r="AS4" s="7">
        <f>SUM('Ligue 1'!F11,'Ligue 1'!G24,'Ligue 1'!F28,'Ligue 1'!G45,'Ligue 1'!F52,'Ligue 1'!G64,'Ligue 1'!F76,'Ligue 1'!G93,'Ligue 1'!F101,'Ligue 1'!G114,'Ligue 1'!F125,'Ligue 1'!G137,'Ligue 1'!F148,'Ligue 1'!G161,'Ligue 1'!F172,'Ligue 1'!F184,'Ligue 1'!G195,'Ligue 1'!G212,'Ligue 1'!F220,'Ligue 1'!G237,'Ligue 1'!F244,'Ligue 1'!G263,'Ligue 1'!F268,'Ligue 1'!G285,'Ligue 1'!F292,'Ligue 1'!G307,'Ligue 1'!F316,'Ligue 1'!G330,'Ligue 1'!F340,'Ligue 1'!G351,'Ligue 1'!F365,'Ligue 1'!G383,'Ligue 1'!G392,'Ligue 1'!F401,'Ligue 1'!F411,'Ligue 1'!G427,'Ligue 1'!F435,'Ligue 1'!G449)</f>
        <v>2</v>
      </c>
      <c r="AT4" s="7">
        <f>SUM('Ligue 1'!G11,'Ligue 1'!F24,'Ligue 1'!G28,'Ligue 1'!F45,'Ligue 1'!G52,'Ligue 1'!F64,'Ligue 1'!G76,'Ligue 1'!F93,'Ligue 1'!G101,'Ligue 1'!F114,'Ligue 1'!G125,'Ligue 1'!F137,'Ligue 1'!G148,'Ligue 1'!F161,'Ligue 1'!G172,'Ligue 1'!G184,'Ligue 1'!F195,'Ligue 1'!F212,'Ligue 1'!G220,'Ligue 1'!F237,'Ligue 1'!G244,'Ligue 1'!F263,'Ligue 1'!G268,'Ligue 1'!F285,'Ligue 1'!G292,'Ligue 1'!F307,'Ligue 1'!G316,'Ligue 1'!F330,'Ligue 1'!G340,'Ligue 1'!F351,'Ligue 1'!G365,'Ligue 1'!F383,'Ligue 1'!F392,'Ligue 1'!G401,'Ligue 1'!G411,'Ligue 1'!F427,'Ligue 1'!G435,'Ligue 1'!F449)</f>
        <v>2</v>
      </c>
      <c r="AU4" s="7">
        <f t="shared" si="1"/>
        <v>0</v>
      </c>
      <c r="AV4" s="7" t="str">
        <f t="shared" si="2"/>
        <v>Marseille</v>
      </c>
      <c r="AW4" s="7">
        <f t="shared" si="3"/>
        <v>6</v>
      </c>
      <c r="AX4" s="7">
        <f t="shared" si="4"/>
        <v>5</v>
      </c>
      <c r="AY4" s="7">
        <f t="shared" si="5"/>
        <v>1</v>
      </c>
      <c r="AZ4" s="7">
        <f t="shared" si="6"/>
        <v>4</v>
      </c>
    </row>
    <row r="5" spans="2:52" ht="23.1" customHeight="1" x14ac:dyDescent="0.25">
      <c r="B5" s="7">
        <v>4</v>
      </c>
      <c r="C5" s="7">
        <f>LARGE($D$2:$D$21,4)</f>
        <v>8.69</v>
      </c>
      <c r="D5" s="7">
        <f>AR5+(((AS5*2.13)+AU5-AT5)/6)+0.48</f>
        <v>-0.99833333333333352</v>
      </c>
      <c r="E5" s="7" t="str">
        <f>'Ligue 1'!E12</f>
        <v>Caen</v>
      </c>
      <c r="F5" s="7">
        <f>IF('Ligue 1'!G12&gt;'Ligue 1'!F12,3,IF(AND(ISNUMBER('Ligue 1'!G12),ISNUMBER('Ligue 1'!F12),'Ligue 1'!G12='Ligue 1'!F12),1,0))</f>
        <v>0</v>
      </c>
      <c r="G5" s="7">
        <f>IF('Ligue 1'!F16&gt;'Ligue 1'!G16,3,IF(AND(ISNUMBER('Ligue 1'!F16),ISNUMBER('Ligue 1'!G16),'Ligue 1'!F16='Ligue 1'!G16),1,0))</f>
        <v>0</v>
      </c>
      <c r="H5" s="7">
        <f>IF('Ligue 1'!G33&gt;'Ligue 1'!F33,3,IF(AND(ISNUMBER('Ligue 1'!G33),ISNUMBER('Ligue 1'!F33),'Ligue 1'!G33='Ligue 1'!F33),1,0))</f>
        <v>0</v>
      </c>
      <c r="I5" s="7">
        <f>IF('Ligue 1'!G40&gt;'Ligue 1'!F40,3,IF(AND(ISNUMBER('Ligue 1'!G40),ISNUMBER('Ligue 1'!F40),'Ligue 1'!G40='Ligue 1'!F40),1,0))</f>
        <v>0</v>
      </c>
      <c r="J5" s="7">
        <f>IF('Ligue 1'!F53&gt;'Ligue 1'!G53,3,IF(AND(ISNUMBER('Ligue 1'!F53),ISNUMBER('Ligue 1'!G53),'Ligue 1'!F53='Ligue 1'!G53),1,0))</f>
        <v>0</v>
      </c>
      <c r="K5" s="7">
        <f>IF('Ligue 1'!G70&gt;'Ligue 1'!F70,3,IF(AND(ISNUMBER('Ligue 1'!G70),ISNUMBER('Ligue 1'!F70),'Ligue 1'!G70='Ligue 1'!F70),1,0))</f>
        <v>0</v>
      </c>
      <c r="L5" s="7">
        <f>IF('Ligue 1'!F77&gt;'Ligue 1'!G77,3,IF(AND(ISNUMBER('Ligue 1'!F77),ISNUMBER('Ligue 1'!G77),'Ligue 1'!F77='Ligue 1'!G77),1,0))</f>
        <v>0</v>
      </c>
      <c r="M5" s="7">
        <f>IF('Ligue 1'!F88&gt;'Ligue 1'!G88,3,IF(AND(ISNUMBER('Ligue 1'!F88),ISNUMBER('Ligue 1'!G88),'Ligue 1'!F88='Ligue 1'!G88),1,0))</f>
        <v>0</v>
      </c>
      <c r="N5" s="7">
        <f>IF('Ligue 1'!G104&gt;'Ligue 1'!F104,3,IF(AND(ISNUMBER('Ligue 1'!G104),ISNUMBER('Ligue 1'!F104),'Ligue 1'!G104='Ligue 1'!F104),1,0))</f>
        <v>0</v>
      </c>
      <c r="O5" s="7">
        <f>IF('Ligue 1'!F111&gt;'Ligue 1'!G111,3,IF(AND(ISNUMBER('Ligue 1'!F111),ISNUMBER('Ligue 1'!G111),'Ligue 1'!F111='Ligue 1'!G111),1,0))</f>
        <v>0</v>
      </c>
      <c r="P5" s="7">
        <f>IF('Ligue 1'!G127&gt;'Ligue 1'!F127,3,IF(AND(ISNUMBER('Ligue 1'!G127),ISNUMBER('Ligue 1'!F127),'Ligue 1'!G127='Ligue 1'!F127),1,0))</f>
        <v>0</v>
      </c>
      <c r="Q5" s="7">
        <f>IF('Ligue 1'!F135&gt;'Ligue 1'!G135,3,IF(AND(ISNUMBER('Ligue 1'!F135),ISNUMBER('Ligue 1'!G135),'Ligue 1'!F135='Ligue 1'!G135),1,0))</f>
        <v>0</v>
      </c>
      <c r="R5" s="7">
        <f>IF('Ligue 1'!G148&gt;'Ligue 1'!F148,3,IF(AND(ISNUMBER('Ligue 1'!G148),ISNUMBER('Ligue 1'!F148),'Ligue 1'!G148='Ligue 1'!F148),1,0))</f>
        <v>0</v>
      </c>
      <c r="S5" s="7">
        <f>IF('Ligue 1'!F160&gt;'Ligue 1'!G160,3,IF(AND(ISNUMBER('Ligue 1'!F160),ISNUMBER('Ligue 1'!G160),'Ligue 1'!F160='Ligue 1'!G160),1,0))</f>
        <v>0</v>
      </c>
      <c r="T5" s="7">
        <f>IF('Ligue 1'!G168&gt;'Ligue 1'!F168,3,IF(AND(ISNUMBER('Ligue 1'!G168),ISNUMBER('Ligue 1'!F168),'Ligue 1'!G168='Ligue 1'!F168),1,0))</f>
        <v>0</v>
      </c>
      <c r="U5" s="7">
        <f>IF('Ligue 1'!F185&gt;'Ligue 1'!G185,3,IF(AND(ISNUMBER('Ligue 1'!F185),ISNUMBER('Ligue 1'!G185),'Ligue 1'!F185='Ligue 1'!G185),1,0))</f>
        <v>0</v>
      </c>
      <c r="V5" s="7">
        <f>IF('Ligue 1'!G203&gt;'Ligue 1'!F203,3,IF(AND(ISNUMBER('Ligue 1'!G203),ISNUMBER('Ligue 1'!F203),'Ligue 1'!G203='Ligue 1'!F203),1,0))</f>
        <v>0</v>
      </c>
      <c r="W5" s="7">
        <f>IF('Ligue 1'!F208&gt;'Ligue 1'!G208,3,IF(AND(ISNUMBER('Ligue 1'!F208),ISNUMBER('Ligue 1'!G208),'Ligue 1'!F208='Ligue 1'!G208),1,0))</f>
        <v>0</v>
      </c>
      <c r="X5" s="7">
        <f>IF('Ligue 1'!G225&gt;'Ligue 1'!F225,3,IF(AND(ISNUMBER('Ligue 1'!G225),ISNUMBER('Ligue 1'!F225),'Ligue 1'!G225='Ligue 1'!F225),1,0))</f>
        <v>0</v>
      </c>
      <c r="Y5" s="7">
        <f>IF('Ligue 1'!F232&gt;'Ligue 1'!G232,3,IF(AND(ISNUMBER('Ligue 1'!F232),ISNUMBER('Ligue 1'!G232),'Ligue 1'!F232='Ligue 1'!G232),1,0))</f>
        <v>0</v>
      </c>
      <c r="Z5" s="7">
        <f>IF('Ligue 1'!F245&gt;'Ligue 1'!G245,3,IF(AND(ISNUMBER('Ligue 1'!F245),ISNUMBER('Ligue 1'!G245),'Ligue 1'!F245='Ligue 1'!G245),1,0))</f>
        <v>0</v>
      </c>
      <c r="AA5" s="7">
        <f>IF('Ligue 1'!G259&gt;'Ligue 1'!F259,3,IF(AND(ISNUMBER('Ligue 1'!G259),ISNUMBER('Ligue 1'!F259),'Ligue 1'!G259='Ligue 1'!F259),1,0))</f>
        <v>0</v>
      </c>
      <c r="AB5" s="7">
        <f>IF('Ligue 1'!F269&gt;'Ligue 1'!G269,3,IF(AND(ISNUMBER('Ligue 1'!F269),ISNUMBER('Ligue 1'!G269),'Ligue 1'!F269='Ligue 1'!G269),1,0))</f>
        <v>0</v>
      </c>
      <c r="AC5" s="7">
        <f>IF('Ligue 1'!G279&gt;'Ligue 1'!F279,3,IF(AND(ISNUMBER('Ligue 1'!G279),ISNUMBER('Ligue 1'!F279),'Ligue 1'!G279='Ligue 1'!F279),1,0))</f>
        <v>0</v>
      </c>
      <c r="AD5" s="7">
        <f>IF('Ligue 1'!F293&gt;'Ligue 1'!G293,3,IF(AND(ISNUMBER('Ligue 1'!F293),ISNUMBER('Ligue 1'!G293),'Ligue 1'!F293='Ligue 1'!G293),1,0))</f>
        <v>0</v>
      </c>
      <c r="AE5" s="7">
        <f>IF('Ligue 1'!G311&gt;'Ligue 1'!F311,3,IF(AND(ISNUMBER('Ligue 1'!G311),ISNUMBER('Ligue 1'!F311),'Ligue 1'!G311='Ligue 1'!F311),1,0))</f>
        <v>0</v>
      </c>
      <c r="AF5" s="7">
        <f>IF('Ligue 1'!F317&gt;'Ligue 1'!G317,3,IF(AND(ISNUMBER('Ligue 1'!F317),ISNUMBER('Ligue 1'!G317),'Ligue 1'!F317='Ligue 1'!G317),1,0))</f>
        <v>0</v>
      </c>
      <c r="AG5" s="7">
        <f>IF('Ligue 1'!G333&gt;'Ligue 1'!F333,3,IF(AND(ISNUMBER('Ligue 1'!G333),ISNUMBER('Ligue 1'!F333),'Ligue 1'!G333='Ligue 1'!F333),1,0))</f>
        <v>0</v>
      </c>
      <c r="AH5" s="7">
        <f>IF('Ligue 1'!F341&gt;'Ligue 1'!G341,3,IF(AND(ISNUMBER('Ligue 1'!F341),ISNUMBER('Ligue 1'!G341),'Ligue 1'!F341='Ligue 1'!G341),1,0))</f>
        <v>0</v>
      </c>
      <c r="AI5" s="7">
        <f>IF('Ligue 1'!G354&gt;'Ligue 1'!F354,3,IF(AND(ISNUMBER('Ligue 1'!G354),ISNUMBER('Ligue 1'!F354),'Ligue 1'!G354='Ligue 1'!F354),1,0))</f>
        <v>0</v>
      </c>
      <c r="AJ5" s="7">
        <f>IF('Ligue 1'!G369&gt;'Ligue 1'!F369,3,IF(AND(ISNUMBER('Ligue 1'!G369),ISNUMBER('Ligue 1'!F369),'Ligue 1'!G369='Ligue 1'!F369),1,0))</f>
        <v>0</v>
      </c>
      <c r="AK5" s="7">
        <f>IF('Ligue 1'!F375&gt;'Ligue 1'!G375,3,IF(AND(ISNUMBER('Ligue 1'!F375),ISNUMBER('Ligue 1'!G375),'Ligue 1'!F375='Ligue 1'!G375),1,0))</f>
        <v>0</v>
      </c>
      <c r="AL5" s="7">
        <f>IF('Ligue 1'!G391&gt;'Ligue 1'!F391,3,IF(AND(ISNUMBER('Ligue 1'!G391),ISNUMBER('Ligue 1'!F391),'Ligue 1'!G391='Ligue 1'!F391),1,0))</f>
        <v>0</v>
      </c>
      <c r="AM5" s="7">
        <f>IF('Ligue 1'!F402&gt;'Ligue 1'!G402,3,IF(AND(ISNUMBER('Ligue 1'!F402),ISNUMBER('Ligue 1'!G402),'Ligue 1'!F402='Ligue 1'!G402),1,0))</f>
        <v>0</v>
      </c>
      <c r="AN5" s="7">
        <f>IF('Ligue 1'!G412&gt;'Ligue 1'!F412,3,IF(AND(ISNUMBER('Ligue 1'!G412),ISNUMBER('Ligue 1'!F412),'Ligue 1'!G412='Ligue 1'!F412),1,0))</f>
        <v>0</v>
      </c>
      <c r="AO5" s="7">
        <f>IF('Ligue 1'!F425&gt;'Ligue 1'!G425,3,IF(AND(ISNUMBER('Ligue 1'!F425),ISNUMBER('Ligue 1'!G425),'Ligue 1'!F425='Ligue 1'!G425),1,0))</f>
        <v>0</v>
      </c>
      <c r="AP5" s="7">
        <f>IF('Ligue 1'!G438&gt;'Ligue 1'!F438,3,IF(AND(ISNUMBER('Ligue 1'!G438),ISNUMBER('Ligue 1'!F438),'Ligue 1'!G438='Ligue 1'!F438),1,0))</f>
        <v>0</v>
      </c>
      <c r="AQ5" s="7">
        <f>IF('Ligue 1'!F449&gt;'Ligue 1'!G449,3,IF(AND(ISNUMBER('Ligue 1'!F449),ISNUMBER('Ligue 1'!G449),'Ligue 1'!F449='Ligue 1'!G449),1,0))</f>
        <v>0</v>
      </c>
      <c r="AR5" s="7">
        <f t="shared" si="0"/>
        <v>0</v>
      </c>
      <c r="AS5" s="7">
        <f>SUM('Ligue 1'!G12,'Ligue 1'!F16,'Ligue 1'!G33,'Ligue 1'!G40,'Ligue 1'!F53,'Ligue 1'!G70,'Ligue 1'!F77,'Ligue 1'!F88,'Ligue 1'!G104,'Ligue 1'!F111,'Ligue 1'!G127,'Ligue 1'!F135,'Ligue 1'!G148,'Ligue 1'!F160,'Ligue 1'!G171,'Ligue 1'!F185,'Ligue 1'!G203,'Ligue 1'!F208,'Ligue 1'!G225,'Ligue 1'!F232,'Ligue 1'!F245,'Ligue 1'!G259,'Ligue 1'!F269,'Ligue 1'!G279,'Ligue 1'!F293,'Ligue 1'!G311,'Ligue 1'!F317,'Ligue 1'!G333,'Ligue 1'!F341,'Ligue 1'!G354,'Ligue 1'!G369,'Ligue 1'!F375,'Ligue 1'!G391,'Ligue 1'!F402,'Ligue 1'!G412,'Ligue 1'!F425,'Ligue 1'!G438,'Ligue 1'!F449)</f>
        <v>1</v>
      </c>
      <c r="AT5" s="7">
        <f>SUM('Ligue 1'!F12,'Ligue 1'!G16,'Ligue 1'!F33,'Ligue 1'!F40,'Ligue 1'!G53,'Ligue 1'!F70,'Ligue 1'!G77,'Ligue 1'!G88,'Ligue 1'!F104,'Ligue 1'!G111,'Ligue 1'!F127,'Ligue 1'!G135,'Ligue 1'!F148,'Ligue 1'!G160,'Ligue 1'!F171,'Ligue 1'!G185,'Ligue 1'!F203,'Ligue 1'!G208,'Ligue 1'!F225,'Ligue 1'!G232,'Ligue 1'!G245,'Ligue 1'!F259,'Ligue 1'!G269,'Ligue 1'!F279,'Ligue 1'!G293,'Ligue 1'!F311,'Ligue 1'!G317,'Ligue 1'!F333,'Ligue 1'!G341,'Ligue 1'!F354,'Ligue 1'!F369,'Ligue 1'!G375,'Ligue 1'!F391,'Ligue 1'!G402,'Ligue 1'!F412,'Ligue 1'!G425,'Ligue 1'!F438,'Ligue 1'!G449)</f>
        <v>6</v>
      </c>
      <c r="AU5" s="7">
        <f t="shared" si="1"/>
        <v>-5</v>
      </c>
      <c r="AV5" s="7" t="str">
        <f t="shared" si="2"/>
        <v>Lyon</v>
      </c>
      <c r="AW5" s="7">
        <f t="shared" si="3"/>
        <v>6</v>
      </c>
      <c r="AX5" s="7">
        <f t="shared" si="4"/>
        <v>6</v>
      </c>
      <c r="AY5" s="7">
        <f t="shared" si="5"/>
        <v>3</v>
      </c>
      <c r="AZ5" s="7">
        <f t="shared" si="6"/>
        <v>3</v>
      </c>
    </row>
    <row r="6" spans="2:52" ht="23.1" customHeight="1" x14ac:dyDescent="0.25">
      <c r="B6" s="7">
        <v>5</v>
      </c>
      <c r="C6" s="7">
        <f>LARGE($D$2:$D$21,5)</f>
        <v>5.4683333333333337</v>
      </c>
      <c r="D6" s="7">
        <f>AR6+(((AS6*2.14)+AU6-AT6)/6)+0.49</f>
        <v>3.0599999999999996</v>
      </c>
      <c r="E6" s="7" t="str">
        <f>'Ligue 1'!E7</f>
        <v>Dijon</v>
      </c>
      <c r="F6" s="7">
        <f>IF('Ligue 1'!G7&gt;'Ligue 1'!F7,3,IF(AND(ISNUMBER('Ligue 1'!G7),ISNUMBER('Ligue 1'!F7),'Ligue 1'!G7='Ligue 1'!F7),1,0))</f>
        <v>1</v>
      </c>
      <c r="G6" s="7">
        <f>IF('Ligue 1'!F17&gt;'Ligue 1'!G17,3,IF(AND(ISNUMBER('Ligue 1'!F17),ISNUMBER('Ligue 1'!G17),'Ligue 1'!F17='Ligue 1'!G17),1,0))</f>
        <v>1</v>
      </c>
      <c r="H6" s="7">
        <f>IF('Ligue 1'!G34&gt;'Ligue 1'!F34,3,IF(AND(ISNUMBER('Ligue 1'!G34),ISNUMBER('Ligue 1'!F34),'Ligue 1'!G34='Ligue 1'!F34),1,0))</f>
        <v>0</v>
      </c>
      <c r="I6" s="7">
        <f>IF('Ligue 1'!F40&gt;'Ligue 1'!G40,3,IF(AND(ISNUMBER('Ligue 1'!F40),ISNUMBER('Ligue 1'!G40),'Ligue 1'!F40='Ligue 1'!G40),1,0))</f>
        <v>0</v>
      </c>
      <c r="J6" s="7">
        <f>IF('Ligue 1'!F54&gt;'Ligue 1'!G54,3,IF(AND(ISNUMBER('Ligue 1'!F54),ISNUMBER('Ligue 1'!G54),'Ligue 1'!F54='Ligue 1'!G54),1,0))</f>
        <v>0</v>
      </c>
      <c r="K6" s="7">
        <f>IF('Ligue 1'!G68&gt;'Ligue 1'!F68,3,IF(AND(ISNUMBER('Ligue 1'!G68),ISNUMBER('Ligue 1'!F68),'Ligue 1'!G68='Ligue 1'!F68),1,0))</f>
        <v>0</v>
      </c>
      <c r="L6" s="7">
        <f>IF('Ligue 1'!F78&gt;'Ligue 1'!G78,3,IF(AND(ISNUMBER('Ligue 1'!F78),ISNUMBER('Ligue 1'!G78),'Ligue 1'!F78='Ligue 1'!G78),1,0))</f>
        <v>0</v>
      </c>
      <c r="M6" s="7">
        <f>IF('Ligue 1'!G96&gt;'Ligue 1'!F96,3,IF(AND(ISNUMBER('Ligue 1'!G96),ISNUMBER('Ligue 1'!F96),'Ligue 1'!G96='Ligue 1'!F96),1,0))</f>
        <v>0</v>
      </c>
      <c r="N6" s="7">
        <f>IF('Ligue 1'!G99&gt;'Ligue 1'!F99,3,IF(AND(ISNUMBER('Ligue 1'!G99),ISNUMBER('Ligue 1'!F99),'Ligue 1'!G99='Ligue 1'!F99),1,0))</f>
        <v>0</v>
      </c>
      <c r="O6" s="7">
        <f>IF('Ligue 1'!F112&gt;'Ligue 1'!G112,3,IF(AND(ISNUMBER('Ligue 1'!F112),ISNUMBER('Ligue 1'!G112),'Ligue 1'!F112='Ligue 1'!G112),1,0))</f>
        <v>0</v>
      </c>
      <c r="P6" s="7">
        <f>IF('Ligue 1'!G128&gt;'Ligue 1'!F128,3,IF(AND(ISNUMBER('Ligue 1'!G128),ISNUMBER('Ligue 1'!F128),'Ligue 1'!G128='Ligue 1'!F128),1,0))</f>
        <v>0</v>
      </c>
      <c r="Q6" s="7">
        <f>IF('Ligue 1'!F132&gt;'Ligue 1'!G132,3,IF(AND(ISNUMBER('Ligue 1'!F132),ISNUMBER('Ligue 1'!G132),'Ligue 1'!F132='Ligue 1'!G132),1,0))</f>
        <v>0</v>
      </c>
      <c r="R6" s="7">
        <f>IF('Ligue 1'!G151&gt;'Ligue 1'!F151,3,IF(AND(ISNUMBER('Ligue 1'!G151),ISNUMBER('Ligue 1'!F151),'Ligue 1'!G151='Ligue 1'!F151),1,0))</f>
        <v>0</v>
      </c>
      <c r="S6" s="7">
        <f>IF('Ligue 1'!F161&gt;'Ligue 1'!G161,3,IF(AND(ISNUMBER('Ligue 1'!F161),ISNUMBER('Ligue 1'!G161),'Ligue 1'!F161='Ligue 1'!G161),1,0))</f>
        <v>0</v>
      </c>
      <c r="T6" s="7">
        <f>IF('Ligue 1'!G180&gt;'Ligue 1'!F180,3,IF(AND(ISNUMBER('Ligue 1'!G180),ISNUMBER('Ligue 1'!F180),'Ligue 1'!G180='Ligue 1'!F180),1,0))</f>
        <v>0</v>
      </c>
      <c r="U6" s="7">
        <f>IF('Ligue 1'!F186&gt;'Ligue 1'!G186,3,IF(AND(ISNUMBER('Ligue 1'!F186),ISNUMBER('Ligue 1'!G186),'Ligue 1'!F186='Ligue 1'!G186),1,0))</f>
        <v>0</v>
      </c>
      <c r="V6" s="7">
        <f>IF('Ligue 1'!G201&gt;'Ligue 1'!F201,3,IF(AND(ISNUMBER('Ligue 1'!G201),ISNUMBER('Ligue 1'!F201),'Ligue 1'!G201='Ligue 1'!F201),1,0))</f>
        <v>0</v>
      </c>
      <c r="W6" s="7">
        <f>IF('Ligue 1'!F209&gt;'Ligue 1'!G209,3,IF(AND(ISNUMBER('Ligue 1'!F209),ISNUMBER('Ligue 1'!G209),'Ligue 1'!F209='Ligue 1'!G209),1,0))</f>
        <v>0</v>
      </c>
      <c r="X6" s="7">
        <f>IF('Ligue 1'!G227&gt;'Ligue 1'!F227,3,IF(AND(ISNUMBER('Ligue 1'!G227),ISNUMBER('Ligue 1'!F227),'Ligue 1'!G227='Ligue 1'!F227),1,0))</f>
        <v>0</v>
      </c>
      <c r="Y6" s="7">
        <f>IF('Ligue 1'!F233&gt;'Ligue 1'!G233,3,IF(AND(ISNUMBER('Ligue 1'!F233),ISNUMBER('Ligue 1'!G233),'Ligue 1'!F233='Ligue 1'!G233),1,0))</f>
        <v>0</v>
      </c>
      <c r="Z6" s="7">
        <f>IF('Ligue 1'!G244&gt;'Ligue 1'!F244,3,IF(AND(ISNUMBER('Ligue 1'!G244),ISNUMBER('Ligue 1'!F244),'Ligue 1'!G244='Ligue 1'!F244),1,0))</f>
        <v>0</v>
      </c>
      <c r="AA6" s="7">
        <f>IF('Ligue 1'!F256&gt;'Ligue 1'!G256,3,IF(AND(ISNUMBER('Ligue 1'!F256),ISNUMBER('Ligue 1'!G256),'Ligue 1'!F256='Ligue 1'!G256),1,0))</f>
        <v>0</v>
      </c>
      <c r="AB6" s="7">
        <f>IF('Ligue 1'!G267&gt;'Ligue 1'!F267,3,IF(AND(ISNUMBER('Ligue 1'!G267),ISNUMBER('Ligue 1'!F267),'Ligue 1'!G267='Ligue 1'!F267),1,0))</f>
        <v>0</v>
      </c>
      <c r="AC6" s="7">
        <f>IF('Ligue 1'!F280&gt;'Ligue 1'!G280,3,IF(AND(ISNUMBER('Ligue 1'!F280),ISNUMBER('Ligue 1'!G280),'Ligue 1'!F280='Ligue 1'!G280),1,0))</f>
        <v>0</v>
      </c>
      <c r="AD6" s="7">
        <f>IF('Ligue 1'!G298&gt;'Ligue 1'!F298,3,IF(AND(ISNUMBER('Ligue 1'!G298),ISNUMBER('Ligue 1'!F298),'Ligue 1'!G298='Ligue 1'!F298),1,0))</f>
        <v>0</v>
      </c>
      <c r="AE6" s="7">
        <f>IF('Ligue 1'!F304&gt;'Ligue 1'!G304,3,IF(AND(ISNUMBER('Ligue 1'!F304),ISNUMBER('Ligue 1'!G304),'Ligue 1'!F304='Ligue 1'!G304),1,0))</f>
        <v>0</v>
      </c>
      <c r="AF6" s="7">
        <f>IF('Ligue 1'!G319&gt;'Ligue 1'!F319,3,IF(AND(ISNUMBER('Ligue 1'!G319),ISNUMBER('Ligue 1'!F319),'Ligue 1'!G319='Ligue 1'!F319),1,0))</f>
        <v>0</v>
      </c>
      <c r="AG6" s="7">
        <f>IF('Ligue 1'!F328&gt;'Ligue 1'!G328,3,IF(AND(ISNUMBER('Ligue 1'!F328),ISNUMBER('Ligue 1'!G328),'Ligue 1'!F328='Ligue 1'!G328),1,0))</f>
        <v>0</v>
      </c>
      <c r="AH6" s="7">
        <f>IF('Ligue 1'!G342&gt;'Ligue 1'!F342,3,IF(AND(ISNUMBER('Ligue 1'!G342),ISNUMBER('Ligue 1'!F342),'Ligue 1'!G342='Ligue 1'!F342),1,0))</f>
        <v>0</v>
      </c>
      <c r="AI6" s="7">
        <f>IF('Ligue 1'!F352&gt;'Ligue 1'!G352,3,IF(AND(ISNUMBER('Ligue 1'!F352),ISNUMBER('Ligue 1'!G352),'Ligue 1'!F352='Ligue 1'!G352),1,0))</f>
        <v>0</v>
      </c>
      <c r="AJ6" s="7">
        <f>IF('Ligue 1'!G367&gt;'Ligue 1'!F367,3,IF(AND(ISNUMBER('Ligue 1'!G367),ISNUMBER('Ligue 1'!F367),'Ligue 1'!G367='Ligue 1'!F367),1,0))</f>
        <v>0</v>
      </c>
      <c r="AK6" s="7">
        <f>IF('Ligue 1'!F376&gt;'Ligue 1'!G376,3,IF(AND(ISNUMBER('Ligue 1'!F376),ISNUMBER('Ligue 1'!G376),'Ligue 1'!F376='Ligue 1'!G376),1,0))</f>
        <v>0</v>
      </c>
      <c r="AL6" s="7">
        <f>IF('Ligue 1'!F387&gt;'Ligue 1'!G387,3,IF(AND(ISNUMBER('Ligue 1'!F387),ISNUMBER('Ligue 1'!G387),'Ligue 1'!F387='Ligue 1'!G387),1,0))</f>
        <v>0</v>
      </c>
      <c r="AM6" s="7">
        <f>IF('Ligue 1'!G402&gt;'Ligue 1'!F402,3,IF(AND(ISNUMBER('Ligue 1'!G402),ISNUMBER('Ligue 1'!F402),'Ligue 1'!G402='Ligue 1'!F402),1,0))</f>
        <v>0</v>
      </c>
      <c r="AN6" s="7">
        <f>IF('Ligue 1'!G416&gt;'Ligue 1'!F416,3,IF(AND(ISNUMBER('Ligue 1'!G416),ISNUMBER('Ligue 1'!F416),'Ligue 1'!G416='Ligue 1'!F416),1,0))</f>
        <v>0</v>
      </c>
      <c r="AO6" s="7">
        <f>IF('Ligue 1'!F426&gt;'Ligue 1'!G426,3,IF(AND(ISNUMBER('Ligue 1'!F426),ISNUMBER('Ligue 1'!G426),'Ligue 1'!F426='Ligue 1'!G426),1,0))</f>
        <v>0</v>
      </c>
      <c r="AP6" s="7">
        <f>IF('Ligue 1'!G441&gt;'Ligue 1'!F441,3,IF(AND(ISNUMBER('Ligue 1'!G441),ISNUMBER('Ligue 1'!F441),'Ligue 1'!G441='Ligue 1'!F441),1,0))</f>
        <v>0</v>
      </c>
      <c r="AQ6" s="7">
        <f>IF('Ligue 1'!F450&gt;'Ligue 1'!G450,3,IF(AND(ISNUMBER('Ligue 1'!F450),ISNUMBER('Ligue 1'!G450),'Ligue 1'!F450='Ligue 1'!G450),1,0))</f>
        <v>0</v>
      </c>
      <c r="AR6" s="7">
        <f t="shared" si="0"/>
        <v>2</v>
      </c>
      <c r="AS6" s="7">
        <f>SUM('Ligue 1'!G7,'Ligue 1'!F17,'Ligue 1'!G34,'Ligue 1'!F40,'Ligue 1'!F54,'Ligue 1'!G68,'Ligue 1'!F78,'Ligue 1'!G96,'Ligue 1'!G99,'Ligue 1'!F112,'Ligue 1'!G128,'Ligue 1'!F136,'Ligue 1'!G151,'Ligue 1'!F161,'Ligue 1'!G180,'Ligue 1'!F186,'Ligue 1'!G201,'Ligue 1'!F209,'Ligue 1'!G227,'Ligue 1'!F233,'Ligue 1'!G244,'Ligue 1'!F256,'Ligue 1'!G267,'Ligue 1'!F280,'Ligue 1'!G298,'Ligue 1'!F304,'Ligue 1'!G319,'Ligue 1'!F328,'Ligue 1'!G342,'Ligue 1'!F352,'Ligue 1'!G367,'Ligue 1'!F376,'Ligue 1'!F387,'Ligue 1'!G402,'Ligue 1'!G416,'Ligue 1'!F426,'Ligue 1'!G441,'Ligue 1'!F450)</f>
        <v>3</v>
      </c>
      <c r="AT6" s="7">
        <f>SUM('Ligue 1'!F7,'Ligue 1'!G17,'Ligue 1'!F34,'Ligue 1'!G40,'Ligue 1'!G54,'Ligue 1'!F68,'Ligue 1'!G78,'Ligue 1'!F96,'Ligue 1'!F99,'Ligue 1'!G112,'Ligue 1'!F128,'Ligue 1'!G136,'Ligue 1'!F151,'Ligue 1'!G161,'Ligue 1'!F180,'Ligue 1'!G186,'Ligue 1'!F201,'Ligue 1'!G209,'Ligue 1'!F227,'Ligue 1'!G233,'Ligue 1'!F244,'Ligue 1'!G256,'Ligue 1'!F267,'Ligue 1'!G280,'Ligue 1'!F298,'Ligue 1'!G304,'Ligue 1'!F319,'Ligue 1'!G328,'Ligue 1'!F342,'Ligue 1'!G352,'Ligue 1'!F367,'Ligue 1'!G376,'Ligue 1'!G387,'Ligue 1'!F402,'Ligue 1'!F416,'Ligue 1'!G426,'Ligue 1'!F441,'Ligue 1'!G450)</f>
        <v>3</v>
      </c>
      <c r="AU6" s="7">
        <f t="shared" si="1"/>
        <v>0</v>
      </c>
      <c r="AV6" s="7" t="str">
        <f t="shared" si="2"/>
        <v>Monaco</v>
      </c>
      <c r="AW6" s="7">
        <f t="shared" si="3"/>
        <v>4</v>
      </c>
      <c r="AX6" s="7">
        <f t="shared" si="4"/>
        <v>3</v>
      </c>
      <c r="AY6" s="7">
        <f t="shared" si="5"/>
        <v>2</v>
      </c>
      <c r="AZ6" s="7">
        <f t="shared" si="6"/>
        <v>1</v>
      </c>
    </row>
    <row r="7" spans="2:52" ht="23.1" customHeight="1" x14ac:dyDescent="0.25">
      <c r="B7" s="7">
        <v>6</v>
      </c>
      <c r="C7" s="7">
        <f>LARGE($D$2:$D$21,6)</f>
        <v>4.4233333333333338</v>
      </c>
      <c r="D7" s="7">
        <f>AR7+(((AS7*2.15)+AU7-AT7)/6)+0.5</f>
        <v>3.55</v>
      </c>
      <c r="E7" s="7" t="str">
        <f>'Ligue 1'!E9</f>
        <v>Guingamp</v>
      </c>
      <c r="F7" s="7">
        <f>IF('Ligue 1'!G9&gt;'Ligue 1'!F9,3,IF(AND(ISNUMBER('Ligue 1'!G9),ISNUMBER('Ligue 1'!F9),'Ligue 1'!G9='Ligue 1'!F9),1,0))</f>
        <v>3</v>
      </c>
      <c r="G7" s="7">
        <f>IF('Ligue 1'!F18&gt;'Ligue 1'!G18,3,IF(AND(ISNUMBER('Ligue 1'!F18),ISNUMBER('Ligue 1'!G18),'Ligue 1'!F18='Ligue 1'!G18),1,0))</f>
        <v>0</v>
      </c>
      <c r="H7" s="7">
        <f>IF('Ligue 1'!G29&gt;'Ligue 1'!F29,3,IF(AND(ISNUMBER('Ligue 1'!G29),ISNUMBER('Ligue 1'!F29),'Ligue 1'!G29='Ligue 1'!F29),1,0))</f>
        <v>0</v>
      </c>
      <c r="I7" s="7">
        <f>IF('Ligue 1'!F41&gt;'Ligue 1'!G41,3,IF(AND(ISNUMBER('Ligue 1'!F41),ISNUMBER('Ligue 1'!G41),'Ligue 1'!F41='Ligue 1'!G41),1,0))</f>
        <v>0</v>
      </c>
      <c r="J7" s="7">
        <f>IF('Ligue 1'!G55&gt;'Ligue 1'!F55,3,IF(AND(ISNUMBER('Ligue 1'!G55),ISNUMBER('Ligue 1'!F55),'Ligue 1'!G55='Ligue 1'!F55),1,0))</f>
        <v>0</v>
      </c>
      <c r="K7" s="7">
        <f>IF('Ligue 1'!F64&gt;'Ligue 1'!G64,3,IF(AND(ISNUMBER('Ligue 1'!F64),ISNUMBER('Ligue 1'!G64),'Ligue 1'!F64='Ligue 1'!G64),1,0))</f>
        <v>0</v>
      </c>
      <c r="L7" s="7">
        <f>IF('Ligue 1'!G82&gt;'Ligue 1'!F82,3,IF(AND(ISNUMBER('Ligue 1'!G82),ISNUMBER('Ligue 1'!F82),'Ligue 1'!G82='Ligue 1'!F82),1,0))</f>
        <v>0</v>
      </c>
      <c r="M7" s="7">
        <f>IF('Ligue 1'!G87&gt;'Ligue 1'!F87,3,IF(AND(ISNUMBER('Ligue 1'!G87),ISNUMBER('Ligue 1'!F87),'Ligue 1'!G87='Ligue 1'!F87),1,0))</f>
        <v>0</v>
      </c>
      <c r="N7" s="7">
        <f>IF('Ligue 1'!F102&gt;'Ligue 1'!G102,3,IF(AND(ISNUMBER('Ligue 1'!F102),ISNUMBER('Ligue 1'!G102),'Ligue 1'!F102='Ligue 1'!G102),1,0))</f>
        <v>0</v>
      </c>
      <c r="O7" s="7">
        <f>IF('Ligue 1'!G111&gt;'Ligue 1'!F111,3,IF(AND(ISNUMBER('Ligue 1'!G111),ISNUMBER('Ligue 1'!F111),'Ligue 1'!G111='Ligue 1'!F111),1,0))</f>
        <v>0</v>
      </c>
      <c r="P7" s="7">
        <f>IF('Ligue 1'!F126&gt;'Ligue 1'!G126,3,IF(AND(ISNUMBER('Ligue 1'!F126),ISNUMBER('Ligue 1'!G126),'Ligue 1'!F126='Ligue 1'!G126),1,0))</f>
        <v>0</v>
      </c>
      <c r="Q7" s="7">
        <f>IF('Ligue 1'!G139&gt;'Ligue 1'!F139,3,IF(AND(ISNUMBER('Ligue 1'!G139),ISNUMBER('Ligue 1'!F139),'Ligue 1'!G139='Ligue 1'!F139),1,0))</f>
        <v>0</v>
      </c>
      <c r="R7" s="7">
        <f>IF('Ligue 1'!F149&gt;'Ligue 1'!G149,3,IF(AND(ISNUMBER('Ligue 1'!F149),ISNUMBER('Ligue 1'!G149),'Ligue 1'!F149='Ligue 1'!G149),1,0))</f>
        <v>0</v>
      </c>
      <c r="S7" s="7">
        <f>IF('Ligue 1'!G167&gt;'Ligue 1'!F167,3,IF(AND(ISNUMBER('Ligue 1'!G167),ISNUMBER('Ligue 1'!F167),'Ligue 1'!G167='Ligue 1'!F167),1,0))</f>
        <v>0</v>
      </c>
      <c r="T7" s="7">
        <f>IF('Ligue 1'!F173&gt;'Ligue 1'!G173,3,IF(AND(ISNUMBER('Ligue 1'!F173),ISNUMBER('Ligue 1'!G173),'Ligue 1'!F173='Ligue 1'!G173),1,0))</f>
        <v>0</v>
      </c>
      <c r="U7" s="7">
        <f>IF('Ligue 1'!G186&gt;'Ligue 1'!F186,3,IF(AND(ISNUMBER('Ligue 1'!G186),ISNUMBER('Ligue 1'!F186),'Ligue 1'!G186='Ligue 1'!F186),1,0))</f>
        <v>0</v>
      </c>
      <c r="V7" s="7">
        <f>IF('Ligue 1'!F196&gt;'Ligue 1'!G196,3,IF(AND(ISNUMBER('Ligue 1'!F196),ISNUMBER('Ligue 1'!G196),'Ligue 1'!F196='Ligue 1'!G196),1,0))</f>
        <v>0</v>
      </c>
      <c r="W7" s="7">
        <f>IF('Ligue 1'!F210&gt;'Ligue 1'!G210,3,IF(AND(ISNUMBER('Ligue 1'!F210),ISNUMBER('Ligue 1'!G210),'Ligue 1'!F210='Ligue 1'!G210),1,0))</f>
        <v>0</v>
      </c>
      <c r="X7" s="7">
        <f>IF('Ligue 1'!G222&gt;'Ligue 1'!F222,3,IF(AND(ISNUMBER('Ligue 1'!G222),ISNUMBER('Ligue 1'!F222),'Ligue 1'!G222='Ligue 1'!F222),1,0))</f>
        <v>0</v>
      </c>
      <c r="Y7" s="7">
        <f>IF('Ligue 1'!F234&gt;'Ligue 1'!G234,3,IF(AND(ISNUMBER('Ligue 1'!F234),ISNUMBER('Ligue 1'!G234),'Ligue 1'!F234='Ligue 1'!G234),1,0))</f>
        <v>0</v>
      </c>
      <c r="Z7" s="7">
        <f>IF('Ligue 1'!G249&gt;'Ligue 1'!F249,3,IF(AND(ISNUMBER('Ligue 1'!G249),ISNUMBER('Ligue 1'!F249),'Ligue 1'!G249='Ligue 1'!F249),1,0))</f>
        <v>0</v>
      </c>
      <c r="AA7" s="7">
        <f>IF('Ligue 1'!F257&gt;'Ligue 1'!G257,3,IF(AND(ISNUMBER('Ligue 1'!F257),ISNUMBER('Ligue 1'!G257),'Ligue 1'!F257='Ligue 1'!G257),1,0))</f>
        <v>0</v>
      </c>
      <c r="AB7" s="7">
        <f>IF('Ligue 1'!G268&gt;'Ligue 1'!F268,3,IF(AND(ISNUMBER('Ligue 1'!G268),ISNUMBER('Ligue 1'!F268),'Ligue 1'!G268='Ligue 1'!F268),1,0))</f>
        <v>0</v>
      </c>
      <c r="AC7" s="7">
        <f>IF('Ligue 1'!F281&gt;'Ligue 1'!G281,3,IF(AND(ISNUMBER('Ligue 1'!F281),ISNUMBER('Ligue 1'!G281),'Ligue 1'!F281='Ligue 1'!G281),1,0))</f>
        <v>0</v>
      </c>
      <c r="AD7" s="7">
        <f>IF('Ligue 1'!G295&gt;'Ligue 1'!F295,3,IF(AND(ISNUMBER('Ligue 1'!G295),ISNUMBER('Ligue 1'!F295),'Ligue 1'!G295='Ligue 1'!F295),1,0))</f>
        <v>0</v>
      </c>
      <c r="AE7" s="7">
        <f>IF('Ligue 1'!F305&gt;'Ligue 1'!G305,3,IF(AND(ISNUMBER('Ligue 1'!F305),ISNUMBER('Ligue 1'!G305),'Ligue 1'!F305='Ligue 1'!G305),1,0))</f>
        <v>0</v>
      </c>
      <c r="AF7" s="7">
        <f>IF('Ligue 1'!F318&gt;'Ligue 1'!G318,3,IF(AND(ISNUMBER('Ligue 1'!F318),ISNUMBER('Ligue 1'!G318),'Ligue 1'!F318='Ligue 1'!G318),1,0))</f>
        <v>0</v>
      </c>
      <c r="AG7" s="7">
        <f>IF('Ligue 1'!G336&gt;'Ligue 1'!F336,3,IF(AND(ISNUMBER('Ligue 1'!G336),ISNUMBER('Ligue 1'!F336),'Ligue 1'!G336='Ligue 1'!F336),1,0))</f>
        <v>0</v>
      </c>
      <c r="AH7" s="7">
        <f>IF('Ligue 1'!F342&gt;'Ligue 1'!G342,3,IF(AND(ISNUMBER('Ligue 1'!F342),ISNUMBER('Ligue 1'!G342),'Ligue 1'!F342='Ligue 1'!G342),1,0))</f>
        <v>0</v>
      </c>
      <c r="AI7" s="7">
        <f>IF('Ligue 1'!G355&gt;'Ligue 1'!F355,3,IF(AND(ISNUMBER('Ligue 1'!G355),ISNUMBER('Ligue 1'!F355),'Ligue 1'!G355='Ligue 1'!F355),1,0))</f>
        <v>0</v>
      </c>
      <c r="AJ7" s="7">
        <f>IF('Ligue 1'!F366&gt;'Ligue 1'!G366,3,IF(AND(ISNUMBER('Ligue 1'!F366),ISNUMBER('Ligue 1'!G366),'Ligue 1'!F366='Ligue 1'!G366),1,0))</f>
        <v>0</v>
      </c>
      <c r="AK7" s="7">
        <f>IF('Ligue 1'!G384&gt;'Ligue 1'!F384,3,IF(AND(ISNUMBER('Ligue 1'!G384),ISNUMBER('Ligue 1'!F384),'Ligue 1'!G384='Ligue 1'!F384),1,0))</f>
        <v>0</v>
      </c>
      <c r="AL7" s="7">
        <f>IF('Ligue 1'!F388&gt;'Ligue 1'!G388,3,IF(AND(ISNUMBER('Ligue 1'!F388),ISNUMBER('Ligue 1'!G388),'Ligue 1'!F388='Ligue 1'!G388),1,0))</f>
        <v>0</v>
      </c>
      <c r="AM7" s="7">
        <f>IF('Ligue 1'!G406&gt;'Ligue 1'!F406,3,IF(AND(ISNUMBER('Ligue 1'!G406),ISNUMBER('Ligue 1'!F406),'Ligue 1'!G406='Ligue 1'!F406),1,0))</f>
        <v>0</v>
      </c>
      <c r="AN7" s="7">
        <f>IF('Ligue 1'!F412&gt;'Ligue 1'!G412,3,IF(AND(ISNUMBER('Ligue 1'!F412),ISNUMBER('Ligue 1'!G412),'Ligue 1'!F412='Ligue 1'!G412),1,0))</f>
        <v>0</v>
      </c>
      <c r="AO7" s="7">
        <f>IF('Ligue 1'!G430&gt;'Ligue 1'!F430,3,IF(AND(ISNUMBER('Ligue 1'!G430),ISNUMBER('Ligue 1'!F430),'Ligue 1'!G430='Ligue 1'!F430),1,0))</f>
        <v>0</v>
      </c>
      <c r="AP7" s="7">
        <f>IF('Ligue 1'!F436&gt;'Ligue 1'!G436,3,IF(AND(ISNUMBER('Ligue 1'!F436),ISNUMBER('Ligue 1'!G436),'Ligue 1'!F436='Ligue 1'!G436),1,0))</f>
        <v>0</v>
      </c>
      <c r="AQ7" s="7">
        <f>IF('Ligue 1'!G447&gt;'Ligue 1'!F447,3,IF(AND(ISNUMBER('Ligue 1'!G447),ISNUMBER('Ligue 1'!F447),'Ligue 1'!G447='Ligue 1'!F447),1,0))</f>
        <v>0</v>
      </c>
      <c r="AR7" s="7">
        <f t="shared" si="0"/>
        <v>3</v>
      </c>
      <c r="AS7" s="7">
        <f>SUM('Ligue 1'!G9,'Ligue 1'!F18,'Ligue 1'!G29,'Ligue 1'!F41,'Ligue 1'!G55,'Ligue 1'!F64,'Ligue 1'!G82,'Ligue 1'!G87,'Ligue 1'!F102,'Ligue 1'!G111,'Ligue 1'!F126,'Ligue 1'!G139,'Ligue 1'!F149,'Ligue 1'!G167,'Ligue 1'!F173,'Ligue 1'!G186,'Ligue 1'!F196,'Ligue 1'!F210,'Ligue 1'!G222,'Ligue 1'!F234,'Ligue 1'!G249,'Ligue 1'!F257,'Ligue 1'!G268,'Ligue 1'!F281,'Ligue 1'!G295,'Ligue 1'!F305,'Ligue 1'!F318,'Ligue 1'!G336,'Ligue 1'!F342,'Ligue 1'!G355,'Ligue 1'!F366,'Ligue 1'!G384,'Ligue 1'!F388,'Ligue 1'!G406,'Ligue 1'!F412,'Ligue 1'!G430,'Ligue 1'!F436,'Ligue 1'!G447)</f>
        <v>2</v>
      </c>
      <c r="AT7" s="7">
        <f>SUM('Ligue 1'!F9,'Ligue 1'!G18,'Ligue 1'!F29,'Ligue 1'!G41,'Ligue 1'!F55,'Ligue 1'!G64,'Ligue 1'!F82,'Ligue 1'!F87,'Ligue 1'!G102,'Ligue 1'!F111,'Ligue 1'!G126,'Ligue 1'!F139,'Ligue 1'!G149,'Ligue 1'!F167,'Ligue 1'!G173,'Ligue 1'!F186,'Ligue 1'!G196,'Ligue 1'!G210,'Ligue 1'!F222,'Ligue 1'!G234,'Ligue 1'!F249,'Ligue 1'!G257,'Ligue 1'!F268,'Ligue 1'!G281,'Ligue 1'!F295,'Ligue 1'!G305,'Ligue 1'!G318,'Ligue 1'!F336,'Ligue 1'!G342,'Ligue 1'!F355,'Ligue 1'!G366,'Ligue 1'!F384,'Ligue 1'!G388,'Ligue 1'!F406,'Ligue 1'!G412,'Ligue 1'!F430,'Ligue 1'!G436,'Ligue 1'!F447)</f>
        <v>3</v>
      </c>
      <c r="AU7" s="7">
        <f t="shared" si="1"/>
        <v>-1</v>
      </c>
      <c r="AV7" s="7" t="str">
        <f t="shared" si="2"/>
        <v>Lille</v>
      </c>
      <c r="AW7" s="7">
        <f t="shared" si="3"/>
        <v>3</v>
      </c>
      <c r="AX7" s="7">
        <f t="shared" si="4"/>
        <v>3</v>
      </c>
      <c r="AY7" s="7">
        <f t="shared" si="5"/>
        <v>2</v>
      </c>
      <c r="AZ7" s="7">
        <f t="shared" si="6"/>
        <v>1</v>
      </c>
    </row>
    <row r="8" spans="2:52" ht="23.1" customHeight="1" x14ac:dyDescent="0.25">
      <c r="B8" s="7">
        <v>7</v>
      </c>
      <c r="C8" s="7">
        <f>LARGE($D$2:$D$21,7)</f>
        <v>4.03</v>
      </c>
      <c r="D8" s="7">
        <f>AR8+(((AS8*2.16)+AU8-AT8)/6)+0.51</f>
        <v>4.4233333333333338</v>
      </c>
      <c r="E8" s="7" t="str">
        <f>'Ligue 1'!D6</f>
        <v>Lille</v>
      </c>
      <c r="F8" s="7">
        <f>IF('Ligue 1'!F6&gt;'Ligue 1'!G6,3,IF(AND(ISNUMBER('Ligue 1'!F6),ISNUMBER('Ligue 1'!G6),'Ligue 1'!F6='Ligue 1'!G6),1,0))</f>
        <v>3</v>
      </c>
      <c r="G8" s="7">
        <f>IF('Ligue 1'!G19&gt;'Ligue 1'!F19,3,IF(AND(ISNUMBER('Ligue 1'!G19),ISNUMBER('Ligue 1'!F19),'Ligue 1'!G19='Ligue 1'!F19),1,0))</f>
        <v>0</v>
      </c>
      <c r="H8" s="7">
        <f>IF('Ligue 1'!F29&gt;'Ligue 1'!G29,3,IF(AND(ISNUMBER('Ligue 1'!F29),ISNUMBER('Ligue 1'!G29),'Ligue 1'!F29='Ligue 1'!G29),1,0))</f>
        <v>0</v>
      </c>
      <c r="I8" s="7">
        <f>IF('Ligue 1'!G39&gt;'Ligue 1'!F39,3,IF(AND(ISNUMBER('Ligue 1'!G39),ISNUMBER('Ligue 1'!F39),'Ligue 1'!G39='Ligue 1'!F39),1,0))</f>
        <v>0</v>
      </c>
      <c r="J8" s="7">
        <f>IF('Ligue 1'!G51&gt;'Ligue 1'!F51,3,IF(AND(ISNUMBER('Ligue 1'!G51),ISNUMBER('Ligue 1'!F51),'Ligue 1'!G51='Ligue 1'!F51),1,0))</f>
        <v>0</v>
      </c>
      <c r="K8" s="7">
        <f>IF('Ligue 1'!F65&gt;'Ligue 1'!G65,3,IF(AND(ISNUMBER('Ligue 1'!F65),ISNUMBER('Ligue 1'!G65),'Ligue 1'!F65='Ligue 1'!G65),1,0))</f>
        <v>0</v>
      </c>
      <c r="L8" s="7">
        <f>IF('Ligue 1'!G76&gt;'Ligue 1'!F76,3,IF(AND(ISNUMBER('Ligue 1'!G76),ISNUMBER('Ligue 1'!F76),'Ligue 1'!G76='Ligue 1'!F76),1,0))</f>
        <v>0</v>
      </c>
      <c r="M8" s="7">
        <f>IF('Ligue 1'!F89&gt;'Ligue 1'!G89,3,IF(AND(ISNUMBER('Ligue 1'!F89),ISNUMBER('Ligue 1'!G89),'Ligue 1'!F89='Ligue 1'!G89),1,0))</f>
        <v>0</v>
      </c>
      <c r="N8" s="7">
        <f>IF('Ligue 1'!F103&gt;'Ligue 1'!G103,3,IF(AND(ISNUMBER('Ligue 1'!F103),ISNUMBER('Ligue 1'!G103),'Ligue 1'!F103='Ligue 1'!G103),1,0))</f>
        <v>0</v>
      </c>
      <c r="O8" s="7">
        <f>IF('Ligue 1'!G112&gt;'Ligue 1'!F112,3,IF(AND(ISNUMBER('Ligue 1'!G112),ISNUMBER('Ligue 1'!F112),'Ligue 1'!G112='Ligue 1'!F112),1,0))</f>
        <v>0</v>
      </c>
      <c r="P8" s="7">
        <f>IF('Ligue 1'!F127&gt;'Ligue 1'!G127,3,IF(AND(ISNUMBER('Ligue 1'!F127),ISNUMBER('Ligue 1'!G127),'Ligue 1'!F127='Ligue 1'!G127),1,0))</f>
        <v>0</v>
      </c>
      <c r="Q8" s="7">
        <f>IF('Ligue 1'!G141&gt;'Ligue 1'!F141,3,IF(AND(ISNUMBER('Ligue 1'!G141),ISNUMBER('Ligue 1'!F141),'Ligue 1'!G141='Ligue 1'!F141),1,0))</f>
        <v>0</v>
      </c>
      <c r="R8" s="7">
        <f>IF('Ligue 1'!F150&gt;'Ligue 1'!G150,3,IF(AND(ISNUMBER('Ligue 1'!F150),ISNUMBER('Ligue 1'!G150),'Ligue 1'!F150='Ligue 1'!G150),1,0))</f>
        <v>0</v>
      </c>
      <c r="S8" s="7">
        <f>IF('Ligue 1'!G165&gt;'Ligue 1'!F165,3,IF(AND(ISNUMBER('Ligue 1'!G165),ISNUMBER('Ligue 1'!F165),'Ligue 1'!G165='Ligue 1'!F165),1,0))</f>
        <v>0</v>
      </c>
      <c r="T8" s="7">
        <f>IF('Ligue 1'!F174&gt;'Ligue 1'!G174,3,IF(AND(ISNUMBER('Ligue 1'!F174),ISNUMBER('Ligue 1'!G174),'Ligue 1'!F174='Ligue 1'!G174),1,0))</f>
        <v>0</v>
      </c>
      <c r="U8" s="7">
        <f>IF('Ligue 1'!G188&gt;'Ligue 1'!F188,3,IF(AND(ISNUMBER('Ligue 1'!G188),ISNUMBER('Ligue 1'!F188),'Ligue 1'!G188='Ligue 1'!F188),1,0))</f>
        <v>0</v>
      </c>
      <c r="V8" s="7">
        <f>IF('Ligue 1'!F197&gt;'Ligue 1'!G197,3,IF(AND(ISNUMBER('Ligue 1'!F197),ISNUMBER('Ligue 1'!G197),'Ligue 1'!F197='Ligue 1'!G197),1,0))</f>
        <v>0</v>
      </c>
      <c r="W8" s="7">
        <f>IF('Ligue 1'!G215&gt;'Ligue 1'!F215,3,IF(AND(ISNUMBER('Ligue 1'!G215),ISNUMBER('Ligue 1'!F215),'Ligue 1'!G215='Ligue 1'!F215),1,0))</f>
        <v>0</v>
      </c>
      <c r="X8" s="7">
        <f>IF('Ligue 1'!F221&gt;'Ligue 1'!G221,3,IF(AND(ISNUMBER('Ligue 1'!F221),ISNUMBER('Ligue 1'!G221),'Ligue 1'!F221='Ligue 1'!G221),1,0))</f>
        <v>0</v>
      </c>
      <c r="Y8" s="7">
        <f>IF('Ligue 1'!G232&gt;'Ligue 1'!F232,3,IF(AND(ISNUMBER('Ligue 1'!G232),ISNUMBER('Ligue 1'!F232),'Ligue 1'!G232='Ligue 1'!F232),1,0))</f>
        <v>0</v>
      </c>
      <c r="Z8" s="7">
        <f>IF('Ligue 1'!F246&gt;'Ligue 1'!G246,3,IF(AND(ISNUMBER('Ligue 1'!F246),ISNUMBER('Ligue 1'!G246),'Ligue 1'!F246='Ligue 1'!G246),1,0))</f>
        <v>0</v>
      </c>
      <c r="AA8" s="7">
        <f>IF('Ligue 1'!G258&gt;'Ligue 1'!F258,3,IF(AND(ISNUMBER('Ligue 1'!G258),ISNUMBER('Ligue 1'!F258),'Ligue 1'!G258='Ligue 1'!F258),1,0))</f>
        <v>0</v>
      </c>
      <c r="AB8" s="7">
        <f>IF('Ligue 1'!F270&gt;'Ligue 1'!G270,3,IF(AND(ISNUMBER('Ligue 1'!F270),ISNUMBER('Ligue 1'!G270),'Ligue 1'!F270='Ligue 1'!G270),1,0))</f>
        <v>0</v>
      </c>
      <c r="AC8" s="7">
        <f>IF('Ligue 1'!G281&gt;'Ligue 1'!F281,3,IF(AND(ISNUMBER('Ligue 1'!G281),ISNUMBER('Ligue 1'!F281),'Ligue 1'!G281='Ligue 1'!F281),1,0))</f>
        <v>0</v>
      </c>
      <c r="AD8" s="7">
        <f>IF('Ligue 1'!F294&gt;'Ligue 1'!G294,3,IF(AND(ISNUMBER('Ligue 1'!F294),ISNUMBER('Ligue 1'!G294),'Ligue 1'!F294='Ligue 1'!G294),1,0))</f>
        <v>0</v>
      </c>
      <c r="AE8" s="7">
        <f>IF('Ligue 1'!G310&gt;'Ligue 1'!F310,3,IF(AND(ISNUMBER('Ligue 1'!G310),ISNUMBER('Ligue 1'!F310),'Ligue 1'!G310='Ligue 1'!F310),1,0))</f>
        <v>0</v>
      </c>
      <c r="AF8" s="7">
        <f>IF('Ligue 1'!F319&gt;'Ligue 1'!G319,3,IF(AND(ISNUMBER('Ligue 1'!F319),ISNUMBER('Ligue 1'!G319),'Ligue 1'!F319='Ligue 1'!G319),1,0))</f>
        <v>0</v>
      </c>
      <c r="AG8" s="7">
        <f>IF('Ligue 1'!G334&gt;'Ligue 1'!F334,3,IF(AND(ISNUMBER('Ligue 1'!G334),ISNUMBER('Ligue 1'!F334),'Ligue 1'!G334='Ligue 1'!F334),1,0))</f>
        <v>0</v>
      </c>
      <c r="AH8" s="7">
        <f>IF('Ligue 1'!F343&gt;'Ligue 1'!G343,3,IF(AND(ISNUMBER('Ligue 1'!F343),ISNUMBER('Ligue 1'!G343),'Ligue 1'!F343='Ligue 1'!G343),1,0))</f>
        <v>0</v>
      </c>
      <c r="AI8" s="7">
        <f>IF('Ligue 1'!G356&gt;'Ligue 1'!F356,3,IF(AND(ISNUMBER('Ligue 1'!G356),ISNUMBER('Ligue 1'!F356),'Ligue 1'!G356='Ligue 1'!F356),1,0))</f>
        <v>0</v>
      </c>
      <c r="AJ8" s="7">
        <f>IF('Ligue 1'!G371&gt;'Ligue 1'!F371,3,IF(AND(ISNUMBER('Ligue 1'!G371),ISNUMBER('Ligue 1'!F371),'Ligue 1'!G371='Ligue 1'!F371),1,0))</f>
        <v>0</v>
      </c>
      <c r="AK8" s="7">
        <f>IF('Ligue 1'!F377&gt;'Ligue 1'!G377,3,IF(AND(ISNUMBER('Ligue 1'!F377),ISNUMBER('Ligue 1'!G377),'Ligue 1'!F377='Ligue 1'!G377),1,0))</f>
        <v>0</v>
      </c>
      <c r="AL8" s="7">
        <f>IF('Ligue 1'!G395&gt;'Ligue 1'!F395,3,IF(AND(ISNUMBER('Ligue 1'!G395),ISNUMBER('Ligue 1'!F395),'Ligue 1'!G395='Ligue 1'!F395),1,0))</f>
        <v>0</v>
      </c>
      <c r="AM8" s="7">
        <f>IF('Ligue 1'!F403&gt;'Ligue 1'!G403,3,IF(AND(ISNUMBER('Ligue 1'!F403),ISNUMBER('Ligue 1'!G403),'Ligue 1'!F403='Ligue 1'!G403),1,0))</f>
        <v>0</v>
      </c>
      <c r="AN8" s="7">
        <f>IF('Ligue 1'!G413&gt;'Ligue 1'!F413,3,IF(AND(ISNUMBER('Ligue 1'!G413),ISNUMBER('Ligue 1'!F413),'Ligue 1'!G413='Ligue 1'!F413),1,0))</f>
        <v>0</v>
      </c>
      <c r="AO8" s="7">
        <f>IF('Ligue 1'!F427&gt;'Ligue 1'!G427,3,IF(AND(ISNUMBER('Ligue 1'!F427),ISNUMBER('Ligue 1'!G427),'Ligue 1'!F427='Ligue 1'!G427),1,0))</f>
        <v>0</v>
      </c>
      <c r="AP8" s="7">
        <f>IF('Ligue 1'!F437&gt;'Ligue 1'!G437,3,IF(AND(ISNUMBER('Ligue 1'!F437),ISNUMBER('Ligue 1'!G437),'Ligue 1'!F437='Ligue 1'!G437),1,0))</f>
        <v>0</v>
      </c>
      <c r="AQ8" s="7">
        <f>IF('Ligue 1'!G456&gt;'Ligue 1'!F456,3,IF(AND(ISNUMBER('Ligue 1'!G456),ISNUMBER('Ligue 1'!F456),'Ligue 1'!G456='Ligue 1'!F456),1,0))</f>
        <v>0</v>
      </c>
      <c r="AR8" s="7">
        <f t="shared" si="0"/>
        <v>3</v>
      </c>
      <c r="AS8" s="7">
        <f>SUM('Ligue 1'!F6,'Ligue 1'!G19,'Ligue 1'!F29,'Ligue 1'!G39,'Ligue 1'!G51,'Ligue 1'!F65,'Ligue 1'!G76,'Ligue 1'!F89,'Ligue 1'!G103,'Ligue 1'!G112,'Ligue 1'!F127,'Ligue 1'!G141,'Ligue 1'!F150,'Ligue 1'!G165,'Ligue 1'!F174,'Ligue 1'!G188,'Ligue 1'!F197,'Ligue 1'!G215,'Ligue 1'!F221,'Ligue 1'!G232,'Ligue 1'!F246,'Ligue 1'!G258,'Ligue 1'!F270,'Ligue 1'!G281,'Ligue 1'!F294,'Ligue 1'!G310,'Ligue 1'!F319,'Ligue 1'!G334,'Ligue 1'!F343,'Ligue 1'!G356,'Ligue 1'!G371,'Ligue 1'!F377,'Ligue 1'!G395,'Ligue 1'!F403,'Ligue 1'!G413,'Ligue 1'!F427,'Ligue 1'!G437,'Ligue 1'!G456)</f>
        <v>3</v>
      </c>
      <c r="AT8" s="7">
        <f>SUM('Ligue 1'!G6,'Ligue 1'!F19,'Ligue 1'!G29,'Ligue 1'!F39,'Ligue 1'!F51,'Ligue 1'!G65,'Ligue 1'!F76,'Ligue 1'!G89,'Ligue 1'!G103,'Ligue 1'!F112,'Ligue 1'!G127,'Ligue 1'!F141,'Ligue 1'!G150,'Ligue 1'!F165,'Ligue 1'!G174,'Ligue 1'!F188,'Ligue 1'!G197,'Ligue 1'!F215,'Ligue 1'!G221,'Ligue 1'!F232,'Ligue 1'!G246,'Ligue 1'!F258,'Ligue 1'!G270,'Ligue 1'!F281,'Ligue 1'!G294,'Ligue 1'!F310,'Ligue 1'!G319,'Ligue 1'!F334,'Ligue 1'!G343,'Ligue 1'!F356,'Ligue 1'!F371,'Ligue 1'!G377,'Ligue 1'!F395,'Ligue 1'!G403,'Ligue 1'!F413,'Ligue 1'!G427,'Ligue 1'!G437,'Ligue 1'!F456)</f>
        <v>2</v>
      </c>
      <c r="AU8" s="7">
        <f t="shared" si="1"/>
        <v>1</v>
      </c>
      <c r="AV8" s="7" t="str">
        <f t="shared" si="2"/>
        <v>Rennes</v>
      </c>
      <c r="AW8" s="7">
        <f t="shared" si="3"/>
        <v>3</v>
      </c>
      <c r="AX8" s="7">
        <f t="shared" si="4"/>
        <v>2</v>
      </c>
      <c r="AY8" s="7">
        <f t="shared" si="5"/>
        <v>2</v>
      </c>
      <c r="AZ8" s="7">
        <f t="shared" si="6"/>
        <v>0</v>
      </c>
    </row>
    <row r="9" spans="2:52" ht="23.1" customHeight="1" x14ac:dyDescent="0.25">
      <c r="B9" s="7">
        <v>8</v>
      </c>
      <c r="C9" s="7">
        <f>LARGE($D$2:$D$21,8)</f>
        <v>4</v>
      </c>
      <c r="D9" s="7">
        <f>AR9+(((AS9*2.17)+AU9-AT9)/6)+0.52</f>
        <v>8.69</v>
      </c>
      <c r="E9" s="7" t="str">
        <f>'Ligue 1'!D10</f>
        <v>Lyon</v>
      </c>
      <c r="F9" s="7">
        <f>IF('Ligue 1'!F10&gt;'Ligue 1'!G10,3,IF(AND(ISNUMBER('Ligue 1'!F10),ISNUMBER('Ligue 1'!G10),'Ligue 1'!F10='Ligue 1'!G10),1,0))</f>
        <v>3</v>
      </c>
      <c r="G9" s="7">
        <f>IF('Ligue 1'!G21&gt;'Ligue 1'!F21,3,IF(AND(ISNUMBER('Ligue 1'!G21),ISNUMBER('Ligue 1'!F21),'Ligue 1'!G21='Ligue 1'!F21),1,0))</f>
        <v>3</v>
      </c>
      <c r="H9" s="7">
        <f>IF('Ligue 1'!F30&gt;'Ligue 1'!G30,3,IF(AND(ISNUMBER('Ligue 1'!F30),ISNUMBER('Ligue 1'!G30),'Ligue 1'!F30='Ligue 1'!G30),1,0))</f>
        <v>0</v>
      </c>
      <c r="I9" s="7">
        <f>IF('Ligue 1'!F42&gt;'Ligue 1'!G42,3,IF(AND(ISNUMBER('Ligue 1'!F42),ISNUMBER('Ligue 1'!G42),'Ligue 1'!F42='Ligue 1'!G42),1,0))</f>
        <v>0</v>
      </c>
      <c r="J9" s="7">
        <f>IF('Ligue 1'!G53&gt;'Ligue 1'!F53,3,IF(AND(ISNUMBER('Ligue 1'!G53),ISNUMBER('Ligue 1'!F53),'Ligue 1'!G53='Ligue 1'!F53),1,0))</f>
        <v>0</v>
      </c>
      <c r="K9" s="7">
        <f>IF('Ligue 1'!F72&gt;'Ligue 1'!G72,3,IF(AND(ISNUMBER('Ligue 1'!F72),ISNUMBER('Ligue 1'!G72),'Ligue 1'!F72='Ligue 1'!G72),1,0))</f>
        <v>0</v>
      </c>
      <c r="L9" s="7">
        <f>IF('Ligue 1'!G78&gt;'Ligue 1'!F78,3,IF(AND(ISNUMBER('Ligue 1'!G78),ISNUMBER('Ligue 1'!F78),'Ligue 1'!G78='Ligue 1'!F78),1,0))</f>
        <v>0</v>
      </c>
      <c r="M9" s="7">
        <f>IF('Ligue 1'!F90&gt;'Ligue 1'!G90,3,IF(AND(ISNUMBER('Ligue 1'!F90),ISNUMBER('Ligue 1'!G90),'Ligue 1'!F90='Ligue 1'!G90),1,0))</f>
        <v>0</v>
      </c>
      <c r="N9" s="7">
        <f>IF('Ligue 1'!G108&gt;'Ligue 1'!F108,3,IF(AND(ISNUMBER('Ligue 1'!G108),ISNUMBER('Ligue 1'!F108),'Ligue 1'!G108='Ligue 1'!F108),1,0))</f>
        <v>0</v>
      </c>
      <c r="O9" s="7">
        <f>IF('Ligue 1'!F113&gt;'Ligue 1'!G113,3,IF(AND(ISNUMBER('Ligue 1'!F113),ISNUMBER('Ligue 1'!G113),'Ligue 1'!F113='Ligue 1'!G113),1,0))</f>
        <v>0</v>
      </c>
      <c r="P9" s="7">
        <f>IF('Ligue 1'!G124&gt;'Ligue 1'!F124,3,IF(AND(ISNUMBER('Ligue 1'!G124),ISNUMBER('Ligue 1'!F124),'Ligue 1'!G124='Ligue 1'!F124),1,0))</f>
        <v>0</v>
      </c>
      <c r="Q9" s="7">
        <f>IF('Ligue 1'!F137&gt;'Ligue 1'!G137,3,IF(AND(ISNUMBER('Ligue 1'!F137),ISNUMBER('Ligue 1'!G137),'Ligue 1'!F137='Ligue 1'!G137),1,0))</f>
        <v>0</v>
      </c>
      <c r="R9" s="7">
        <f>IF('Ligue 1'!G149&gt;'Ligue 1'!F149,3,IF(AND(ISNUMBER('Ligue 1'!G149),ISNUMBER('Ligue 1'!F149),'Ligue 1'!G149='Ligue 1'!F149),1,0))</f>
        <v>0</v>
      </c>
      <c r="S9" s="7">
        <f>IF('Ligue 1'!F162&gt;'Ligue 1'!G162,3,IF(AND(ISNUMBER('Ligue 1'!F162),ISNUMBER('Ligue 1'!G162),'Ligue 1'!F162='Ligue 1'!G162),1,0))</f>
        <v>0</v>
      </c>
      <c r="T9" s="7">
        <f>IF('Ligue 1'!G174&gt;'Ligue 1'!F174,3,IF(AND(ISNUMBER('Ligue 1'!G174),ISNUMBER('Ligue 1'!F174),'Ligue 1'!G174='Ligue 1'!F174),1,0))</f>
        <v>0</v>
      </c>
      <c r="U9" s="7">
        <f>IF('Ligue 1'!F187&gt;'Ligue 1'!G187,3,IF(AND(ISNUMBER('Ligue 1'!F187),ISNUMBER('Ligue 1'!G187),'Ligue 1'!F187='Ligue 1'!G187),1,0))</f>
        <v>0</v>
      </c>
      <c r="V9" s="7">
        <f>IF('Ligue 1'!G204&gt;'Ligue 1'!F204,3,IF(AND(ISNUMBER('Ligue 1'!G204),ISNUMBER('Ligue 1'!F204),'Ligue 1'!G204='Ligue 1'!F204),1,0))</f>
        <v>0</v>
      </c>
      <c r="W9" s="7">
        <f>IF('Ligue 1'!F211&gt;'Ligue 1'!G211,3,IF(AND(ISNUMBER('Ligue 1'!F211),ISNUMBER('Ligue 1'!G211),'Ligue 1'!F211='Ligue 1'!G211),1,0))</f>
        <v>0</v>
      </c>
      <c r="X9" s="7">
        <f>IF('Ligue 1'!G223&gt;'Ligue 1'!F223,3,IF(AND(ISNUMBER('Ligue 1'!G223),ISNUMBER('Ligue 1'!F223),'Ligue 1'!G223='Ligue 1'!F223),1,0))</f>
        <v>0</v>
      </c>
      <c r="Y9" s="7">
        <f>IF('Ligue 1'!F235&gt;'Ligue 1'!G235,3,IF(AND(ISNUMBER('Ligue 1'!F235),ISNUMBER('Ligue 1'!G235),'Ligue 1'!F235='Ligue 1'!G235),1,0))</f>
        <v>0</v>
      </c>
      <c r="Z9" s="7">
        <f>IF('Ligue 1'!G252&gt;'Ligue 1'!F252,3,IF(AND(ISNUMBER('Ligue 1'!G252),ISNUMBER('Ligue 1'!F252),'Ligue 1'!G252='Ligue 1'!F252),1,0))</f>
        <v>0</v>
      </c>
      <c r="AA9" s="7">
        <f>IF('Ligue 1'!G255&gt;'Ligue 1'!F255,3,IF(AND(ISNUMBER('Ligue 1'!G255),ISNUMBER('Ligue 1'!F255),'Ligue 1'!G255='Ligue 1'!F255),1,0))</f>
        <v>0</v>
      </c>
      <c r="AB9" s="7">
        <f>IF('Ligue 1'!F276&gt;'Ligue 1'!G276,3,IF(AND(ISNUMBER('Ligue 1'!F276),ISNUMBER('Ligue 1'!G276),'Ligue 1'!F276='Ligue 1'!G276),1,0))</f>
        <v>0</v>
      </c>
      <c r="AC9" s="7">
        <f>IF('Ligue 1'!G284&gt;'Ligue 1'!F284,3,IF(AND(ISNUMBER('Ligue 1'!G284),ISNUMBER('Ligue 1'!F284),'Ligue 1'!G284='Ligue 1'!F284),1,0))</f>
        <v>0</v>
      </c>
      <c r="AD9" s="7">
        <f>IF('Ligue 1'!F295&gt;'Ligue 1'!G295,3,IF(AND(ISNUMBER('Ligue 1'!F295),ISNUMBER('Ligue 1'!G295),'Ligue 1'!F295='Ligue 1'!G295),1,0))</f>
        <v>0</v>
      </c>
      <c r="AE9" s="7">
        <f>IF('Ligue 1'!G312&gt;'Ligue 1'!F312,3,IF(AND(ISNUMBER('Ligue 1'!G312),ISNUMBER('Ligue 1'!F312),'Ligue 1'!G312='Ligue 1'!F312),1,0))</f>
        <v>0</v>
      </c>
      <c r="AF9" s="7">
        <f>IF('Ligue 1'!F320&gt;'Ligue 1'!G320,3,IF(AND(ISNUMBER('Ligue 1'!F320),ISNUMBER('Ligue 1'!G320),'Ligue 1'!F320='Ligue 1'!G320),1,0))</f>
        <v>0</v>
      </c>
      <c r="AG9" s="7">
        <f>IF('Ligue 1'!G335&gt;'Ligue 1'!F335,3,IF(AND(ISNUMBER('Ligue 1'!G335),ISNUMBER('Ligue 1'!F335),'Ligue 1'!G335='Ligue 1'!F335),1,0))</f>
        <v>0</v>
      </c>
      <c r="AH9" s="7">
        <f>IF('Ligue 1'!F344&gt;'Ligue 1'!G344,3,IF(AND(ISNUMBER('Ligue 1'!F344),ISNUMBER('Ligue 1'!G344),'Ligue 1'!F344='Ligue 1'!G344),1,0))</f>
        <v>0</v>
      </c>
      <c r="AI9" s="7">
        <f>IF('Ligue 1'!G357&gt;'Ligue 1'!F357,3,IF(AND(ISNUMBER('Ligue 1'!G357),ISNUMBER('Ligue 1'!F357),'Ligue 1'!G357='Ligue 1'!F357),1,0))</f>
        <v>0</v>
      </c>
      <c r="AJ9" s="7">
        <f>IF('Ligue 1'!F367&gt;'Ligue 1'!G367,3,IF(AND(ISNUMBER('Ligue 1'!F367),ISNUMBER('Ligue 1'!G367),'Ligue 1'!F367='Ligue 1'!G367),1,0))</f>
        <v>0</v>
      </c>
      <c r="AK9" s="7">
        <f>IF('Ligue 1'!G381&gt;'Ligue 1'!F381,3,IF(AND(ISNUMBER('Ligue 1'!G381),ISNUMBER('Ligue 1'!F381),'Ligue 1'!G381='Ligue 1'!F381),1,0))</f>
        <v>0</v>
      </c>
      <c r="AL9" s="7">
        <f>IF('Ligue 1'!F389&gt;'Ligue 1'!G389,3,IF(AND(ISNUMBER('Ligue 1'!F389),ISNUMBER('Ligue 1'!G389),'Ligue 1'!F389='Ligue 1'!G389),1,0))</f>
        <v>0</v>
      </c>
      <c r="AM9" s="7">
        <f>IF('Ligue 1'!G401&gt;'Ligue 1'!F401,3,IF(AND(ISNUMBER('Ligue 1'!G401),ISNUMBER('Ligue 1'!F401),'Ligue 1'!G401='Ligue 1'!F401),1,0))</f>
        <v>0</v>
      </c>
      <c r="AN9" s="7">
        <f>IF('Ligue 1'!F413&gt;'Ligue 1'!G413,3,IF(AND(ISNUMBER('Ligue 1'!F413),ISNUMBER('Ligue 1'!G413),'Ligue 1'!F413='Ligue 1'!G413),1,0))</f>
        <v>0</v>
      </c>
      <c r="AO9" s="7">
        <f>IF('Ligue 1'!G432&gt;'Ligue 1'!F432,3,IF(AND(ISNUMBER('Ligue 1'!G432),ISNUMBER('Ligue 1'!F432),'Ligue 1'!G432='Ligue 1'!F432),1,0))</f>
        <v>0</v>
      </c>
      <c r="AP9" s="7">
        <f>IF('Ligue 1'!F438&gt;'Ligue 1'!G438,3,IF(AND(ISNUMBER('Ligue 1'!F438),ISNUMBER('Ligue 1'!G438),'Ligue 1'!F438='Ligue 1'!G438),1,0))</f>
        <v>0</v>
      </c>
      <c r="AQ9" s="7">
        <f>IF('Ligue 1'!G454&gt;'Ligue 1'!F454,3,IF(AND(ISNUMBER('Ligue 1'!G454),ISNUMBER('Ligue 1'!F454),'Ligue 1'!G454='Ligue 1'!F454),1,0))</f>
        <v>0</v>
      </c>
      <c r="AR9" s="7">
        <f t="shared" si="0"/>
        <v>6</v>
      </c>
      <c r="AS9" s="7">
        <f>SUM('Ligue 1'!F10,'Ligue 1'!G21,'Ligue 1'!F30,'Ligue 1'!F42,'Ligue 1'!G53,'Ligue 1'!F72,'Ligue 1'!G78,'Ligue 1'!F90,'Ligue 1'!G108,'Ligue 1'!F113,'Ligue 1'!G124,'Ligue 1'!F137,'Ligue 1'!G149,'Ligue 1'!F162,'Ligue 1'!G174,'Ligue 1'!F187,'Ligue 1'!G204,'Ligue 1'!F211,'Ligue 1'!G223,'Ligue 1'!F235,'Ligue 1'!G252,'Ligue 1'!F255,'Ligue 1'!F276,'Ligue 1'!G284,'Ligue 1'!F295,'Ligue 1'!G312,'Ligue 1'!F320,'Ligue 1'!G335,'Ligue 1'!F344,'Ligue 1'!G357,'Ligue 1'!F367,'Ligue 1'!G381,'Ligue 1'!F389,'Ligue 1'!G401,'Ligue 1'!F413,'Ligue 1'!G432,'Ligue 1'!F438,'Ligue 1'!G454)</f>
        <v>6</v>
      </c>
      <c r="AT9" s="7">
        <f>SUM('Ligue 1'!G10,'Ligue 1'!F21,'Ligue 1'!G30,'Ligue 1'!G42,'Ligue 1'!F53,'Ligue 1'!G72,'Ligue 1'!F78,'Ligue 1'!G90,'Ligue 1'!F108,'Ligue 1'!G113,'Ligue 1'!F124,'Ligue 1'!G137,'Ligue 1'!F149,'Ligue 1'!G162,'Ligue 1'!F174,'Ligue 1'!G187,'Ligue 1'!F204,'Ligue 1'!G211,'Ligue 1'!F223,'Ligue 1'!G235,'Ligue 1'!F252,'Ligue 1'!F255,'Ligue 1'!G276,'Ligue 1'!F284,'Ligue 1'!G295,'Ligue 1'!F312,'Ligue 1'!G320,'Ligue 1'!F335,'Ligue 1'!G344,'Ligue 1'!F357,'Ligue 1'!G367,'Ligue 1'!F381,'Ligue 1'!G389,'Ligue 1'!F401,'Ligue 1'!G413,'Ligue 1'!F432,'Ligue 1'!G438,'Ligue 1'!F454)</f>
        <v>3</v>
      </c>
      <c r="AU9" s="7">
        <f t="shared" si="1"/>
        <v>3</v>
      </c>
      <c r="AV9" s="7" t="str">
        <f t="shared" si="2"/>
        <v>Amiens</v>
      </c>
      <c r="AW9" s="7">
        <f t="shared" si="3"/>
        <v>3</v>
      </c>
      <c r="AX9" s="7">
        <f t="shared" si="4"/>
        <v>3</v>
      </c>
      <c r="AY9" s="7">
        <f t="shared" si="5"/>
        <v>3</v>
      </c>
      <c r="AZ9" s="7">
        <f t="shared" si="6"/>
        <v>0</v>
      </c>
    </row>
    <row r="10" spans="2:52" ht="23.1" customHeight="1" x14ac:dyDescent="0.25">
      <c r="B10" s="7">
        <v>9</v>
      </c>
      <c r="C10" s="7">
        <f>LARGE($D$2:$D$21,9)</f>
        <v>3.9516666666666667</v>
      </c>
      <c r="D10" s="7">
        <f>AR10+(((AS10*2.18)+AU10-AT10)/6)+0.53</f>
        <v>8.8466666666666658</v>
      </c>
      <c r="E10" s="7" t="str">
        <f>'Ligue 1'!D3</f>
        <v>Marseille</v>
      </c>
      <c r="F10" s="7">
        <f>IF('Ligue 1'!F3&gt;'Ligue 1'!G3,3,IF(AND(ISNUMBER('Ligue 1'!F3),ISNUMBER('Ligue 1'!G3),'Ligue 1'!F3='Ligue 1'!G3),1,0))</f>
        <v>3</v>
      </c>
      <c r="G10" s="7">
        <f>IF('Ligue 1'!G20&gt;'Ligue 1'!F20,3,IF(AND(ISNUMBER('Ligue 1'!G20),ISNUMBER('Ligue 1'!F20),'Ligue 1'!G20='Ligue 1'!F20),1,0))</f>
        <v>3</v>
      </c>
      <c r="H10" s="7">
        <f>IF('Ligue 1'!F31&gt;'Ligue 1'!G31,3,IF(AND(ISNUMBER('Ligue 1'!F31),ISNUMBER('Ligue 1'!G31),'Ligue 1'!F31='Ligue 1'!G31),1,0))</f>
        <v>0</v>
      </c>
      <c r="I10" s="7">
        <f>IF('Ligue 1'!G48&gt;'Ligue 1'!F48,3,IF(AND(ISNUMBER('Ligue 1'!G48),ISNUMBER('Ligue 1'!F48),'Ligue 1'!G48='Ligue 1'!F48),1,0))</f>
        <v>0</v>
      </c>
      <c r="J10" s="7">
        <f>IF('Ligue 1'!F55&gt;'Ligue 1'!G55,3,IF(AND(ISNUMBER('Ligue 1'!F55),ISNUMBER('Ligue 1'!G55),'Ligue 1'!F55='Ligue 1'!G55),1,0))</f>
        <v>0</v>
      </c>
      <c r="K10" s="7">
        <f>IF('Ligue 1'!G72&gt;'Ligue 1'!F72,3,IF(AND(ISNUMBER('Ligue 1'!G72),ISNUMBER('Ligue 1'!F72),'Ligue 1'!G72='Ligue 1'!F72),1,0))</f>
        <v>0</v>
      </c>
      <c r="L10" s="7">
        <f>IF('Ligue 1'!F79&gt;'Ligue 1'!G79,3,IF(AND(ISNUMBER('Ligue 1'!F79),ISNUMBER('Ligue 1'!G79),'Ligue 1'!F79='Ligue 1'!G79),1,0))</f>
        <v>0</v>
      </c>
      <c r="M10" s="7">
        <f>IF('Ligue 1'!G89&gt;'Ligue 1'!F89,3,IF(AND(ISNUMBER('Ligue 1'!G89),ISNUMBER('Ligue 1'!F89),'Ligue 1'!G89='Ligue 1'!F89),1,0))</f>
        <v>0</v>
      </c>
      <c r="N10" s="7">
        <f>IF('Ligue 1'!F104&gt;'Ligue 1'!G104,3,IF(AND(ISNUMBER('Ligue 1'!F104),ISNUMBER('Ligue 1'!G104),'Ligue 1'!F104='Ligue 1'!G104),1,0))</f>
        <v>0</v>
      </c>
      <c r="O10" s="7">
        <f>IF('Ligue 1'!G116&gt;'Ligue 1'!F116,3,IF(AND(ISNUMBER('Ligue 1'!G116),ISNUMBER('Ligue 1'!F116),'Ligue 1'!G116='Ligue 1'!F116),1,0))</f>
        <v>0</v>
      </c>
      <c r="P10" s="7">
        <f>IF('Ligue 1'!F132&gt;'Ligue 1'!G132,3,IF(AND(ISNUMBER('Ligue 1'!F132),ISNUMBER('Ligue 1'!G132),'Ligue 1'!F132='Ligue 1'!G132),1,0))</f>
        <v>0</v>
      </c>
      <c r="Q10" s="7">
        <f>IF('Ligue 1'!G138&gt;'Ligue 1'!F138,3,IF(AND(ISNUMBER('Ligue 1'!G138),ISNUMBER('Ligue 1'!F138),'Ligue 1'!G138='Ligue 1'!F138),1,0))</f>
        <v>0</v>
      </c>
      <c r="R10" s="7">
        <f>IF('Ligue 1'!F151&gt;'Ligue 1'!G151,3,IF(AND(ISNUMBER('Ligue 1'!F151),ISNUMBER('Ligue 1'!G151),'Ligue 1'!F151='Ligue 1'!G151),1,0))</f>
        <v>0</v>
      </c>
      <c r="S10" s="7">
        <f>IF('Ligue 1'!G156&gt;'Ligue 1'!F156,3,IF(AND(ISNUMBER('Ligue 1'!G156),ISNUMBER('Ligue 1'!F156),'Ligue 1'!G156='Ligue 1'!F156),1,0))</f>
        <v>0</v>
      </c>
      <c r="T10" s="7">
        <f>IF('Ligue 1'!F175&gt;'Ligue 1'!G175,3,IF(AND(ISNUMBER('Ligue 1'!F175),ISNUMBER('Ligue 1'!G175),'Ligue 1'!F175='Ligue 1'!G175),1,0))</f>
        <v>0</v>
      </c>
      <c r="U10" s="7">
        <f>IF('Ligue 1'!G189&gt;'Ligue 1'!F189,3,IF(AND(ISNUMBER('Ligue 1'!G189),ISNUMBER('Ligue 1'!F189),'Ligue 1'!G189='Ligue 1'!F189),1,0))</f>
        <v>0</v>
      </c>
      <c r="V10" s="7">
        <f>IF('Ligue 1'!G202&gt;'Ligue 1'!F202,3,IF(AND(ISNUMBER('Ligue 1'!G202),ISNUMBER('Ligue 1'!F202),'Ligue 1'!G202='Ligue 1'!F202),1,0))</f>
        <v>0</v>
      </c>
      <c r="W10" s="7">
        <f>IF('Ligue 1'!F212&gt;'Ligue 1'!G212,3,IF(AND(ISNUMBER('Ligue 1'!F212),ISNUMBER('Ligue 1'!G212),'Ligue 1'!F212='Ligue 1'!G212),1,0))</f>
        <v>0</v>
      </c>
      <c r="X10" s="7">
        <f>IF('Ligue 1'!G219&gt;'Ligue 1'!F219,3,IF(AND(ISNUMBER('Ligue 1'!G219),ISNUMBER('Ligue 1'!F219),'Ligue 1'!G219='Ligue 1'!F219),1,0))</f>
        <v>0</v>
      </c>
      <c r="Y10" s="7">
        <f>IF('Ligue 1'!F240&gt;'Ligue 1'!G240,3,IF(AND(ISNUMBER('Ligue 1'!F240),ISNUMBER('Ligue 1'!G240),'Ligue 1'!F240='Ligue 1'!G240),1,0))</f>
        <v>0</v>
      </c>
      <c r="Z10" s="7">
        <f>IF('Ligue 1'!G245&gt;'Ligue 1'!F245,3,IF(AND(ISNUMBER('Ligue 1'!G245),ISNUMBER('Ligue 1'!F245),'Ligue 1'!G245='Ligue 1'!F245),1,0))</f>
        <v>0</v>
      </c>
      <c r="AA10" s="7">
        <f>IF('Ligue 1'!F258&gt;'Ligue 1'!G258,3,IF(AND(ISNUMBER('Ligue 1'!F258),ISNUMBER('Ligue 1'!G258),'Ligue 1'!F258='Ligue 1'!G258),1,0))</f>
        <v>0</v>
      </c>
      <c r="AB10" s="7">
        <f>IF('Ligue 1'!G273&gt;'Ligue 1'!F273,3,IF(AND(ISNUMBER('Ligue 1'!G273),ISNUMBER('Ligue 1'!F273),'Ligue 1'!G273='Ligue 1'!F273),1,0))</f>
        <v>0</v>
      </c>
      <c r="AC10" s="7">
        <f>IF('Ligue 1'!G280&gt;'Ligue 1'!F280,3,IF(AND(ISNUMBER('Ligue 1'!G280),ISNUMBER('Ligue 1'!F280),'Ligue 1'!G280='Ligue 1'!F280),1,0))</f>
        <v>0</v>
      </c>
      <c r="AD10" s="7">
        <f>IF('Ligue 1'!F296&gt;'Ligue 1'!G296,3,IF(AND(ISNUMBER('Ligue 1'!F296),ISNUMBER('Ligue 1'!G296),'Ligue 1'!F296='Ligue 1'!G296),1,0))</f>
        <v>0</v>
      </c>
      <c r="AE10" s="7">
        <f>IF('Ligue 1'!G309&gt;'Ligue 1'!F309,3,IF(AND(ISNUMBER('Ligue 1'!G309),ISNUMBER('Ligue 1'!F309),'Ligue 1'!G309='Ligue 1'!F309),1,0))</f>
        <v>0</v>
      </c>
      <c r="AF10" s="7">
        <f>IF('Ligue 1'!F321&gt;'Ligue 1'!G321,3,IF(AND(ISNUMBER('Ligue 1'!F321),ISNUMBER('Ligue 1'!G321),'Ligue 1'!F321='Ligue 1'!G321),1,0))</f>
        <v>0</v>
      </c>
      <c r="AG10" s="7">
        <f>IF('Ligue 1'!F329&gt;'Ligue 1'!G329,3,IF(AND(ISNUMBER('Ligue 1'!F329),ISNUMBER('Ligue 1'!G329),'Ligue 1'!F329='Ligue 1'!G329),1,0))</f>
        <v>0</v>
      </c>
      <c r="AH10" s="7">
        <f>IF('Ligue 1'!G348&gt;'Ligue 1'!F348,3,IF(AND(ISNUMBER('Ligue 1'!G348),ISNUMBER('Ligue 1'!F348),'Ligue 1'!G348='Ligue 1'!F348),1,0))</f>
        <v>0</v>
      </c>
      <c r="AI10" s="7">
        <f>IF('Ligue 1'!F353&gt;'Ligue 1'!G353,3,IF(AND(ISNUMBER('Ligue 1'!F353),ISNUMBER('Ligue 1'!G353),'Ligue 1'!F353='Ligue 1'!G353),1,0))</f>
        <v>0</v>
      </c>
      <c r="AJ10" s="7">
        <f>IF('Ligue 1'!G365&gt;'Ligue 1'!F365,3,IF(AND(ISNUMBER('Ligue 1'!G365),ISNUMBER('Ligue 1'!F365),'Ligue 1'!G365='Ligue 1'!F365),1,0))</f>
        <v>0</v>
      </c>
      <c r="AK10" s="7">
        <f>IF('Ligue 1'!F378&gt;'Ligue 1'!G378,3,IF(AND(ISNUMBER('Ligue 1'!F378),ISNUMBER('Ligue 1'!G378),'Ligue 1'!F378='Ligue 1'!G378),1,0))</f>
        <v>0</v>
      </c>
      <c r="AL10" s="7">
        <f>IF('Ligue 1'!G388&gt;'Ligue 1'!F388,3,IF(AND(ISNUMBER('Ligue 1'!G388),ISNUMBER('Ligue 1'!F388),'Ligue 1'!G388='Ligue 1'!F388),1,0))</f>
        <v>0</v>
      </c>
      <c r="AM10" s="7">
        <f>IF('Ligue 1'!F404&gt;'Ligue 1'!G404,3,IF(AND(ISNUMBER('Ligue 1'!F404),ISNUMBER('Ligue 1'!G404),'Ligue 1'!F404='Ligue 1'!G404),1,0))</f>
        <v>0</v>
      </c>
      <c r="AN10" s="7">
        <f>IF('Ligue 1'!G419&gt;'Ligue 1'!F419,3,IF(AND(ISNUMBER('Ligue 1'!G419),ISNUMBER('Ligue 1'!F419),'Ligue 1'!G419='Ligue 1'!F419),1,0))</f>
        <v>0</v>
      </c>
      <c r="AO10" s="7">
        <f>IF('Ligue 1'!F432&gt;'Ligue 1'!G432,3,IF(AND(ISNUMBER('Ligue 1'!F432),ISNUMBER('Ligue 1'!G432),'Ligue 1'!F432='Ligue 1'!G432),1,0))</f>
        <v>0</v>
      </c>
      <c r="AP10" s="7">
        <f>IF('Ligue 1'!G444&gt;'Ligue 1'!F444,3,IF(AND(ISNUMBER('Ligue 1'!G444),ISNUMBER('Ligue 1'!F444),'Ligue 1'!G444='Ligue 1'!F444),1,0))</f>
        <v>0</v>
      </c>
      <c r="AQ10" s="7">
        <f>IF('Ligue 1'!F451&gt;'Ligue 1'!G451,3,IF(AND(ISNUMBER('Ligue 1'!F451),ISNUMBER('Ligue 1'!G451),'Ligue 1'!F451='Ligue 1'!G451),1,0))</f>
        <v>0</v>
      </c>
      <c r="AR10" s="7">
        <f t="shared" si="0"/>
        <v>6</v>
      </c>
      <c r="AS10" s="7">
        <f>SUM('Ligue 1'!F3,'Ligue 1'!G20,'Ligue 1'!F31,'Ligue 1'!G48,'Ligue 1'!F55,'Ligue 1'!G72,'Ligue 1'!F79,'Ligue 1'!G89,'Ligue 1'!F104,'Ligue 1'!G116,'Ligue 1'!F132,'Ligue 1'!G138,'Ligue 1'!F151,'Ligue 1'!G159,'Ligue 1'!F175,'Ligue 1'!G189,'Ligue 1'!G202,'Ligue 1'!F212,'Ligue 1'!G219,'Ligue 1'!F240,'Ligue 1'!G245,'Ligue 1'!F258,'Ligue 1'!G273,'Ligue 1'!G280,'Ligue 1'!F296,'Ligue 1'!G309,'Ligue 1'!F321,'Ligue 1'!F329,'Ligue 1'!G348,'Ligue 1'!F353,'Ligue 1'!G365,'Ligue 1'!F378,'Ligue 1'!G388,'Ligue 1'!F404,'Ligue 1'!G419,'Ligue 1'!F432,'Ligue 1'!G444,'Ligue 1'!F451)</f>
        <v>5</v>
      </c>
      <c r="AT10" s="7">
        <f>SUM('Ligue 1'!G3,'Ligue 1'!F20,'Ligue 1'!G31,'Ligue 1'!F48,'Ligue 1'!G55,'Ligue 1'!F72,'Ligue 1'!G79,'Ligue 1'!F89,'Ligue 1'!G104,'Ligue 1'!F116,'Ligue 1'!G132,'Ligue 1'!F138,'Ligue 1'!G151,'Ligue 1'!F159,'Ligue 1'!G175,'Ligue 1'!F189,'Ligue 1'!F202,'Ligue 1'!G212,'Ligue 1'!F219,'Ligue 1'!G240,'Ligue 1'!F245,'Ligue 1'!G258,'Ligue 1'!F273,'Ligue 1'!F280,'Ligue 1'!G296,'Ligue 1'!F309,'Ligue 1'!G321,'Ligue 1'!G329,'Ligue 1'!F348,'Ligue 1'!G353,'Ligue 1'!F365,'Ligue 1'!G378,'Ligue 1'!F388,'Ligue 1'!G404,'Ligue 1'!F419,'Ligue 1'!G432,'Ligue 1'!F444,'Ligue 1'!G451)</f>
        <v>1</v>
      </c>
      <c r="AU10" s="7">
        <f t="shared" si="1"/>
        <v>4</v>
      </c>
      <c r="AV10" s="7" t="str">
        <f t="shared" si="2"/>
        <v>Toulouse</v>
      </c>
      <c r="AW10" s="7">
        <f t="shared" si="3"/>
        <v>3</v>
      </c>
      <c r="AX10" s="7">
        <f t="shared" si="4"/>
        <v>3</v>
      </c>
      <c r="AY10" s="7">
        <f t="shared" si="5"/>
        <v>4</v>
      </c>
      <c r="AZ10" s="7">
        <f t="shared" si="6"/>
        <v>-1</v>
      </c>
    </row>
    <row r="11" spans="2:52" ht="23.1" customHeight="1" x14ac:dyDescent="0.25">
      <c r="B11" s="7">
        <v>10</v>
      </c>
      <c r="C11" s="7">
        <f>LARGE($D$2:$D$21,10)</f>
        <v>3.8433333333333337</v>
      </c>
      <c r="D11" s="7">
        <f>AR11+(((AS11*2.19)+AU11-AT11)/6)+0.54</f>
        <v>5.4683333333333337</v>
      </c>
      <c r="E11" s="7" t="str">
        <f>'Ligue 1'!E4</f>
        <v>Monaco</v>
      </c>
      <c r="F11" s="7">
        <f>IF('Ligue 1'!G4&gt;'Ligue 1'!F4,3,IF(AND(ISNUMBER('Ligue 1'!G4),ISNUMBER('Ligue 1'!F4),'Ligue 1'!G4='Ligue 1'!F4),1,0))</f>
        <v>1</v>
      </c>
      <c r="G11" s="7">
        <f>IF('Ligue 1'!F19&gt;'Ligue 1'!G19,3,IF(AND(ISNUMBER('Ligue 1'!F19),ISNUMBER('Ligue 1'!G19),'Ligue 1'!F19='Ligue 1'!G19),1,0))</f>
        <v>3</v>
      </c>
      <c r="H11" s="7">
        <f>IF('Ligue 1'!G28&gt;'Ligue 1'!F28,3,IF(AND(ISNUMBER('Ligue 1'!G28),ISNUMBER('Ligue 1'!F28),'Ligue 1'!G28='Ligue 1'!F28),1,0))</f>
        <v>0</v>
      </c>
      <c r="I11" s="7">
        <f>IF('Ligue 1'!F48&gt;'Ligue 1'!G48,3,IF(AND(ISNUMBER('Ligue 1'!F48),ISNUMBER('Ligue 1'!G48),'Ligue 1'!F48='Ligue 1'!G48),1,0))</f>
        <v>0</v>
      </c>
      <c r="J11" s="7">
        <f>IF('Ligue 1'!G60&gt;'Ligue 1'!F60,3,IF(AND(ISNUMBER('Ligue 1'!G60),ISNUMBER('Ligue 1'!F60),'Ligue 1'!G60='Ligue 1'!F60),1,0))</f>
        <v>0</v>
      </c>
      <c r="K11" s="7">
        <f>IF('Ligue 1'!F66&gt;'Ligue 1'!G66,3,IF(AND(ISNUMBER('Ligue 1'!F66),ISNUMBER('Ligue 1'!G66),'Ligue 1'!F66='Ligue 1'!G66),1,0))</f>
        <v>0</v>
      </c>
      <c r="L11" s="7">
        <f>IF('Ligue 1'!F80&gt;'Ligue 1'!G80,3,IF(AND(ISNUMBER('Ligue 1'!F80),ISNUMBER('Ligue 1'!G80),'Ligue 1'!F80='Ligue 1'!G80),1,0))</f>
        <v>0</v>
      </c>
      <c r="M11" s="7">
        <f>IF('Ligue 1'!G95&gt;'Ligue 1'!F95,3,IF(AND(ISNUMBER('Ligue 1'!G95),ISNUMBER('Ligue 1'!F95),'Ligue 1'!G95='Ligue 1'!F95),1,0))</f>
        <v>0</v>
      </c>
      <c r="N11" s="7">
        <f>IF('Ligue 1'!F105&gt;'Ligue 1'!G105,3,IF(AND(ISNUMBER('Ligue 1'!F105),ISNUMBER('Ligue 1'!G105),'Ligue 1'!F105='Ligue 1'!G105),1,0))</f>
        <v>0</v>
      </c>
      <c r="O11" s="7">
        <f>IF('Ligue 1'!G120&gt;'Ligue 1'!F120,3,IF(AND(ISNUMBER('Ligue 1'!G120),ISNUMBER('Ligue 1'!F120),'Ligue 1'!G120='Ligue 1'!F120),1,0))</f>
        <v>0</v>
      </c>
      <c r="P11" s="7">
        <f>IF('Ligue 1'!F128&gt;'Ligue 1'!G128,3,IF(AND(ISNUMBER('Ligue 1'!F128),ISNUMBER('Ligue 1'!G128),'Ligue 1'!F128='Ligue 1'!G128),1,0))</f>
        <v>0</v>
      </c>
      <c r="Q11" s="7">
        <f>IF('Ligue 1'!G142&gt;'Ligue 1'!F142,3,IF(AND(ISNUMBER('Ligue 1'!G142),ISNUMBER('Ligue 1'!F142),'Ligue 1'!G142='Ligue 1'!F142),1,0))</f>
        <v>0</v>
      </c>
      <c r="R11" s="7">
        <f>IF('Ligue 1'!F156&gt;'Ligue 1'!G156,3,IF(AND(ISNUMBER('Ligue 1'!F156),ISNUMBER('Ligue 1'!G156),'Ligue 1'!F156='Ligue 1'!G156),1,0))</f>
        <v>0</v>
      </c>
      <c r="S11" s="7">
        <f>IF('Ligue 1'!G156&gt;'Ligue 1'!F156,3,IF(AND(ISNUMBER('Ligue 1'!G156),ISNUMBER('Ligue 1'!F156),'Ligue 1'!G156='Ligue 1'!F156),1,0))</f>
        <v>0</v>
      </c>
      <c r="T11" s="7">
        <f>IF('Ligue 1'!F176&gt;'Ligue 1'!G176,3,IF(AND(ISNUMBER('Ligue 1'!F176),ISNUMBER('Ligue 1'!G176),'Ligue 1'!F176='Ligue 1'!G176),1,0))</f>
        <v>0</v>
      </c>
      <c r="U11" s="7">
        <f>IF('Ligue 1'!G183&gt;'Ligue 1'!F183,3,IF(AND(ISNUMBER('Ligue 1'!G183),ISNUMBER('Ligue 1'!F183),'Ligue 1'!G183='Ligue 1'!F183),1,0))</f>
        <v>0</v>
      </c>
      <c r="V11" s="7">
        <f>IF('Ligue 1'!F198&gt;'Ligue 1'!G198,3,IF(AND(ISNUMBER('Ligue 1'!F198),ISNUMBER('Ligue 1'!G198),'Ligue 1'!F198='Ligue 1'!G198),1,0))</f>
        <v>0</v>
      </c>
      <c r="W11" s="7">
        <f>IF('Ligue 1'!G211&gt;'Ligue 1'!F211,3,IF(AND(ISNUMBER('Ligue 1'!G211),ISNUMBER('Ligue 1'!F211),'Ligue 1'!G211='Ligue 1'!F211),1,0))</f>
        <v>0</v>
      </c>
      <c r="X11" s="7">
        <f>IF('Ligue 1'!F222&gt;'Ligue 1'!G222,3,IF(AND(ISNUMBER('Ligue 1'!F222),ISNUMBER('Ligue 1'!G222),'Ligue 1'!F222='Ligue 1'!G222),1,0))</f>
        <v>0</v>
      </c>
      <c r="Y11" s="7">
        <f>IF('Ligue 1'!G240&gt;'Ligue 1'!F240,3,IF(AND(ISNUMBER('Ligue 1'!G240),ISNUMBER('Ligue 1'!F240),'Ligue 1'!G240='Ligue 1'!F240),1,0))</f>
        <v>0</v>
      </c>
      <c r="Z11" s="7">
        <f>IF('Ligue 1'!F247&gt;'Ligue 1'!G247,3,IF(AND(ISNUMBER('Ligue 1'!F247),ISNUMBER('Ligue 1'!G247),'Ligue 1'!F247='Ligue 1'!G247),1,0))</f>
        <v>0</v>
      </c>
      <c r="AA11" s="7">
        <f>IF('Ligue 1'!G256&gt;'Ligue 1'!F256,3,IF(AND(ISNUMBER('Ligue 1'!G256),ISNUMBER('Ligue 1'!F256),'Ligue 1'!G256='Ligue 1'!F256),1,0))</f>
        <v>0</v>
      </c>
      <c r="AB11" s="7">
        <f>IF('Ligue 1'!F271&gt;'Ligue 1'!G271,3,IF(AND(ISNUMBER('Ligue 1'!F271),ISNUMBER('Ligue 1'!G271),'Ligue 1'!F271='Ligue 1'!G271),1,0))</f>
        <v>0</v>
      </c>
      <c r="AC11" s="7">
        <f>IF('Ligue 1'!G282&gt;'Ligue 1'!F282,3,IF(AND(ISNUMBER('Ligue 1'!G282),ISNUMBER('Ligue 1'!F282),'Ligue 1'!G282='Ligue 1'!F282),1,0))</f>
        <v>0</v>
      </c>
      <c r="AD11" s="7">
        <f>IF('Ligue 1'!F297&gt;'Ligue 1'!G297,3,IF(AND(ISNUMBER('Ligue 1'!F297),ISNUMBER('Ligue 1'!G297),'Ligue 1'!F297='Ligue 1'!G297),1,0))</f>
        <v>0</v>
      </c>
      <c r="AE11" s="7">
        <f>IF('Ligue 1'!F312&gt;'Ligue 1'!G312,3,IF(AND(ISNUMBER('Ligue 1'!F312),ISNUMBER('Ligue 1'!G312),'Ligue 1'!F312='Ligue 1'!G312),1,0))</f>
        <v>0</v>
      </c>
      <c r="AF11" s="7">
        <f>IF('Ligue 1'!G315&gt;'Ligue 1'!F315,3,IF(AND(ISNUMBER('Ligue 1'!G315),ISNUMBER('Ligue 1'!F315),'Ligue 1'!G315='Ligue 1'!F315),1,0))</f>
        <v>0</v>
      </c>
      <c r="AG11" s="7">
        <f>IF('Ligue 1'!F330&gt;'Ligue 1'!G330,3,IF(AND(ISNUMBER('Ligue 1'!F330),ISNUMBER('Ligue 1'!G330),'Ligue 1'!F330='Ligue 1'!G330),1,0))</f>
        <v>0</v>
      </c>
      <c r="AH11" s="7">
        <f>IF('Ligue 1'!G343&gt;'Ligue 1'!F343,3,IF(AND(ISNUMBER('Ligue 1'!G343),ISNUMBER('Ligue 1'!F343),'Ligue 1'!G343='Ligue 1'!F343),1,0))</f>
        <v>0</v>
      </c>
      <c r="AI11" s="7">
        <f>IF('Ligue 1'!F354&gt;'Ligue 1'!G354,3,IF(AND(ISNUMBER('Ligue 1'!F354),ISNUMBER('Ligue 1'!G354),'Ligue 1'!F354='Ligue 1'!G354),1,0))</f>
        <v>0</v>
      </c>
      <c r="AJ11" s="7">
        <f>IF('Ligue 1'!G366&gt;'Ligue 1'!F366,3,IF(AND(ISNUMBER('Ligue 1'!G366),ISNUMBER('Ligue 1'!F366),'Ligue 1'!G366='Ligue 1'!F366),1,0))</f>
        <v>0</v>
      </c>
      <c r="AK11" s="7">
        <f>IF('Ligue 1'!F379&gt;'Ligue 1'!G379,3,IF(AND(ISNUMBER('Ligue 1'!F379),ISNUMBER('Ligue 1'!G379),'Ligue 1'!F379='Ligue 1'!G379),1,0))</f>
        <v>0</v>
      </c>
      <c r="AL11" s="7">
        <f>IF('Ligue 1'!G396&gt;'Ligue 1'!F396,3,IF(AND(ISNUMBER('Ligue 1'!G396),ISNUMBER('Ligue 1'!F396),'Ligue 1'!G396='Ligue 1'!F396),1,0))</f>
        <v>0</v>
      </c>
      <c r="AM11" s="7">
        <f>IF('Ligue 1'!G407&gt;'Ligue 1'!F407,3,IF(AND(ISNUMBER('Ligue 1'!G407),ISNUMBER('Ligue 1'!F407),'Ligue 1'!G407='Ligue 1'!F407),1,0))</f>
        <v>0</v>
      </c>
      <c r="AN11" s="7">
        <f>IF('Ligue 1'!F414&gt;'Ligue 1'!G414,3,IF(AND(ISNUMBER('Ligue 1'!F414),ISNUMBER('Ligue 1'!G414),'Ligue 1'!F414='Ligue 1'!G414),1,0))</f>
        <v>0</v>
      </c>
      <c r="AO11" s="7">
        <f>IF('Ligue 1'!G429&gt;'Ligue 1'!F429,3,IF(AND(ISNUMBER('Ligue 1'!G429),ISNUMBER('Ligue 1'!F429),'Ligue 1'!G429='Ligue 1'!F429),1,0))</f>
        <v>0</v>
      </c>
      <c r="AP11" s="7">
        <f>IF('Ligue 1'!F439&gt;'Ligue 1'!G439,3,IF(AND(ISNUMBER('Ligue 1'!F439),ISNUMBER('Ligue 1'!G439),'Ligue 1'!F439='Ligue 1'!G439),1,0))</f>
        <v>0</v>
      </c>
      <c r="AQ11" s="7">
        <f>IF('Ligue 1'!G453&gt;'Ligue 1'!F453,3,IF(AND(ISNUMBER('Ligue 1'!G453),ISNUMBER('Ligue 1'!F453),'Ligue 1'!G453='Ligue 1'!F453),1,0))</f>
        <v>0</v>
      </c>
      <c r="AR11" s="7">
        <f t="shared" si="0"/>
        <v>4</v>
      </c>
      <c r="AS11" s="7">
        <f>SUM('Ligue 1'!G4,'Ligue 1'!F19,'Ligue 1'!G28,'Ligue 1'!F48,'Ligue 1'!G60,'Ligue 1'!F66,'Ligue 1'!F80,'Ligue 1'!G95,'Ligue 1'!F105,'Ligue 1'!G120,'Ligue 1'!F128,'Ligue 1'!G142,'Ligue 1'!F156,'Ligue 1'!G160,'Ligue 1'!F176,'Ligue 1'!G183,'Ligue 1'!F198,'Ligue 1'!G211,'Ligue 1'!F222,'Ligue 1'!G240,'Ligue 1'!F247,'Ligue 1'!G256,'Ligue 1'!F271,'Ligue 1'!G282,'Ligue 1'!F297,'Ligue 1'!F312,'Ligue 1'!G315,'Ligue 1'!F330,'Ligue 1'!G343,'Ligue 1'!F354,'Ligue 1'!G366,'Ligue 1'!F379,'Ligue 1'!G396,'Ligue 1'!G407,'Ligue 1'!F414,'Ligue 1'!G429,'Ligue 1'!F439,'Ligue 1'!G453)</f>
        <v>3</v>
      </c>
      <c r="AT11" s="7">
        <f>SUM('Ligue 1'!F4,'Ligue 1'!G19,'Ligue 1'!F28,'Ligue 1'!G48,'Ligue 1'!F60,'Ligue 1'!G66,'Ligue 1'!G80,'Ligue 1'!F95,'Ligue 1'!G105,'Ligue 1'!F120,'Ligue 1'!G128,'Ligue 1'!F142,'Ligue 1'!G156,'Ligue 1'!F160,'Ligue 1'!G176,'Ligue 1'!F183,'Ligue 1'!G198,'Ligue 1'!F211,'Ligue 1'!G222,'Ligue 1'!F240,'Ligue 1'!G247,'Ligue 1'!F256,'Ligue 1'!G271,'Ligue 1'!F282,'Ligue 1'!G297,'Ligue 1'!G312,'Ligue 1'!F315,'Ligue 1'!G330,'Ligue 1'!F343,'Ligue 1'!G354,'Ligue 1'!F366,'Ligue 1'!G379,'Ligue 1'!F396,'Ligue 1'!F407,'Ligue 1'!G414,'Ligue 1'!F429,'Ligue 1'!G439,'Ligue 1'!F453)</f>
        <v>2</v>
      </c>
      <c r="AU11" s="7">
        <f t="shared" si="1"/>
        <v>1</v>
      </c>
      <c r="AV11" s="7" t="str">
        <f t="shared" si="2"/>
        <v>Bordeaux</v>
      </c>
      <c r="AW11" s="7">
        <f t="shared" si="3"/>
        <v>3</v>
      </c>
      <c r="AX11" s="7">
        <f t="shared" si="4"/>
        <v>2</v>
      </c>
      <c r="AY11" s="7">
        <f t="shared" si="5"/>
        <v>2</v>
      </c>
      <c r="AZ11" s="7">
        <f t="shared" si="6"/>
        <v>0</v>
      </c>
    </row>
    <row r="12" spans="2:52" ht="23.1" customHeight="1" x14ac:dyDescent="0.25">
      <c r="B12" s="7">
        <v>11</v>
      </c>
      <c r="C12" s="7">
        <f>LARGE($D$2:$D$21,11)</f>
        <v>3.55</v>
      </c>
      <c r="D12" s="7">
        <f>AR12+(((AS12*2.2)+AU12-AT12)/6)+0.55</f>
        <v>1.6166666666666667</v>
      </c>
      <c r="E12" s="7" t="str">
        <f>'Ligue 1'!D7</f>
        <v>Montpellier</v>
      </c>
      <c r="F12" s="7">
        <f>IF('Ligue 1'!F7&gt;'Ligue 1'!G7,3,IF(AND(ISNUMBER('Ligue 1'!F7),ISNUMBER('Ligue 1'!G7),'Ligue 1'!F7='Ligue 1'!G7),1,0))</f>
        <v>1</v>
      </c>
      <c r="G12" s="7">
        <f>IF('Ligue 1'!G15&gt;'Ligue 1'!F15,3,IF(AND(ISNUMBER('Ligue 1'!G15),ISNUMBER('Ligue 1'!F15),'Ligue 1'!G15='Ligue 1'!F15),1,0))</f>
        <v>0</v>
      </c>
      <c r="H12" s="7">
        <f>IF('Ligue 1'!F32&gt;'Ligue 1'!G32,3,IF(AND(ISNUMBER('Ligue 1'!F32),ISNUMBER('Ligue 1'!G32),'Ligue 1'!F32='Ligue 1'!G32),1,0))</f>
        <v>0</v>
      </c>
      <c r="I12" s="7">
        <f>IF('Ligue 1'!G44&gt;'Ligue 1'!F44,3,IF(AND(ISNUMBER('Ligue 1'!G44),ISNUMBER('Ligue 1'!F44),'Ligue 1'!G44='Ligue 1'!F44),1,0))</f>
        <v>0</v>
      </c>
      <c r="J12" s="7">
        <f>IF('Ligue 1'!F56&gt;'Ligue 1'!G56,3,IF(AND(ISNUMBER('Ligue 1'!F56),ISNUMBER('Ligue 1'!G56),'Ligue 1'!F56='Ligue 1'!G56),1,0))</f>
        <v>0</v>
      </c>
      <c r="K12" s="7">
        <f>IF('Ligue 1'!F67&gt;'Ligue 1'!G67,3,IF(AND(ISNUMBER('Ligue 1'!F67),ISNUMBER('Ligue 1'!G67),'Ligue 1'!F67='Ligue 1'!G67),1,0))</f>
        <v>0</v>
      </c>
      <c r="L12" s="7">
        <f>IF('Ligue 1'!G77&gt;'Ligue 1'!F77,3,IF(AND(ISNUMBER('Ligue 1'!G77),ISNUMBER('Ligue 1'!F77),'Ligue 1'!G77='Ligue 1'!F77),1,0))</f>
        <v>0</v>
      </c>
      <c r="M12" s="7">
        <f>IF('Ligue 1'!F91&gt;'Ligue 1'!G91,3,IF(AND(ISNUMBER('Ligue 1'!F91),ISNUMBER('Ligue 1'!G91),'Ligue 1'!F91='Ligue 1'!G91),1,0))</f>
        <v>0</v>
      </c>
      <c r="N12" s="7">
        <f>IF('Ligue 1'!G102&gt;'Ligue 1'!F102,3,IF(AND(ISNUMBER('Ligue 1'!G102),ISNUMBER('Ligue 1'!F102),'Ligue 1'!G102='Ligue 1'!F102),1,0))</f>
        <v>0</v>
      </c>
      <c r="O12" s="7">
        <f>IF('Ligue 1'!F114&gt;'Ligue 1'!G114,3,IF(AND(ISNUMBER('Ligue 1'!F114),ISNUMBER('Ligue 1'!G114),'Ligue 1'!F114='Ligue 1'!G114),1,0))</f>
        <v>0</v>
      </c>
      <c r="P12" s="7">
        <f>IF('Ligue 1'!G131&gt;'Ligue 1'!F131,3,IF(AND(ISNUMBER('Ligue 1'!G131),ISNUMBER('Ligue 1'!F131),'Ligue 1'!G131='Ligue 1'!F131),1,0))</f>
        <v>0</v>
      </c>
      <c r="Q12" s="7">
        <f>IF('Ligue 1'!F138&gt;'Ligue 1'!G138,3,IF(AND(ISNUMBER('Ligue 1'!F138),ISNUMBER('Ligue 1'!G138),'Ligue 1'!F138='Ligue 1'!G138),1,0))</f>
        <v>0</v>
      </c>
      <c r="R12" s="7">
        <f>IF('Ligue 1'!G147&gt;'Ligue 1'!F147,3,IF(AND(ISNUMBER('Ligue 1'!G147),ISNUMBER('Ligue 1'!F147),'Ligue 1'!G147='Ligue 1'!F147),1,0))</f>
        <v>0</v>
      </c>
      <c r="S12" s="7">
        <f>IF('Ligue 1'!F163&gt;'Ligue 1'!G163,3,IF(AND(ISNUMBER('Ligue 1'!F163),ISNUMBER('Ligue 1'!G163),'Ligue 1'!F163='Ligue 1'!G163),1,0))</f>
        <v>0</v>
      </c>
      <c r="T12" s="7">
        <f>IF('Ligue 1'!G176&gt;'Ligue 1'!F176,3,IF(AND(ISNUMBER('Ligue 1'!G176),ISNUMBER('Ligue 1'!F176),'Ligue 1'!G176='Ligue 1'!F176),1,0))</f>
        <v>0</v>
      </c>
      <c r="U12" s="7">
        <f>IF('Ligue 1'!F188&gt;'Ligue 1'!G188,3,IF(AND(ISNUMBER('Ligue 1'!F188),ISNUMBER('Ligue 1'!G188),'Ligue 1'!F188='Ligue 1'!G188),1,0))</f>
        <v>0</v>
      </c>
      <c r="V12" s="7">
        <f>IF('Ligue 1'!G200&gt;'Ligue 1'!F200,3,IF(AND(ISNUMBER('Ligue 1'!G200),ISNUMBER('Ligue 1'!F200),'Ligue 1'!G200='Ligue 1'!F200),1,0))</f>
        <v>0</v>
      </c>
      <c r="W12" s="7">
        <f>IF('Ligue 1'!G213&gt;'Ligue 1'!F213,3,IF(AND(ISNUMBER('Ligue 1'!G213),ISNUMBER('Ligue 1'!F213),'Ligue 1'!G213='Ligue 1'!F213),1,0))</f>
        <v>0</v>
      </c>
      <c r="X12" s="7">
        <f>IF('Ligue 1'!F223&gt;'Ligue 1'!G223,3,IF(AND(ISNUMBER('Ligue 1'!F223),ISNUMBER('Ligue 1'!G223),'Ligue 1'!F223='Ligue 1'!G223),1,0))</f>
        <v>0</v>
      </c>
      <c r="Y12" s="7">
        <f>IF('Ligue 1'!G233&gt;'Ligue 1'!F233,3,IF(AND(ISNUMBER('Ligue 1'!G233),ISNUMBER('Ligue 1'!F233),'Ligue 1'!G233='Ligue 1'!F233),1,0))</f>
        <v>0</v>
      </c>
      <c r="Z12" s="7">
        <f>IF('Ligue 1'!G251&gt;'Ligue 1'!F251,3,IF(AND(ISNUMBER('Ligue 1'!G251),ISNUMBER('Ligue 1'!F251),'Ligue 1'!G251='Ligue 1'!F251),1,0))</f>
        <v>0</v>
      </c>
      <c r="AA12" s="7">
        <f>IF('Ligue 1'!F259&gt;'Ligue 1'!G259,3,IF(AND(ISNUMBER('Ligue 1'!F259),ISNUMBER('Ligue 1'!G259),'Ligue 1'!F259='Ligue 1'!G259),1,0))</f>
        <v>0</v>
      </c>
      <c r="AB12" s="7">
        <f>IF('Ligue 1'!G272&gt;'Ligue 1'!F272,3,IF(AND(ISNUMBER('Ligue 1'!G272),ISNUMBER('Ligue 1'!F272),'Ligue 1'!G272='Ligue 1'!F272),1,0))</f>
        <v>0</v>
      </c>
      <c r="AC12" s="7">
        <f>IF('Ligue 1'!F282&gt;'Ligue 1'!G282,3,IF(AND(ISNUMBER('Ligue 1'!F282),ISNUMBER('Ligue 1'!G282),'Ligue 1'!F282='Ligue 1'!G282),1,0))</f>
        <v>0</v>
      </c>
      <c r="AD12" s="7">
        <f>IF('Ligue 1'!G294&gt;'Ligue 1'!F294,3,IF(AND(ISNUMBER('Ligue 1'!G294),ISNUMBER('Ligue 1'!F294),'Ligue 1'!G294='Ligue 1'!F294),1,0))</f>
        <v>0</v>
      </c>
      <c r="AE12" s="7">
        <f>IF('Ligue 1'!F306&gt;'Ligue 1'!G306,3,IF(AND(ISNUMBER('Ligue 1'!F306),ISNUMBER('Ligue 1'!G306),'Ligue 1'!F306='Ligue 1'!G306),1,0))</f>
        <v>0</v>
      </c>
      <c r="AF12" s="7">
        <f>IF('Ligue 1'!G316&gt;'Ligue 1'!F316,3,IF(AND(ISNUMBER('Ligue 1'!G316),ISNUMBER('Ligue 1'!F316),'Ligue 1'!G316='Ligue 1'!F316),1,0))</f>
        <v>0</v>
      </c>
      <c r="AG12" s="7">
        <f>IF('Ligue 1'!F331&gt;'Ligue 1'!G331,3,IF(AND(ISNUMBER('Ligue 1'!F331),ISNUMBER('Ligue 1'!G331),'Ligue 1'!F331='Ligue 1'!G331),1,0))</f>
        <v>0</v>
      </c>
      <c r="AH12" s="7">
        <f>IF('Ligue 1'!G344&gt;'Ligue 1'!F344,3,IF(AND(ISNUMBER('Ligue 1'!G344),ISNUMBER('Ligue 1'!F344),'Ligue 1'!G344='Ligue 1'!F344),1,0))</f>
        <v>0</v>
      </c>
      <c r="AI12" s="7">
        <f>IF('Ligue 1'!F355&gt;'Ligue 1'!G355,3,IF(AND(ISNUMBER('Ligue 1'!F355),ISNUMBER('Ligue 1'!G355),'Ligue 1'!F355='Ligue 1'!G355),1,0))</f>
        <v>0</v>
      </c>
      <c r="AJ12" s="7">
        <f>IF('Ligue 1'!G368&gt;'Ligue 1'!F368,3,IF(AND(ISNUMBER('Ligue 1'!G368),ISNUMBER('Ligue 1'!F368),'Ligue 1'!G368='Ligue 1'!F368),1,0))</f>
        <v>0</v>
      </c>
      <c r="AK12" s="7">
        <f>IF('Ligue 1'!F380&gt;'Ligue 1'!G380,3,IF(AND(ISNUMBER('Ligue 1'!F380),ISNUMBER('Ligue 1'!G380),'Ligue 1'!F380='Ligue 1'!G380),1,0))</f>
        <v>0</v>
      </c>
      <c r="AL12" s="7">
        <f>IF('Ligue 1'!G394&gt;'Ligue 1'!F394,3,IF(AND(ISNUMBER('Ligue 1'!G394),ISNUMBER('Ligue 1'!F394),'Ligue 1'!G394='Ligue 1'!F394),1,0))</f>
        <v>0</v>
      </c>
      <c r="AM12" s="7">
        <f>IF('Ligue 1'!F405&gt;'Ligue 1'!G405,3,IF(AND(ISNUMBER('Ligue 1'!F405),ISNUMBER('Ligue 1'!G405),'Ligue 1'!F405='Ligue 1'!G405),1,0))</f>
        <v>0</v>
      </c>
      <c r="AN12" s="7">
        <f>IF('Ligue 1'!F415&gt;'Ligue 1'!G415,3,IF(AND(ISNUMBER('Ligue 1'!F415),ISNUMBER('Ligue 1'!G415),'Ligue 1'!F415='Ligue 1'!G415),1,0))</f>
        <v>0</v>
      </c>
      <c r="AO12" s="7">
        <f>IF('Ligue 1'!G431&gt;'Ligue 1'!F431,3,IF(AND(ISNUMBER('Ligue 1'!G431),ISNUMBER('Ligue 1'!F431),'Ligue 1'!G431='Ligue 1'!F431),1,0))</f>
        <v>0</v>
      </c>
      <c r="AP12" s="7">
        <f>IF('Ligue 1'!F440&gt;'Ligue 1'!G440,3,IF(AND(ISNUMBER('Ligue 1'!F440),ISNUMBER('Ligue 1'!G440),'Ligue 1'!F440='Ligue 1'!G440),1,0))</f>
        <v>0</v>
      </c>
      <c r="AQ12" s="7">
        <f>IF('Ligue 1'!G451&gt;'Ligue 1'!F451,3,IF(AND(ISNUMBER('Ligue 1'!G451),ISNUMBER('Ligue 1'!F451),'Ligue 1'!G451='Ligue 1'!F451),1,0))</f>
        <v>0</v>
      </c>
      <c r="AR12" s="7">
        <f t="shared" si="0"/>
        <v>1</v>
      </c>
      <c r="AS12" s="7">
        <f>SUM('Ligue 1'!F7,'Ligue 1'!G15,'Ligue 1'!F32,'Ligue 1'!G44,'Ligue 1'!F56,'Ligue 1'!F67,'Ligue 1'!G77,'Ligue 1'!F91,'Ligue 1'!G102,'Ligue 1'!F114,'Ligue 1'!G131,'Ligue 1'!F138,'Ligue 1'!G147,'Ligue 1'!F163,'Ligue 1'!G176,'Ligue 1'!F188,'Ligue 1'!G200,'Ligue 1'!G213,'Ligue 1'!F223,'Ligue 1'!G233,'Ligue 1'!G251,'Ligue 1'!F259,'Ligue 1'!G272,'Ligue 1'!F282,'Ligue 1'!G294,'Ligue 1'!F306,'Ligue 1'!G316,'Ligue 1'!F331,'Ligue 1'!G344,'Ligue 1'!F355,'Ligue 1'!G368,'Ligue 1'!F380,'Ligue 1'!G394,'Ligue 1'!F405,'Ligue 1'!G415,'Ligue 1'!G431,'Ligue 1'!F440,'Ligue 1'!G451)</f>
        <v>2</v>
      </c>
      <c r="AT12" s="7">
        <f>SUM('Ligue 1'!G7,'Ligue 1'!F15,'Ligue 1'!G32,'Ligue 1'!F44,'Ligue 1'!G56,'Ligue 1'!G67,'Ligue 1'!F77,'Ligue 1'!G91,'Ligue 1'!F102,'Ligue 1'!G114,'Ligue 1'!F131,'Ligue 1'!G138,'Ligue 1'!F147,'Ligue 1'!G163,'Ligue 1'!F176,'Ligue 1'!G188,'Ligue 1'!F200,'Ligue 1'!F213,'Ligue 1'!G223,'Ligue 1'!F233,'Ligue 1'!F251,'Ligue 1'!G259,'Ligue 1'!F272,'Ligue 1'!G282,'Ligue 1'!F294,'Ligue 1'!G306,'Ligue 1'!F316,'Ligue 1'!G331,'Ligue 1'!F344,'Ligue 1'!G355,'Ligue 1'!F368,'Ligue 1'!G380,'Ligue 1'!F394,'Ligue 1'!G405,'Ligue 1'!G415,'Ligue 1'!F431,'Ligue 1'!G440,'Ligue 1'!F451)</f>
        <v>3</v>
      </c>
      <c r="AU12" s="7">
        <f t="shared" si="1"/>
        <v>-1</v>
      </c>
      <c r="AV12" s="7" t="str">
        <f t="shared" si="2"/>
        <v>Guingamp</v>
      </c>
      <c r="AW12" s="7">
        <f t="shared" si="3"/>
        <v>3</v>
      </c>
      <c r="AX12" s="7">
        <f t="shared" si="4"/>
        <v>2</v>
      </c>
      <c r="AY12" s="7">
        <f t="shared" si="5"/>
        <v>3</v>
      </c>
      <c r="AZ12" s="7">
        <f t="shared" si="6"/>
        <v>-1</v>
      </c>
    </row>
    <row r="13" spans="2:52" ht="23.1" customHeight="1" x14ac:dyDescent="0.25">
      <c r="B13" s="7">
        <v>12</v>
      </c>
      <c r="C13" s="7">
        <f>LARGE($D$2:$D$21,12)</f>
        <v>3.3116666666666665</v>
      </c>
      <c r="D13" s="7">
        <f>AR13+(((AS13*2.21)+AU13-AT13)/6)+0.56</f>
        <v>2.9633333333333334</v>
      </c>
      <c r="E13" s="7" t="str">
        <f>'Ligue 1'!D4</f>
        <v>Nantes</v>
      </c>
      <c r="F13" s="7">
        <f>IF('Ligue 1'!F4&gt;'Ligue 1'!G4,3,IF(AND(ISNUMBER('Ligue 1'!F4),ISNUMBER('Ligue 1'!G4),'Ligue 1'!F4='Ligue 1'!G4),1,0))</f>
        <v>1</v>
      </c>
      <c r="G13" s="7">
        <f>IF('Ligue 1'!G17&gt;'Ligue 1'!F17,3,IF(AND(ISNUMBER('Ligue 1'!G17),ISNUMBER('Ligue 1'!F17),'Ligue 1'!G17='Ligue 1'!F17),1,0))</f>
        <v>1</v>
      </c>
      <c r="H13" s="7">
        <f>IF('Ligue 1'!F33&gt;'Ligue 1'!G33,3,IF(AND(ISNUMBER('Ligue 1'!F33),ISNUMBER('Ligue 1'!G33),'Ligue 1'!F33='Ligue 1'!G33),1,0))</f>
        <v>0</v>
      </c>
      <c r="I13" s="7">
        <f>IF('Ligue 1'!G47&gt;'Ligue 1'!F47,3,IF(AND(ISNUMBER('Ligue 1'!G47),ISNUMBER('Ligue 1'!F47),'Ligue 1'!G47='Ligue 1'!F47),1,0))</f>
        <v>0</v>
      </c>
      <c r="J13" s="7">
        <f>IF('Ligue 1'!F57&gt;'Ligue 1'!G57,3,IF(AND(ISNUMBER('Ligue 1'!F57),ISNUMBER('Ligue 1'!G57),'Ligue 1'!F57='Ligue 1'!G57),1,0))</f>
        <v>0</v>
      </c>
      <c r="K13" s="7">
        <f>IF('Ligue 1'!G65&gt;'Ligue 1'!F65,3,IF(AND(ISNUMBER('Ligue 1'!G65),ISNUMBER('Ligue 1'!F65),'Ligue 1'!G65='Ligue 1'!F65),1,0))</f>
        <v>0</v>
      </c>
      <c r="L13" s="7">
        <f>IF('Ligue 1'!F81&gt;'Ligue 1'!G81,3,IF(AND(ISNUMBER('Ligue 1'!F81),ISNUMBER('Ligue 1'!G81),'Ligue 1'!F81='Ligue 1'!G81),1,0))</f>
        <v>0</v>
      </c>
      <c r="M13" s="7">
        <f>IF('Ligue 1'!G90&gt;'Ligue 1'!F90,3,IF(AND(ISNUMBER('Ligue 1'!G90),ISNUMBER('Ligue 1'!F90),'Ligue 1'!G90='Ligue 1'!F90),1,0))</f>
        <v>0</v>
      </c>
      <c r="N13" s="7">
        <f>IF('Ligue 1'!G101&gt;'Ligue 1'!F101,3,IF(AND(ISNUMBER('Ligue 1'!G101),ISNUMBER('Ligue 1'!F101),'Ligue 1'!G101='Ligue 1'!F101),1,0))</f>
        <v>0</v>
      </c>
      <c r="O13" s="7">
        <f>IF('Ligue 1'!F115&gt;'Ligue 1'!G115,3,IF(AND(ISNUMBER('Ligue 1'!F115),ISNUMBER('Ligue 1'!G115),'Ligue 1'!F115='Ligue 1'!G115),1,0))</f>
        <v>0</v>
      </c>
      <c r="P13" s="7">
        <f>IF('Ligue 1'!G123&gt;'Ligue 1'!F123,3,IF(AND(ISNUMBER('Ligue 1'!G123),ISNUMBER('Ligue 1'!F123),'Ligue 1'!G123='Ligue 1'!F123),1,0))</f>
        <v>0</v>
      </c>
      <c r="Q13" s="7">
        <f>IF('Ligue 1'!F139&gt;'Ligue 1'!G139,3,IF(AND(ISNUMBER('Ligue 1'!F139),ISNUMBER('Ligue 1'!G139),'Ligue 1'!F139='Ligue 1'!G139),1,0))</f>
        <v>0</v>
      </c>
      <c r="R13" s="7">
        <f>IF('Ligue 1'!G153&gt;'Ligue 1'!F153,3,IF(AND(ISNUMBER('Ligue 1'!G153),ISNUMBER('Ligue 1'!F153),'Ligue 1'!G153='Ligue 1'!F153),1,0))</f>
        <v>0</v>
      </c>
      <c r="S13" s="7">
        <f>IF('Ligue 1'!F164&gt;'Ligue 1'!G164,3,IF(AND(ISNUMBER('Ligue 1'!F164),ISNUMBER('Ligue 1'!G164),'Ligue 1'!F164='Ligue 1'!G164),1,0))</f>
        <v>0</v>
      </c>
      <c r="T13" s="7">
        <f>IF('Ligue 1'!G179&gt;'Ligue 1'!F179,3,IF(AND(ISNUMBER('Ligue 1'!G179),ISNUMBER('Ligue 1'!F179),'Ligue 1'!G179='Ligue 1'!F179),1,0))</f>
        <v>0</v>
      </c>
      <c r="U13" s="7">
        <f>IF('Ligue 1'!F189&gt;'Ligue 1'!G189,3,IF(AND(ISNUMBER('Ligue 1'!F189),ISNUMBER('Ligue 1'!G189),'Ligue 1'!F189='Ligue 1'!G189),1,0))</f>
        <v>0</v>
      </c>
      <c r="V13" s="7">
        <f>IF('Ligue 1'!G199&gt;'Ligue 1'!F199,3,IF(AND(ISNUMBER('Ligue 1'!G199),ISNUMBER('Ligue 1'!F199),'Ligue 1'!G199='Ligue 1'!F199),1,0))</f>
        <v>0</v>
      </c>
      <c r="W13" s="7">
        <f>IF('Ligue 1'!F213&gt;'Ligue 1'!G213,3,IF(AND(ISNUMBER('Ligue 1'!F213),ISNUMBER('Ligue 1'!G213),'Ligue 1'!F213='Ligue 1'!G213),1,0))</f>
        <v>0</v>
      </c>
      <c r="X13" s="7">
        <f>IF('Ligue 1'!G224&gt;'Ligue 1'!F224,3,IF(AND(ISNUMBER('Ligue 1'!G224),ISNUMBER('Ligue 1'!F224),'Ligue 1'!G224='Ligue 1'!F224),1,0))</f>
        <v>0</v>
      </c>
      <c r="Y13" s="7">
        <f>IF('Ligue 1'!F236&gt;'Ligue 1'!G236,3,IF(AND(ISNUMBER('Ligue 1'!F236),ISNUMBER('Ligue 1'!G236),'Ligue 1'!F236='Ligue 1'!G236),1,0))</f>
        <v>0</v>
      </c>
      <c r="Z13" s="7">
        <f>IF('Ligue 1'!G243&gt;'Ligue 1'!F243,3,IF(AND(ISNUMBER('Ligue 1'!G243),ISNUMBER('Ligue 1'!F243),'Ligue 1'!G243='Ligue 1'!F243),1,0))</f>
        <v>0</v>
      </c>
      <c r="AA13" s="7">
        <f>IF('Ligue 1'!F260&gt;'Ligue 1'!G260,3,IF(AND(ISNUMBER('Ligue 1'!F260),ISNUMBER('Ligue 1'!G260),'Ligue 1'!F260='Ligue 1'!G260),1,0))</f>
        <v>0</v>
      </c>
      <c r="AB13" s="7">
        <f>IF('Ligue 1'!G269&gt;'Ligue 1'!F269,3,IF(AND(ISNUMBER('Ligue 1'!G269),ISNUMBER('Ligue 1'!F269),'Ligue 1'!G269='Ligue 1'!F269),1,0))</f>
        <v>0</v>
      </c>
      <c r="AC13" s="7">
        <f>IF('Ligue 1'!F283&gt;'Ligue 1'!G283,3,IF(AND(ISNUMBER('Ligue 1'!F283),ISNUMBER('Ligue 1'!G283),'Ligue 1'!F283='Ligue 1'!G283),1,0))</f>
        <v>0</v>
      </c>
      <c r="AD13" s="7">
        <f>IF('Ligue 1'!G297&gt;'Ligue 1'!F297,3,IF(AND(ISNUMBER('Ligue 1'!G297),ISNUMBER('Ligue 1'!F297),'Ligue 1'!G297='Ligue 1'!F297),1,0))</f>
        <v>0</v>
      </c>
      <c r="AE13" s="7">
        <f>IF('Ligue 1'!F307&gt;'Ligue 1'!G307,3,IF(AND(ISNUMBER('Ligue 1'!F307),ISNUMBER('Ligue 1'!G307),'Ligue 1'!F307='Ligue 1'!G307),1,0))</f>
        <v>0</v>
      </c>
      <c r="AF13" s="7">
        <f>IF('Ligue 1'!G318&gt;'Ligue 1'!F318,3,IF(AND(ISNUMBER('Ligue 1'!G318),ISNUMBER('Ligue 1'!F318),'Ligue 1'!G318='Ligue 1'!F318),1,0))</f>
        <v>0</v>
      </c>
      <c r="AG13" s="7">
        <f>IF('Ligue 1'!F332&gt;'Ligue 1'!G332,3,IF(AND(ISNUMBER('Ligue 1'!F332),ISNUMBER('Ligue 1'!G332),'Ligue 1'!F332='Ligue 1'!G332),1,0))</f>
        <v>0</v>
      </c>
      <c r="AH13" s="7">
        <f>IF('Ligue 1'!G347&gt;'Ligue 1'!F347,3,IF(AND(ISNUMBER('Ligue 1'!G347),ISNUMBER('Ligue 1'!F347),'Ligue 1'!G347='Ligue 1'!F347),1,0))</f>
        <v>0</v>
      </c>
      <c r="AI13" s="7">
        <f>IF('Ligue 1'!F356&gt;'Ligue 1'!G356,3,IF(AND(ISNUMBER('Ligue 1'!F356),ISNUMBER('Ligue 1'!G356),'Ligue 1'!F356='Ligue 1'!G356),1,0))</f>
        <v>0</v>
      </c>
      <c r="AJ13" s="7">
        <f>IF('Ligue 1'!G372&gt;'Ligue 1'!F372,3,IF(AND(ISNUMBER('Ligue 1'!G372),ISNUMBER('Ligue 1'!F372),'Ligue 1'!G372='Ligue 1'!F372),1,0))</f>
        <v>0</v>
      </c>
      <c r="AK13" s="7">
        <f>IF('Ligue 1'!F381&gt;'Ligue 1'!G381,3,IF(AND(ISNUMBER('Ligue 1'!F381),ISNUMBER('Ligue 1'!G381),'Ligue 1'!F381='Ligue 1'!G381),1,0))</f>
        <v>0</v>
      </c>
      <c r="AL13" s="7">
        <f>IF('Ligue 1'!F390&gt;'Ligue 1'!G390,3,IF(AND(ISNUMBER('Ligue 1'!F390),ISNUMBER('Ligue 1'!G390),'Ligue 1'!F390='Ligue 1'!G390),1,0))</f>
        <v>0</v>
      </c>
      <c r="AM13" s="7">
        <f>IF('Ligue 1'!G404&gt;'Ligue 1'!F404,3,IF(AND(ISNUMBER('Ligue 1'!G404),ISNUMBER('Ligue 1'!F404),'Ligue 1'!G404='Ligue 1'!F404),1,0))</f>
        <v>0</v>
      </c>
      <c r="AN13" s="7">
        <f>IF('Ligue 1'!F416&gt;'Ligue 1'!G416,3,IF(AND(ISNUMBER('Ligue 1'!F416),ISNUMBER('Ligue 1'!G416),'Ligue 1'!F416='Ligue 1'!G416),1,0))</f>
        <v>0</v>
      </c>
      <c r="AO13" s="7">
        <f>IF('Ligue 1'!G428&gt;'Ligue 1'!F428,3,IF(AND(ISNUMBER('Ligue 1'!G428),ISNUMBER('Ligue 1'!F428),'Ligue 1'!G428='Ligue 1'!F428),1,0))</f>
        <v>0</v>
      </c>
      <c r="AP13" s="7">
        <f>IF('Ligue 1'!G440&gt;'Ligue 1'!F440,3,IF(AND(ISNUMBER('Ligue 1'!G440),ISNUMBER('Ligue 1'!F440),'Ligue 1'!G440='Ligue 1'!F440),1,0))</f>
        <v>0</v>
      </c>
      <c r="AQ13" s="7">
        <f>IF('Ligue 1'!F452&gt;'Ligue 1'!G452,3,IF(AND(ISNUMBER('Ligue 1'!F452),ISNUMBER('Ligue 1'!G452),'Ligue 1'!F452='Ligue 1'!G452),1,0))</f>
        <v>0</v>
      </c>
      <c r="AR13" s="7">
        <f t="shared" si="0"/>
        <v>2</v>
      </c>
      <c r="AS13" s="7">
        <f>SUM('Ligue 1'!F4,'Ligue 1'!G17,'Ligue 1'!F33,'Ligue 1'!G47,'Ligue 1'!F57,'Ligue 1'!G65,'Ligue 1'!F81,'Ligue 1'!G90,'Ligue 1'!G101,'Ligue 1'!F115,'Ligue 1'!G123,'Ligue 1'!F139,'Ligue 1'!G153,'Ligue 1'!F164,'Ligue 1'!G179,'Ligue 1'!F189,'Ligue 1'!G199,'Ligue 1'!F213,'Ligue 1'!G224,'Ligue 1'!F236,'Ligue 1'!G243,'Ligue 1'!F260,'Ligue 1'!G269,'Ligue 1'!F283,'Ligue 1'!G297,'Ligue 1'!F307,'Ligue 1'!G318,'Ligue 1'!F332,'Ligue 1'!G347,'Ligue 1'!F356,'Ligue 1'!G372,'Ligue 1'!F381,'Ligue 1'!F390,'Ligue 1'!G404,'Ligue 1'!F416,'Ligue 1'!G428,'Ligue 1'!G440,'Ligue 1'!F452)</f>
        <v>2</v>
      </c>
      <c r="AT13" s="7">
        <f>SUM('Ligue 1'!G4,'Ligue 1'!F17,'Ligue 1'!G33,'Ligue 1'!F47,'Ligue 1'!G57,'Ligue 1'!F65,'Ligue 1'!G81,'Ligue 1'!F90,'Ligue 1'!F101,'Ligue 1'!G115,'Ligue 1'!F123,'Ligue 1'!G139,'Ligue 1'!F153,'Ligue 1'!G164,'Ligue 1'!F179,'Ligue 1'!G189,'Ligue 1'!F199,'Ligue 1'!G213,'Ligue 1'!F224,'Ligue 1'!G236,'Ligue 1'!F243,'Ligue 1'!G260,'Ligue 1'!F269,'Ligue 1'!G283,'Ligue 1'!F297,'Ligue 1'!G307,'Ligue 1'!F318,'Ligue 1'!G332,'Ligue 1'!F347,'Ligue 1'!G356,'Ligue 1'!F372,'Ligue 1'!G381,'Ligue 1'!G390,'Ligue 1'!F404,'Ligue 1'!G416,'Ligue 1'!F428,'Ligue 1'!F440,'Ligue 1'!G452)</f>
        <v>2</v>
      </c>
      <c r="AU13" s="7">
        <f t="shared" si="1"/>
        <v>0</v>
      </c>
      <c r="AV13" s="7" t="str">
        <f t="shared" si="2"/>
        <v>Angers</v>
      </c>
      <c r="AW13" s="7">
        <f t="shared" si="3"/>
        <v>3</v>
      </c>
      <c r="AX13" s="7">
        <f t="shared" si="4"/>
        <v>1</v>
      </c>
      <c r="AY13" s="7">
        <f t="shared" si="5"/>
        <v>2</v>
      </c>
      <c r="AZ13" s="7">
        <f t="shared" si="6"/>
        <v>-1</v>
      </c>
    </row>
    <row r="14" spans="2:52" ht="23.1" customHeight="1" x14ac:dyDescent="0.25">
      <c r="B14" s="7">
        <v>13</v>
      </c>
      <c r="C14" s="7">
        <f>LARGE($D$2:$D$21,13)</f>
        <v>3.0599999999999996</v>
      </c>
      <c r="D14" s="7">
        <f>AR14+(((AS14*2.22)+AU14-AT14)/6)+0.57</f>
        <v>9.7900000000000009</v>
      </c>
      <c r="E14" s="7" t="str">
        <f>'Ligue 1'!D8</f>
        <v>Nice</v>
      </c>
      <c r="F14" s="7">
        <f>IF('Ligue 1'!F8&gt;'Ligue 1'!G8,3,IF(AND(ISNUMBER('Ligue 1'!F8),ISNUMBER('Ligue 1'!G8),'Ligue 1'!F8='Ligue 1'!G8),1,0))</f>
        <v>3</v>
      </c>
      <c r="G14" s="7">
        <f>IF('Ligue 1'!G16&gt;'Ligue 1'!F16,3,IF(AND(ISNUMBER('Ligue 1'!G16),ISNUMBER('Ligue 1'!F16),'Ligue 1'!G16='Ligue 1'!F16),1,0))</f>
        <v>3</v>
      </c>
      <c r="H14" s="7">
        <f>IF('Ligue 1'!F34&gt;'Ligue 1'!G34,3,IF(AND(ISNUMBER('Ligue 1'!F34),ISNUMBER('Ligue 1'!G34),'Ligue 1'!F34='Ligue 1'!G34),1,0))</f>
        <v>0</v>
      </c>
      <c r="I14" s="7">
        <f>IF('Ligue 1'!G42&gt;'Ligue 1'!F42,3,IF(AND(ISNUMBER('Ligue 1'!G42),ISNUMBER('Ligue 1'!F42),'Ligue 1'!G42='Ligue 1'!F42),1,0))</f>
        <v>0</v>
      </c>
      <c r="J14" s="7">
        <f>IF('Ligue 1'!F58&gt;'Ligue 1'!G58,3,IF(AND(ISNUMBER('Ligue 1'!F58),ISNUMBER('Ligue 1'!G58),'Ligue 1'!F58='Ligue 1'!G58),1,0))</f>
        <v>0</v>
      </c>
      <c r="K14" s="7">
        <f>IF('Ligue 1'!G67&gt;'Ligue 1'!F67,3,IF(AND(ISNUMBER('Ligue 1'!G67),ISNUMBER('Ligue 1'!F67),'Ligue 1'!G67='Ligue 1'!F67),1,0))</f>
        <v>0</v>
      </c>
      <c r="L14" s="7">
        <f>IF('Ligue 1'!G81&gt;'Ligue 1'!F81,3,IF(AND(ISNUMBER('Ligue 1'!G81),ISNUMBER('Ligue 1'!F81),'Ligue 1'!G81='Ligue 1'!F81),1,0))</f>
        <v>0</v>
      </c>
      <c r="M14" s="7">
        <f>IF('Ligue 1'!F92&gt;'Ligue 1'!G92,3,IF(AND(ISNUMBER('Ligue 1'!F92),ISNUMBER('Ligue 1'!G92),'Ligue 1'!F92='Ligue 1'!G92),1,0))</f>
        <v>0</v>
      </c>
      <c r="N14" s="7">
        <f>IF('Ligue 1'!G107&gt;'Ligue 1'!F107,3,IF(AND(ISNUMBER('Ligue 1'!G107),ISNUMBER('Ligue 1'!F107),'Ligue 1'!G107='Ligue 1'!F107),1,0))</f>
        <v>0</v>
      </c>
      <c r="O14" s="7">
        <f>IF('Ligue 1'!F116&gt;'Ligue 1'!G116,3,IF(AND(ISNUMBER('Ligue 1'!F116),ISNUMBER('Ligue 1'!G116),'Ligue 1'!F116='Ligue 1'!G116),1,0))</f>
        <v>0</v>
      </c>
      <c r="P14" s="7">
        <f>IF('Ligue 1'!G125&gt;'Ligue 1'!F125,3,IF(AND(ISNUMBER('Ligue 1'!G125),ISNUMBER('Ligue 1'!F125),'Ligue 1'!G125='Ligue 1'!F125),1,0))</f>
        <v>0</v>
      </c>
      <c r="Q14" s="7">
        <f>IF('Ligue 1'!F140&gt;'Ligue 1'!G140,3,IF(AND(ISNUMBER('Ligue 1'!F140),ISNUMBER('Ligue 1'!G140),'Ligue 1'!F140='Ligue 1'!G140),1,0))</f>
        <v>0</v>
      </c>
      <c r="R14" s="7">
        <f>IF('Ligue 1'!G152&gt;'Ligue 1'!F152,3,IF(AND(ISNUMBER('Ligue 1'!G152),ISNUMBER('Ligue 1'!F152),'Ligue 1'!G152='Ligue 1'!F152),1,0))</f>
        <v>0</v>
      </c>
      <c r="S14" s="7">
        <f>IF('Ligue 1'!F165&gt;'Ligue 1'!G165,3,IF(AND(ISNUMBER('Ligue 1'!F165),ISNUMBER('Ligue 1'!G165),'Ligue 1'!F165='Ligue 1'!G165),1,0))</f>
        <v>0</v>
      </c>
      <c r="T14" s="7">
        <f>IF('Ligue 1'!G173&gt;'Ligue 1'!F173,3,IF(AND(ISNUMBER('Ligue 1'!G173),ISNUMBER('Ligue 1'!F173),'Ligue 1'!G173='Ligue 1'!F173),1,0))</f>
        <v>0</v>
      </c>
      <c r="U14" s="7">
        <f>IF('Ligue 1'!F190&gt;'Ligue 1'!G190,3,IF(AND(ISNUMBER('Ligue 1'!F190),ISNUMBER('Ligue 1'!G190),'Ligue 1'!F190='Ligue 1'!G190),1,0))</f>
        <v>0</v>
      </c>
      <c r="V14" s="7">
        <f>IF('Ligue 1'!G198&gt;'Ligue 1'!F198,3,IF(AND(ISNUMBER('Ligue 1'!G198),ISNUMBER('Ligue 1'!F198),'Ligue 1'!G198='Ligue 1'!F198),1,0))</f>
        <v>0</v>
      </c>
      <c r="W14" s="7">
        <f>IF('Ligue 1'!F214&gt;'Ligue 1'!G214,3,IF(AND(ISNUMBER('Ligue 1'!F214),ISNUMBER('Ligue 1'!G214),'Ligue 1'!F214='Ligue 1'!G214),1,0))</f>
        <v>0</v>
      </c>
      <c r="X14" s="7">
        <f>IF('Ligue 1'!G228&gt;'Ligue 1'!F228,3,IF(AND(ISNUMBER('Ligue 1'!G228),ISNUMBER('Ligue 1'!F228),'Ligue 1'!G228='Ligue 1'!F228),1,0))</f>
        <v>0</v>
      </c>
      <c r="Y14" s="7">
        <f>IF('Ligue 1'!F237&gt;'Ligue 1'!G237,3,IF(AND(ISNUMBER('Ligue 1'!F237),ISNUMBER('Ligue 1'!G237),'Ligue 1'!F237='Ligue 1'!G237),1,0))</f>
        <v>0</v>
      </c>
      <c r="Z14" s="7">
        <f>IF('Ligue 1'!G250&gt;'Ligue 1'!F250,3,IF(AND(ISNUMBER('Ligue 1'!G250),ISNUMBER('Ligue 1'!F250),'Ligue 1'!G250='Ligue 1'!F250),1,0))</f>
        <v>0</v>
      </c>
      <c r="AA14" s="7">
        <f>IF('Ligue 1'!F261&gt;'Ligue 1'!G261,3,IF(AND(ISNUMBER('Ligue 1'!F261),ISNUMBER('Ligue 1'!G261),'Ligue 1'!F261='Ligue 1'!G261),1,0))</f>
        <v>0</v>
      </c>
      <c r="AB14" s="7">
        <f>IF('Ligue 1'!G270&gt;'Ligue 1'!F270,3,IF(AND(ISNUMBER('Ligue 1'!G270),ISNUMBER('Ligue 1'!F270),'Ligue 1'!G270='Ligue 1'!F270),1,0))</f>
        <v>0</v>
      </c>
      <c r="AC14" s="7">
        <f>IF('Ligue 1'!F284&gt;'Ligue 1'!G284,3,IF(AND(ISNUMBER('Ligue 1'!F284),ISNUMBER('Ligue 1'!G284),'Ligue 1'!F284='Ligue 1'!G284),1,0))</f>
        <v>0</v>
      </c>
      <c r="AD14" s="7">
        <f>IF('Ligue 1'!G291&gt;'Ligue 1'!F291,3,IF(AND(ISNUMBER('Ligue 1'!G291),ISNUMBER('Ligue 1'!F291),'Ligue 1'!G291='Ligue 1'!F291),1,0))</f>
        <v>0</v>
      </c>
      <c r="AE14" s="7">
        <f>IF('Ligue 1'!G303&gt;'Ligue 1'!F303,3,IF(AND(ISNUMBER('Ligue 1'!G303),ISNUMBER('Ligue 1'!F303),'Ligue 1'!G303='Ligue 1'!F303),1,0))</f>
        <v>0</v>
      </c>
      <c r="AF14" s="7">
        <f>IF('Ligue 1'!F322&gt;'Ligue 1'!G322,3,IF(AND(ISNUMBER('Ligue 1'!F322),ISNUMBER('Ligue 1'!G322),'Ligue 1'!F322='Ligue 1'!G322),1,0))</f>
        <v>0</v>
      </c>
      <c r="AG14" s="7">
        <f>IF('Ligue 1'!G329&gt;'Ligue 1'!F329,3,IF(AND(ISNUMBER('Ligue 1'!G329),ISNUMBER('Ligue 1'!F329),'Ligue 1'!G329='Ligue 1'!F329),1,0))</f>
        <v>0</v>
      </c>
      <c r="AH14" s="7">
        <f>IF('Ligue 1'!F345&gt;'Ligue 1'!G345,3,IF(AND(ISNUMBER('Ligue 1'!F345),ISNUMBER('Ligue 1'!G345),'Ligue 1'!F345='Ligue 1'!G345),1,0))</f>
        <v>0</v>
      </c>
      <c r="AI14" s="7">
        <f>IF('Ligue 1'!G352&gt;'Ligue 1'!F352,3,IF(AND(ISNUMBER('Ligue 1'!G352),ISNUMBER('Ligue 1'!F352),'Ligue 1'!G352='Ligue 1'!F352),1,0))</f>
        <v>0</v>
      </c>
      <c r="AJ14" s="7">
        <f>IF('Ligue 1'!F368&gt;'Ligue 1'!G368,3,IF(AND(ISNUMBER('Ligue 1'!F368),ISNUMBER('Ligue 1'!G368),'Ligue 1'!F368='Ligue 1'!G368),1,0))</f>
        <v>0</v>
      </c>
      <c r="AK14" s="7">
        <f>IF('Ligue 1'!G382&gt;'Ligue 1'!F382,3,IF(AND(ISNUMBER('Ligue 1'!G382),ISNUMBER('Ligue 1'!F382),'Ligue 1'!G382='Ligue 1'!F382),1,0))</f>
        <v>0</v>
      </c>
      <c r="AL14" s="7">
        <f>IF('Ligue 1'!F391&gt;'Ligue 1'!G391,3,IF(AND(ISNUMBER('Ligue 1'!F391),ISNUMBER('Ligue 1'!G391),'Ligue 1'!F391='Ligue 1'!G391),1,0))</f>
        <v>0</v>
      </c>
      <c r="AM14" s="7">
        <f>IF('Ligue 1'!F406&gt;'Ligue 1'!G406,3,IF(AND(ISNUMBER('Ligue 1'!F406),ISNUMBER('Ligue 1'!G406),'Ligue 1'!F406='Ligue 1'!G406),1,0))</f>
        <v>0</v>
      </c>
      <c r="AN14" s="7">
        <f>IF('Ligue 1'!G417&gt;'Ligue 1'!F417,3,IF(AND(ISNUMBER('Ligue 1'!G417),ISNUMBER('Ligue 1'!F417),'Ligue 1'!G417='Ligue 1'!F417),1,0))</f>
        <v>0</v>
      </c>
      <c r="AO14" s="7">
        <f>IF('Ligue 1'!F428&gt;'Ligue 1'!G428,3,IF(AND(ISNUMBER('Ligue 1'!F428),ISNUMBER('Ligue 1'!G428),'Ligue 1'!F428='Ligue 1'!G428),1,0))</f>
        <v>0</v>
      </c>
      <c r="AP14" s="7">
        <f>IF('Ligue 1'!G442&gt;'Ligue 1'!F442,3,IF(AND(ISNUMBER('Ligue 1'!G442),ISNUMBER('Ligue 1'!F442),'Ligue 1'!G442='Ligue 1'!F442),1,0))</f>
        <v>0</v>
      </c>
      <c r="AQ14" s="7">
        <f>IF('Ligue 1'!F453&gt;'Ligue 1'!G453,3,IF(AND(ISNUMBER('Ligue 1'!F453),ISNUMBER('Ligue 1'!G453),'Ligue 1'!F453='Ligue 1'!G453),1,0))</f>
        <v>0</v>
      </c>
      <c r="AR14" s="7">
        <f t="shared" si="0"/>
        <v>6</v>
      </c>
      <c r="AS14" s="7">
        <f>SUM('Ligue 1'!F8,'Ligue 1'!G16,'Ligue 1'!F34,'Ligue 1'!G42,'Ligue 1'!F58,'Ligue 1'!G67,'Ligue 1'!F81,'Ligue 1'!F92,'Ligue 1'!G107,'Ligue 1'!F116,'Ligue 1'!G125,'Ligue 1'!F140,'Ligue 1'!G152,'Ligue 1'!F165,'Ligue 1'!G173,'Ligue 1'!F190,'Ligue 1'!G198,'Ligue 1'!F214,'Ligue 1'!G228,'Ligue 1'!F237,'Ligue 1'!G250,'Ligue 1'!F261,'Ligue 1'!G270,'Ligue 1'!F284,'Ligue 1'!G291,'Ligue 1'!G303,'Ligue 1'!F322,'Ligue 1'!G329,'Ligue 1'!F345,'Ligue 1'!G352,'Ligue 1'!F368,'Ligue 1'!G382,'Ligue 1'!F391,'Ligue 1'!F406,'Ligue 1'!G417,'Ligue 1'!F428,'Ligue 1'!G442,'Ligue 1'!F453)</f>
        <v>6</v>
      </c>
      <c r="AT14" s="7">
        <f>SUM('Ligue 1'!G8,'Ligue 1'!F16,'Ligue 1'!G34,'Ligue 1'!F42,'Ligue 1'!G58,'Ligue 1'!F67,'Ligue 1'!F81,'Ligue 1'!G92,'Ligue 1'!F107,'Ligue 1'!G116,'Ligue 1'!F125,'Ligue 1'!G140,'Ligue 1'!F152,'Ligue 1'!G165,'Ligue 1'!F173,'Ligue 1'!G190,'Ligue 1'!F198,'Ligue 1'!G214,'Ligue 1'!F228,'Ligue 1'!G237,'Ligue 1'!F250,'Ligue 1'!G261,'Ligue 1'!F270,'Ligue 1'!G284,'Ligue 1'!F291,'Ligue 1'!F303,'Ligue 1'!G322,'Ligue 1'!F329,'Ligue 1'!G345,'Ligue 1'!F352,'Ligue 1'!G368,'Ligue 1'!F382,'Ligue 1'!G391,'Ligue 1'!G406,'Ligue 1'!F417,'Ligue 1'!G428,'Ligue 1'!F442,'Ligue 1'!G453)</f>
        <v>0</v>
      </c>
      <c r="AU14" s="7">
        <f t="shared" si="1"/>
        <v>6</v>
      </c>
      <c r="AV14" s="7" t="str">
        <f t="shared" si="2"/>
        <v>Dijon</v>
      </c>
      <c r="AW14" s="7">
        <f t="shared" si="3"/>
        <v>2</v>
      </c>
      <c r="AX14" s="7">
        <f t="shared" si="4"/>
        <v>3</v>
      </c>
      <c r="AY14" s="7">
        <f t="shared" si="5"/>
        <v>3</v>
      </c>
      <c r="AZ14" s="7">
        <f t="shared" si="6"/>
        <v>0</v>
      </c>
    </row>
    <row r="15" spans="2:52" ht="23.1" customHeight="1" x14ac:dyDescent="0.25">
      <c r="B15" s="7">
        <v>14</v>
      </c>
      <c r="C15" s="7">
        <f>LARGE($D$2:$D$21,14)</f>
        <v>2.9633333333333334</v>
      </c>
      <c r="D15" s="7">
        <f>AR15+(((AS15*2.23)+AU15-AT15)/6)+0.58</f>
        <v>-0.42000000000000004</v>
      </c>
      <c r="E15" s="7" t="str">
        <f>'Ligue 1'!E5</f>
        <v>Nîmes</v>
      </c>
      <c r="F15" s="7">
        <f>IF('Ligue 1'!G5&gt;'Ligue 1'!F5,3,IF(AND(ISNUMBER('Ligue 1'!G5),ISNUMBER('Ligue 1'!F5),'Ligue 1'!G5='Ligue 1'!F5),1,0))</f>
        <v>0</v>
      </c>
      <c r="G15" s="7">
        <f>IF('Ligue 1'!F20&gt;'Ligue 1'!G20,3,IF(AND(ISNUMBER('Ligue 1'!F20),ISNUMBER('Ligue 1'!G20),'Ligue 1'!F20='Ligue 1'!G20),1,0))</f>
        <v>0</v>
      </c>
      <c r="H15" s="7">
        <f>IF('Ligue 1'!G36&gt;'Ligue 1'!F36,3,IF(AND(ISNUMBER('Ligue 1'!G36),ISNUMBER('Ligue 1'!F36),'Ligue 1'!G36='Ligue 1'!F36),1,0))</f>
        <v>0</v>
      </c>
      <c r="I15" s="7">
        <f>IF('Ligue 1'!F43&gt;'Ligue 1'!G43,3,IF(AND(ISNUMBER('Ligue 1'!F43),ISNUMBER('Ligue 1'!G43),'Ligue 1'!F43='Ligue 1'!G43),1,0))</f>
        <v>0</v>
      </c>
      <c r="J15" s="7">
        <f>IF('Ligue 1'!G52&gt;'Ligue 1'!F52,3,IF(AND(ISNUMBER('Ligue 1'!G52),ISNUMBER('Ligue 1'!F52),'Ligue 1'!G52='Ligue 1'!F52),1,0))</f>
        <v>0</v>
      </c>
      <c r="K15" s="7">
        <f>IF('Ligue 1'!G66&gt;'Ligue 1'!F66,3,IF(AND(ISNUMBER('Ligue 1'!G66),ISNUMBER('Ligue 1'!F66),'Ligue 1'!G66='Ligue 1'!F66),1,0))</f>
        <v>0</v>
      </c>
      <c r="L15" s="7">
        <f>IF('Ligue 1'!F82&gt;'Ligue 1'!G82,3,IF(AND(ISNUMBER('Ligue 1'!F82),ISNUMBER('Ligue 1'!G82),'Ligue 1'!F82='Ligue 1'!G82),1,0))</f>
        <v>0</v>
      </c>
      <c r="M15" s="7">
        <f>IF('Ligue 1'!G91&gt;'Ligue 1'!F91,3,IF(AND(ISNUMBER('Ligue 1'!G91),ISNUMBER('Ligue 1'!F91),'Ligue 1'!G91='Ligue 1'!F91),1,0))</f>
        <v>0</v>
      </c>
      <c r="N15" s="7">
        <f>IF('Ligue 1'!F106&gt;'Ligue 1'!G106,3,IF(AND(ISNUMBER('Ligue 1'!F106),ISNUMBER('Ligue 1'!G106),'Ligue 1'!F106='Ligue 1'!G106),1,0))</f>
        <v>0</v>
      </c>
      <c r="O15" s="7">
        <f>IF('Ligue 1'!G113&gt;'Ligue 1'!F113,3,IF(AND(ISNUMBER('Ligue 1'!G113),ISNUMBER('Ligue 1'!F113),'Ligue 1'!G113='Ligue 1'!F113),1,0))</f>
        <v>0</v>
      </c>
      <c r="P15" s="7">
        <f>IF('Ligue 1'!F129&gt;'Ligue 1'!G129,3,IF(AND(ISNUMBER('Ligue 1'!F129),ISNUMBER('Ligue 1'!G129),'Ligue 1'!F129='Ligue 1'!G129),1,0))</f>
        <v>0</v>
      </c>
      <c r="Q15" s="7">
        <f>IF('Ligue 1'!G136&gt;'Ligue 1'!F136,3,IF(AND(ISNUMBER('Ligue 1'!G136),ISNUMBER('Ligue 1'!F136),'Ligue 1'!G136='Ligue 1'!F136),1,0))</f>
        <v>0</v>
      </c>
      <c r="R15" s="7">
        <f>IF('Ligue 1'!F152&gt;'Ligue 1'!G152,3,IF(AND(ISNUMBER('Ligue 1'!F152),ISNUMBER('Ligue 1'!G152),'Ligue 1'!F152='Ligue 1'!G152),1,0))</f>
        <v>0</v>
      </c>
      <c r="S15" s="7">
        <f>IF('Ligue 1'!G168&gt;'Ligue 1'!F168,3,IF(AND(ISNUMBER('Ligue 1'!G168),ISNUMBER('Ligue 1'!F168),'Ligue 1'!G168='Ligue 1'!F168),1,0))</f>
        <v>0</v>
      </c>
      <c r="T15" s="7">
        <f>IF('Ligue 1'!F177&gt;'Ligue 1'!G177,3,IF(AND(ISNUMBER('Ligue 1'!F177),ISNUMBER('Ligue 1'!G177),'Ligue 1'!F177='Ligue 1'!G177),1,0))</f>
        <v>0</v>
      </c>
      <c r="U15" s="7">
        <f>IF('Ligue 1'!G185&gt;'Ligue 1'!F185,3,IF(AND(ISNUMBER('Ligue 1'!G185),ISNUMBER('Ligue 1'!F185),'Ligue 1'!G185='Ligue 1'!F185),1,0))</f>
        <v>0</v>
      </c>
      <c r="V15" s="7">
        <f>IF('Ligue 1'!F199&gt;'Ligue 1'!G199,3,IF(AND(ISNUMBER('Ligue 1'!F199),ISNUMBER('Ligue 1'!G199),'Ligue 1'!F199='Ligue 1'!G199),1,0))</f>
        <v>0</v>
      </c>
      <c r="W15" s="7">
        <f>IF('Ligue 1'!F215&gt;'Ligue 1'!G215,3,IF(AND(ISNUMBER('Ligue 1'!F215),ISNUMBER('Ligue 1'!G215),'Ligue 1'!F215='Ligue 1'!G215),1,0))</f>
        <v>0</v>
      </c>
      <c r="X15" s="7">
        <f>IF('Ligue 1'!G226&gt;'Ligue 1'!F226,3,IF(AND(ISNUMBER('Ligue 1'!G226),ISNUMBER('Ligue 1'!F226),'Ligue 1'!G226='Ligue 1'!F226),1,0))</f>
        <v>0</v>
      </c>
      <c r="Y15" s="7">
        <f>IF('Ligue 1'!F238&gt;'Ligue 1'!G238,3,IF(AND(ISNUMBER('Ligue 1'!F238),ISNUMBER('Ligue 1'!G238),'Ligue 1'!F238='Ligue 1'!G238),1,0))</f>
        <v>0</v>
      </c>
      <c r="Z15" s="7">
        <f>IF('Ligue 1'!F248&gt;'Ligue 1'!G248,3,IF(AND(ISNUMBER('Ligue 1'!F248),ISNUMBER('Ligue 1'!G248),'Ligue 1'!F248='Ligue 1'!G248),1,0))</f>
        <v>0</v>
      </c>
      <c r="AA15" s="7">
        <f>IF('Ligue 1'!G261&gt;'Ligue 1'!F261,3,IF(AND(ISNUMBER('Ligue 1'!G261),ISNUMBER('Ligue 1'!F261),'Ligue 1'!G261='Ligue 1'!F261),1,0))</f>
        <v>0</v>
      </c>
      <c r="AB15" s="7">
        <f>IF('Ligue 1'!F272&gt;'Ligue 1'!G272,3,IF(AND(ISNUMBER('Ligue 1'!F272),ISNUMBER('Ligue 1'!G272),'Ligue 1'!F272='Ligue 1'!G272),1,0))</f>
        <v>0</v>
      </c>
      <c r="AC15" s="7">
        <f>IF('Ligue 1'!G283&gt;'Ligue 1'!F283,3,IF(AND(ISNUMBER('Ligue 1'!G283),ISNUMBER('Ligue 1'!F283),'Ligue 1'!G283='Ligue 1'!F283),1,0))</f>
        <v>0</v>
      </c>
      <c r="AD15" s="7">
        <f>IF('Ligue 1'!F298&gt;'Ligue 1'!G298,3,IF(AND(ISNUMBER('Ligue 1'!F298),ISNUMBER('Ligue 1'!G298),'Ligue 1'!F298='Ligue 1'!G298),1,0))</f>
        <v>0</v>
      </c>
      <c r="AE15" s="7">
        <f>IF('Ligue 1'!G308&gt;'Ligue 1'!F308,3,IF(AND(ISNUMBER('Ligue 1'!G308),ISNUMBER('Ligue 1'!F308),'Ligue 1'!G308='Ligue 1'!F308),1,0))</f>
        <v>0</v>
      </c>
      <c r="AF15" s="7">
        <f>IF('Ligue 1'!F323&gt;'Ligue 1'!G323,3,IF(AND(ISNUMBER('Ligue 1'!F323),ISNUMBER('Ligue 1'!G323),'Ligue 1'!F323='Ligue 1'!G323),1,0))</f>
        <v>0</v>
      </c>
      <c r="AG15" s="7">
        <f>IF('Ligue 1'!G327&gt;'Ligue 1'!F327,3,IF(AND(ISNUMBER('Ligue 1'!G327),ISNUMBER('Ligue 1'!F327),'Ligue 1'!G327='Ligue 1'!F327),1,0))</f>
        <v>0</v>
      </c>
      <c r="AH15" s="7">
        <f>IF('Ligue 1'!F346&gt;'Ligue 1'!G346,3,IF(AND(ISNUMBER('Ligue 1'!F346),ISNUMBER('Ligue 1'!G346),'Ligue 1'!F346='Ligue 1'!G346),1,0))</f>
        <v>0</v>
      </c>
      <c r="AI15" s="7">
        <f>IF('Ligue 1'!G358&gt;'Ligue 1'!F358,3,IF(AND(ISNUMBER('Ligue 1'!G358),ISNUMBER('Ligue 1'!F358),'Ligue 1'!G358='Ligue 1'!F358),1,0))</f>
        <v>0</v>
      </c>
      <c r="AJ15" s="7">
        <f>IF('Ligue 1'!F369&gt;'Ligue 1'!G369,3,IF(AND(ISNUMBER('Ligue 1'!F369),ISNUMBER('Ligue 1'!G369),'Ligue 1'!F369='Ligue 1'!G369),1,0))</f>
        <v>0</v>
      </c>
      <c r="AK15" s="7">
        <f>IF('Ligue 1'!G378&gt;'Ligue 1'!F378,3,IF(AND(ISNUMBER('Ligue 1'!G378),ISNUMBER('Ligue 1'!F378),'Ligue 1'!G378='Ligue 1'!F378),1,0))</f>
        <v>0</v>
      </c>
      <c r="AL15" s="7">
        <f>IF('Ligue 1'!F392&gt;'Ligue 1'!G392,3,IF(AND(ISNUMBER('Ligue 1'!F392),ISNUMBER('Ligue 1'!G392),'Ligue 1'!F392='Ligue 1'!G392),1,0))</f>
        <v>0</v>
      </c>
      <c r="AM15" s="7">
        <f>IF('Ligue 1'!G403&gt;'Ligue 1'!F403,3,IF(AND(ISNUMBER('Ligue 1'!G403),ISNUMBER('Ligue 1'!F403),'Ligue 1'!G403='Ligue 1'!F403),1,0))</f>
        <v>0</v>
      </c>
      <c r="AN15" s="7">
        <f>IF('Ligue 1'!G418&gt;'Ligue 1'!F418,3,IF(AND(ISNUMBER('Ligue 1'!G418),ISNUMBER('Ligue 1'!F418),'Ligue 1'!G418='Ligue 1'!F418),1,0))</f>
        <v>0</v>
      </c>
      <c r="AO15" s="7">
        <f>IF('Ligue 1'!F429&gt;'Ligue 1'!G429,3,IF(AND(ISNUMBER('Ligue 1'!F429),ISNUMBER('Ligue 1'!G429),'Ligue 1'!F429='Ligue 1'!G429),1,0))</f>
        <v>0</v>
      </c>
      <c r="AP15" s="7">
        <f>IF('Ligue 1'!G436&gt;'Ligue 1'!F436,3,IF(AND(ISNUMBER('Ligue 1'!G436),ISNUMBER('Ligue 1'!F436),'Ligue 1'!G436='Ligue 1'!F436),1,0))</f>
        <v>0</v>
      </c>
      <c r="AQ15" s="7">
        <f>IF('Ligue 1'!F454&gt;'Ligue 1'!G454,3,IF(AND(ISNUMBER('Ligue 1'!F454),ISNUMBER('Ligue 1'!G454),'Ligue 1'!F454='Ligue 1'!G454),1,0))</f>
        <v>0</v>
      </c>
      <c r="AR15" s="7">
        <f t="shared" si="0"/>
        <v>0</v>
      </c>
      <c r="AS15" s="7">
        <f>SUM('Ligue 1'!G5,'Ligue 1'!F20,'Ligue 1'!G36,'Ligue 1'!F43,'Ligue 1'!G52,'Ligue 1'!G66,'Ligue 1'!F82,'Ligue 1'!G91,'Ligue 1'!F106,'Ligue 1'!G113,'Ligue 1'!F129,'Ligue 1'!G136,'Ligue 1'!F152,'Ligue 1'!G168,'Ligue 1'!F177,'Ligue 1'!G185,'Ligue 1'!F199,'Ligue 1'!F215,'Ligue 1'!G226,'Ligue 1'!F238,'Ligue 1'!F248,'Ligue 1'!G261,'Ligue 1'!F272,'Ligue 1'!G283,'Ligue 1'!F298,'Ligue 1'!G308,'Ligue 1'!F323,'Ligue 1'!G327,'Ligue 1'!F346,'Ligue 1'!G358,'Ligue 1'!F369,'Ligue 1'!G378,'Ligue 1'!F392,'Ligue 1'!G403,'Ligue 1'!G418,'Ligue 1'!F429,'Ligue 1'!G436,'Ligue 1'!F454)</f>
        <v>0</v>
      </c>
      <c r="AT15" s="7">
        <f>SUM('Ligue 1'!F5,'Ligue 1'!G20,'Ligue 1'!F36,'Ligue 1'!G43,'Ligue 1'!F52,'Ligue 1'!F66,'Ligue 1'!G82,'Ligue 1'!F91,'Ligue 1'!G106,'Ligue 1'!F113,'Ligue 1'!G129,'Ligue 1'!F136,'Ligue 1'!G152,'Ligue 1'!F168,'Ligue 1'!G177,'Ligue 1'!F185,'Ligue 1'!G199,'Ligue 1'!G215,'Ligue 1'!F226,'Ligue 1'!G238,'Ligue 1'!G248,'Ligue 1'!F261,'Ligue 1'!G272,'Ligue 1'!F283,'Ligue 1'!G298,'Ligue 1'!F308,'Ligue 1'!G323,'Ligue 1'!F327,'Ligue 1'!G346,'Ligue 1'!F358,'Ligue 1'!G369,'Ligue 1'!F378,'Ligue 1'!G392,'Ligue 1'!F403,'Ligue 1'!F418,'Ligue 1'!G429,'Ligue 1'!F436,'Ligue 1'!G454)</f>
        <v>3</v>
      </c>
      <c r="AU15" s="7">
        <f t="shared" si="1"/>
        <v>-3</v>
      </c>
      <c r="AV15" s="7" t="str">
        <f t="shared" si="2"/>
        <v>Nantes</v>
      </c>
      <c r="AW15" s="7">
        <f t="shared" si="3"/>
        <v>2</v>
      </c>
      <c r="AX15" s="7">
        <f t="shared" si="4"/>
        <v>2</v>
      </c>
      <c r="AY15" s="7">
        <f t="shared" si="5"/>
        <v>2</v>
      </c>
      <c r="AZ15" s="7">
        <f t="shared" si="6"/>
        <v>0</v>
      </c>
    </row>
    <row r="16" spans="2:52" ht="23.1" customHeight="1" x14ac:dyDescent="0.25">
      <c r="B16" s="7">
        <v>15</v>
      </c>
      <c r="C16" s="7">
        <f>LARGE($D$2:$D$21,15)</f>
        <v>1.6166666666666667</v>
      </c>
      <c r="D16" s="7">
        <f>AR16+(((AS16*2.24)+AU16-AT16)/6)+0.59</f>
        <v>9.7033333333333331</v>
      </c>
      <c r="E16" s="7" t="str">
        <f>'Ligue 1'!D12</f>
        <v>PSG</v>
      </c>
      <c r="F16" s="7">
        <f>IF('Ligue 1'!F12&gt;'Ligue 1'!G12,3,IF(AND(ISNUMBER('Ligue 1'!F12),ISNUMBER('Ligue 1'!G12),'Ligue 1'!F12='Ligue 1'!G12),1,0))</f>
        <v>3</v>
      </c>
      <c r="G16" s="7">
        <f>IF('Ligue 1'!G18&gt;'Ligue 1'!F18,3,IF(AND(ISNUMBER('Ligue 1'!G18),ISNUMBER('Ligue 1'!F18),'Ligue 1'!G18='Ligue 1'!F18),1,0))</f>
        <v>3</v>
      </c>
      <c r="H16" s="7">
        <f>IF('Ligue 1'!F35&gt;'Ligue 1'!G35,3,IF(AND(ISNUMBER('Ligue 1'!F35),ISNUMBER('Ligue 1'!G35),'Ligue 1'!F35='Ligue 1'!G35),1,0))</f>
        <v>0</v>
      </c>
      <c r="I16" s="7">
        <f>IF('Ligue 1'!G43&gt;'Ligue 1'!F43,3,IF(AND(ISNUMBER('Ligue 1'!G43),ISNUMBER('Ligue 1'!F43),'Ligue 1'!G43='Ligue 1'!F43),1,0))</f>
        <v>0</v>
      </c>
      <c r="J16" s="7">
        <f>IF('Ligue 1'!F59&gt;'Ligue 1'!G59,3,IF(AND(ISNUMBER('Ligue 1'!F59),ISNUMBER('Ligue 1'!G59),'Ligue 1'!F59='Ligue 1'!G59),1,0))</f>
        <v>0</v>
      </c>
      <c r="K16" s="7">
        <f>IF('Ligue 1'!G69&gt;'Ligue 1'!F69,3,IF(AND(ISNUMBER('Ligue 1'!G69),ISNUMBER('Ligue 1'!F69),'Ligue 1'!G69='Ligue 1'!F69),1,0))</f>
        <v>0</v>
      </c>
      <c r="L16" s="7">
        <f>IF('Ligue 1'!F83&gt;'Ligue 1'!G83,3,IF(AND(ISNUMBER('Ligue 1'!F83),ISNUMBER('Ligue 1'!G83),'Ligue 1'!F83='Ligue 1'!G83),1,0))</f>
        <v>0</v>
      </c>
      <c r="M16" s="7">
        <f>IF('Ligue 1'!G92&gt;'Ligue 1'!F92,3,IF(AND(ISNUMBER('Ligue 1'!G92),ISNUMBER('Ligue 1'!F92),'Ligue 1'!G92='Ligue 1'!F92),1,0))</f>
        <v>0</v>
      </c>
      <c r="N16" s="7">
        <f>IF('Ligue 1'!F108&gt;'Ligue 1'!G108,3,IF(AND(ISNUMBER('Ligue 1'!F108),ISNUMBER('Ligue 1'!G108),'Ligue 1'!F108='Ligue 1'!G108),1,0))</f>
        <v>0</v>
      </c>
      <c r="O16" s="7">
        <f>IF('Ligue 1'!F117&gt;'Ligue 1'!G117,3,IF(AND(ISNUMBER('Ligue 1'!F117),ISNUMBER('Ligue 1'!G117),'Ligue 1'!F117='Ligue 1'!G117),1,0))</f>
        <v>0</v>
      </c>
      <c r="P16" s="7">
        <f>IF('Ligue 1'!G132&gt;'Ligue 1'!F132,3,IF(AND(ISNUMBER('Ligue 1'!G132),ISNUMBER('Ligue 1'!F132),'Ligue 1'!G132='Ligue 1'!F132),1,0))</f>
        <v>0</v>
      </c>
      <c r="Q16" s="7">
        <f>IF('Ligue 1'!F141&gt;'Ligue 1'!G141,3,IF(AND(ISNUMBER('Ligue 1'!F141),ISNUMBER('Ligue 1'!G141),'Ligue 1'!F141='Ligue 1'!G141),1,0))</f>
        <v>0</v>
      </c>
      <c r="R16" s="7">
        <f>IF('Ligue 1'!G156&gt;'Ligue 1'!F156,3,IF(AND(ISNUMBER('Ligue 1'!G156),ISNUMBER('Ligue 1'!F156),'Ligue 1'!G156='Ligue 1'!F156),1,0))</f>
        <v>0</v>
      </c>
      <c r="S16" s="7">
        <f>IF('Ligue 1'!F166&gt;'Ligue 1'!G166,3,IF(AND(ISNUMBER('Ligue 1'!F166),ISNUMBER('Ligue 1'!G166),'Ligue 1'!F166='Ligue 1'!G166),1,0))</f>
        <v>0</v>
      </c>
      <c r="T16" s="7">
        <f>IF('Ligue 1'!G172&gt;'Ligue 1'!F172,3,IF(AND(ISNUMBER('Ligue 1'!G172),ISNUMBER('Ligue 1'!F172),'Ligue 1'!G172='Ligue 1'!F172),1,0))</f>
        <v>0</v>
      </c>
      <c r="U16" s="7">
        <f>IF('Ligue 1'!G192&gt;'Ligue 1'!F192,3,IF(AND(ISNUMBER('Ligue 1'!G192),ISNUMBER('Ligue 1'!F192),'Ligue 1'!G192='Ligue 1'!F192),1,0))</f>
        <v>0</v>
      </c>
      <c r="V16" s="7">
        <f>IF('Ligue 1'!F200&gt;'Ligue 1'!G200,3,IF(AND(ISNUMBER('Ligue 1'!F200),ISNUMBER('Ligue 1'!G200),'Ligue 1'!F200='Ligue 1'!G200),1,0))</f>
        <v>0</v>
      </c>
      <c r="W16" s="7">
        <f>IF('Ligue 1'!G209&gt;'Ligue 1'!F209,3,IF(AND(ISNUMBER('Ligue 1'!G209),ISNUMBER('Ligue 1'!F209),'Ligue 1'!G209='Ligue 1'!F209),1,0))</f>
        <v>0</v>
      </c>
      <c r="X16" s="7">
        <f>IF('Ligue 1'!F224&gt;'Ligue 1'!G224,3,IF(AND(ISNUMBER('Ligue 1'!F224),ISNUMBER('Ligue 1'!G224),'Ligue 1'!F224='Ligue 1'!G224),1,0))</f>
        <v>0</v>
      </c>
      <c r="Y16" s="7">
        <f>IF('Ligue 1'!G231&gt;'Ligue 1'!F231,3,IF(AND(ISNUMBER('Ligue 1'!G231),ISNUMBER('Ligue 1'!F231),'Ligue 1'!G231='Ligue 1'!F231),1,0))</f>
        <v>0</v>
      </c>
      <c r="Z16" s="7">
        <f>IF('Ligue 1'!F249&gt;'Ligue 1'!G249,3,IF(AND(ISNUMBER('Ligue 1'!F249),ISNUMBER('Ligue 1'!G249),'Ligue 1'!F249='Ligue 1'!G249),1,0))</f>
        <v>0</v>
      </c>
      <c r="AA16" s="7">
        <f>IF('Ligue 1'!F262&gt;'Ligue 1'!G262,3,IF(AND(ISNUMBER('Ligue 1'!F262),ISNUMBER('Ligue 1'!G262),'Ligue 1'!F262='Ligue 1'!G262),1,0))</f>
        <v>0</v>
      </c>
      <c r="AB16" s="7">
        <f>IF('Ligue 1'!G276&gt;'Ligue 1'!F276,3,IF(AND(ISNUMBER('Ligue 1'!G276),ISNUMBER('Ligue 1'!F276),'Ligue 1'!G276='Ligue 1'!F276),1,0))</f>
        <v>0</v>
      </c>
      <c r="AC16" s="7">
        <f>IF('Ligue 1'!F285&gt;'Ligue 1'!G285,3,IF(AND(ISNUMBER('Ligue 1'!F285),ISNUMBER('Ligue 1'!G285),'Ligue 1'!F285='Ligue 1'!G285),1,0))</f>
        <v>0</v>
      </c>
      <c r="AD16" s="7">
        <f>IF('Ligue 1'!G300&gt;'Ligue 1'!F300,3,IF(AND(ISNUMBER('Ligue 1'!G300),ISNUMBER('Ligue 1'!F300),'Ligue 1'!G300='Ligue 1'!F300),1,0))</f>
        <v>0</v>
      </c>
      <c r="AE16" s="7">
        <f>IF('Ligue 1'!F308&gt;'Ligue 1'!G308,3,IF(AND(ISNUMBER('Ligue 1'!F308),ISNUMBER('Ligue 1'!G308),'Ligue 1'!F308='Ligue 1'!G308),1,0))</f>
        <v>0</v>
      </c>
      <c r="AF16" s="7">
        <f>IF('Ligue 1'!G317&gt;'Ligue 1'!F317,3,IF(AND(ISNUMBER('Ligue 1'!G317),ISNUMBER('Ligue 1'!F317),'Ligue 1'!G317='Ligue 1'!F317),1,0))</f>
        <v>0</v>
      </c>
      <c r="AG16" s="7">
        <f>IF('Ligue 1'!G332&gt;'Ligue 1'!F332,3,IF(AND(ISNUMBER('Ligue 1'!G332),ISNUMBER('Ligue 1'!F332),'Ligue 1'!G332='Ligue 1'!F332),1,0))</f>
        <v>0</v>
      </c>
      <c r="AH16" s="7">
        <f>IF('Ligue 1'!F348&gt;'Ligue 1'!G348,3,IF(AND(ISNUMBER('Ligue 1'!F348),ISNUMBER('Ligue 1'!G348),'Ligue 1'!F348='Ligue 1'!G348),1,0))</f>
        <v>0</v>
      </c>
      <c r="AI16" s="7">
        <f>IF('Ligue 1'!G360&gt;'Ligue 1'!F360,3,IF(AND(ISNUMBER('Ligue 1'!G360),ISNUMBER('Ligue 1'!F360),'Ligue 1'!G360='Ligue 1'!F360),1,0))</f>
        <v>0</v>
      </c>
      <c r="AJ16" s="7">
        <f>IF('Ligue 1'!F370&gt;'Ligue 1'!G370,3,IF(AND(ISNUMBER('Ligue 1'!F370),ISNUMBER('Ligue 1'!G370),'Ligue 1'!F370='Ligue 1'!G370),1,0))</f>
        <v>0</v>
      </c>
      <c r="AK16" s="7">
        <f>IF('Ligue 1'!G377&gt;'Ligue 1'!F377,3,IF(AND(ISNUMBER('Ligue 1'!G377),ISNUMBER('Ligue 1'!F377),'Ligue 1'!G377='Ligue 1'!F377),1,0))</f>
        <v>0</v>
      </c>
      <c r="AL16" s="7">
        <f>IF('Ligue 1'!F396&gt;'Ligue 1'!G396,3,IF(AND(ISNUMBER('Ligue 1'!F396),ISNUMBER('Ligue 1'!G396),'Ligue 1'!F396='Ligue 1'!G396),1,0))</f>
        <v>0</v>
      </c>
      <c r="AM16" s="7">
        <f>IF('Ligue 1'!G405&gt;'Ligue 1'!F405,3,IF(AND(ISNUMBER('Ligue 1'!G405),ISNUMBER('Ligue 1'!F405),'Ligue 1'!G405='Ligue 1'!F405),1,0))</f>
        <v>0</v>
      </c>
      <c r="AN16" s="7">
        <f>IF('Ligue 1'!F417&gt;'Ligue 1'!G417,3,IF(AND(ISNUMBER('Ligue 1'!F417),ISNUMBER('Ligue 1'!G417),'Ligue 1'!F417='Ligue 1'!G417),1,0))</f>
        <v>0</v>
      </c>
      <c r="AO16" s="7">
        <f>IF('Ligue 1'!G424&gt;'Ligue 1'!F424,3,IF(AND(ISNUMBER('Ligue 1'!G424),ISNUMBER('Ligue 1'!F424),'Ligue 1'!G424='Ligue 1'!F424),1,0))</f>
        <v>0</v>
      </c>
      <c r="AP16" s="7">
        <f>IF('Ligue 1'!F441&gt;'Ligue 1'!G441,3,IF(AND(ISNUMBER('Ligue 1'!F441),ISNUMBER('Ligue 1'!G441),'Ligue 1'!F441='Ligue 1'!G441),1,0))</f>
        <v>0</v>
      </c>
      <c r="AQ16" s="7">
        <f>IF('Ligue 1'!G455&gt;'Ligue 1'!F455,3,IF(AND(ISNUMBER('Ligue 1'!G455),ISNUMBER('Ligue 1'!F455),'Ligue 1'!G455='Ligue 1'!F455),1,0))</f>
        <v>0</v>
      </c>
      <c r="AR16" s="7">
        <f t="shared" si="0"/>
        <v>6</v>
      </c>
      <c r="AS16" s="7">
        <f>SUM('Ligue 1'!F12,'Ligue 1'!G18,'Ligue 1'!F35,'Ligue 1'!G43,'Ligue 1'!F59,'Ligue 1'!G69,'Ligue 1'!F83,'Ligue 1'!G92,'Ligue 1'!F108,'Ligue 1'!F117,'Ligue 1'!G132,'Ligue 1'!F141,'Ligue 1'!G156,'Ligue 1'!F166,'Ligue 1'!G172,'Ligue 1'!G192,'Ligue 1'!F200,'Ligue 1'!G209,'Ligue 1'!F224,'Ligue 1'!G231,'Ligue 1'!F249,'Ligue 1'!F262,'Ligue 1'!G276,'Ligue 1'!F285,'Ligue 1'!G300,'Ligue 1'!F308,'Ligue 1'!G317,'Ligue 1'!G332,'Ligue 1'!F348,'Ligue 1'!G360,'Ligue 1'!F370,'Ligue 1'!G377,'Ligue 1'!F396,'Ligue 1'!G405,'Ligue 1'!F417,'Ligue 1'!G424,'Ligue 1'!F441,'Ligue 1'!G455)</f>
        <v>7</v>
      </c>
      <c r="AT16" s="7">
        <f>SUM('Ligue 1'!G12,'Ligue 1'!F18,'Ligue 1'!G35,'Ligue 1'!F43,'Ligue 1'!G59,'Ligue 1'!F69,'Ligue 1'!G83,'Ligue 1'!F92,'Ligue 1'!G108,'Ligue 1'!F117,'Ligue 1'!F132,'Ligue 1'!G141,'Ligue 1'!F156,'Ligue 1'!G166,'Ligue 1'!F172,'Ligue 1'!F192,'Ligue 1'!G200,'Ligue 1'!F209,'Ligue 1'!G224,'Ligue 1'!F231,'Ligue 1'!G249,'Ligue 1'!G262,'Ligue 1'!F276,'Ligue 1'!G285,'Ligue 1'!F300,'Ligue 1'!G308,'Ligue 1'!F317,'Ligue 1'!F332,'Ligue 1'!G348,'Ligue 1'!F360,'Ligue 1'!G370,'Ligue 1'!F377,'Ligue 1'!G396,'Ligue 1'!F405,'Ligue 1'!G417,'Ligue 1'!F424,'Ligue 1'!G441,'Ligue 1'!F455)</f>
        <v>2</v>
      </c>
      <c r="AU16" s="7">
        <f t="shared" si="1"/>
        <v>5</v>
      </c>
      <c r="AV16" s="7" t="str">
        <f t="shared" si="2"/>
        <v>Montpellier</v>
      </c>
      <c r="AW16" s="7">
        <f t="shared" si="3"/>
        <v>1</v>
      </c>
      <c r="AX16" s="7">
        <f t="shared" si="4"/>
        <v>2</v>
      </c>
      <c r="AY16" s="7">
        <f t="shared" si="5"/>
        <v>3</v>
      </c>
      <c r="AZ16" s="7">
        <f t="shared" si="6"/>
        <v>-1</v>
      </c>
    </row>
    <row r="17" spans="2:52" ht="23.1" customHeight="1" x14ac:dyDescent="0.25">
      <c r="B17" s="7">
        <v>16</v>
      </c>
      <c r="C17" s="7">
        <f>LARGE($D$2:$D$21,16)</f>
        <v>1.51</v>
      </c>
      <c r="D17" s="7">
        <f>AR17+(((AS17*2.25)+AU17-AT17)/6)+0.6</f>
        <v>0.14166666666666666</v>
      </c>
      <c r="E17" s="7" t="str">
        <f>'Ligue 1'!E8</f>
        <v>Reims</v>
      </c>
      <c r="F17" s="7">
        <f>IF('Ligue 1'!G8&gt;'Ligue 1'!F8,3,IF(AND(ISNUMBER('Ligue 1'!G8),ISNUMBER('Ligue 1'!F8),'Ligue 1'!G8='Ligue 1'!F8),1,0))</f>
        <v>0</v>
      </c>
      <c r="G17" s="7">
        <f>IF('Ligue 1'!F21&gt;'Ligue 1'!G21,3,IF(AND(ISNUMBER('Ligue 1'!F21),ISNUMBER('Ligue 1'!G21),'Ligue 1'!F21='Ligue 1'!G21),1,0))</f>
        <v>0</v>
      </c>
      <c r="H17" s="7">
        <f>IF('Ligue 1'!G27&gt;'Ligue 1'!F27,3,IF(AND(ISNUMBER('Ligue 1'!G27),ISNUMBER('Ligue 1'!F27),'Ligue 1'!G27='Ligue 1'!F27),1,0))</f>
        <v>0</v>
      </c>
      <c r="I17" s="7">
        <f>IF('Ligue 1'!F44&gt;'Ligue 1'!G44,3,IF(AND(ISNUMBER('Ligue 1'!F44),ISNUMBER('Ligue 1'!G44),'Ligue 1'!F44='Ligue 1'!G44),1,0))</f>
        <v>0</v>
      </c>
      <c r="J17" s="7">
        <f>IF('Ligue 1'!G57&gt;'Ligue 1'!F57,3,IF(AND(ISNUMBER('Ligue 1'!G57),ISNUMBER('Ligue 1'!F57),'Ligue 1'!G57='Ligue 1'!F57),1,0))</f>
        <v>0</v>
      </c>
      <c r="K17" s="7">
        <f>IF('Ligue 1'!F68&gt;'Ligue 1'!G68,3,IF(AND(ISNUMBER('Ligue 1'!F68),ISNUMBER('Ligue 1'!G68),'Ligue 1'!F68='Ligue 1'!G68),1,0))</f>
        <v>0</v>
      </c>
      <c r="L17" s="7">
        <f>IF('Ligue 1'!G83&gt;'Ligue 1'!F83,3,IF(AND(ISNUMBER('Ligue 1'!G83),ISNUMBER('Ligue 1'!F83),'Ligue 1'!G83='Ligue 1'!F83),1,0))</f>
        <v>0</v>
      </c>
      <c r="M17" s="7">
        <f>IF('Ligue 1'!F93&gt;'Ligue 1'!G93,3,IF(AND(ISNUMBER('Ligue 1'!F93),ISNUMBER('Ligue 1'!G93),'Ligue 1'!F93='Ligue 1'!G93),1,0))</f>
        <v>0</v>
      </c>
      <c r="N17" s="7">
        <f>IF('Ligue 1'!G106&gt;'Ligue 1'!F106,3,IF(AND(ISNUMBER('Ligue 1'!G106),ISNUMBER('Ligue 1'!F106),'Ligue 1'!G106='Ligue 1'!F106),1,0))</f>
        <v>0</v>
      </c>
      <c r="O17" s="7">
        <f>IF('Ligue 1'!F118&gt;'Ligue 1'!G118,3,IF(AND(ISNUMBER('Ligue 1'!F118),ISNUMBER('Ligue 1'!G118),'Ligue 1'!F118='Ligue 1'!G118),1,0))</f>
        <v>0</v>
      </c>
      <c r="P17" s="7">
        <f>IF('Ligue 1'!G130&gt;'Ligue 1'!F130,3,IF(AND(ISNUMBER('Ligue 1'!G130),ISNUMBER('Ligue 1'!F130),'Ligue 1'!G130='Ligue 1'!F130),1,0))</f>
        <v>0</v>
      </c>
      <c r="Q17" s="7">
        <f>IF('Ligue 1'!F142&gt;'Ligue 1'!G142,3,IF(AND(ISNUMBER('Ligue 1'!F142),ISNUMBER('Ligue 1'!G142),'Ligue 1'!F142='Ligue 1'!G142),1,0))</f>
        <v>0</v>
      </c>
      <c r="R17" s="7">
        <f>IF('Ligue 1'!G154&gt;'Ligue 1'!F154,3,IF(AND(ISNUMBER('Ligue 1'!G154),ISNUMBER('Ligue 1'!F154),'Ligue 1'!G154='Ligue 1'!F154),1,0))</f>
        <v>0</v>
      </c>
      <c r="S17" s="7">
        <f>IF('Ligue 1'!F167&gt;'Ligue 1'!G167,3,IF(AND(ISNUMBER('Ligue 1'!F167),ISNUMBER('Ligue 1'!G167),'Ligue 1'!F167='Ligue 1'!G167),1,0))</f>
        <v>0</v>
      </c>
      <c r="T17" s="7">
        <f>IF('Ligue 1'!G175&gt;'Ligue 1'!F175,3,IF(AND(ISNUMBER('Ligue 1'!G175),ISNUMBER('Ligue 1'!F175),'Ligue 1'!G175='Ligue 1'!F175),1,0))</f>
        <v>0</v>
      </c>
      <c r="U17" s="7">
        <f>IF('Ligue 1'!F191&gt;'Ligue 1'!G191,3,IF(AND(ISNUMBER('Ligue 1'!F191),ISNUMBER('Ligue 1'!G191),'Ligue 1'!F191='Ligue 1'!G191),1,0))</f>
        <v>0</v>
      </c>
      <c r="V17" s="7">
        <f>IF('Ligue 1'!G197&gt;'Ligue 1'!F197,3,IF(AND(ISNUMBER('Ligue 1'!G197),ISNUMBER('Ligue 1'!F197),'Ligue 1'!G197='Ligue 1'!F197),1,0))</f>
        <v>0</v>
      </c>
      <c r="W17" s="7">
        <f>IF('Ligue 1'!F216&gt;'Ligue 1'!G216,3,IF(AND(ISNUMBER('Ligue 1'!F216),ISNUMBER('Ligue 1'!G216),'Ligue 1'!F216='Ligue 1'!G216),1,0))</f>
        <v>0</v>
      </c>
      <c r="X17" s="7">
        <f>IF('Ligue 1'!F225&gt;'Ligue 1'!G225,3,IF(AND(ISNUMBER('Ligue 1'!F225),ISNUMBER('Ligue 1'!G225),'Ligue 1'!F225='Ligue 1'!G225),1,0))</f>
        <v>0</v>
      </c>
      <c r="Y17" s="7">
        <f>IF('Ligue 1'!G235&gt;'Ligue 1'!F235,3,IF(AND(ISNUMBER('Ligue 1'!G235),ISNUMBER('Ligue 1'!F235),'Ligue 1'!G235='Ligue 1'!F235),1,0))</f>
        <v>0</v>
      </c>
      <c r="Z17" s="7">
        <f>IF('Ligue 1'!F250&gt;'Ligue 1'!G250,3,IF(AND(ISNUMBER('Ligue 1'!F250),ISNUMBER('Ligue 1'!G250),'Ligue 1'!F250='Ligue 1'!G250),1,0))</f>
        <v>0</v>
      </c>
      <c r="AA17" s="7">
        <f>IF('Ligue 1'!G257&gt;'Ligue 1'!F257,3,IF(AND(ISNUMBER('Ligue 1'!G257),ISNUMBER('Ligue 1'!F257),'Ligue 1'!G257='Ligue 1'!F257),1,0))</f>
        <v>0</v>
      </c>
      <c r="AB17" s="7">
        <f>IF('Ligue 1'!F273&gt;'Ligue 1'!G273,3,IF(AND(ISNUMBER('Ligue 1'!F273),ISNUMBER('Ligue 1'!G273),'Ligue 1'!F273='Ligue 1'!G273),1,0))</f>
        <v>0</v>
      </c>
      <c r="AC17" s="7">
        <f>IF('Ligue 1'!G288&gt;'Ligue 1'!F288,3,IF(AND(ISNUMBER('Ligue 1'!G288),ISNUMBER('Ligue 1'!F288),'Ligue 1'!G288='Ligue 1'!F288),1,0))</f>
        <v>0</v>
      </c>
      <c r="AD17" s="7">
        <f>IF('Ligue 1'!F299&gt;'Ligue 1'!G299,3,IF(AND(ISNUMBER('Ligue 1'!F299),ISNUMBER('Ligue 1'!G299),'Ligue 1'!F299='Ligue 1'!G299),1,0))</f>
        <v>0</v>
      </c>
      <c r="AE17" s="7">
        <f>IF('Ligue 1'!G306&gt;'Ligue 1'!F306,3,IF(AND(ISNUMBER('Ligue 1'!G306),ISNUMBER('Ligue 1'!F306),'Ligue 1'!G306='Ligue 1'!F306),1,0))</f>
        <v>0</v>
      </c>
      <c r="AF17" s="7">
        <f>IF('Ligue 1'!F324&gt;'Ligue 1'!G324,3,IF(AND(ISNUMBER('Ligue 1'!F324),ISNUMBER('Ligue 1'!G324),'Ligue 1'!F324='Ligue 1'!G324),1,0))</f>
        <v>0</v>
      </c>
      <c r="AG17" s="7">
        <f>IF('Ligue 1'!G328&gt;'Ligue 1'!F328,3,IF(AND(ISNUMBER('Ligue 1'!G328),ISNUMBER('Ligue 1'!F328),'Ligue 1'!G328='Ligue 1'!F328),1,0))</f>
        <v>0</v>
      </c>
      <c r="AH17" s="7">
        <f>IF('Ligue 1'!F347&gt;'Ligue 1'!G347,3,IF(AND(ISNUMBER('Ligue 1'!F347),ISNUMBER('Ligue 1'!G347),'Ligue 1'!F347='Ligue 1'!G347),1,0))</f>
        <v>0</v>
      </c>
      <c r="AI17" s="7">
        <f>IF('Ligue 1'!G359&gt;'Ligue 1'!F359,3,IF(AND(ISNUMBER('Ligue 1'!G359),ISNUMBER('Ligue 1'!F359),'Ligue 1'!G359='Ligue 1'!F359),1,0))</f>
        <v>0</v>
      </c>
      <c r="AJ17" s="7">
        <f>IF('Ligue 1'!F371&gt;'Ligue 1'!G371,3,IF(AND(ISNUMBER('Ligue 1'!F371),ISNUMBER('Ligue 1'!G371),'Ligue 1'!F371='Ligue 1'!G371),1,0))</f>
        <v>0</v>
      </c>
      <c r="AK17" s="7">
        <f>IF('Ligue 1'!G379&gt;'Ligue 1'!F379,3,IF(AND(ISNUMBER('Ligue 1'!G379),ISNUMBER('Ligue 1'!F379),'Ligue 1'!G379='Ligue 1'!F379),1,0))</f>
        <v>0</v>
      </c>
      <c r="AL17" s="7">
        <f>IF('Ligue 1'!F393&gt;'Ligue 1'!G393,3,IF(AND(ISNUMBER('Ligue 1'!F393),ISNUMBER('Ligue 1'!G393),'Ligue 1'!F393='Ligue 1'!G393),1,0))</f>
        <v>0</v>
      </c>
      <c r="AM17" s="7">
        <f>IF('Ligue 1'!G400&gt;'Ligue 1'!F400,3,IF(AND(ISNUMBER('Ligue 1'!G400),ISNUMBER('Ligue 1'!F400),'Ligue 1'!G400='Ligue 1'!F400),1,0))</f>
        <v>0</v>
      </c>
      <c r="AN17" s="7">
        <f>IF('Ligue 1'!F418&gt;'Ligue 1'!G418,3,IF(AND(ISNUMBER('Ligue 1'!F418),ISNUMBER('Ligue 1'!G418),'Ligue 1'!F418='Ligue 1'!G418),1,0))</f>
        <v>0</v>
      </c>
      <c r="AO17" s="7">
        <f>IF('Ligue 1'!G425&gt;'Ligue 1'!F425,3,IF(AND(ISNUMBER('Ligue 1'!G425),ISNUMBER('Ligue 1'!F425),'Ligue 1'!G425='Ligue 1'!F425),1,0))</f>
        <v>0</v>
      </c>
      <c r="AP17" s="7">
        <f>IF('Ligue 1'!G435&gt;'Ligue 1'!F435,3,IF(AND(ISNUMBER('Ligue 1'!G435),ISNUMBER('Ligue 1'!F435),'Ligue 1'!G435='Ligue 1'!F435),1,0))</f>
        <v>0</v>
      </c>
      <c r="AQ17" s="7">
        <f>IF('Ligue 1'!F455&gt;'Ligue 1'!G455,3,IF(AND(ISNUMBER('Ligue 1'!F455),ISNUMBER('Ligue 1'!G455),'Ligue 1'!F455='Ligue 1'!G455),1,0))</f>
        <v>0</v>
      </c>
      <c r="AR17" s="7">
        <f t="shared" si="0"/>
        <v>0</v>
      </c>
      <c r="AS17" s="7">
        <f>SUM('Ligue 1'!G8,'Ligue 1'!F21,'Ligue 1'!G27,'Ligue 1'!F44,'Ligue 1'!G57,'Ligue 1'!F68,'Ligue 1'!G83,'Ligue 1'!F93,'Ligue 1'!G106,'Ligue 1'!F118,'Ligue 1'!G130,'Ligue 1'!F142,'Ligue 1'!G154,'Ligue 1'!F167,'Ligue 1'!G175,'Ligue 1'!F191,'Ligue 1'!G197,'Ligue 1'!F216,'Ligue 1'!F225,'Ligue 1'!G235,'Ligue 1'!F250,'Ligue 1'!G257,'Ligue 1'!F273,'Ligue 1'!G288,'Ligue 1'!F299,'Ligue 1'!G306,'Ligue 1'!F324,'Ligue 1'!G328,'Ligue 1'!F347,'Ligue 1'!G359,'Ligue 1'!F371,'Ligue 1'!G379,'Ligue 1'!F393,'Ligue 1'!G400,'Ligue 1'!F418,'Ligue 1'!G425,'Ligue 1'!G435,'Ligue 1'!F455)</f>
        <v>1</v>
      </c>
      <c r="AT17" s="7">
        <f>SUM('Ligue 1'!G21,'Ligue 1'!F27,'Ligue 1'!G44,'Ligue 1'!F57,'Ligue 1'!G68,'Ligue 1'!F83,'Ligue 1'!G93,'Ligue 1'!F106,'Ligue 1'!G118,'Ligue 1'!F130,'Ligue 1'!G142,'Ligue 1'!F154,'Ligue 1'!G167,'Ligue 1'!F175,'Ligue 1'!G191,'Ligue 1'!F197,'Ligue 1'!G216,'Ligue 1'!G225,'Ligue 1'!F235,'Ligue 1'!G250,'Ligue 1'!F257,'Ligue 1'!G273,'Ligue 1'!F288,'Ligue 1'!G299,'Ligue 1'!F306,'Ligue 1'!G324,'Ligue 1'!F328,'Ligue 1'!G347,'Ligue 1'!F359,'Ligue 1'!G371,'Ligue 1'!F379,'Ligue 1'!G393,'Ligue 1'!F400,'Ligue 1'!G418,'Ligue 1'!F425,'Ligue 1'!F435,'Ligue 1'!G455)</f>
        <v>3</v>
      </c>
      <c r="AU17" s="7">
        <f t="shared" si="1"/>
        <v>-2</v>
      </c>
      <c r="AV17" s="7" t="str">
        <f t="shared" si="2"/>
        <v>Strasbourg</v>
      </c>
      <c r="AW17" s="7">
        <f t="shared" si="3"/>
        <v>1</v>
      </c>
      <c r="AX17" s="7">
        <f t="shared" si="4"/>
        <v>1</v>
      </c>
      <c r="AY17" s="7">
        <f t="shared" si="5"/>
        <v>2</v>
      </c>
      <c r="AZ17" s="7">
        <f t="shared" si="6"/>
        <v>-1</v>
      </c>
    </row>
    <row r="18" spans="2:52" ht="23.1" customHeight="1" x14ac:dyDescent="0.25">
      <c r="B18" s="7">
        <v>17</v>
      </c>
      <c r="C18" s="7">
        <f>LARGE($D$2:$D$21,17)</f>
        <v>1.4983333333333333</v>
      </c>
      <c r="D18" s="7">
        <f>AR18+(((AS18*2.26)+AU18-AT18)/6)+0.61</f>
        <v>4.03</v>
      </c>
      <c r="E18" s="7" t="str">
        <f>'Ligue 1'!E6</f>
        <v>Rennes</v>
      </c>
      <c r="F18" s="7">
        <f>IF('Ligue 1'!G6&gt;'Ligue 1'!F6,3,IF(AND(ISNUMBER('Ligue 1'!G6),ISNUMBER('Ligue 1'!F6),'Ligue 1'!G6='Ligue 1'!F6),1,0))</f>
        <v>0</v>
      </c>
      <c r="G18" s="7">
        <f>IF('Ligue 1'!F22&gt;'Ligue 1'!G22,3,IF(AND(ISNUMBER('Ligue 1'!F22),ISNUMBER('Ligue 1'!G22),'Ligue 1'!F22='Ligue 1'!G22),1,0))</f>
        <v>3</v>
      </c>
      <c r="H18" s="7">
        <f>IF('Ligue 1'!G31&gt;'Ligue 1'!F31,3,IF(AND(ISNUMBER('Ligue 1'!G31),ISNUMBER('Ligue 1'!F31),'Ligue 1'!G31='Ligue 1'!F31),1,0))</f>
        <v>0</v>
      </c>
      <c r="I18" s="7">
        <f>IF('Ligue 1'!F45&gt;'Ligue 1'!G45,3,IF(AND(ISNUMBER('Ligue 1'!F45),ISNUMBER('Ligue 1'!G45),'Ligue 1'!F45='Ligue 1'!G45),1,0))</f>
        <v>0</v>
      </c>
      <c r="J18" s="7">
        <f>IF('Ligue 1'!G58&gt;'Ligue 1'!F58,3,IF(AND(ISNUMBER('Ligue 1'!G58),ISNUMBER('Ligue 1'!F58),'Ligue 1'!G58='Ligue 1'!F58),1,0))</f>
        <v>0</v>
      </c>
      <c r="K18" s="7">
        <f>IF('Ligue 1'!F69&gt;'Ligue 1'!G69,3,IF(AND(ISNUMBER('Ligue 1'!F69),ISNUMBER('Ligue 1'!G69),'Ligue 1'!F69='Ligue 1'!G69),1,0))</f>
        <v>0</v>
      </c>
      <c r="L18" s="7">
        <f>IF('Ligue 1'!G75&gt;'Ligue 1'!F75,3,IF(AND(ISNUMBER('Ligue 1'!G75),ISNUMBER('Ligue 1'!F75),'Ligue 1'!G75='Ligue 1'!F75),1,0))</f>
        <v>0</v>
      </c>
      <c r="M18" s="7">
        <f>IF('Ligue 1'!F94&gt;'Ligue 1'!G94,3,IF(AND(ISNUMBER('Ligue 1'!F94),ISNUMBER('Ligue 1'!G94),'Ligue 1'!F94='Ligue 1'!G94),1,0))</f>
        <v>0</v>
      </c>
      <c r="N18" s="7">
        <f>IF('Ligue 1'!G105&gt;'Ligue 1'!F105,3,IF(AND(ISNUMBER('Ligue 1'!G105),ISNUMBER('Ligue 1'!F105),'Ligue 1'!G105='Ligue 1'!F105),1,0))</f>
        <v>0</v>
      </c>
      <c r="O18" s="7">
        <f>IF('Ligue 1'!G119&gt;'Ligue 1'!F119,3,IF(AND(ISNUMBER('Ligue 1'!G119),ISNUMBER('Ligue 1'!F119),'Ligue 1'!G119='Ligue 1'!F119),1,0))</f>
        <v>0</v>
      </c>
      <c r="P18" s="7">
        <f>IF('Ligue 1'!F130&gt;'Ligue 1'!G130,3,IF(AND(ISNUMBER('Ligue 1'!F130),ISNUMBER('Ligue 1'!G130),'Ligue 1'!F130='Ligue 1'!G130),1,0))</f>
        <v>0</v>
      </c>
      <c r="Q18" s="7">
        <f>IF('Ligue 1'!G135&gt;'Ligue 1'!F135,3,IF(AND(ISNUMBER('Ligue 1'!G135),ISNUMBER('Ligue 1'!F135),'Ligue 1'!G135='Ligue 1'!F135),1,0))</f>
        <v>0</v>
      </c>
      <c r="R18" s="7">
        <f>IF('Ligue 1'!F153&gt;'Ligue 1'!G153,3,IF(AND(ISNUMBER('Ligue 1'!F153),ISNUMBER('Ligue 1'!G153),'Ligue 1'!F153='Ligue 1'!G153),1,0))</f>
        <v>0</v>
      </c>
      <c r="S18" s="7">
        <f>IF('Ligue 1'!G163&gt;'Ligue 1'!F163,3,IF(AND(ISNUMBER('Ligue 1'!G163),ISNUMBER('Ligue 1'!F163),'Ligue 1'!G163='Ligue 1'!F163),1,0))</f>
        <v>0</v>
      </c>
      <c r="T18" s="7">
        <f>IF('Ligue 1'!F178&gt;'Ligue 1'!G178,3,IF(AND(ISNUMBER('Ligue 1'!F178),ISNUMBER('Ligue 1'!G178),'Ligue 1'!F178='Ligue 1'!G178),1,0))</f>
        <v>0</v>
      </c>
      <c r="U18" s="7">
        <f>IF('Ligue 1'!G187&gt;'Ligue 1'!F187,3,IF(AND(ISNUMBER('Ligue 1'!G187),ISNUMBER('Ligue 1'!F187),'Ligue 1'!G187='Ligue 1'!F187),1,0))</f>
        <v>0</v>
      </c>
      <c r="V18" s="7">
        <f>IF('Ligue 1'!F201&gt;'Ligue 1'!G201,3,IF(AND(ISNUMBER('Ligue 1'!F201),ISNUMBER('Ligue 1'!G201),'Ligue 1'!F201='Ligue 1'!G201),1,0))</f>
        <v>0</v>
      </c>
      <c r="W18" s="7">
        <f>IF('Ligue 1'!G210&gt;'Ligue 1'!F210,3,IF(AND(ISNUMBER('Ligue 1'!G210),ISNUMBER('Ligue 1'!F210),'Ligue 1'!G210='Ligue 1'!F210),1,0))</f>
        <v>0</v>
      </c>
      <c r="X18" s="7">
        <f>IF('Ligue 1'!F226&gt;'Ligue 1'!G226,3,IF(AND(ISNUMBER('Ligue 1'!F226),ISNUMBER('Ligue 1'!G226),'Ligue 1'!F226='Ligue 1'!G226),1,0))</f>
        <v>0</v>
      </c>
      <c r="Y18" s="7">
        <f>IF('Ligue 1'!G236&gt;'Ligue 1'!F236,3,IF(AND(ISNUMBER('Ligue 1'!G236),ISNUMBER('Ligue 1'!F236),'Ligue 1'!G236='Ligue 1'!F236),1,0))</f>
        <v>0</v>
      </c>
      <c r="Z18" s="7">
        <f>IF('Ligue 1'!F251&gt;'Ligue 1'!G251,3,IF(AND(ISNUMBER('Ligue 1'!F251),ISNUMBER('Ligue 1'!G251),'Ligue 1'!F251='Ligue 1'!G251),1,0))</f>
        <v>0</v>
      </c>
      <c r="AA18" s="7">
        <f>IF('Ligue 1'!G262&gt;'Ligue 1'!F262,3,IF(AND(ISNUMBER('Ligue 1'!G262),ISNUMBER('Ligue 1'!F262),'Ligue 1'!G262='Ligue 1'!F262),1,0))</f>
        <v>0</v>
      </c>
      <c r="AB18" s="7">
        <f>IF('Ligue 1'!F274&gt;'Ligue 1'!G274,3,IF(AND(ISNUMBER('Ligue 1'!F274),ISNUMBER('Ligue 1'!G274),'Ligue 1'!F274='Ligue 1'!G274),1,0))</f>
        <v>0</v>
      </c>
      <c r="AC18" s="7">
        <f>IF('Ligue 1'!F286&gt;'Ligue 1'!G286,3,IF(AND(ISNUMBER('Ligue 1'!F286),ISNUMBER('Ligue 1'!G286),'Ligue 1'!F286='Ligue 1'!G286),1,0))</f>
        <v>0</v>
      </c>
      <c r="AD18" s="7">
        <f>IF('Ligue 1'!G299&gt;'Ligue 1'!F299,3,IF(AND(ISNUMBER('Ligue 1'!G299),ISNUMBER('Ligue 1'!F299),'Ligue 1'!G299='Ligue 1'!F299),1,0))</f>
        <v>0</v>
      </c>
      <c r="AE18" s="7">
        <f>IF('Ligue 1'!F309&gt;'Ligue 1'!G309,3,IF(AND(ISNUMBER('Ligue 1'!F309),ISNUMBER('Ligue 1'!G309),'Ligue 1'!F309='Ligue 1'!G309),1,0))</f>
        <v>0</v>
      </c>
      <c r="AF18" s="7">
        <f>IF('Ligue 1'!G323&gt;'Ligue 1'!F323,3,IF(AND(ISNUMBER('Ligue 1'!G323),ISNUMBER('Ligue 1'!F323),'Ligue 1'!G323='Ligue 1'!F323),1,0))</f>
        <v>0</v>
      </c>
      <c r="AG18" s="7">
        <f>IF('Ligue 1'!F333&gt;'Ligue 1'!G333,3,IF(AND(ISNUMBER('Ligue 1'!F333),ISNUMBER('Ligue 1'!G333),'Ligue 1'!F333='Ligue 1'!G333),1,0))</f>
        <v>0</v>
      </c>
      <c r="AH18" s="7">
        <f>IF('Ligue 1'!G340&gt;'Ligue 1'!F340,3,IF(AND(ISNUMBER('Ligue 1'!G340),ISNUMBER('Ligue 1'!F340),'Ligue 1'!G340='Ligue 1'!F340),1,0))</f>
        <v>0</v>
      </c>
      <c r="AI18" s="7">
        <f>IF('Ligue 1'!F357&gt;'Ligue 1'!G357,3,IF(AND(ISNUMBER('Ligue 1'!F357),ISNUMBER('Ligue 1'!G357),'Ligue 1'!F357='Ligue 1'!G357),1,0))</f>
        <v>0</v>
      </c>
      <c r="AJ18" s="7">
        <f>IF('Ligue 1'!G364&gt;'Ligue 1'!F364,3,IF(AND(ISNUMBER('Ligue 1'!G364),ISNUMBER('Ligue 1'!F364),'Ligue 1'!G364='Ligue 1'!F364),1,0))</f>
        <v>0</v>
      </c>
      <c r="AK18" s="7">
        <f>IF('Ligue 1'!F382&gt;'Ligue 1'!G382,3,IF(AND(ISNUMBER('Ligue 1'!F382),ISNUMBER('Ligue 1'!G382),'Ligue 1'!F382='Ligue 1'!G382),1,0))</f>
        <v>0</v>
      </c>
      <c r="AL18" s="7">
        <f>IF('Ligue 1'!G387&gt;'Ligue 1'!F387,3,IF(AND(ISNUMBER('Ligue 1'!G387),ISNUMBER('Ligue 1'!F387),'Ligue 1'!G387='Ligue 1'!F387),1,0))</f>
        <v>0</v>
      </c>
      <c r="AM18" s="7">
        <f>IF('Ligue 1'!F407&gt;'Ligue 1'!G407,3,IF(AND(ISNUMBER('Ligue 1'!F407),ISNUMBER('Ligue 1'!G407),'Ligue 1'!F407='Ligue 1'!G407),1,0))</f>
        <v>0</v>
      </c>
      <c r="AN18" s="7">
        <f>IF('Ligue 1'!G420&gt;'Ligue 1'!F420,3,IF(AND(ISNUMBER('Ligue 1'!G420),ISNUMBER('Ligue 1'!F420),'Ligue 1'!G420='Ligue 1'!F420),1,0))</f>
        <v>0</v>
      </c>
      <c r="AO18" s="7">
        <f>IF('Ligue 1'!F430&gt;'Ligue 1'!G430,3,IF(AND(ISNUMBER('Ligue 1'!F430),ISNUMBER('Ligue 1'!G430),'Ligue 1'!F430='Ligue 1'!G430),1,0))</f>
        <v>0</v>
      </c>
      <c r="AP18" s="7">
        <f>IF('Ligue 1'!G443&gt;'Ligue 1'!F443,3,IF(AND(ISNUMBER('Ligue 1'!G443),ISNUMBER('Ligue 1'!F443),'Ligue 1'!G443='Ligue 1'!F443),1,0))</f>
        <v>0</v>
      </c>
      <c r="AQ18" s="7">
        <f>IF('Ligue 1'!F456&gt;'Ligue 1'!G456,3,IF(AND(ISNUMBER('Ligue 1'!F456),ISNUMBER('Ligue 1'!G456),'Ligue 1'!F456='Ligue 1'!G456),1,0))</f>
        <v>0</v>
      </c>
      <c r="AR18" s="7">
        <f t="shared" si="0"/>
        <v>3</v>
      </c>
      <c r="AS18" s="7">
        <f>SUM('Ligue 1'!G6,'Ligue 1'!F22,'Ligue 1'!G31,'Ligue 1'!F45,'Ligue 1'!G58,'Ligue 1'!F69,'Ligue 1'!G75,'Ligue 1'!F94,'Ligue 1'!G105,'Ligue 1'!G119,'Ligue 1'!F130,'Ligue 1'!G135,'Ligue 1'!F153,'Ligue 1'!G163,'Ligue 1'!F178,'Ligue 1'!G187,'Ligue 1'!F201,'Ligue 1'!G210,'Ligue 1'!F226,'Ligue 1'!G236,'Ligue 1'!F251,'Ligue 1'!G262,'Ligue 1'!F274,'Ligue 1'!F286,'Ligue 1'!G299,'Ligue 1'!F309,'Ligue 1'!G323,'Ligue 1'!F333,'Ligue 1'!G340,'Ligue 1'!F357,'Ligue 1'!G364,'Ligue 1'!F382,'Ligue 1'!G387,'Ligue 1'!F407,'Ligue 1'!G420,'Ligue 1'!F430,'Ligue 1'!G443,'Ligue 1'!F456)</f>
        <v>2</v>
      </c>
      <c r="AT18" s="7">
        <f>SUM('Ligue 1'!F6,'Ligue 1'!G22,'Ligue 1'!F31,'Ligue 1'!G45,'Ligue 1'!F58,'Ligue 1'!G69,'Ligue 1'!F75,'Ligue 1'!G94,'Ligue 1'!F105,'Ligue 1'!F119,'Ligue 1'!G130,'Ligue 1'!F135,'Ligue 1'!G153,'Ligue 1'!F163,'Ligue 1'!G178,'Ligue 1'!F187,'Ligue 1'!G201,'Ligue 1'!F210,'Ligue 1'!G226,'Ligue 1'!F236,'Ligue 1'!G251,'Ligue 1'!F262,'Ligue 1'!G274,'Ligue 1'!G286,'Ligue 1'!F299,'Ligue 1'!G309,'Ligue 1'!F323,'Ligue 1'!G333,'Ligue 1'!F340,'Ligue 1'!G357,'Ligue 1'!F364,'Ligue 1'!G382,'Ligue 1'!F387,'Ligue 1'!G407,'Ligue 1'!F420,'Ligue 1'!G430,'Ligue 1'!F443,'Ligue 1'!G456)</f>
        <v>2</v>
      </c>
      <c r="AU18" s="7">
        <f t="shared" si="1"/>
        <v>0</v>
      </c>
      <c r="AV18" s="7" t="str">
        <f t="shared" si="2"/>
        <v>Saint-Etienne</v>
      </c>
      <c r="AW18" s="7">
        <f t="shared" si="3"/>
        <v>1</v>
      </c>
      <c r="AX18" s="7">
        <f t="shared" si="4"/>
        <v>1</v>
      </c>
      <c r="AY18" s="7">
        <f t="shared" si="5"/>
        <v>2</v>
      </c>
      <c r="AZ18" s="7">
        <f t="shared" si="6"/>
        <v>-1</v>
      </c>
    </row>
    <row r="19" spans="2:52" ht="23.1" customHeight="1" x14ac:dyDescent="0.25">
      <c r="B19" s="7">
        <v>18</v>
      </c>
      <c r="C19" s="7">
        <f>LARGE($D$2:$D$21,18)</f>
        <v>0.14166666666666666</v>
      </c>
      <c r="D19" s="7">
        <f>AR19+(((AS19*2.27)+AU19-AT19)/6)+0.62</f>
        <v>1.4983333333333333</v>
      </c>
      <c r="E19" s="7" t="str">
        <f>'Ligue 1'!D9</f>
        <v>Saint-Etienne</v>
      </c>
      <c r="F19" s="7">
        <f>IF('Ligue 1'!F9&gt;'Ligue 1'!G9,3,IF(AND(ISNUMBER('Ligue 1'!F9),ISNUMBER('Ligue 1'!G9),'Ligue 1'!F9='Ligue 1'!G9),1,0))</f>
        <v>0</v>
      </c>
      <c r="G19" s="7">
        <f>IF('Ligue 1'!G23&gt;'Ligue 1'!F23,3,IF(AND(ISNUMBER('Ligue 1'!G23),ISNUMBER('Ligue 1'!F23),'Ligue 1'!G23='Ligue 1'!F23),1,0))</f>
        <v>1</v>
      </c>
      <c r="H19" s="7">
        <f>IF('Ligue 1'!G32&gt;'Ligue 1'!F32,3,IF(AND(ISNUMBER('Ligue 1'!G32),ISNUMBER('Ligue 1'!F32),'Ligue 1'!G32='Ligue 1'!F32),1,0))</f>
        <v>0</v>
      </c>
      <c r="I19" s="7">
        <f>IF('Ligue 1'!F46&gt;'Ligue 1'!G46,3,IF(AND(ISNUMBER('Ligue 1'!F46),ISNUMBER('Ligue 1'!G46),'Ligue 1'!F46='Ligue 1'!G46),1,0))</f>
        <v>0</v>
      </c>
      <c r="J19" s="7">
        <f>IF('Ligue 1'!G59&gt;'Ligue 1'!F59,3,IF(AND(ISNUMBER('Ligue 1'!G59),ISNUMBER('Ligue 1'!F59),'Ligue 1'!G59='Ligue 1'!F59),1,0))</f>
        <v>0</v>
      </c>
      <c r="K19" s="7">
        <f>IF('Ligue 1'!F70&gt;'Ligue 1'!G70,3,IF(AND(ISNUMBER('Ligue 1'!F70),ISNUMBER('Ligue 1'!G70),'Ligue 1'!F70='Ligue 1'!G70),1,0))</f>
        <v>0</v>
      </c>
      <c r="L19" s="7">
        <f>IF('Ligue 1'!G84&gt;'Ligue 1'!F84,3,IF(AND(ISNUMBER('Ligue 1'!G84),ISNUMBER('Ligue 1'!F84),'Ligue 1'!G84='Ligue 1'!F84),1,0))</f>
        <v>0</v>
      </c>
      <c r="M19" s="7">
        <f>IF('Ligue 1'!F95&gt;'Ligue 1'!G95,3,IF(AND(ISNUMBER('Ligue 1'!F95),ISNUMBER('Ligue 1'!G95),'Ligue 1'!F95='Ligue 1'!G95),1,0))</f>
        <v>0</v>
      </c>
      <c r="N19" s="7">
        <f>IF('Ligue 1'!G103&gt;'Ligue 1'!F103,3,IF(AND(ISNUMBER('Ligue 1'!G103),ISNUMBER('Ligue 1'!F103),'Ligue 1'!G103='Ligue 1'!F103),1,0))</f>
        <v>0</v>
      </c>
      <c r="O19" s="7">
        <f>IF('Ligue 1'!F119&gt;'Ligue 1'!G119,3,IF(AND(ISNUMBER('Ligue 1'!F119),ISNUMBER('Ligue 1'!G119),'Ligue 1'!F119='Ligue 1'!G119),1,0))</f>
        <v>0</v>
      </c>
      <c r="P19" s="7">
        <f>IF('Ligue 1'!G129&gt;'Ligue 1'!F129,3,IF(AND(ISNUMBER('Ligue 1'!G129),ISNUMBER('Ligue 1'!F129),'Ligue 1'!G129='Ligue 1'!F129),1,0))</f>
        <v>0</v>
      </c>
      <c r="Q19" s="7">
        <f>IF('Ligue 1'!F143&gt;'Ligue 1'!G143,3,IF(AND(ISNUMBER('Ligue 1'!F143),ISNUMBER('Ligue 1'!G143),'Ligue 1'!F143='Ligue 1'!G143),1,0))</f>
        <v>0</v>
      </c>
      <c r="R19" s="7">
        <f>IF('Ligue 1'!F154&gt;'Ligue 1'!G154,3,IF(AND(ISNUMBER('Ligue 1'!F154),ISNUMBER('Ligue 1'!G154),'Ligue 1'!F154='Ligue 1'!G154),1,0))</f>
        <v>0</v>
      </c>
      <c r="S19" s="7">
        <f>IF('Ligue 1'!G162&gt;'Ligue 1'!F162,3,IF(AND(ISNUMBER('Ligue 1'!G162),ISNUMBER('Ligue 1'!F162),'Ligue 1'!G162='Ligue 1'!F162),1,0))</f>
        <v>0</v>
      </c>
      <c r="T19" s="7">
        <f>IF('Ligue 1'!F179&gt;'Ligue 1'!G179,3,IF(AND(ISNUMBER('Ligue 1'!F179),ISNUMBER('Ligue 1'!G179),'Ligue 1'!F179='Ligue 1'!G179),1,0))</f>
        <v>0</v>
      </c>
      <c r="U19" s="7">
        <f>IF('Ligue 1'!G184&gt;'Ligue 1'!F184,3,IF(AND(ISNUMBER('Ligue 1'!G184),ISNUMBER('Ligue 1'!F184),'Ligue 1'!G184='Ligue 1'!F184),1,0))</f>
        <v>0</v>
      </c>
      <c r="V19" s="7">
        <f>IF('Ligue 1'!F202&gt;'Ligue 1'!G202,3,IF(AND(ISNUMBER('Ligue 1'!F202),ISNUMBER('Ligue 1'!G202),'Ligue 1'!F202='Ligue 1'!G202),1,0))</f>
        <v>0</v>
      </c>
      <c r="W19" s="7">
        <f>IF('Ligue 1'!G214&gt;'Ligue 1'!F214,3,IF(AND(ISNUMBER('Ligue 1'!G214),ISNUMBER('Ligue 1'!F214),'Ligue 1'!G214='Ligue 1'!F214),1,0))</f>
        <v>0</v>
      </c>
      <c r="X19" s="7">
        <f>IF('Ligue 1'!F227&gt;'Ligue 1'!G227,3,IF(AND(ISNUMBER('Ligue 1'!F227),ISNUMBER('Ligue 1'!G227),'Ligue 1'!F227='Ligue 1'!G227),1,0))</f>
        <v>0</v>
      </c>
      <c r="Y19" s="7">
        <f>IF('Ligue 1'!G234&gt;'Ligue 1'!F234,3,IF(AND(ISNUMBER('Ligue 1'!G234),ISNUMBER('Ligue 1'!F234),'Ligue 1'!G234='Ligue 1'!F234),1,0))</f>
        <v>0</v>
      </c>
      <c r="Z19" s="7">
        <f>IF('Ligue 1'!F252&gt;'Ligue 1'!G252,3,IF(AND(ISNUMBER('Ligue 1'!F252),ISNUMBER('Ligue 1'!G252),'Ligue 1'!F252='Ligue 1'!G252),1,0))</f>
        <v>0</v>
      </c>
      <c r="AA19" s="7">
        <f>IF('Ligue 1'!G260&gt;'Ligue 1'!F260,3,IF(AND(ISNUMBER('Ligue 1'!G260),ISNUMBER('Ligue 1'!F260),'Ligue 1'!G260='Ligue 1'!F260),1,0))</f>
        <v>0</v>
      </c>
      <c r="AB19" s="7">
        <f>IF('Ligue 1'!F275&gt;'Ligue 1'!G275,3,IF(AND(ISNUMBER('Ligue 1'!F275),ISNUMBER('Ligue 1'!G275),'Ligue 1'!F275='Ligue 1'!G275),1,0))</f>
        <v>0</v>
      </c>
      <c r="AC19" s="7">
        <f>IF('Ligue 1'!G286&gt;'Ligue 1'!F286,3,IF(AND(ISNUMBER('Ligue 1'!G286),ISNUMBER('Ligue 1'!F286),'Ligue 1'!G286='Ligue 1'!F286),1,0))</f>
        <v>0</v>
      </c>
      <c r="AD19" s="7">
        <f>IF('Ligue 1'!F300&gt;'Ligue 1'!G300,3,IF(AND(ISNUMBER('Ligue 1'!F300),ISNUMBER('Ligue 1'!G300),'Ligue 1'!F300='Ligue 1'!G300),1,0))</f>
        <v>0</v>
      </c>
      <c r="AE19" s="7">
        <f>IF('Ligue 1'!G304&gt;'Ligue 1'!F304,3,IF(AND(ISNUMBER('Ligue 1'!G304),ISNUMBER('Ligue 1'!F304),'Ligue 1'!G304='Ligue 1'!F304),1,0))</f>
        <v>0</v>
      </c>
      <c r="AF19" s="7">
        <f>IF('Ligue 1'!G321&gt;'Ligue 1'!F321,3,IF(AND(ISNUMBER('Ligue 1'!G321),ISNUMBER('Ligue 1'!F321),'Ligue 1'!G321='Ligue 1'!F321),1,0))</f>
        <v>0</v>
      </c>
      <c r="AG19" s="7">
        <f>IF('Ligue 1'!F334&gt;'Ligue 1'!G334,3,IF(AND(ISNUMBER('Ligue 1'!F334),ISNUMBER('Ligue 1'!G334),'Ligue 1'!F334='Ligue 1'!G334),1,0))</f>
        <v>0</v>
      </c>
      <c r="AH19" s="7">
        <f>IF('Ligue 1'!G341&gt;'Ligue 1'!F341,3,IF(AND(ISNUMBER('Ligue 1'!G341),ISNUMBER('Ligue 1'!F341),'Ligue 1'!G341='Ligue 1'!F341),1,0))</f>
        <v>0</v>
      </c>
      <c r="AI19" s="7">
        <f>IF('Ligue 1'!F358&gt;'Ligue 1'!G358,3,IF(AND(ISNUMBER('Ligue 1'!F358),ISNUMBER('Ligue 1'!G358),'Ligue 1'!F358='Ligue 1'!G358),1,0))</f>
        <v>0</v>
      </c>
      <c r="AJ19" s="7">
        <f>IF('Ligue 1'!G363&gt;'Ligue 1'!F363,3,IF(AND(ISNUMBER('Ligue 1'!G363),ISNUMBER('Ligue 1'!F363),'Ligue 1'!G363='Ligue 1'!F363),1,0))</f>
        <v>0</v>
      </c>
      <c r="AK19" s="7">
        <f>IF('Ligue 1'!F383&gt;'Ligue 1'!G383,3,IF(AND(ISNUMBER('Ligue 1'!F383),ISNUMBER('Ligue 1'!G383),'Ligue 1'!F383='Ligue 1'!G383),1,0))</f>
        <v>0</v>
      </c>
      <c r="AL19" s="7">
        <f>IF('Ligue 1'!G393&gt;'Ligue 1'!F393,3,IF(AND(ISNUMBER('Ligue 1'!G393),ISNUMBER('Ligue 1'!F393),'Ligue 1'!G393='Ligue 1'!F393),1,0))</f>
        <v>0</v>
      </c>
      <c r="AM19" s="7">
        <f>IF('Ligue 1'!F408&gt;'Ligue 1'!G408,3,IF(AND(ISNUMBER('Ligue 1'!F408),ISNUMBER('Ligue 1'!G408),'Ligue 1'!F408='Ligue 1'!G408),1,0))</f>
        <v>0</v>
      </c>
      <c r="AN19" s="7">
        <f>IF('Ligue 1'!G414&gt;'Ligue 1'!F414,3,IF(AND(ISNUMBER('Ligue 1'!G414),ISNUMBER('Ligue 1'!F414),'Ligue 1'!G414='Ligue 1'!F414),1,0))</f>
        <v>0</v>
      </c>
      <c r="AO19" s="7">
        <f>IF('Ligue 1'!F431&gt;'Ligue 1'!G431,3,IF(AND(ISNUMBER('Ligue 1'!F431),ISNUMBER('Ligue 1'!G431),'Ligue 1'!F431='Ligue 1'!G431),1,0))</f>
        <v>0</v>
      </c>
      <c r="AP19" s="7">
        <f>IF('Ligue 1'!F442&gt;'Ligue 1'!G442,3,IF(AND(ISNUMBER('Ligue 1'!F442),ISNUMBER('Ligue 1'!G442),'Ligue 1'!F442='Ligue 1'!G442),1,0))</f>
        <v>0</v>
      </c>
      <c r="AQ19" s="7">
        <f>IF('Ligue 1'!G448&gt;'Ligue 1'!F448,3,IF(AND(ISNUMBER('Ligue 1'!G448),ISNUMBER('Ligue 1'!F448),'Ligue 1'!G448='Ligue 1'!F448),1,0))</f>
        <v>0</v>
      </c>
      <c r="AR19" s="7">
        <f t="shared" si="0"/>
        <v>1</v>
      </c>
      <c r="AS19" s="7">
        <f>SUM('Ligue 1'!F9,'Ligue 1'!G23,'Ligue 1'!G32,'Ligue 1'!F46,'Ligue 1'!G59,'Ligue 1'!F70,'Ligue 1'!G84,'Ligue 1'!F95,'Ligue 1'!G103,'Ligue 1'!F119,'Ligue 1'!G129,'Ligue 1'!F143,'Ligue 1'!F154,'Ligue 1'!G162,'Ligue 1'!F179,'Ligue 1'!G184,'Ligue 1'!F202,'Ligue 1'!G214,'Ligue 1'!F227,'Ligue 1'!G234,'Ligue 1'!F252,'Ligue 1'!G260,'Ligue 1'!F275,'Ligue 1'!G286,'Ligue 1'!F300,'Ligue 1'!G304,'Ligue 1'!G321,'Ligue 1'!F334,'Ligue 1'!G341,'Ligue 1'!F358,'Ligue 1'!G363,'Ligue 1'!F383,'Ligue 1'!G393,'Ligue 1'!F408,'Ligue 1'!G414,'Ligue 1'!F431,'Ligue 1'!F442,'Ligue 1'!G448)</f>
        <v>1</v>
      </c>
      <c r="AT19" s="7">
        <f>SUM('Ligue 1'!G9,'Ligue 1'!F23,'Ligue 1'!F32,'Ligue 1'!G46,'Ligue 1'!F59,'Ligue 1'!G70,'Ligue 1'!F84,'Ligue 1'!G95,'Ligue 1'!F103,'Ligue 1'!G119,'Ligue 1'!F129,'Ligue 1'!G143,'Ligue 1'!G154,'Ligue 1'!F162,'Ligue 1'!G179,'Ligue 1'!F184,'Ligue 1'!G202,'Ligue 1'!F214,'Ligue 1'!G227,'Ligue 1'!F234,'Ligue 1'!G252,'Ligue 1'!F260,'Ligue 1'!G275,'Ligue 1'!F286,'Ligue 1'!G300,'Ligue 1'!F304,'Ligue 1'!F321,'Ligue 1'!G334,'Ligue 1'!F341,'Ligue 1'!G358,'Ligue 1'!F363,'Ligue 1'!G383,'Ligue 1'!F393,'Ligue 1'!G408,'Ligue 1'!F414,'Ligue 1'!G431,'Ligue 1'!G442,'Ligue 1'!F448)</f>
        <v>2</v>
      </c>
      <c r="AU19" s="7">
        <f t="shared" si="1"/>
        <v>-1</v>
      </c>
      <c r="AV19" s="7" t="str">
        <f t="shared" si="2"/>
        <v>Reims</v>
      </c>
      <c r="AW19" s="7">
        <f t="shared" si="3"/>
        <v>0</v>
      </c>
      <c r="AX19" s="7">
        <f t="shared" si="4"/>
        <v>1</v>
      </c>
      <c r="AY19" s="7">
        <f t="shared" si="5"/>
        <v>3</v>
      </c>
      <c r="AZ19" s="7">
        <f t="shared" si="6"/>
        <v>-2</v>
      </c>
    </row>
    <row r="20" spans="2:52" ht="23.1" customHeight="1" x14ac:dyDescent="0.25">
      <c r="B20" s="7">
        <v>19</v>
      </c>
      <c r="C20" s="7">
        <f>LARGE($D$2:$D$21,19)</f>
        <v>-0.42000000000000004</v>
      </c>
      <c r="D20" s="7">
        <f>AR20+(((AS20*2.28)+AU20-AT20)/6)+0.63</f>
        <v>1.51</v>
      </c>
      <c r="E20" s="7" t="str">
        <f>'Ligue 1'!E11</f>
        <v>Strasbourg</v>
      </c>
      <c r="F20" s="7">
        <f>IF('Ligue 1'!G11&gt;'Ligue 1'!F11,3,IF(AND(ISNUMBER('Ligue 1'!G11),ISNUMBER('Ligue 1'!F11),'Ligue 1'!G11='Ligue 1'!F11),1,0))</f>
        <v>0</v>
      </c>
      <c r="G20" s="7">
        <f>IF('Ligue 1'!F23&gt;'Ligue 1'!G23,3,IF(AND(ISNUMBER('Ligue 1'!F23),ISNUMBER('Ligue 1'!G23),'Ligue 1'!F23='Ligue 1'!G23),1,0))</f>
        <v>1</v>
      </c>
      <c r="H20" s="7">
        <f>IF('Ligue 1'!G30&gt;'Ligue 1'!F30,3,IF(AND(ISNUMBER('Ligue 1'!G30),ISNUMBER('Ligue 1'!F30),'Ligue 1'!G30='Ligue 1'!F30),1,0))</f>
        <v>0</v>
      </c>
      <c r="I20" s="7">
        <f>IF('Ligue 1'!F47&gt;'Ligue 1'!G47,3,IF(AND(ISNUMBER('Ligue 1'!F47),ISNUMBER('Ligue 1'!G47),'Ligue 1'!F47='Ligue 1'!G47),1,0))</f>
        <v>0</v>
      </c>
      <c r="J20" s="7">
        <f>IF('Ligue 1'!G56&gt;'Ligue 1'!F56,3,IF(AND(ISNUMBER('Ligue 1'!G56),ISNUMBER('Ligue 1'!F56),'Ligue 1'!G56='Ligue 1'!F56),1,0))</f>
        <v>0</v>
      </c>
      <c r="K20" s="7">
        <f>IF('Ligue 1'!F71&gt;'Ligue 1'!G71,3,IF(AND(ISNUMBER('Ligue 1'!F71),ISNUMBER('Ligue 1'!G71),'Ligue 1'!F71='Ligue 1'!G71),1,0))</f>
        <v>0</v>
      </c>
      <c r="L20" s="7">
        <f>IF('Ligue 1'!G79&gt;'Ligue 1'!F79,3,IF(AND(ISNUMBER('Ligue 1'!G79),ISNUMBER('Ligue 1'!F79),'Ligue 1'!G79='Ligue 1'!F79),1,0))</f>
        <v>0</v>
      </c>
      <c r="M20" s="7">
        <f>IF('Ligue 1'!F96&gt;'Ligue 1'!G96,3,IF(AND(ISNUMBER('Ligue 1'!F96),ISNUMBER('Ligue 1'!G96),'Ligue 1'!F96='Ligue 1'!G96),1,0))</f>
        <v>0</v>
      </c>
      <c r="N20" s="7">
        <f>IF('Ligue 1'!G100&gt;'Ligue 1'!F100,3,IF(AND(ISNUMBER('Ligue 1'!G100),ISNUMBER('Ligue 1'!F100),'Ligue 1'!G100='Ligue 1'!F100),1,0))</f>
        <v>0</v>
      </c>
      <c r="O20" s="7">
        <f>IF('Ligue 1'!F120&gt;'Ligue 1'!G120,3,IF(AND(ISNUMBER('Ligue 1'!F120),ISNUMBER('Ligue 1'!G120),'Ligue 1'!F120='Ligue 1'!G120),1,0))</f>
        <v>0</v>
      </c>
      <c r="P20" s="7">
        <f>IF('Ligue 1'!G126&gt;'Ligue 1'!F126,3,IF(AND(ISNUMBER('Ligue 1'!G126),ISNUMBER('Ligue 1'!F126),'Ligue 1'!G126='Ligue 1'!F126),1,0))</f>
        <v>0</v>
      </c>
      <c r="Q20" s="7">
        <f>IF('Ligue 1'!F144&gt;'Ligue 1'!G144,3,IF(AND(ISNUMBER('Ligue 1'!F144),ISNUMBER('Ligue 1'!G144),'Ligue 1'!F144='Ligue 1'!G144),1,0))</f>
        <v>0</v>
      </c>
      <c r="R20" s="7">
        <f>IF('Ligue 1'!G150&gt;'Ligue 1'!F150,3,IF(AND(ISNUMBER('Ligue 1'!G150),ISNUMBER('Ligue 1'!F150),'Ligue 1'!G150='Ligue 1'!F150),1,0))</f>
        <v>0</v>
      </c>
      <c r="S20" s="7">
        <f>IF('Ligue 1'!F168&gt;'Ligue 1'!G168,3,IF(AND(ISNUMBER('Ligue 1'!F168),ISNUMBER('Ligue 1'!G168),'Ligue 1'!F168='Ligue 1'!G168),1,0))</f>
        <v>0</v>
      </c>
      <c r="T20" s="7">
        <f>IF('Ligue 1'!G178&gt;'Ligue 1'!F178,3,IF(AND(ISNUMBER('Ligue 1'!G178),ISNUMBER('Ligue 1'!F178),'Ligue 1'!G178='Ligue 1'!F178),1,0))</f>
        <v>0</v>
      </c>
      <c r="U20" s="7">
        <f>IF('Ligue 1'!F192&gt;'Ligue 1'!G192,3,IF(AND(ISNUMBER('Ligue 1'!F192),ISNUMBER('Ligue 1'!G192),'Ligue 1'!F192='Ligue 1'!G192),1,0))</f>
        <v>0</v>
      </c>
      <c r="V20" s="7">
        <f>IF('Ligue 1'!F203&gt;'Ligue 1'!G203,3,IF(AND(ISNUMBER('Ligue 1'!F203),ISNUMBER('Ligue 1'!G203),'Ligue 1'!F203='Ligue 1'!G203),1,0))</f>
        <v>0</v>
      </c>
      <c r="W20" s="7">
        <f>IF('Ligue 1'!G216&gt;'Ligue 1'!F216,3,IF(AND(ISNUMBER('Ligue 1'!G216),ISNUMBER('Ligue 1'!F216),'Ligue 1'!G216='Ligue 1'!F216),1,0))</f>
        <v>0</v>
      </c>
      <c r="X20" s="7">
        <f>IF('Ligue 1'!F228&gt;'Ligue 1'!G228,3,IF(AND(ISNUMBER('Ligue 1'!F228),ISNUMBER('Ligue 1'!G228),'Ligue 1'!F228='Ligue 1'!G228),1,0))</f>
        <v>0</v>
      </c>
      <c r="Y20" s="7">
        <f>IF('Ligue 1'!G239&gt;'Ligue 1'!F239,3,IF(AND(ISNUMBER('Ligue 1'!G239),ISNUMBER('Ligue 1'!F239),'Ligue 1'!G239='Ligue 1'!F239),1,0))</f>
        <v>0</v>
      </c>
      <c r="Z20" s="7">
        <f>IF('Ligue 1'!G247&gt;'Ligue 1'!F247,3,IF(AND(ISNUMBER('Ligue 1'!G247),ISNUMBER('Ligue 1'!F247),'Ligue 1'!G247='Ligue 1'!F247),1,0))</f>
        <v>0</v>
      </c>
      <c r="AA20" s="7">
        <f>IF('Ligue 1'!F263&gt;'Ligue 1'!G263,3,IF(AND(ISNUMBER('Ligue 1'!F263),ISNUMBER('Ligue 1'!G263),'Ligue 1'!F263='Ligue 1'!G263),1,0))</f>
        <v>0</v>
      </c>
      <c r="AB20" s="7">
        <f>IF('Ligue 1'!G275&gt;'Ligue 1'!F275,3,IF(AND(ISNUMBER('Ligue 1'!G275),ISNUMBER('Ligue 1'!F275),'Ligue 1'!G275='Ligue 1'!F275),1,0))</f>
        <v>0</v>
      </c>
      <c r="AC20" s="7">
        <f>IF('Ligue 1'!F287&gt;'Ligue 1'!G287,3,IF(AND(ISNUMBER('Ligue 1'!F287),ISNUMBER('Ligue 1'!G287),'Ligue 1'!F287='Ligue 1'!G287),1,0))</f>
        <v>0</v>
      </c>
      <c r="AD20" s="7">
        <f>IF('Ligue 1'!G293&gt;'Ligue 1'!F293,3,IF(AND(ISNUMBER('Ligue 1'!G293),ISNUMBER('Ligue 1'!F293),'Ligue 1'!G293='Ligue 1'!F293),1,0))</f>
        <v>0</v>
      </c>
      <c r="AE20" s="7">
        <f>IF('Ligue 1'!F310&gt;'Ligue 1'!G310,3,IF(AND(ISNUMBER('Ligue 1'!F310),ISNUMBER('Ligue 1'!G310),'Ligue 1'!F310='Ligue 1'!G310),1,0))</f>
        <v>0</v>
      </c>
      <c r="AF20" s="7">
        <f>IF('Ligue 1'!G322&gt;'Ligue 1'!F322,3,IF(AND(ISNUMBER('Ligue 1'!G322),ISNUMBER('Ligue 1'!F322),'Ligue 1'!G322='Ligue 1'!F322),1,0))</f>
        <v>0</v>
      </c>
      <c r="AG20" s="7">
        <f>IF('Ligue 1'!F335&gt;'Ligue 1'!G335,3,IF(AND(ISNUMBER('Ligue 1'!F335),ISNUMBER('Ligue 1'!G335),'Ligue 1'!F335='Ligue 1'!G335),1,0))</f>
        <v>0</v>
      </c>
      <c r="AH20" s="7">
        <f>IF('Ligue 1'!G346&gt;'Ligue 1'!F346,3,IF(AND(ISNUMBER('Ligue 1'!G346),ISNUMBER('Ligue 1'!F346),'Ligue 1'!G346='Ligue 1'!F346),1,0))</f>
        <v>0</v>
      </c>
      <c r="AI20" s="7">
        <f>IF('Ligue 1'!F359&gt;'Ligue 1'!G359,3,IF(AND(ISNUMBER('Ligue 1'!F359),ISNUMBER('Ligue 1'!G359),'Ligue 1'!F359='Ligue 1'!G359),1,0))</f>
        <v>0</v>
      </c>
      <c r="AJ20" s="7">
        <f>IF('Ligue 1'!G370&gt;'Ligue 1'!F370,3,IF(AND(ISNUMBER('Ligue 1'!G370),ISNUMBER('Ligue 1'!F370),'Ligue 1'!G370='Ligue 1'!F370),1,0))</f>
        <v>0</v>
      </c>
      <c r="AK20" s="7">
        <f>IF('Ligue 1'!F384&gt;'Ligue 1'!G384,3,IF(AND(ISNUMBER('Ligue 1'!F384),ISNUMBER('Ligue 1'!G384),'Ligue 1'!F384='Ligue 1'!G384),1,0))</f>
        <v>0</v>
      </c>
      <c r="AL20" s="7">
        <f>IF('Ligue 1'!F394&gt;'Ligue 1'!G394,3,IF(AND(ISNUMBER('Ligue 1'!F394),ISNUMBER('Ligue 1'!G394),'Ligue 1'!F394='Ligue 1'!G394),1,0))</f>
        <v>0</v>
      </c>
      <c r="AM20" s="7">
        <f>IF('Ligue 1'!G399&gt;'Ligue 1'!F399,3,IF(AND(ISNUMBER('Ligue 1'!G399),ISNUMBER('Ligue 1'!F399),'Ligue 1'!G399='Ligue 1'!F399),1,0))</f>
        <v>0</v>
      </c>
      <c r="AN20" s="7">
        <f>IF('Ligue 1'!F419&gt;'Ligue 1'!G419,3,IF(AND(ISNUMBER('Ligue 1'!F419),ISNUMBER('Ligue 1'!G419),'Ligue 1'!F419='Ligue 1'!G419),1,0))</f>
        <v>0</v>
      </c>
      <c r="AO20" s="7">
        <f>IF('Ligue 1'!G426&gt;'Ligue 1'!F426,3,IF(AND(ISNUMBER('Ligue 1'!G426),ISNUMBER('Ligue 1'!F426),'Ligue 1'!G426='Ligue 1'!F426),1,0))</f>
        <v>0</v>
      </c>
      <c r="AP20" s="7">
        <f>IF('Ligue 1'!F443&gt;'Ligue 1'!G443,3,IF(AND(ISNUMBER('Ligue 1'!F443),ISNUMBER('Ligue 1'!G443),'Ligue 1'!F443='Ligue 1'!G443),1,0))</f>
        <v>0</v>
      </c>
      <c r="AQ20" s="7">
        <f>IF('Ligue 1'!G452&gt;'Ligue 1'!F452,3,IF(AND(ISNUMBER('Ligue 1'!G452),ISNUMBER('Ligue 1'!F452),'Ligue 1'!G452='Ligue 1'!F452),1,0))</f>
        <v>0</v>
      </c>
      <c r="AR20" s="7">
        <f t="shared" si="0"/>
        <v>1</v>
      </c>
      <c r="AS20" s="7">
        <f>SUM('Ligue 1'!G11,'Ligue 1'!F23,'Ligue 1'!G30,'Ligue 1'!F47,'Ligue 1'!G56,'Ligue 1'!F71,'Ligue 1'!G79,'Ligue 1'!F96,'Ligue 1'!G100,'Ligue 1'!F120,'Ligue 1'!G126,'Ligue 1'!F144,'Ligue 1'!G150,'Ligue 1'!F168,'Ligue 1'!G178,'Ligue 1'!F192,'Ligue 1'!F203,'Ligue 1'!G216,'Ligue 1'!F228,'Ligue 1'!G239,'Ligue 1'!F247,'Ligue 1'!F263,'Ligue 1'!G275,'Ligue 1'!F287,'Ligue 1'!G293,'Ligue 1'!F310,'Ligue 1'!G322,'Ligue 1'!F335,'Ligue 1'!G346,'Ligue 1'!F359,'Ligue 1'!G370,'Ligue 1'!F384,'Ligue 1'!F394,'Ligue 1'!G399,'Ligue 1'!F419,'Ligue 1'!G426,'Ligue 1'!F443,'Ligue 1'!G452)</f>
        <v>1</v>
      </c>
      <c r="AT20" s="7">
        <f>SUM('Ligue 1'!F11,'Ligue 1'!G23,'Ligue 1'!F30,'Ligue 1'!G47,'Ligue 1'!F56,'Ligue 1'!G71,'Ligue 1'!F79,'Ligue 1'!G96,'Ligue 1'!F100,'Ligue 1'!G120,'Ligue 1'!F126,'Ligue 1'!G144,'Ligue 1'!F150,'Ligue 1'!G168,'Ligue 1'!F178,'Ligue 1'!G192,'Ligue 1'!G203,'Ligue 1'!F216,'Ligue 1'!G228,'Ligue 1'!F239,'Ligue 1'!F247,'Ligue 1'!G263,'Ligue 1'!F275,'Ligue 1'!G287,'Ligue 1'!F293,'Ligue 1'!G310,'Ligue 1'!F322,'Ligue 1'!G335,'Ligue 1'!F346,'Ligue 1'!G359,'Ligue 1'!F370,'Ligue 1'!G384,'Ligue 1'!G394,'Ligue 1'!F399,'Ligue 1'!G419,'Ligue 1'!F426,'Ligue 1'!G443,'Ligue 1'!F452)</f>
        <v>2</v>
      </c>
      <c r="AU20" s="7">
        <f t="shared" si="1"/>
        <v>-1</v>
      </c>
      <c r="AV20" s="7" t="str">
        <f t="shared" si="2"/>
        <v>Nîmes</v>
      </c>
      <c r="AW20" s="7">
        <f t="shared" si="3"/>
        <v>0</v>
      </c>
      <c r="AX20" s="7">
        <f t="shared" si="4"/>
        <v>0</v>
      </c>
      <c r="AY20" s="7">
        <f t="shared" si="5"/>
        <v>3</v>
      </c>
      <c r="AZ20" s="7">
        <f t="shared" si="6"/>
        <v>-3</v>
      </c>
    </row>
    <row r="21" spans="2:52" ht="23.1" customHeight="1" x14ac:dyDescent="0.25">
      <c r="B21" s="7">
        <v>20</v>
      </c>
      <c r="C21" s="7">
        <f>LARGE($D$2:$D$21,20)</f>
        <v>-0.99833333333333352</v>
      </c>
      <c r="D21" s="7">
        <f>AR21+(((AS21*2.29)+AU21-AT21)/6)+0.64</f>
        <v>3.9516666666666667</v>
      </c>
      <c r="E21" s="7" t="str">
        <f>'Ligue 1'!E3</f>
        <v>Toulouse</v>
      </c>
      <c r="F21" s="7">
        <f>IF('Ligue 1'!G3&gt;'Ligue 1'!F3,3,IF(AND(ISNUMBER('Ligue 1'!G3),ISNUMBER('Ligue 1'!F3),'Ligue 1'!G3='Ligue 1'!F3),1,0))</f>
        <v>0</v>
      </c>
      <c r="G21" s="7">
        <f>IF('Ligue 1'!F24&gt;'Ligue 1'!G24,3,IF(AND(ISNUMBER('Ligue 1'!F24),ISNUMBER('Ligue 1'!G24),'Ligue 1'!F24='Ligue 1'!G24),1,0))</f>
        <v>3</v>
      </c>
      <c r="H21" s="7">
        <f>IF('Ligue 1'!F36&gt;'Ligue 1'!G36,3,IF(AND(ISNUMBER('Ligue 1'!F36),ISNUMBER('Ligue 1'!G36),'Ligue 1'!F36='Ligue 1'!G36),1,0))</f>
        <v>0</v>
      </c>
      <c r="I21" s="7">
        <f>IF('Ligue 1'!G41&gt;'Ligue 1'!F41,3,IF(AND(ISNUMBER('Ligue 1'!G41),ISNUMBER('Ligue 1'!F41),'Ligue 1'!G41='Ligue 1'!F41),1,0))</f>
        <v>0</v>
      </c>
      <c r="J21" s="7">
        <f>IF('Ligue 1'!F60&gt;'Ligue 1'!G60,3,IF(AND(ISNUMBER('Ligue 1'!F60),ISNUMBER('Ligue 1'!G60),'Ligue 1'!F60='Ligue 1'!G60),1,0))</f>
        <v>0</v>
      </c>
      <c r="K21" s="7">
        <f>IF('Ligue 1'!G63&gt;'Ligue 1'!F63,3,IF(AND(ISNUMBER('Ligue 1'!G63),ISNUMBER('Ligue 1'!F63),'Ligue 1'!G63='Ligue 1'!F63),1,0))</f>
        <v>0</v>
      </c>
      <c r="L21" s="7">
        <f>IF('Ligue 1'!F84&gt;'Ligue 1'!G84,3,IF(AND(ISNUMBER('Ligue 1'!F84),ISNUMBER('Ligue 1'!G84),'Ligue 1'!F84='Ligue 1'!G84),1,0))</f>
        <v>0</v>
      </c>
      <c r="M21" s="7">
        <f>IF('Ligue 1'!G94&gt;'Ligue 1'!F94,3,IF(AND(ISNUMBER('Ligue 1'!G94),ISNUMBER('Ligue 1'!F94),'Ligue 1'!G94='Ligue 1'!F94),1,0))</f>
        <v>0</v>
      </c>
      <c r="N21" s="7">
        <f>IF('Ligue 1'!F107&gt;'Ligue 1'!G107,3,IF(AND(ISNUMBER('Ligue 1'!F107),ISNUMBER('Ligue 1'!G107),'Ligue 1'!F107='Ligue 1'!G101),1,0))</f>
        <v>0</v>
      </c>
      <c r="O21" s="7">
        <f>IF('Ligue 1'!G115&gt;'Ligue 1'!F115,3,IF(AND(ISNUMBER('Ligue 1'!G115),ISNUMBER('Ligue 1'!F115),'Ligue 1'!G115='Ligue 1'!F115),1,0))</f>
        <v>0</v>
      </c>
      <c r="P21" s="7">
        <f>IF('Ligue 1'!F131&gt;'Ligue 1'!G131,3,IF(AND(ISNUMBER('Ligue 1'!F131),ISNUMBER('Ligue 1'!G131),'Ligue 1'!F131='Ligue 1'!G131),1,0))</f>
        <v>0</v>
      </c>
      <c r="Q21" s="7">
        <f>IF('Ligue 1'!G144&gt;'Ligue 1'!F144,3,IF(AND(ISNUMBER('Ligue 1'!G144),ISNUMBER('Ligue 1'!F144),'Ligue 1'!G144='Ligue 1'!F144),1,0))</f>
        <v>0</v>
      </c>
      <c r="R21" s="7">
        <f>IF('Ligue 1'!F155&gt;'Ligue 1'!G155,3,IF(AND(ISNUMBER('Ligue 1'!F155),ISNUMBER('Ligue 1'!G155),'Ligue 1'!F155='Ligue 1'!G155),1,0))</f>
        <v>0</v>
      </c>
      <c r="S21" s="7">
        <f>IF('Ligue 1'!G166&gt;'Ligue 1'!F166,3,IF(AND(ISNUMBER('Ligue 1'!G166),ISNUMBER('Ligue 1'!F166),'Ligue 1'!G166='Ligue 1'!F166),1,0))</f>
        <v>0</v>
      </c>
      <c r="T21" s="7">
        <f>IF('Ligue 1'!F180&gt;'Ligue 1'!G180,3,IF(AND(ISNUMBER('Ligue 1'!F180),ISNUMBER('Ligue 1'!G180),'Ligue 1'!F180='Ligue 1'!G180),1,0))</f>
        <v>0</v>
      </c>
      <c r="U21" s="7">
        <f>IF('Ligue 1'!G191&gt;'Ligue 1'!F191,3,IF(AND(ISNUMBER('Ligue 1'!G191),ISNUMBER('Ligue 1'!F191),'Ligue 1'!G191='Ligue 1'!F191),1,0))</f>
        <v>0</v>
      </c>
      <c r="V21" s="7">
        <f>IF('Ligue 1'!F204&gt;'Ligue 1'!G204,3,IF(AND(ISNUMBER('Ligue 1'!F204),ISNUMBER('Ligue 1'!G204),'Ligue 1'!F204='Ligue 1'!G204),1,0))</f>
        <v>0</v>
      </c>
      <c r="W21" s="7">
        <f>IF('Ligue 1'!G208&gt;'Ligue 1'!F208,3,IF(AND(ISNUMBER('Ligue 1'!G208),ISNUMBER('Ligue 1'!F208),'Ligue 1'!G208='Ligue 1'!F208),1,0))</f>
        <v>0</v>
      </c>
      <c r="X21" s="7">
        <f>IF('Ligue 1'!G221&gt;'Ligue 1'!F221,3,IF(AND(ISNUMBER('Ligue 1'!G221),ISNUMBER('Ligue 1'!F221),'Ligue 1'!G221='Ligue 1'!F221),1,0))</f>
        <v>0</v>
      </c>
      <c r="Y21" s="7">
        <f>IF('Ligue 1'!F239&gt;'Ligue 1'!G239,3,IF(AND(ISNUMBER('Ligue 1'!F239),ISNUMBER('Ligue 1'!G239),'Ligue 1'!F239='Ligue 1'!G239),1,0))</f>
        <v>0</v>
      </c>
      <c r="Z21" s="7">
        <f>IF('Ligue 1'!G248&gt;'Ligue 1'!F248,3,IF(AND(ISNUMBER('Ligue 1'!G248),ISNUMBER('Ligue 1'!F248),'Ligue 1'!G248='Ligue 1'!F248),1,0))</f>
        <v>0</v>
      </c>
      <c r="AA21" s="7">
        <f>IF('Ligue 1'!F264&gt;'Ligue 1'!G264,3,IF(AND(ISNUMBER('Ligue 1'!F264),ISNUMBER('Ligue 1'!G264),'Ligue 1'!F264='Ligue 1'!G264),1,0))</f>
        <v>0</v>
      </c>
      <c r="AB21" s="7">
        <f>IF('Ligue 1'!G271&gt;'Ligue 1'!F271,3,IF(AND(ISNUMBER('Ligue 1'!G271),ISNUMBER('Ligue 1'!F271),'Ligue 1'!G271='Ligue 1'!F271),1,0))</f>
        <v>0</v>
      </c>
      <c r="AC21" s="7">
        <f>IF('Ligue 1'!F288&gt;'Ligue 1'!G288,3,IF(AND(ISNUMBER('Ligue 1'!F288),ISNUMBER('Ligue 1'!G288),'Ligue 1'!F288='Ligue 1'!G288),1,0))</f>
        <v>0</v>
      </c>
      <c r="AD21" s="7">
        <f>IF('Ligue 1'!G292&gt;'Ligue 1'!F292,3,IF(AND(ISNUMBER('Ligue 1'!G292),ISNUMBER('Ligue 1'!F292),'Ligue 1'!G292='Ligue 1'!F292),1,0))</f>
        <v>0</v>
      </c>
      <c r="AE21" s="7">
        <f>IF('Ligue 1'!F311&gt;'Ligue 1'!G311,3,IF(AND(ISNUMBER('Ligue 1'!F311),ISNUMBER('Ligue 1'!G311),'Ligue 1'!F311='Ligue 1'!G311),1,0))</f>
        <v>0</v>
      </c>
      <c r="AF21" s="7">
        <f>IF('Ligue 1'!G320&gt;'Ligue 1'!F320,3,IF(AND(ISNUMBER('Ligue 1'!G320),ISNUMBER('Ligue 1'!F320),'Ligue 1'!G320='Ligue 1'!F320),1,0))</f>
        <v>0</v>
      </c>
      <c r="AG21" s="7">
        <f>IF('Ligue 1'!F336&gt;'Ligue 1'!G336,3,IF(AND(ISNUMBER('Ligue 1'!F336),ISNUMBER('Ligue 1'!G336),'Ligue 1'!F336='Ligue 1'!G336),1,0))</f>
        <v>0</v>
      </c>
      <c r="AH21" s="7">
        <f>IF('Ligue 1'!G345&gt;'Ligue 1'!F345,3,IF(AND(ISNUMBER('Ligue 1'!G345),ISNUMBER('Ligue 1'!F345),'Ligue 1'!G345='Ligue 1'!F345),1,0))</f>
        <v>0</v>
      </c>
      <c r="AI21" s="7">
        <f>IF('Ligue 1'!F360&gt;'Ligue 1'!G360,3,IF(AND(ISNUMBER('Ligue 1'!F360),ISNUMBER('Ligue 1'!G360),'Ligue 1'!F360='Ligue 1'!G360),1,0))</f>
        <v>0</v>
      </c>
      <c r="AJ21" s="7">
        <f>IF('Ligue 1'!F372&gt;'Ligue 1'!G372,3,IF(AND(ISNUMBER('Ligue 1'!F372),ISNUMBER('Ligue 1'!G372),'Ligue 1'!F372='Ligue 1'!G372),1,0))</f>
        <v>0</v>
      </c>
      <c r="AK21" s="7">
        <f>IF('Ligue 1'!G380&gt;'Ligue 1'!F380,3,IF(AND(ISNUMBER('Ligue 1'!G380),ISNUMBER('Ligue 1'!F380),'Ligue 1'!G380='Ligue 1'!F380),1,0))</f>
        <v>0</v>
      </c>
      <c r="AL21" s="7">
        <f>IF('Ligue 1'!F395&gt;'Ligue 1'!G395,3,IF(AND(ISNUMBER('Ligue 1'!F395),ISNUMBER('Ligue 1'!G395),'Ligue 1'!F395='Ligue 1'!G395),1,0))</f>
        <v>0</v>
      </c>
      <c r="AM21" s="7">
        <f>IF('Ligue 1'!G408&gt;'Ligue 1'!F408,3,IF(AND(ISNUMBER('Ligue 1'!G408),ISNUMBER('Ligue 1'!F408),'Ligue 1'!G408='Ligue 1'!F408),1,0))</f>
        <v>0</v>
      </c>
      <c r="AN21" s="7">
        <f>IF('Ligue 1'!F420&gt;'Ligue 1'!G420,3,IF(AND(ISNUMBER('Ligue 1'!F420),ISNUMBER('Ligue 1'!G420),'Ligue 1'!F420='Ligue 1'!G420),1,0))</f>
        <v>0</v>
      </c>
      <c r="AO21" s="7">
        <f>IF('Ligue 1'!G423&gt;'Ligue 1'!F423,3,IF(AND(ISNUMBER('Ligue 1'!G423),ISNUMBER('Ligue 1'!F423),'Ligue 1'!G423='Ligue 1'!F423),1,0))</f>
        <v>0</v>
      </c>
      <c r="AP21" s="7">
        <f>IF('Ligue 1'!F444&gt;'Ligue 1'!G444,3,IF(AND(ISNUMBER('Ligue 1'!F444),ISNUMBER('Ligue 1'!G444),'Ligue 1'!F444='Ligue 1'!G444),1,0))</f>
        <v>0</v>
      </c>
      <c r="AQ21" s="7">
        <f>IF('Ligue 1'!G450&gt;'Ligue 1'!F450,3,IF(AND(ISNUMBER('Ligue 1'!G450),ISNUMBER('Ligue 1'!F450),'Ligue 1'!G450='Ligue 1'!F450),1,0))</f>
        <v>0</v>
      </c>
      <c r="AR21" s="7">
        <f t="shared" si="0"/>
        <v>3</v>
      </c>
      <c r="AS21" s="7">
        <f>SUM('Ligue 1'!G3,'Ligue 1'!F24,'Ligue 1'!F36,'Ligue 1'!G41,'Ligue 1'!F60,'Ligue 1'!G63,'Ligue 1'!F84,'Ligue 1'!G94,'Ligue 1'!F107,'Ligue 1'!G115,'Ligue 1'!F131,'Ligue 1'!G144,'Ligue 1'!F155,'Ligue 1'!G166,'Ligue 1'!F180,'Ligue 1'!F191,'Ligue 1'!F204,'Ligue 1'!G208,'Ligue 1'!G221,'Ligue 1'!F239,'Ligue 1'!G248,'Ligue 1'!F264,'Ligue 1'!G271,'Ligue 1'!F288,'Ligue 1'!G292,'Ligue 1'!F311,'Ligue 1'!G320,'Ligue 1'!F336,'Ligue 1'!G345,'Ligue 1'!F360,'Ligue 1'!F372,'Ligue 1'!G380,'Ligue 1'!F395,'Ligue 1'!G408,'Ligue 1'!F420,'Ligue 1'!G423,'Ligue 1'!F444,'Ligue 1'!G450)</f>
        <v>3</v>
      </c>
      <c r="AT21" s="7">
        <f>SUM('Ligue 1'!F3,'Ligue 1'!G24,'Ligue 1'!G36,'Ligue 1'!F41,'Ligue 1'!G60,'Ligue 1'!F63,'Ligue 1'!G84,'Ligue 1'!F94,'Ligue 1'!G107,'Ligue 1'!F115,'Ligue 1'!G131,'Ligue 1'!F144,'Ligue 1'!G155,'Ligue 1'!F166,'Ligue 1'!G180,'Ligue 1'!F191,'Ligue 1'!G204,'Ligue 1'!F208,'Ligue 1'!F221,'Ligue 1'!G239,'Ligue 1'!F248,'Ligue 1'!G264,'Ligue 1'!F271,'Ligue 1'!G288,'Ligue 1'!F292,'Ligue 1'!G311,'Ligue 1'!F320,'Ligue 1'!G336,'Ligue 1'!F345,'Ligue 1'!G360,'Ligue 1'!G372,'Ligue 1'!F380,'Ligue 1'!G395,'Ligue 1'!F408,'Ligue 1'!G420,'Ligue 1'!F423,'Ligue 1'!G444,'Ligue 1'!F450)</f>
        <v>4</v>
      </c>
      <c r="AU21" s="7">
        <f t="shared" si="1"/>
        <v>-1</v>
      </c>
      <c r="AV21" s="7" t="str">
        <f t="shared" si="2"/>
        <v>Caen</v>
      </c>
      <c r="AW21" s="7">
        <f t="shared" si="3"/>
        <v>0</v>
      </c>
      <c r="AX21" s="7">
        <f t="shared" si="4"/>
        <v>1</v>
      </c>
      <c r="AY21" s="7">
        <f t="shared" si="5"/>
        <v>6</v>
      </c>
      <c r="AZ21" s="7">
        <f t="shared" si="6"/>
        <v>-5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Ligue 1</vt:lpstr>
      <vt:lpstr>Classement</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Fabien Gremont</dc:creator>
  <cp:lastModifiedBy>Fabien Gremont</cp:lastModifiedBy>
  <dcterms:created xsi:type="dcterms:W3CDTF">2018-07-16T18:08:00Z</dcterms:created>
  <dcterms:modified xsi:type="dcterms:W3CDTF">2018-07-21T06:49:04Z</dcterms:modified>
</cp:coreProperties>
</file>