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20115" windowHeight="7995" activeTab="1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4525"/>
</workbook>
</file>

<file path=xl/calcChain.xml><?xml version="1.0" encoding="utf-8"?>
<calcChain xmlns="http://schemas.openxmlformats.org/spreadsheetml/2006/main">
  <c r="B4" i="2" l="1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3" i="2"/>
  <c r="C3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C4" i="2"/>
</calcChain>
</file>

<file path=xl/sharedStrings.xml><?xml version="1.0" encoding="utf-8"?>
<sst xmlns="http://schemas.openxmlformats.org/spreadsheetml/2006/main" count="155" uniqueCount="96">
  <si>
    <t>intervention</t>
  </si>
  <si>
    <t>Testeur</t>
  </si>
  <si>
    <t>PRF</t>
  </si>
  <si>
    <t>Designation produit</t>
  </si>
  <si>
    <t>Client</t>
  </si>
  <si>
    <t>Poste</t>
  </si>
  <si>
    <t>De</t>
  </si>
  <si>
    <t>à</t>
  </si>
  <si>
    <t>Durée</t>
  </si>
  <si>
    <t>Intervenant</t>
  </si>
  <si>
    <t>Section Emmétrice</t>
  </si>
  <si>
    <t>Statut</t>
  </si>
  <si>
    <t>Commentaire</t>
  </si>
  <si>
    <t>SPEA FP4040/ICT</t>
  </si>
  <si>
    <t>er</t>
  </si>
  <si>
    <t>BSE</t>
  </si>
  <si>
    <t xml:space="preserve"> 14H</t>
  </si>
  <si>
    <t>0jrs 01:04</t>
  </si>
  <si>
    <t>zedf</t>
  </si>
  <si>
    <t>PLANIFIE</t>
  </si>
  <si>
    <t>TESTEUR SPEA U500 ADP/BURN-IN</t>
  </si>
  <si>
    <t>erf</t>
  </si>
  <si>
    <t>0jrs 01:58</t>
  </si>
  <si>
    <t>zef</t>
  </si>
  <si>
    <t>efr</t>
  </si>
  <si>
    <t>TESTEUR SPEA 3030 INLINE/BURN-IN</t>
  </si>
  <si>
    <t>fgh</t>
  </si>
  <si>
    <t>ELE</t>
  </si>
  <si>
    <t>1jrs 22:58</t>
  </si>
  <si>
    <t>ghj</t>
  </si>
  <si>
    <t>fg</t>
  </si>
  <si>
    <t>NON PLANIFIE</t>
  </si>
  <si>
    <t>g</t>
  </si>
  <si>
    <t>/</t>
  </si>
  <si>
    <t>RELIQUAT</t>
  </si>
  <si>
    <t>VALEO</t>
  </si>
  <si>
    <t>DEPANNAGE</t>
  </si>
  <si>
    <t>Testeur/ FCT</t>
  </si>
  <si>
    <t>Testeur FCT</t>
  </si>
  <si>
    <t>PRFgh</t>
  </si>
  <si>
    <t>Testeur FLASHAGE</t>
  </si>
  <si>
    <t>PRFrty</t>
  </si>
  <si>
    <t xml:space="preserve">  6H</t>
  </si>
  <si>
    <t>1jrs 01:03</t>
  </si>
  <si>
    <t>rty</t>
  </si>
  <si>
    <t>Testeur BURN-IN</t>
  </si>
  <si>
    <t>33jrs 03:02</t>
  </si>
  <si>
    <t>dfg</t>
  </si>
  <si>
    <t>Testeur ICT</t>
  </si>
  <si>
    <t>2jrs 05:03</t>
  </si>
  <si>
    <t>rt</t>
  </si>
  <si>
    <t xml:space="preserve"> PRODUCTION</t>
  </si>
  <si>
    <t>tg</t>
  </si>
  <si>
    <t>Testeur HV</t>
  </si>
  <si>
    <t>PRFer</t>
  </si>
  <si>
    <t xml:space="preserve"> DEPANNAGE</t>
  </si>
  <si>
    <t>PRFyu</t>
  </si>
  <si>
    <t>ttyu</t>
  </si>
  <si>
    <t xml:space="preserve"> RELIQUAT</t>
  </si>
  <si>
    <t>PRFbn,</t>
  </si>
  <si>
    <t>f</t>
  </si>
  <si>
    <t>gbhn,</t>
  </si>
  <si>
    <t xml:space="preserve"> PLANIFIE</t>
  </si>
  <si>
    <t>hn,</t>
  </si>
  <si>
    <t>SAG</t>
  </si>
  <si>
    <t>ui</t>
  </si>
  <si>
    <t>0jrs 00:30</t>
  </si>
  <si>
    <t>gh</t>
  </si>
  <si>
    <t>Testeur FCTfg</t>
  </si>
  <si>
    <t>Testeur HV rtyu</t>
  </si>
  <si>
    <t>Testeur ICT fg</t>
  </si>
  <si>
    <t>PRF dfg</t>
  </si>
  <si>
    <t>PRF zer</t>
  </si>
  <si>
    <t>edf</t>
  </si>
  <si>
    <t>edrf</t>
  </si>
  <si>
    <t>0jrs 03:00</t>
  </si>
  <si>
    <t>e</t>
  </si>
  <si>
    <t xml:space="preserve"> NON PLANIFIE</t>
  </si>
  <si>
    <t xml:space="preserve">interventions </t>
  </si>
  <si>
    <t>client</t>
  </si>
  <si>
    <t xml:space="preserve">BSE </t>
  </si>
  <si>
    <t>SIM</t>
  </si>
  <si>
    <t>BNL</t>
  </si>
  <si>
    <t>TTEI</t>
  </si>
  <si>
    <t>SIAME</t>
  </si>
  <si>
    <t>WYNID</t>
  </si>
  <si>
    <t>CANON</t>
  </si>
  <si>
    <t>CEGELEC</t>
  </si>
  <si>
    <t>CML</t>
  </si>
  <si>
    <t>CXR</t>
  </si>
  <si>
    <t>EATON</t>
  </si>
  <si>
    <t>METATRON</t>
  </si>
  <si>
    <t>TNET</t>
  </si>
  <si>
    <t>STIM</t>
  </si>
  <si>
    <t>SEUFER</t>
  </si>
  <si>
    <t>EOT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</si>
</sst>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8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/>
    <xf numFmtId="0" fontId="0" fillId="0" borderId="1" xfId="0" applyBorder="1"/>
    <xf numFmtId="0" fontId="0" fillId="0" borderId="2" xfId="0" applyBorder="1"/>
    <xf numFmtId="22" fontId="0" fillId="3" borderId="5" xfId="0" applyNumberFormat="1" applyFill="1" applyBorder="1"/>
    <xf numFmtId="22" fontId="0" fillId="3" borderId="15" xfId="0" applyNumberFormat="1" applyFill="1" applyBorder="1"/>
    <xf numFmtId="22" fontId="0" fillId="3" borderId="16" xfId="0" applyNumberFormat="1" applyFill="1" applyBorder="1"/>
    <xf numFmtId="22" fontId="0" fillId="3" borderId="18" xfId="0" applyNumberFormat="1" applyFill="1" applyBorder="1"/>
    <xf numFmtId="22" fontId="1" fillId="3" borderId="16" xfId="0" applyNumberFormat="1" applyFont="1" applyFill="1" applyBorder="1"/>
    <xf numFmtId="22" fontId="0" fillId="3" borderId="17" xfId="0" applyNumberFormat="1" applyFill="1" applyBorder="1"/>
    <xf numFmtId="22" fontId="0" fillId="0" borderId="1" xfId="0" applyNumberFormat="1" applyBorder="1"/>
    <xf numFmtId="22" fontId="0" fillId="0" borderId="10" xfId="0" applyNumberFormat="1" applyBorder="1"/>
    <xf numFmtId="22" fontId="0" fillId="0" borderId="2" xfId="0" applyNumberFormat="1" applyBorder="1"/>
    <xf numFmtId="22" fontId="0" fillId="0" borderId="14" xfId="0" applyNumberFormat="1" applyBorder="1"/>
    <xf numFmtId="22" fontId="0" fillId="0" borderId="0" xfId="0" applyNumberFormat="1"/>
    <xf numFmtId="22" fontId="0" fillId="0" borderId="6" xfId="0" applyNumberFormat="1" applyBorder="1"/>
    <xf numFmtId="22" fontId="0" fillId="0" borderId="2" xfId="0" quotePrefix="1" applyNumberFormat="1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8" xfId="0" applyBorder="1"/>
    <xf numFmtId="0" fontId="0" fillId="0" borderId="0" xfId="0" applyAlignment="1">
      <alignment horizontal="center"/>
    </xf>
    <xf numFmtId="0" fontId="0" fillId="2" borderId="0" xfId="0" applyFill="1"/>
    <xf numFmtId="0" fontId="2" fillId="2" borderId="0" xfId="0" applyFont="1" applyFill="1"/>
    <xf numFmtId="22" fontId="0" fillId="4" borderId="12" xfId="0" applyNumberFormat="1" applyFill="1" applyBorder="1" applyAlignment="1">
      <alignment horizontal="center" vertical="center"/>
    </xf>
    <xf numFmtId="22" fontId="0" fillId="4" borderId="3" xfId="0" applyNumberFormat="1" applyFill="1" applyBorder="1" applyAlignment="1">
      <alignment horizontal="center" vertical="center"/>
    </xf>
    <xf numFmtId="22" fontId="0" fillId="4" borderId="13" xfId="0" applyNumberFormat="1" applyFill="1" applyBorder="1" applyAlignment="1">
      <alignment horizontal="center" vertical="center"/>
    </xf>
    <xf numFmtId="22" fontId="0" fillId="0" borderId="0" xfId="0" applyNumberFormat="1" applyAlignment="1">
      <alignment horizontal="center"/>
    </xf>
    <xf numFmtId="22" fontId="0" fillId="0" borderId="11" xfId="0" applyNumberFormat="1" applyBorder="1" applyAlignment="1">
      <alignment horizontal="center"/>
    </xf>
    <xf numFmtId="22" fontId="0" fillId="0" borderId="4" xfId="0" applyNumberFormat="1" applyBorder="1" applyAlignment="1">
      <alignment horizontal="center"/>
    </xf>
    <xf numFmtId="22" fontId="0" fillId="0" borderId="0" xfId="0" applyNumberFormat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3" fillId="2" borderId="15" xfId="0" applyFont="1" applyFill="1" applyBorder="1"/>
    <xf numFmtId="0" fontId="3" fillId="2" borderId="16" xfId="0" applyFont="1" applyFill="1" applyBorder="1"/>
    <xf numFmtId="0" fontId="3" fillId="2" borderId="17" xfId="0" applyFont="1" applyFill="1" applyBorder="1"/>
    <xf numFmtId="0" fontId="0" fillId="0" borderId="19" xfId="0" applyBorder="1"/>
    <xf numFmtId="0" fontId="0" fillId="0" borderId="10" xfId="0" applyBorder="1"/>
    <xf numFmtId="0" fontId="0" fillId="0" borderId="1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Feuil2!$B$2</c:f>
              <c:strCache>
                <c:ptCount val="1"/>
                <c:pt idx="0">
                  <c:v>2017</c:v>
                </c:pt>
              </c:strCache>
            </c:strRef>
          </c:tx>
          <c:invertIfNegative val="0"/>
          <c:cat>
            <c:strRef>
              <c:f>Feuil2!$A$3:$A$21</c:f>
              <c:strCache>
                <c:ptCount val="19"/>
                <c:pt idx="0">
                  <c:v>BSE </c:v>
                </c:pt>
                <c:pt idx="1">
                  <c:v>ELE</c:v>
                </c:pt>
                <c:pt idx="2">
                  <c:v>VALEO</c:v>
                </c:pt>
                <c:pt idx="3">
                  <c:v>SIM</c:v>
                </c:pt>
                <c:pt idx="4">
                  <c:v>BNL</c:v>
                </c:pt>
                <c:pt idx="5">
                  <c:v>TTEI</c:v>
                </c:pt>
                <c:pt idx="6">
                  <c:v>SIAME</c:v>
                </c:pt>
                <c:pt idx="7">
                  <c:v>WYNID</c:v>
                </c:pt>
                <c:pt idx="8">
                  <c:v>CANON</c:v>
                </c:pt>
                <c:pt idx="9">
                  <c:v>CEGELEC</c:v>
                </c:pt>
                <c:pt idx="10">
                  <c:v>CML</c:v>
                </c:pt>
                <c:pt idx="11">
                  <c:v>CXR</c:v>
                </c:pt>
                <c:pt idx="12">
                  <c:v>EATON</c:v>
                </c:pt>
                <c:pt idx="13">
                  <c:v>METATRON</c:v>
                </c:pt>
                <c:pt idx="14">
                  <c:v>TNET</c:v>
                </c:pt>
                <c:pt idx="15">
                  <c:v>STIM</c:v>
                </c:pt>
                <c:pt idx="16">
                  <c:v>SEUFER</c:v>
                </c:pt>
                <c:pt idx="17">
                  <c:v>EOT</c:v>
                </c:pt>
                <c:pt idx="18">
                  <c:v>SAG</c:v>
                </c:pt>
              </c:strCache>
            </c:strRef>
          </c:cat>
          <c:val>
            <c:numRef>
              <c:f>Feuil2!$B$3:$B$21</c:f>
              <c:numCache>
                <c:formatCode>General</c:formatCode>
                <c:ptCount val="1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8458752"/>
        <c:axId val="176872192"/>
      </c:barChart>
      <c:catAx>
        <c:axId val="48458752"/>
        <c:scaling>
          <c:orientation val="minMax"/>
        </c:scaling>
        <c:delete val="0"/>
        <c:axPos val="b"/>
        <c:majorTickMark val="out"/>
        <c:minorTickMark val="none"/>
        <c:tickLblPos val="nextTo"/>
        <c:crossAx val="176872192"/>
        <c:crosses val="autoZero"/>
        <c:auto val="1"/>
        <c:lblAlgn val="ctr"/>
        <c:lblOffset val="100"/>
        <c:noMultiLvlLbl val="0"/>
      </c:catAx>
      <c:valAx>
        <c:axId val="1768721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845875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Radio" firstButton="1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5</xdr:row>
      <xdr:rowOff>71437</xdr:rowOff>
    </xdr:from>
    <xdr:to>
      <xdr:col>12</xdr:col>
      <xdr:colOff>47625</xdr:colOff>
      <xdr:row>18</xdr:row>
      <xdr:rowOff>76200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495300</xdr:colOff>
          <xdr:row>5</xdr:row>
          <xdr:rowOff>171450</xdr:rowOff>
        </xdr:from>
        <xdr:to>
          <xdr:col>5</xdr:col>
          <xdr:colOff>66675</xdr:colOff>
          <xdr:row>8</xdr:row>
          <xdr:rowOff>28575</xdr:rowOff>
        </xdr:to>
        <xdr:sp macro="" textlink="">
          <xdr:nvSpPr>
            <xdr:cNvPr id="1025" name="Option 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2018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447675</xdr:colOff>
          <xdr:row>6</xdr:row>
          <xdr:rowOff>0</xdr:rowOff>
        </xdr:from>
        <xdr:to>
          <xdr:col>6</xdr:col>
          <xdr:colOff>28575</xdr:colOff>
          <xdr:row>8</xdr:row>
          <xdr:rowOff>9525</xdr:rowOff>
        </xdr:to>
        <xdr:sp macro="" textlink="">
          <xdr:nvSpPr>
            <xdr:cNvPr id="1026" name="Option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jet%20GiLog/Classeur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_testeur"/>
      <sheetName val="BDD_intervention"/>
      <sheetName val="graphe"/>
    </sheetNames>
    <sheetDataSet>
      <sheetData sheetId="0"/>
      <sheetData sheetId="1">
        <row r="2">
          <cell r="F2" t="str">
            <v>intervention</v>
          </cell>
        </row>
        <row r="3">
          <cell r="D3" t="str">
            <v>Client</v>
          </cell>
          <cell r="F3" t="str">
            <v>De</v>
          </cell>
        </row>
        <row r="4">
          <cell r="D4" t="str">
            <v>BSE</v>
          </cell>
          <cell r="F4">
            <v>42005.875</v>
          </cell>
        </row>
        <row r="5">
          <cell r="D5" t="str">
            <v>BSE</v>
          </cell>
          <cell r="F5">
            <v>42005.87777777778</v>
          </cell>
        </row>
        <row r="6">
          <cell r="D6" t="str">
            <v>ELE</v>
          </cell>
          <cell r="F6">
            <v>42401.669444444444</v>
          </cell>
        </row>
        <row r="7">
          <cell r="D7" t="str">
            <v>ELE</v>
          </cell>
          <cell r="F7">
            <v>42402.669444386571</v>
          </cell>
        </row>
        <row r="8">
          <cell r="D8" t="str">
            <v>VALEO</v>
          </cell>
          <cell r="F8">
            <v>42403.669444386571</v>
          </cell>
        </row>
        <row r="9">
          <cell r="D9" t="str">
            <v>VALEO</v>
          </cell>
          <cell r="F9">
            <v>42404.669444386571</v>
          </cell>
        </row>
        <row r="10">
          <cell r="D10" t="str">
            <v>BSE</v>
          </cell>
          <cell r="F10">
            <v>42405.669444386571</v>
          </cell>
        </row>
        <row r="11">
          <cell r="D11" t="str">
            <v>BSE</v>
          </cell>
          <cell r="F11">
            <v>42406.669444386571</v>
          </cell>
        </row>
        <row r="12">
          <cell r="D12" t="str">
            <v>ELE</v>
          </cell>
          <cell r="F12">
            <v>42407.669444386571</v>
          </cell>
        </row>
        <row r="13">
          <cell r="D13" t="str">
            <v>ELE</v>
          </cell>
          <cell r="F13">
            <v>42036.084027777775</v>
          </cell>
        </row>
        <row r="14">
          <cell r="D14" t="str">
            <v>BSE</v>
          </cell>
          <cell r="F14">
            <v>42036.042361111111</v>
          </cell>
        </row>
        <row r="15">
          <cell r="D15" t="str">
            <v>BSE</v>
          </cell>
          <cell r="F15">
            <v>42005</v>
          </cell>
        </row>
        <row r="16">
          <cell r="D16" t="str">
            <v>VALEO</v>
          </cell>
          <cell r="F16">
            <v>42006</v>
          </cell>
        </row>
        <row r="17">
          <cell r="D17" t="str">
            <v>VALEO</v>
          </cell>
          <cell r="F17">
            <v>42007</v>
          </cell>
        </row>
        <row r="18">
          <cell r="D18" t="str">
            <v>BSE</v>
          </cell>
          <cell r="F18">
            <v>42008</v>
          </cell>
        </row>
        <row r="19">
          <cell r="D19" t="str">
            <v>BSE</v>
          </cell>
          <cell r="F19">
            <v>42009</v>
          </cell>
        </row>
        <row r="20">
          <cell r="D20" t="str">
            <v>SAG</v>
          </cell>
          <cell r="F20">
            <v>42010</v>
          </cell>
        </row>
        <row r="21">
          <cell r="D21" t="str">
            <v>BSE</v>
          </cell>
          <cell r="F21">
            <v>42736.75</v>
          </cell>
        </row>
        <row r="22">
          <cell r="D22" t="str">
            <v>BSE</v>
          </cell>
          <cell r="F22">
            <v>42737.75</v>
          </cell>
        </row>
        <row r="23">
          <cell r="D23" t="str">
            <v>BSE</v>
          </cell>
          <cell r="F23">
            <v>42738.75</v>
          </cell>
        </row>
        <row r="24">
          <cell r="D24" t="str">
            <v>BSE</v>
          </cell>
          <cell r="F24">
            <v>42739.75</v>
          </cell>
        </row>
        <row r="25">
          <cell r="D25" t="str">
            <v>edrf</v>
          </cell>
          <cell r="F25">
            <v>42005</v>
          </cell>
        </row>
        <row r="26">
          <cell r="D26" t="str">
            <v>ELE</v>
          </cell>
          <cell r="F26">
            <v>42742.042361111111</v>
          </cell>
        </row>
        <row r="27">
          <cell r="D27" t="str">
            <v>ELE</v>
          </cell>
          <cell r="F27">
            <v>43101.042361111111</v>
          </cell>
        </row>
        <row r="28">
          <cell r="D28" t="str">
            <v>ELE</v>
          </cell>
          <cell r="F28">
            <v>43101.042361111111</v>
          </cell>
        </row>
        <row r="29">
          <cell r="D29" t="str">
            <v>ELE</v>
          </cell>
          <cell r="F29" t="str">
            <v>31/12/2017 01:02</v>
          </cell>
        </row>
        <row r="30">
          <cell r="D30" t="str">
            <v>ELE</v>
          </cell>
          <cell r="F30">
            <v>42736</v>
          </cell>
        </row>
        <row r="31">
          <cell r="D31" t="str">
            <v>VALEO</v>
          </cell>
          <cell r="F31">
            <v>42737</v>
          </cell>
        </row>
        <row r="32">
          <cell r="D32" t="str">
            <v>VALEO</v>
          </cell>
          <cell r="F32" t="str">
            <v>31/12/2017 01:02</v>
          </cell>
        </row>
        <row r="33">
          <cell r="D33" t="str">
            <v>VALEO</v>
          </cell>
          <cell r="F33" t="str">
            <v>31/12/2017 01:03</v>
          </cell>
        </row>
        <row r="34">
          <cell r="D34" t="str">
            <v>VALEO</v>
          </cell>
          <cell r="F34" t="str">
            <v>31/12/2017 01:04</v>
          </cell>
        </row>
        <row r="35">
          <cell r="D35" t="str">
            <v>VALEO</v>
          </cell>
          <cell r="F35" t="str">
            <v>31/12/2017 01:05</v>
          </cell>
        </row>
        <row r="36">
          <cell r="D36" t="str">
            <v>VALEO</v>
          </cell>
          <cell r="F36" t="str">
            <v>31/12/2017 01:06</v>
          </cell>
        </row>
        <row r="37">
          <cell r="F37">
            <v>43132.043055555558</v>
          </cell>
        </row>
        <row r="38">
          <cell r="D38" t="str">
            <v>BSE</v>
          </cell>
          <cell r="F38">
            <v>42736.042361111111</v>
          </cell>
        </row>
        <row r="39">
          <cell r="D39" t="str">
            <v>BSE</v>
          </cell>
          <cell r="F39">
            <v>42736.043749999997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"/>
  <sheetViews>
    <sheetView topLeftCell="A4" workbookViewId="0">
      <selection activeCell="D18" sqref="D18"/>
    </sheetView>
  </sheetViews>
  <sheetFormatPr baseColWidth="10" defaultRowHeight="15" x14ac:dyDescent="0.25"/>
  <cols>
    <col min="1" max="1" width="33" customWidth="1"/>
    <col min="2" max="2" width="13.85546875" customWidth="1"/>
    <col min="6" max="6" width="19" customWidth="1"/>
    <col min="7" max="7" width="20.5703125" customWidth="1"/>
  </cols>
  <sheetData>
    <row r="1" spans="1:12" ht="15.75" thickBot="1" x14ac:dyDescent="0.3">
      <c r="A1" s="27"/>
      <c r="B1" s="27"/>
      <c r="C1" s="27"/>
      <c r="D1" s="27"/>
      <c r="E1" s="28"/>
      <c r="F1" s="24" t="s">
        <v>0</v>
      </c>
      <c r="G1" s="25"/>
      <c r="H1" s="26"/>
      <c r="I1" s="29"/>
      <c r="J1" s="30"/>
      <c r="K1" s="30"/>
      <c r="L1" s="30"/>
    </row>
    <row r="2" spans="1:12" ht="16.5" thickBot="1" x14ac:dyDescent="0.3">
      <c r="A2" s="4" t="s">
        <v>1</v>
      </c>
      <c r="B2" s="5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7" t="s">
        <v>7</v>
      </c>
      <c r="H2" s="8" t="s">
        <v>8</v>
      </c>
      <c r="I2" s="6" t="s">
        <v>9</v>
      </c>
      <c r="J2" s="6" t="s">
        <v>10</v>
      </c>
      <c r="K2" s="6" t="s">
        <v>11</v>
      </c>
      <c r="L2" s="9" t="s">
        <v>12</v>
      </c>
    </row>
    <row r="3" spans="1:12" x14ac:dyDescent="0.25">
      <c r="A3" s="10" t="s">
        <v>13</v>
      </c>
      <c r="B3" s="11" t="s">
        <v>14</v>
      </c>
      <c r="C3" s="11"/>
      <c r="D3" s="11" t="s">
        <v>15</v>
      </c>
      <c r="E3" s="11" t="s">
        <v>16</v>
      </c>
      <c r="F3" s="12">
        <v>42005.875</v>
      </c>
      <c r="G3" s="12">
        <v>42005.919444444444</v>
      </c>
      <c r="H3" s="11" t="s">
        <v>17</v>
      </c>
      <c r="I3" s="11" t="s">
        <v>18</v>
      </c>
      <c r="J3" s="11" t="s">
        <v>14</v>
      </c>
      <c r="K3" s="11" t="s">
        <v>19</v>
      </c>
      <c r="L3" s="13" t="s">
        <v>14</v>
      </c>
    </row>
    <row r="4" spans="1:12" x14ac:dyDescent="0.25">
      <c r="A4" s="10" t="s">
        <v>20</v>
      </c>
      <c r="B4" s="12" t="s">
        <v>21</v>
      </c>
      <c r="C4" s="12"/>
      <c r="D4" s="12" t="s">
        <v>15</v>
      </c>
      <c r="E4" s="12" t="s">
        <v>16</v>
      </c>
      <c r="F4" s="14">
        <v>42005.87777777778</v>
      </c>
      <c r="G4" s="12">
        <v>42005.959722222222</v>
      </c>
      <c r="H4" s="12" t="s">
        <v>22</v>
      </c>
      <c r="I4" s="12" t="s">
        <v>23</v>
      </c>
      <c r="J4" s="12" t="s">
        <v>21</v>
      </c>
      <c r="K4" s="12" t="s">
        <v>19</v>
      </c>
      <c r="L4" s="15" t="s">
        <v>24</v>
      </c>
    </row>
    <row r="5" spans="1:12" x14ac:dyDescent="0.25">
      <c r="A5" s="10" t="s">
        <v>25</v>
      </c>
      <c r="B5" s="12" t="s">
        <v>26</v>
      </c>
      <c r="C5" s="12"/>
      <c r="D5" s="12" t="s">
        <v>27</v>
      </c>
      <c r="E5" s="12" t="s">
        <v>16</v>
      </c>
      <c r="F5" s="12">
        <v>42401.669444444444</v>
      </c>
      <c r="G5" s="12">
        <v>42430.626388888886</v>
      </c>
      <c r="H5" s="12" t="s">
        <v>28</v>
      </c>
      <c r="I5" s="16" t="s">
        <v>29</v>
      </c>
      <c r="J5" s="12" t="s">
        <v>30</v>
      </c>
      <c r="K5" s="12" t="s">
        <v>31</v>
      </c>
      <c r="L5" s="15" t="s">
        <v>32</v>
      </c>
    </row>
    <row r="6" spans="1:12" x14ac:dyDescent="0.25">
      <c r="A6" s="10" t="s">
        <v>33</v>
      </c>
      <c r="B6" s="12"/>
      <c r="C6" s="12"/>
      <c r="D6" s="12" t="s">
        <v>27</v>
      </c>
      <c r="E6" s="12"/>
      <c r="F6" s="12">
        <v>42402.669444386571</v>
      </c>
      <c r="G6" s="12"/>
      <c r="H6" s="12"/>
      <c r="I6" s="12"/>
      <c r="J6" s="12"/>
      <c r="K6" s="12" t="s">
        <v>34</v>
      </c>
      <c r="L6" s="15"/>
    </row>
    <row r="7" spans="1:12" x14ac:dyDescent="0.25">
      <c r="A7" s="10" t="s">
        <v>33</v>
      </c>
      <c r="B7" s="12"/>
      <c r="C7" s="12"/>
      <c r="D7" s="12" t="s">
        <v>35</v>
      </c>
      <c r="E7" s="12"/>
      <c r="F7" s="12">
        <v>42403.669444386571</v>
      </c>
      <c r="G7" s="12"/>
      <c r="H7" s="12"/>
      <c r="I7" s="12"/>
      <c r="J7" s="12"/>
      <c r="K7" s="12" t="s">
        <v>34</v>
      </c>
      <c r="L7" s="15"/>
    </row>
    <row r="8" spans="1:12" x14ac:dyDescent="0.25">
      <c r="A8" s="10" t="s">
        <v>33</v>
      </c>
      <c r="B8" s="12"/>
      <c r="C8" s="12"/>
      <c r="D8" s="12" t="s">
        <v>35</v>
      </c>
      <c r="E8" s="12"/>
      <c r="F8" s="12">
        <v>42404.669444386571</v>
      </c>
      <c r="G8" s="12"/>
      <c r="H8" s="12"/>
      <c r="I8" s="12"/>
      <c r="J8" s="12"/>
      <c r="K8" s="12" t="s">
        <v>36</v>
      </c>
      <c r="L8" s="15"/>
    </row>
    <row r="9" spans="1:12" x14ac:dyDescent="0.25">
      <c r="A9" s="10" t="s">
        <v>37</v>
      </c>
      <c r="B9" s="12"/>
      <c r="C9" s="12"/>
      <c r="D9" s="12" t="s">
        <v>15</v>
      </c>
      <c r="E9" s="12"/>
      <c r="F9" s="12">
        <v>42405.669444386571</v>
      </c>
      <c r="G9" s="12"/>
      <c r="H9" s="12"/>
      <c r="I9" s="12"/>
      <c r="J9" s="12"/>
      <c r="K9" s="12" t="s">
        <v>36</v>
      </c>
      <c r="L9" s="15"/>
    </row>
    <row r="10" spans="1:12" x14ac:dyDescent="0.25">
      <c r="A10" s="10" t="s">
        <v>38</v>
      </c>
      <c r="B10" s="12"/>
      <c r="C10" s="12"/>
      <c r="D10" s="12" t="s">
        <v>15</v>
      </c>
      <c r="E10" s="12"/>
      <c r="F10" s="12">
        <v>42406.669444386571</v>
      </c>
      <c r="G10" s="12"/>
      <c r="H10" s="12"/>
      <c r="I10" s="12"/>
      <c r="J10" s="12"/>
      <c r="K10" s="12" t="s">
        <v>34</v>
      </c>
      <c r="L10" s="15"/>
    </row>
    <row r="11" spans="1:12" x14ac:dyDescent="0.25">
      <c r="A11" s="10" t="s">
        <v>38</v>
      </c>
      <c r="B11" s="12" t="s">
        <v>39</v>
      </c>
      <c r="C11" s="12"/>
      <c r="D11" s="12" t="s">
        <v>27</v>
      </c>
      <c r="E11" s="12" t="s">
        <v>16</v>
      </c>
      <c r="F11" s="12">
        <v>42407.669444386571</v>
      </c>
      <c r="G11" s="12"/>
      <c r="H11" s="12"/>
      <c r="I11" s="12" t="s">
        <v>30</v>
      </c>
      <c r="J11" s="12"/>
      <c r="K11" s="12" t="s">
        <v>19</v>
      </c>
      <c r="L11" s="15"/>
    </row>
    <row r="12" spans="1:12" x14ac:dyDescent="0.25">
      <c r="A12" s="10" t="s">
        <v>40</v>
      </c>
      <c r="B12" s="12" t="s">
        <v>41</v>
      </c>
      <c r="C12" s="12"/>
      <c r="D12" s="12" t="s">
        <v>27</v>
      </c>
      <c r="E12" s="12" t="s">
        <v>42</v>
      </c>
      <c r="F12" s="12">
        <v>42036.084027777775</v>
      </c>
      <c r="G12" s="12">
        <v>42064.12777777778</v>
      </c>
      <c r="H12" s="12" t="s">
        <v>43</v>
      </c>
      <c r="I12" s="12" t="s">
        <v>44</v>
      </c>
      <c r="J12" s="12"/>
      <c r="K12" s="12" t="s">
        <v>19</v>
      </c>
      <c r="L12" s="15"/>
    </row>
    <row r="13" spans="1:12" x14ac:dyDescent="0.25">
      <c r="A13" s="10" t="s">
        <v>45</v>
      </c>
      <c r="B13" s="12" t="s">
        <v>2</v>
      </c>
      <c r="C13" s="12"/>
      <c r="D13" s="12" t="s">
        <v>15</v>
      </c>
      <c r="E13" s="12"/>
      <c r="F13" s="12">
        <v>42036.042361111111</v>
      </c>
      <c r="G13" s="12">
        <v>42096.168749999997</v>
      </c>
      <c r="H13" s="12" t="s">
        <v>46</v>
      </c>
      <c r="I13" s="12" t="s">
        <v>47</v>
      </c>
      <c r="J13" s="12"/>
      <c r="K13" s="12"/>
      <c r="L13" s="15"/>
    </row>
    <row r="14" spans="1:12" x14ac:dyDescent="0.25">
      <c r="A14" s="10" t="s">
        <v>48</v>
      </c>
      <c r="B14" s="12" t="s">
        <v>41</v>
      </c>
      <c r="C14" s="12"/>
      <c r="D14" s="12" t="s">
        <v>15</v>
      </c>
      <c r="E14" s="12" t="s">
        <v>42</v>
      </c>
      <c r="F14" s="12">
        <v>42005</v>
      </c>
      <c r="G14" s="12">
        <v>42064.210416666669</v>
      </c>
      <c r="H14" s="12" t="s">
        <v>49</v>
      </c>
      <c r="I14" s="12" t="s">
        <v>50</v>
      </c>
      <c r="J14" s="12" t="s">
        <v>51</v>
      </c>
      <c r="K14" s="12"/>
      <c r="L14" s="15" t="s">
        <v>52</v>
      </c>
    </row>
    <row r="15" spans="1:12" x14ac:dyDescent="0.25">
      <c r="A15" s="10" t="s">
        <v>53</v>
      </c>
      <c r="B15" s="12" t="s">
        <v>54</v>
      </c>
      <c r="C15" s="12"/>
      <c r="D15" s="12" t="s">
        <v>35</v>
      </c>
      <c r="E15" s="12" t="s">
        <v>16</v>
      </c>
      <c r="F15" s="12">
        <v>42006</v>
      </c>
      <c r="G15" s="12"/>
      <c r="H15" s="12"/>
      <c r="I15" s="12" t="s">
        <v>21</v>
      </c>
      <c r="J15" s="12" t="s">
        <v>55</v>
      </c>
      <c r="K15" s="12"/>
      <c r="L15" s="15"/>
    </row>
    <row r="16" spans="1:12" x14ac:dyDescent="0.25">
      <c r="A16" s="10" t="s">
        <v>40</v>
      </c>
      <c r="B16" s="12" t="s">
        <v>56</v>
      </c>
      <c r="C16" s="16"/>
      <c r="D16" s="12" t="s">
        <v>35</v>
      </c>
      <c r="E16" s="12" t="s">
        <v>42</v>
      </c>
      <c r="F16" s="12">
        <v>42007</v>
      </c>
      <c r="G16" s="12"/>
      <c r="H16" s="12"/>
      <c r="I16" s="12" t="s">
        <v>57</v>
      </c>
      <c r="J16" s="12" t="s">
        <v>58</v>
      </c>
      <c r="K16" s="12"/>
      <c r="L16" s="15" t="s">
        <v>30</v>
      </c>
    </row>
    <row r="17" spans="1:12" x14ac:dyDescent="0.25">
      <c r="A17" s="10" t="s">
        <v>48</v>
      </c>
      <c r="B17" s="12" t="s">
        <v>59</v>
      </c>
      <c r="C17" s="12" t="s">
        <v>60</v>
      </c>
      <c r="D17" s="12" t="s">
        <v>15</v>
      </c>
      <c r="E17" s="12" t="s">
        <v>42</v>
      </c>
      <c r="F17" s="12">
        <v>42008</v>
      </c>
      <c r="G17" s="12"/>
      <c r="H17" s="12"/>
      <c r="I17" s="12" t="s">
        <v>61</v>
      </c>
      <c r="J17" s="12" t="s">
        <v>55</v>
      </c>
      <c r="K17" s="12" t="s">
        <v>62</v>
      </c>
      <c r="L17" s="15" t="s">
        <v>63</v>
      </c>
    </row>
    <row r="18" spans="1:12" x14ac:dyDescent="0.25">
      <c r="A18" s="10" t="s">
        <v>1</v>
      </c>
      <c r="B18" s="12" t="s">
        <v>2</v>
      </c>
      <c r="C18" s="12"/>
      <c r="D18" s="12"/>
      <c r="E18" s="12"/>
      <c r="F18" s="12">
        <v>42009</v>
      </c>
      <c r="G18" s="12"/>
      <c r="H18" s="12"/>
      <c r="I18" s="12"/>
      <c r="J18" s="12"/>
      <c r="K18" s="12"/>
      <c r="L18" s="15"/>
    </row>
    <row r="19" spans="1:12" x14ac:dyDescent="0.25">
      <c r="A19" s="10" t="s">
        <v>1</v>
      </c>
      <c r="B19" s="12" t="s">
        <v>2</v>
      </c>
      <c r="C19" s="12"/>
      <c r="D19" s="12" t="s">
        <v>64</v>
      </c>
      <c r="E19" s="12"/>
      <c r="F19" s="12">
        <v>42010</v>
      </c>
      <c r="G19" s="12"/>
      <c r="H19" s="12"/>
      <c r="I19" s="12"/>
      <c r="J19" s="12"/>
      <c r="K19" s="12"/>
      <c r="L19" s="15"/>
    </row>
    <row r="20" spans="1:12" x14ac:dyDescent="0.25">
      <c r="A20" s="10" t="s">
        <v>38</v>
      </c>
      <c r="B20" s="12" t="s">
        <v>56</v>
      </c>
      <c r="C20" s="12" t="s">
        <v>65</v>
      </c>
      <c r="D20" s="12" t="s">
        <v>15</v>
      </c>
      <c r="E20" s="12" t="s">
        <v>42</v>
      </c>
      <c r="F20" s="12">
        <v>42736.75</v>
      </c>
      <c r="G20" s="12">
        <v>42736.770833333336</v>
      </c>
      <c r="H20" s="12" t="s">
        <v>66</v>
      </c>
      <c r="I20" s="12" t="s">
        <v>67</v>
      </c>
      <c r="J20" s="12" t="s">
        <v>55</v>
      </c>
      <c r="K20" s="12" t="s">
        <v>62</v>
      </c>
      <c r="L20" s="15" t="s">
        <v>44</v>
      </c>
    </row>
    <row r="21" spans="1:12" x14ac:dyDescent="0.25">
      <c r="A21" s="10" t="s">
        <v>68</v>
      </c>
      <c r="B21" s="12" t="s">
        <v>2</v>
      </c>
      <c r="C21" s="12"/>
      <c r="D21" s="12"/>
      <c r="E21" s="12"/>
      <c r="F21" s="12">
        <v>42737.75</v>
      </c>
      <c r="G21" s="12"/>
      <c r="H21" s="12"/>
      <c r="I21" s="12"/>
      <c r="J21" s="12"/>
      <c r="K21" s="12"/>
      <c r="L21" s="15"/>
    </row>
    <row r="22" spans="1:12" x14ac:dyDescent="0.25">
      <c r="A22" s="10" t="s">
        <v>69</v>
      </c>
      <c r="B22" s="12" t="s">
        <v>2</v>
      </c>
      <c r="C22" s="12"/>
      <c r="D22" s="12"/>
      <c r="E22" s="12"/>
      <c r="F22" s="12">
        <v>42738.75</v>
      </c>
      <c r="G22" s="12"/>
      <c r="H22" s="12"/>
      <c r="I22" s="12"/>
      <c r="J22" s="12"/>
      <c r="K22" s="12"/>
      <c r="L22" s="15"/>
    </row>
    <row r="23" spans="1:12" x14ac:dyDescent="0.25">
      <c r="A23" s="10" t="s">
        <v>70</v>
      </c>
      <c r="B23" s="12" t="s">
        <v>71</v>
      </c>
      <c r="C23" s="12"/>
      <c r="D23" s="12"/>
      <c r="E23" s="12"/>
      <c r="F23" s="12">
        <v>42739.75</v>
      </c>
      <c r="G23" s="12"/>
      <c r="H23" s="12"/>
      <c r="I23" s="12"/>
      <c r="J23" s="12"/>
      <c r="K23" s="12"/>
      <c r="L23" s="15"/>
    </row>
    <row r="24" spans="1:12" x14ac:dyDescent="0.25">
      <c r="A24" s="10" t="s">
        <v>70</v>
      </c>
      <c r="B24" s="12" t="s">
        <v>72</v>
      </c>
      <c r="C24" s="12" t="s">
        <v>73</v>
      </c>
      <c r="D24" s="12" t="s">
        <v>74</v>
      </c>
      <c r="E24" s="12" t="s">
        <v>16</v>
      </c>
      <c r="F24" s="12">
        <v>42005</v>
      </c>
      <c r="G24" s="12">
        <v>42005.125</v>
      </c>
      <c r="H24" s="12" t="s">
        <v>75</v>
      </c>
      <c r="I24" s="12" t="s">
        <v>76</v>
      </c>
      <c r="J24" s="12" t="s">
        <v>55</v>
      </c>
      <c r="K24" s="12" t="s">
        <v>77</v>
      </c>
      <c r="L24" s="15" t="s">
        <v>21</v>
      </c>
    </row>
    <row r="25" spans="1:12" x14ac:dyDescent="0.25">
      <c r="A25" s="10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5"/>
    </row>
    <row r="26" spans="1:12" x14ac:dyDescent="0.25">
      <c r="A26" s="10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5"/>
    </row>
    <row r="27" spans="1:12" x14ac:dyDescent="0.25">
      <c r="A27" s="10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5"/>
    </row>
    <row r="28" spans="1:12" x14ac:dyDescent="0.25">
      <c r="A28" s="10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5"/>
    </row>
    <row r="29" spans="1:12" x14ac:dyDescent="0.25">
      <c r="A29" s="10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5"/>
    </row>
    <row r="30" spans="1:12" x14ac:dyDescent="0.25">
      <c r="A30" s="10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5"/>
    </row>
    <row r="31" spans="1:12" x14ac:dyDescent="0.25">
      <c r="A31" s="10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5"/>
    </row>
    <row r="32" spans="1:12" x14ac:dyDescent="0.25">
      <c r="A32" s="10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5"/>
    </row>
    <row r="33" spans="1:12" x14ac:dyDescent="0.25">
      <c r="A33" s="10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5"/>
    </row>
    <row r="34" spans="1:12" x14ac:dyDescent="0.25">
      <c r="A34" s="10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5"/>
    </row>
    <row r="35" spans="1:12" x14ac:dyDescent="0.25">
      <c r="A35" s="10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5"/>
    </row>
    <row r="36" spans="1:12" x14ac:dyDescent="0.25">
      <c r="A36" s="10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5"/>
    </row>
    <row r="37" spans="1:12" x14ac:dyDescent="0.25">
      <c r="A37" s="10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5"/>
    </row>
    <row r="38" spans="1:12" x14ac:dyDescent="0.25">
      <c r="A38" s="10"/>
      <c r="B38" s="12"/>
      <c r="C38" s="12"/>
      <c r="D38" s="12"/>
      <c r="E38" s="12"/>
      <c r="F38" s="12"/>
      <c r="G38" s="1"/>
      <c r="H38" s="12"/>
      <c r="I38" s="12"/>
      <c r="J38" s="12"/>
      <c r="K38" s="12"/>
      <c r="L38" s="15"/>
    </row>
    <row r="39" spans="1:12" x14ac:dyDescent="0.25">
      <c r="A39" s="10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5"/>
    </row>
    <row r="40" spans="1:12" x14ac:dyDescent="0.25">
      <c r="A40" s="10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5"/>
    </row>
    <row r="41" spans="1:12" x14ac:dyDescent="0.25">
      <c r="A41" s="10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5"/>
    </row>
    <row r="42" spans="1:12" x14ac:dyDescent="0.25">
      <c r="A42" s="10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5"/>
    </row>
    <row r="43" spans="1:12" x14ac:dyDescent="0.25">
      <c r="A43" s="10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5"/>
    </row>
    <row r="44" spans="1:12" x14ac:dyDescent="0.25">
      <c r="A44" s="10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5"/>
    </row>
    <row r="45" spans="1:12" x14ac:dyDescent="0.25">
      <c r="A45" s="10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5"/>
    </row>
    <row r="46" spans="1:12" x14ac:dyDescent="0.25">
      <c r="A46" s="10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5"/>
    </row>
    <row r="47" spans="1:12" x14ac:dyDescent="0.25">
      <c r="A47" s="10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5"/>
    </row>
    <row r="48" spans="1:12" x14ac:dyDescent="0.25">
      <c r="A48" s="10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5"/>
    </row>
    <row r="49" spans="1:12" x14ac:dyDescent="0.25">
      <c r="A49" s="10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5"/>
    </row>
    <row r="50" spans="1:12" x14ac:dyDescent="0.25">
      <c r="A50" s="10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5"/>
    </row>
  </sheetData>
  <mergeCells count="3">
    <mergeCell ref="F1:H1"/>
    <mergeCell ref="A1:E1"/>
    <mergeCell ref="I1:L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24"/>
  <sheetViews>
    <sheetView tabSelected="1" workbookViewId="0">
      <selection activeCell="J4" sqref="J4"/>
    </sheetView>
  </sheetViews>
  <sheetFormatPr baseColWidth="10" defaultRowHeight="15" x14ac:dyDescent="0.25"/>
  <cols>
    <col min="2" max="2" width="32.85546875" customWidth="1"/>
    <col min="3" max="3" width="17.7109375" customWidth="1"/>
    <col min="4" max="4" width="16" customWidth="1"/>
  </cols>
  <sheetData>
    <row r="1" spans="1:7" ht="19.5" thickBot="1" x14ac:dyDescent="0.35">
      <c r="A1" s="1"/>
      <c r="B1" s="31" t="s">
        <v>78</v>
      </c>
      <c r="C1" s="32"/>
      <c r="D1" s="33"/>
      <c r="E1" s="1"/>
    </row>
    <row r="2" spans="1:7" ht="19.5" thickBot="1" x14ac:dyDescent="0.35">
      <c r="A2" s="34" t="s">
        <v>79</v>
      </c>
      <c r="B2" s="35">
        <v>2017</v>
      </c>
      <c r="C2" s="35">
        <v>2018</v>
      </c>
      <c r="D2" s="35">
        <v>2019</v>
      </c>
      <c r="E2" s="36">
        <v>2020</v>
      </c>
    </row>
    <row r="3" spans="1:7" x14ac:dyDescent="0.25">
      <c r="A3" s="37" t="s">
        <v>80</v>
      </c>
      <c r="B3" s="38">
        <f>COUNTIFS(Feuil1!D:D,"BSE",Feuil1!F:F,"&gt;=01/01/2017",Feuil1!F:F,"&lt;=31/12/2017")</f>
        <v>1</v>
      </c>
      <c r="C3" s="38">
        <f>COUNTIFS(Feuil1!D:D,"BSE",[1]BDD_intervention!F:F,"&gt;=01/01/2018",[1]BDD_intervention!F:F,"&lt;=31/12/2018")</f>
        <v>0</v>
      </c>
      <c r="D3" s="38"/>
      <c r="E3" s="39"/>
      <c r="G3" s="21"/>
    </row>
    <row r="4" spans="1:7" x14ac:dyDescent="0.25">
      <c r="A4" s="2" t="s">
        <v>27</v>
      </c>
      <c r="B4" s="38">
        <f>COUNTIFS(Feuil1!D:D,"BSE",Feuil1!F:F,"&gt;=01/01/2017",Feuil1!F:F,"&lt;=31/12/2017")</f>
        <v>1</v>
      </c>
      <c r="C4" s="3">
        <f>COUNTIFS([1]BDD_intervention!D:D,"ELE",[1]BDD_intervention!F:F,"&gt;=01/01/2018",[1]BDD_intervention!F:F,"&lt;=31/12/2018")</f>
        <v>2</v>
      </c>
      <c r="D4" s="3"/>
      <c r="E4" s="17"/>
    </row>
    <row r="5" spans="1:7" x14ac:dyDescent="0.25">
      <c r="A5" s="2" t="s">
        <v>35</v>
      </c>
      <c r="B5" s="38">
        <f>COUNTIFS(Feuil1!D:D,"BSE",Feuil1!F:F,"&gt;=01/01/2017",Feuil1!F:F,"&lt;=31/12/2017")</f>
        <v>1</v>
      </c>
      <c r="C5" s="3">
        <f>COUNTIFS([1]BDD_intervention!D:D,"VALEO",[1]BDD_intervention!F:F,"&gt;=01/01/2018",[1]BDD_intervention!F:F,"&lt;=31/12/2018")</f>
        <v>0</v>
      </c>
      <c r="D5" s="3"/>
      <c r="E5" s="17"/>
    </row>
    <row r="6" spans="1:7" x14ac:dyDescent="0.25">
      <c r="A6" s="2" t="s">
        <v>81</v>
      </c>
      <c r="B6" s="38">
        <f>COUNTIFS(Feuil1!D:D,"BSE",Feuil1!F:F,"&gt;=01/01/2017",Feuil1!F:F,"&lt;=31/12/2017")</f>
        <v>1</v>
      </c>
      <c r="C6" s="3">
        <f>COUNTIFS([1]BDD_intervention!D:D,"SIM",[1]BDD_intervention!F:F,"&gt;=01/01/2018",[1]BDD_intervention!F:F,"&lt;=31/12/2018")</f>
        <v>0</v>
      </c>
      <c r="D6" s="3"/>
      <c r="E6" s="17"/>
    </row>
    <row r="7" spans="1:7" x14ac:dyDescent="0.25">
      <c r="A7" s="2" t="s">
        <v>82</v>
      </c>
      <c r="B7" s="38">
        <f>COUNTIFS(Feuil1!D:D,"BSE",Feuil1!F:F,"&gt;=01/01/2017",Feuil1!F:F,"&lt;=31/12/2017")</f>
        <v>1</v>
      </c>
      <c r="C7" s="3">
        <f>COUNTIFS([1]BDD_intervention!D:D,"BNL",[1]BDD_intervention!F:F,"&gt;=01/01/2018",[1]BDD_intervention!F:F,"&lt;=31/12/2018")</f>
        <v>0</v>
      </c>
      <c r="D7" s="3"/>
      <c r="E7" s="17"/>
    </row>
    <row r="8" spans="1:7" x14ac:dyDescent="0.25">
      <c r="A8" s="2" t="s">
        <v>83</v>
      </c>
      <c r="B8" s="38">
        <f>COUNTIFS(Feuil1!D:D,"BSE",Feuil1!F:F,"&gt;=01/01/2017",Feuil1!F:F,"&lt;=31/12/2017")</f>
        <v>1</v>
      </c>
      <c r="C8" s="3">
        <f>COUNTIFS([1]BDD_intervention!D:D,"TTEI",[1]BDD_intervention!F:F,"&gt;=01/01/2018",[1]BDD_intervention!F:F,"&lt;=31/12/2018")</f>
        <v>0</v>
      </c>
      <c r="D8" s="3"/>
      <c r="E8" s="17"/>
    </row>
    <row r="9" spans="1:7" x14ac:dyDescent="0.25">
      <c r="A9" s="2" t="s">
        <v>84</v>
      </c>
      <c r="B9" s="38">
        <f>COUNTIFS(Feuil1!D:D,"BSE",Feuil1!F:F,"&gt;=01/01/2017",Feuil1!F:F,"&lt;=31/12/2017")</f>
        <v>1</v>
      </c>
      <c r="C9" s="3">
        <f>COUNTIFS([1]BDD_intervention!D:D,"SIAME",[1]BDD_intervention!F:F,"&gt;=01/01/2018",[1]BDD_intervention!F:F,"&lt;=31/12/2018")</f>
        <v>0</v>
      </c>
      <c r="D9" s="3"/>
      <c r="E9" s="17"/>
    </row>
    <row r="10" spans="1:7" x14ac:dyDescent="0.25">
      <c r="A10" s="2" t="s">
        <v>85</v>
      </c>
      <c r="B10" s="38">
        <f>COUNTIFS(Feuil1!D:D,"BSE",Feuil1!F:F,"&gt;=01/01/2017",Feuil1!F:F,"&lt;=31/12/2017")</f>
        <v>1</v>
      </c>
      <c r="C10" s="3">
        <f>COUNTIFS([1]BDD_intervention!D:D,"WYNID",[1]BDD_intervention!F:F,"&gt;=01/01/2018",[1]BDD_intervention!F:F,"&lt;=31/12/2018")</f>
        <v>0</v>
      </c>
      <c r="D10" s="3"/>
      <c r="E10" s="17"/>
    </row>
    <row r="11" spans="1:7" x14ac:dyDescent="0.25">
      <c r="A11" s="2" t="s">
        <v>86</v>
      </c>
      <c r="B11" s="38">
        <f>COUNTIFS(Feuil1!D:D,"BSE",Feuil1!F:F,"&gt;=01/01/2017",Feuil1!F:F,"&lt;=31/12/2017")</f>
        <v>1</v>
      </c>
      <c r="C11" s="3">
        <f>COUNTIFS([1]BDD_intervention!D:D,"CANON",[1]BDD_intervention!F:F,"&gt;=01/01/2018",[1]BDD_intervention!F:F,"&lt;=31/12/2018")</f>
        <v>0</v>
      </c>
      <c r="D11" s="3"/>
      <c r="E11" s="17"/>
    </row>
    <row r="12" spans="1:7" x14ac:dyDescent="0.25">
      <c r="A12" s="2" t="s">
        <v>87</v>
      </c>
      <c r="B12" s="38">
        <f>COUNTIFS(Feuil1!D:D,"BSE",Feuil1!F:F,"&gt;=01/01/2017",Feuil1!F:F,"&lt;=31/12/2017")</f>
        <v>1</v>
      </c>
      <c r="C12" s="3">
        <f>COUNTIFS([1]BDD_intervention!D:D,"CEGELEC",[1]BDD_intervention!F:F,"&gt;=01/01/2018",[1]BDD_intervention!F:F,"&lt;=31/12/2018")</f>
        <v>0</v>
      </c>
      <c r="D12" s="3"/>
      <c r="E12" s="17"/>
    </row>
    <row r="13" spans="1:7" x14ac:dyDescent="0.25">
      <c r="A13" s="2" t="s">
        <v>88</v>
      </c>
      <c r="B13" s="38">
        <f>COUNTIFS(Feuil1!D:D,"BSE",Feuil1!F:F,"&gt;=01/01/2017",Feuil1!F:F,"&lt;=31/12/2017")</f>
        <v>1</v>
      </c>
      <c r="C13" s="3">
        <f>COUNTIFS([1]BDD_intervention!D:D,"CML",[1]BDD_intervention!F:F,"&gt;=01/01/2018",[1]BDD_intervention!F:F,"&lt;=31/12/2018")</f>
        <v>0</v>
      </c>
      <c r="D13" s="3"/>
      <c r="E13" s="17"/>
    </row>
    <row r="14" spans="1:7" x14ac:dyDescent="0.25">
      <c r="A14" s="2" t="s">
        <v>89</v>
      </c>
      <c r="B14" s="38">
        <f>COUNTIFS(Feuil1!D:D,"BSE",Feuil1!F:F,"&gt;=01/01/2017",Feuil1!F:F,"&lt;=31/12/2017")</f>
        <v>1</v>
      </c>
      <c r="C14" s="3">
        <f>COUNTIFS([1]BDD_intervention!D:D,"CXR",[1]BDD_intervention!F:F,"&gt;=01/01/2018",[1]BDD_intervention!F:F,"&lt;=31/12/2018")</f>
        <v>0</v>
      </c>
      <c r="D14" s="3"/>
      <c r="E14" s="17"/>
    </row>
    <row r="15" spans="1:7" x14ac:dyDescent="0.25">
      <c r="A15" s="2" t="s">
        <v>90</v>
      </c>
      <c r="B15" s="38">
        <f>COUNTIFS(Feuil1!D:D,"BSE",Feuil1!F:F,"&gt;=01/01/2017",Feuil1!F:F,"&lt;=31/12/2017")</f>
        <v>1</v>
      </c>
      <c r="C15" s="3">
        <f>COUNTIFS([1]BDD_intervention!D:D,"EATON",[1]BDD_intervention!F:F,"&gt;=01/01/2018",[1]BDD_intervention!F:F,"&lt;=31/12/2018")</f>
        <v>0</v>
      </c>
      <c r="D15" s="3"/>
      <c r="E15" s="17"/>
    </row>
    <row r="16" spans="1:7" x14ac:dyDescent="0.25">
      <c r="A16" s="2" t="s">
        <v>91</v>
      </c>
      <c r="B16" s="38">
        <f>COUNTIFS(Feuil1!D:D,"BSE",Feuil1!F:F,"&gt;=01/01/2017",Feuil1!F:F,"&lt;=31/12/2017")</f>
        <v>1</v>
      </c>
      <c r="C16" s="3">
        <f>COUNTIFS([1]BDD_intervention!D:D,"METATRON",[1]BDD_intervention!F:F,"&gt;=01/01/2018",[1]BDD_intervention!F:F,"&lt;=31/12/2018")</f>
        <v>0</v>
      </c>
      <c r="D16" s="3"/>
      <c r="E16" s="17"/>
    </row>
    <row r="17" spans="1:12" x14ac:dyDescent="0.25">
      <c r="A17" s="2" t="s">
        <v>92</v>
      </c>
      <c r="B17" s="38">
        <f>COUNTIFS(Feuil1!D:D,"BSE",Feuil1!F:F,"&gt;=01/01/2017",Feuil1!F:F,"&lt;=31/12/2017")</f>
        <v>1</v>
      </c>
      <c r="C17" s="3">
        <f>COUNTIFS([1]BDD_intervention!D:D,"TNET",[1]BDD_intervention!F:F,"&gt;=01/01/2018",[1]BDD_intervention!F:F,"&lt;=31/12/2018")</f>
        <v>0</v>
      </c>
      <c r="D17" s="3"/>
      <c r="E17" s="17"/>
    </row>
    <row r="18" spans="1:12" x14ac:dyDescent="0.25">
      <c r="A18" s="2" t="s">
        <v>93</v>
      </c>
      <c r="B18" s="38">
        <f>COUNTIFS(Feuil1!D:D,"BSE",Feuil1!F:F,"&gt;=01/01/2017",Feuil1!F:F,"&lt;=31/12/2017")</f>
        <v>1</v>
      </c>
      <c r="C18" s="3">
        <f>COUNTIFS([1]BDD_intervention!D:D,"STIM",[1]BDD_intervention!F:F,"&gt;=01/01/2018",[1]BDD_intervention!F:F,"&lt;=31/12/2018")</f>
        <v>0</v>
      </c>
      <c r="D18" s="3"/>
      <c r="E18" s="17"/>
    </row>
    <row r="19" spans="1:12" x14ac:dyDescent="0.25">
      <c r="A19" s="2" t="s">
        <v>94</v>
      </c>
      <c r="B19" s="38">
        <f>COUNTIFS(Feuil1!D:D,"BSE",Feuil1!F:F,"&gt;=01/01/2017",Feuil1!F:F,"&lt;=31/12/2017")</f>
        <v>1</v>
      </c>
      <c r="C19" s="3">
        <f>COUNTIFS([1]BDD_intervention!D:D,"SEUFER",[1]BDD_intervention!F:F,"&gt;=01/01/2018",[1]BDD_intervention!F:F,"&lt;=31/12/2018")</f>
        <v>0</v>
      </c>
      <c r="D19" s="3"/>
      <c r="E19" s="17"/>
    </row>
    <row r="20" spans="1:12" x14ac:dyDescent="0.25">
      <c r="A20" s="2" t="s">
        <v>95</v>
      </c>
      <c r="B20" s="38">
        <f>COUNTIFS(Feuil1!D:D,"BSE",Feuil1!F:F,"&gt;=01/01/2017",Feuil1!F:F,"&lt;=31/12/2017")</f>
        <v>1</v>
      </c>
      <c r="C20" s="3">
        <f>COUNTIFS([1]BDD_intervention!D:D,"EOT",[1]BDD_intervention!F:F,"&gt;=01/01/2018",[1]BDD_intervention!F:F,"&lt;=31/12/2018")</f>
        <v>0</v>
      </c>
      <c r="D20" s="3"/>
      <c r="E20" s="17"/>
    </row>
    <row r="21" spans="1:12" x14ac:dyDescent="0.25">
      <c r="A21" s="2" t="s">
        <v>64</v>
      </c>
      <c r="B21" s="38">
        <f>COUNTIFS(Feuil1!D:D,"BSE",Feuil1!F:F,"&gt;=01/01/2017",Feuil1!F:F,"&lt;=31/12/2017")</f>
        <v>1</v>
      </c>
      <c r="C21" s="3">
        <f>COUNTIFS([1]BDD_intervention!D:D,"SAG",[1]BDD_intervention!F:F,"&gt;=01/01/2018",[1]BDD_intervention!F:F,"&lt;=31/12/2018")</f>
        <v>0</v>
      </c>
      <c r="D21" s="3"/>
      <c r="E21" s="17"/>
    </row>
    <row r="22" spans="1:12" ht="15.75" thickBot="1" x14ac:dyDescent="0.3">
      <c r="A22" s="18"/>
      <c r="B22" s="20"/>
      <c r="C22" s="20"/>
      <c r="D22" s="20"/>
      <c r="E22" s="19"/>
    </row>
    <row r="24" spans="1:12" ht="21" x14ac:dyDescent="0.35">
      <c r="C24" s="23"/>
      <c r="D24" s="23"/>
      <c r="E24" s="23"/>
      <c r="F24" s="23"/>
      <c r="G24" s="23"/>
      <c r="H24" s="23"/>
      <c r="I24" s="23"/>
      <c r="J24" s="22"/>
      <c r="K24" s="22"/>
      <c r="L24" s="22"/>
    </row>
  </sheetData>
  <mergeCells count="1">
    <mergeCell ref="B1:D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OptionButton1">
          <controlPr defaultSize="0" autoLine="0" r:id="rId5">
            <anchor moveWithCells="1">
              <from>
                <xdr:col>4</xdr:col>
                <xdr:colOff>447675</xdr:colOff>
                <xdr:row>6</xdr:row>
                <xdr:rowOff>0</xdr:rowOff>
              </from>
              <to>
                <xdr:col>6</xdr:col>
                <xdr:colOff>28575</xdr:colOff>
                <xdr:row>8</xdr:row>
                <xdr:rowOff>9525</xdr:rowOff>
              </to>
            </anchor>
          </controlPr>
        </control>
      </mc:Choice>
      <mc:Fallback>
        <control shapeId="1026" r:id="rId4" name="OptionButton1"/>
      </mc:Fallback>
    </mc:AlternateContent>
    <mc:AlternateContent xmlns:mc="http://schemas.openxmlformats.org/markup-compatibility/2006">
      <mc:Choice Requires="x14">
        <control shapeId="1025" r:id="rId6" name="Option Button 1">
          <controlPr defaultSize="0" autoFill="0" autoLine="0" autoPict="0">
            <anchor moveWithCells="1">
              <from>
                <xdr:col>3</xdr:col>
                <xdr:colOff>495300</xdr:colOff>
                <xdr:row>5</xdr:row>
                <xdr:rowOff>171450</xdr:rowOff>
              </from>
              <to>
                <xdr:col>5</xdr:col>
                <xdr:colOff>66675</xdr:colOff>
                <xdr:row>8</xdr:row>
                <xdr:rowOff>28575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jihen</dc:creator>
  <cp:lastModifiedBy>jihen</cp:lastModifiedBy>
  <dcterms:created xsi:type="dcterms:W3CDTF">2017-02-20T20:08:42Z</dcterms:created>
  <dcterms:modified xsi:type="dcterms:W3CDTF">2017-03-01T08:49:49Z</dcterms:modified>
</cp:coreProperties>
</file>