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riv\Desktop\"/>
    </mc:Choice>
  </mc:AlternateContent>
  <xr:revisionPtr revIDLastSave="0" documentId="13_ncr:1_{C713DAC0-8BC8-419A-926E-156435C3F27B}" xr6:coauthVersionLast="45" xr6:coauthVersionMax="45" xr10:uidLastSave="{00000000-0000-0000-0000-000000000000}"/>
  <bookViews>
    <workbookView xWindow="-120" yWindow="-120" windowWidth="24240" windowHeight="13140" tabRatio="923" xr2:uid="{00000000-000D-0000-FFFF-FFFF00000000}"/>
  </bookViews>
  <sheets>
    <sheet name="ÉLECTRICITÉ" sheetId="135" r:id="rId1"/>
  </sheets>
  <definedNames>
    <definedName name="Choix">#REF!</definedName>
    <definedName name="Coffre">#REF!</definedName>
    <definedName name="Commande">#REF!</definedName>
    <definedName name="Couleur">#REF!</definedName>
    <definedName name="Dormant">#REF!</definedName>
    <definedName name="Entreedair">#REF!</definedName>
    <definedName name="Famille">#REF!</definedName>
    <definedName name="Fermeture">#REF!</definedName>
    <definedName name="HTAmenagementsinterieurs1">#REF!</definedName>
    <definedName name="HTAmenagementsinterieurs2">#REF!</definedName>
    <definedName name="HTBacacier1">#REF!</definedName>
    <definedName name="HTBacacier2">#REF!</definedName>
    <definedName name="HTCarrelagefaience1">#REF!</definedName>
    <definedName name="HTCarrelagefaience2">#REF!</definedName>
    <definedName name="HTChape1">#REF!</definedName>
    <definedName name="HTChape2">#REF!</definedName>
    <definedName name="HTCharpentebois1">#REF!</definedName>
    <definedName name="HTCharpentebois2">#REF!</definedName>
    <definedName name="HTCharpentemetallique1">#REF!</definedName>
    <definedName name="HTCharpentemetallique2">#REF!</definedName>
    <definedName name="HTChauffage1">#REF!</definedName>
    <definedName name="HTChauffage2">#REF!</definedName>
    <definedName name="HTCloisonsseches1">#REF!</definedName>
    <definedName name="HTCloisonsseches2">#REF!</definedName>
    <definedName name="HTCouverture1">#REF!</definedName>
    <definedName name="HTCouverture2">#REF!</definedName>
    <definedName name="HTDemolitions1">#REF!</definedName>
    <definedName name="HTDemolitions2">#REF!</definedName>
    <definedName name="HTEscalier1">#REF!</definedName>
    <definedName name="HTEscalier2">#REF!</definedName>
    <definedName name="HTEtancheite1">#REF!</definedName>
    <definedName name="HTEtancheite2">#REF!</definedName>
    <definedName name="HTIsolation1">#REF!</definedName>
    <definedName name="HTIsolation2">#REF!</definedName>
    <definedName name="HTMaconnerie1">#REF!</definedName>
    <definedName name="HTMaconnerie2">#REF!</definedName>
    <definedName name="HTMenuiseriesexterieures1">#REF!</definedName>
    <definedName name="HTMenuiseriesexterieures2">#REF!</definedName>
    <definedName name="HTPlafondssuspendus1">#REF!</definedName>
    <definedName name="HTPlafondssuspendus2">#REF!</definedName>
    <definedName name="HTPlatrerie1">#REF!</definedName>
    <definedName name="HTPlatrerie2">#REF!</definedName>
    <definedName name="HTPortesinterieures1">#REF!</definedName>
    <definedName name="HTPortesinterieures2">#REF!</definedName>
    <definedName name="HTPrestations1">#REF!</definedName>
    <definedName name="HTPrestations2">#REF!</definedName>
    <definedName name="HTRavalement1">#REF!</definedName>
    <definedName name="HTRavalement2">#REF!</definedName>
    <definedName name="HTSerrurerie1">#REF!</definedName>
    <definedName name="HTSerrurerie2">#REF!</definedName>
    <definedName name="HTTerrassement1">#REF!</definedName>
    <definedName name="HTTerrassement2">#REF!</definedName>
    <definedName name="HTTraitements1">#REF!</definedName>
    <definedName name="HTTraitements2">#REF!</definedName>
    <definedName name="HTVerriere1">#REF!</definedName>
    <definedName name="HTVerriere2">#REF!</definedName>
    <definedName name="HTZinguerie1">#REF!</definedName>
    <definedName name="HTZinguerie2">#REF!</definedName>
    <definedName name="Métreur">#REF!</definedName>
    <definedName name="Montagepetitsbois">#REF!</definedName>
    <definedName name="Moteur">#REF!</definedName>
    <definedName name="Orientation">#REF!</definedName>
    <definedName name="Petitsbois">#REF!</definedName>
    <definedName name="Tablier">#REF!</definedName>
    <definedName name="TTCAmenagementsinterieurs1">#REF!</definedName>
    <definedName name="TTCAmenagementsinterieurs2">#REF!</definedName>
    <definedName name="TTCBacacier1">#REF!</definedName>
    <definedName name="TTCBacacier2">#REF!</definedName>
    <definedName name="TTCCarrelagefaience1">#REF!</definedName>
    <definedName name="TTCCarrelagefaience2">#REF!</definedName>
    <definedName name="TTCChape1">#REF!</definedName>
    <definedName name="TTCChape2">#REF!</definedName>
    <definedName name="TTCCharpentebois1">#REF!</definedName>
    <definedName name="TTCCharpentebois2">#REF!</definedName>
    <definedName name="TTCCharpentemetallique1">#REF!</definedName>
    <definedName name="TTCCharpentemetallique2">#REF!</definedName>
    <definedName name="TTCChauffage1">#REF!</definedName>
    <definedName name="TTCChauffage2">#REF!</definedName>
    <definedName name="TTCCloisonsseches1">#REF!</definedName>
    <definedName name="TTCCloisonsseches2">#REF!</definedName>
    <definedName name="TTCCouverture1">#REF!</definedName>
    <definedName name="TTCCouverture2">#REF!</definedName>
    <definedName name="TTCDemolitions1">#REF!</definedName>
    <definedName name="TTCDemolitions2">#REF!</definedName>
    <definedName name="TTCEscalier1">#REF!</definedName>
    <definedName name="TTCEscalier2">#REF!</definedName>
    <definedName name="TTCEtancheite1">#REF!</definedName>
    <definedName name="TTCEtancheite2">#REF!</definedName>
    <definedName name="TTCIsolation1">#REF!</definedName>
    <definedName name="TTCIsolation2">#REF!</definedName>
    <definedName name="TTCMaconnerie1">#REF!</definedName>
    <definedName name="TTCMaconnerie2">#REF!</definedName>
    <definedName name="TTCMenuiseriesexterieures1">#REF!</definedName>
    <definedName name="TTCMenuiseriesexterieures2">#REF!</definedName>
    <definedName name="TTCPlafondssuspendus1">#REF!</definedName>
    <definedName name="TTCPlafondssuspendus2">#REF!</definedName>
    <definedName name="TTCPlatrerie1">#REF!</definedName>
    <definedName name="TTCPlatrerie2">#REF!</definedName>
    <definedName name="TTCPortesinterieures1">#REF!</definedName>
    <definedName name="TTCPortesinterieures2">#REF!</definedName>
    <definedName name="TTCPrestations1">#REF!</definedName>
    <definedName name="TTCPrestations2">#REF!</definedName>
    <definedName name="TTCRavalement1">#REF!</definedName>
    <definedName name="TTCRavalement2">#REF!</definedName>
    <definedName name="TTCSerrurerie1">#REF!</definedName>
    <definedName name="TTCSerrurerie2">#REF!</definedName>
    <definedName name="TTCTerrassement1">#REF!</definedName>
    <definedName name="TTCTerrassement2">#REF!</definedName>
    <definedName name="TTCTraitements1">#REF!</definedName>
    <definedName name="TTCVerriere1">#REF!</definedName>
    <definedName name="TTCVerriere2">#REF!</definedName>
    <definedName name="TTCZinguerie1">#REF!</definedName>
    <definedName name="TTCZinguerie2">#REF!</definedName>
    <definedName name="TVA10Amenagementsinterieurs1">#REF!</definedName>
    <definedName name="TVA10Amenagementsinterieurs2">#REF!</definedName>
    <definedName name="TVA10Bacacier1">#REF!</definedName>
    <definedName name="TVA10Bacacier2">#REF!</definedName>
    <definedName name="TVA10Carrelagefaience1">#REF!</definedName>
    <definedName name="TVA10Carrelagefaience2">#REF!</definedName>
    <definedName name="TVA10Chape1">#REF!</definedName>
    <definedName name="TVA10Chape2">#REF!</definedName>
    <definedName name="TVA10Charpentebois1">#REF!</definedName>
    <definedName name="TVA10Charpentebois2">#REF!</definedName>
    <definedName name="TVA10Charpentemetallique1">#REF!</definedName>
    <definedName name="TVA10Charpentemetallique2">#REF!</definedName>
    <definedName name="TVA10Chauffage1">#REF!</definedName>
    <definedName name="TVA10Chauffage2">#REF!</definedName>
    <definedName name="TVA10Cloisonsseches1">#REF!</definedName>
    <definedName name="TVA10Cloisonsseches2">#REF!</definedName>
    <definedName name="TVA10Couverture1">#REF!</definedName>
    <definedName name="TVA10Couverture2">#REF!</definedName>
    <definedName name="TVA10Demolitions1">#REF!</definedName>
    <definedName name="TVA10Demolitions2">#REF!</definedName>
    <definedName name="TVA10Escalier1">#REF!</definedName>
    <definedName name="TVA10Escalier2">#REF!</definedName>
    <definedName name="TVA10Etancheite1">#REF!</definedName>
    <definedName name="TVA10Etancheite2">#REF!</definedName>
    <definedName name="TVA10Isolation1">#REF!</definedName>
    <definedName name="TVA10Isolation2">#REF!</definedName>
    <definedName name="TVA10Maconnerie1">#REF!</definedName>
    <definedName name="TVA10Maconnerie2">#REF!</definedName>
    <definedName name="TVA10Menuiseriesexterieures1">#REF!</definedName>
    <definedName name="TVA10Menuiseriesexterieures2">#REF!</definedName>
    <definedName name="TVA10Plafondssuspendus1">#REF!</definedName>
    <definedName name="TVA10Plafondssuspendus2">#REF!</definedName>
    <definedName name="TVA10Platrerie1">#REF!</definedName>
    <definedName name="TVA10Platrerie2">#REF!</definedName>
    <definedName name="TVA10Portesinterieures1">#REF!</definedName>
    <definedName name="TVA10Portesinterieures2">#REF!</definedName>
    <definedName name="TVA10Prestations1">#REF!</definedName>
    <definedName name="TVA10Prestations2">#REF!</definedName>
    <definedName name="TVA10Ravalement1">#REF!</definedName>
    <definedName name="TVA10Ravalement2">#REF!</definedName>
    <definedName name="TVA10Serrurerie1">#REF!</definedName>
    <definedName name="TVA10Serrurerie2">#REF!</definedName>
    <definedName name="TVA10Terrassement1">#REF!</definedName>
    <definedName name="TVA10Terrassement2">#REF!</definedName>
    <definedName name="TVA10Traitements1">#REF!</definedName>
    <definedName name="TVA10Traitements2">#REF!</definedName>
    <definedName name="TVA10Verriere1">#REF!</definedName>
    <definedName name="TVA10Verriere2">#REF!</definedName>
    <definedName name="TVA10Zinguerie1">#REF!</definedName>
    <definedName name="TVA10Zinguerie2">#REF!</definedName>
    <definedName name="TVA20Amenagementsinterieurs1">#REF!</definedName>
    <definedName name="TVA20Amenagementsinterieurs2">#REF!</definedName>
    <definedName name="TVA20Bacacier1">#REF!</definedName>
    <definedName name="TVA20Bacacier2">#REF!</definedName>
    <definedName name="TVA20Carrelagefaience1">#REF!</definedName>
    <definedName name="TVA20Carrelagefaience2">#REF!</definedName>
    <definedName name="TVA20Chape1">#REF!</definedName>
    <definedName name="TVA20Chape2">#REF!</definedName>
    <definedName name="TVA20Charpentebois1">#REF!</definedName>
    <definedName name="TVA20Charpentebois2">#REF!</definedName>
    <definedName name="TVA20Charpentemetallique1">#REF!</definedName>
    <definedName name="TVA20Charpentemetallique2">#REF!</definedName>
    <definedName name="TVA20Chauffage1">#REF!</definedName>
    <definedName name="TVA20Chauffage2">#REF!</definedName>
    <definedName name="TVA20Cloisonsseches1">#REF!</definedName>
    <definedName name="TVA20Cloisonsseches2">#REF!</definedName>
    <definedName name="TVA20Couverture1">#REF!</definedName>
    <definedName name="TVA20Couverture2">#REF!</definedName>
    <definedName name="TVA20Demolitions1">#REF!</definedName>
    <definedName name="TVA20Demolitions2">#REF!</definedName>
    <definedName name="TVA20Escalier1">#REF!</definedName>
    <definedName name="TVA20Escalier2">#REF!</definedName>
    <definedName name="TVA20Etancheite1">#REF!</definedName>
    <definedName name="TVA20Etancheite2">#REF!</definedName>
    <definedName name="TVA20Isolation1">#REF!</definedName>
    <definedName name="TVA20Isolation2">#REF!</definedName>
    <definedName name="TVA20Maconnerie1">#REF!</definedName>
    <definedName name="TVA20Maconnerie2">#REF!</definedName>
    <definedName name="TVA20Menuiseriesexterieures1">#REF!</definedName>
    <definedName name="TVA20Menuiseriesexterieures2">#REF!</definedName>
    <definedName name="TVA20Plafondssuspendus1">#REF!</definedName>
    <definedName name="TVA20Plafondssuspendus2">#REF!</definedName>
    <definedName name="TVA20Platrerie1">#REF!</definedName>
    <definedName name="TVA20Platrerie2">#REF!</definedName>
    <definedName name="TVA20Portesinterieures1">#REF!</definedName>
    <definedName name="TVA20Portesinterieures2">#REF!</definedName>
    <definedName name="TVA20Prestations1">#REF!</definedName>
    <definedName name="TVA20Prestations2">#REF!</definedName>
    <definedName name="TVA20Ravalement1">#REF!</definedName>
    <definedName name="TVA20Ravalement2">#REF!</definedName>
    <definedName name="TVA20Serrurerie1">#REF!</definedName>
    <definedName name="TVA20Serrurerie2">#REF!</definedName>
    <definedName name="TVA20Terrassement1">#REF!</definedName>
    <definedName name="TVA20Terrassement2">#REF!</definedName>
    <definedName name="TVA20Traitements1">#REF!</definedName>
    <definedName name="TVA20Traitements2">#REF!</definedName>
    <definedName name="TVA20Verriere1">#REF!</definedName>
    <definedName name="TVA20Verriere2">#REF!</definedName>
    <definedName name="TVA20Zinguerie1">#REF!</definedName>
    <definedName name="TVA20Zinguerie2">#REF!</definedName>
    <definedName name="TVA55Amenagementsinterieurs1">#REF!</definedName>
    <definedName name="TVA55Amenagementsinterieurs2">#REF!</definedName>
    <definedName name="TVA55Bacacier1">#REF!</definedName>
    <definedName name="TVA55Bacacier2">#REF!</definedName>
    <definedName name="TVA55Carrelagefaience1">#REF!</definedName>
    <definedName name="TVA55Carrelagefaience2">#REF!</definedName>
    <definedName name="TVA55Chape1">#REF!</definedName>
    <definedName name="TVA55Chape2">#REF!</definedName>
    <definedName name="TVA55Charpentebois1">#REF!</definedName>
    <definedName name="TVA55Charpentebois2">#REF!</definedName>
    <definedName name="TVA55Charpentemetallique1">#REF!</definedName>
    <definedName name="TVA55Charpentemetallique2">#REF!</definedName>
    <definedName name="TVA55Chauffage1">#REF!</definedName>
    <definedName name="TVA55Chauffage2">#REF!</definedName>
    <definedName name="TVA55Cloisonsseches1">#REF!</definedName>
    <definedName name="TVA55Cloisonsseches2">#REF!</definedName>
    <definedName name="TVA55Couverture1">#REF!</definedName>
    <definedName name="TVA55Couverture2">#REF!</definedName>
    <definedName name="TVA55Demolitions1">#REF!</definedName>
    <definedName name="TVA55Demolitions2">#REF!</definedName>
    <definedName name="TVA55Escalier1">#REF!</definedName>
    <definedName name="TVA55Escalier2">#REF!</definedName>
    <definedName name="TVA55Etancheite1">#REF!</definedName>
    <definedName name="TVA55Etancheite2">#REF!</definedName>
    <definedName name="TVA55Isolation1">#REF!</definedName>
    <definedName name="TVA55Isolation2">#REF!</definedName>
    <definedName name="TVA55Maconnerie1">#REF!</definedName>
    <definedName name="TVA55Maconnerie2">#REF!</definedName>
    <definedName name="TVA55Menuiseriesexterieures1">#REF!</definedName>
    <definedName name="TVA55Menuiseriesexterieures2">#REF!</definedName>
    <definedName name="TVA55Plafondssuspendus1">#REF!</definedName>
    <definedName name="TVA55Plafondssuspendus2">#REF!</definedName>
    <definedName name="TVA55Platrerie1">#REF!</definedName>
    <definedName name="TVA55Platrerie2">#REF!</definedName>
    <definedName name="TVA55Portesinterieures1">#REF!</definedName>
    <definedName name="TVA55Portesinterieures2">#REF!</definedName>
    <definedName name="TVA55Prestations1">#REF!</definedName>
    <definedName name="TVA55Prestations2">#REF!</definedName>
    <definedName name="TVA55Ravalement1">#REF!</definedName>
    <definedName name="TVA55Ravalement2">#REF!</definedName>
    <definedName name="TVA55Serrurerie1">#REF!</definedName>
    <definedName name="TVA55Serrurerie2">#REF!</definedName>
    <definedName name="TVA55Terrassement1">#REF!</definedName>
    <definedName name="TVA55Terrassement2">#REF!</definedName>
    <definedName name="TVA55Traitements1">#REF!</definedName>
    <definedName name="TVA55Traitements2">#REF!</definedName>
    <definedName name="TVA55Verriere1">#REF!</definedName>
    <definedName name="TVA55Verriere2">#REF!</definedName>
    <definedName name="TVA55Zinguerie1">#REF!</definedName>
    <definedName name="TVA55Zinguerie2">#REF!</definedName>
    <definedName name="Vitrage">#REF!</definedName>
    <definedName name="vitrages">#REF!</definedName>
    <definedName name="_xlnm.Print_Area" localSheetId="0">ÉLECTRICITÉ!$D$4:$J$28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1" i="135" l="1"/>
  <c r="J22" i="135"/>
  <c r="I5" i="135"/>
  <c r="I6" i="135"/>
  <c r="I7" i="135"/>
  <c r="I8" i="135"/>
  <c r="I9" i="135"/>
  <c r="I10" i="135"/>
  <c r="I11" i="135"/>
  <c r="I12" i="135"/>
  <c r="I24" i="135" l="1"/>
  <c r="I27" i="135"/>
  <c r="I17" i="135"/>
  <c r="I16" i="135"/>
  <c r="I25" i="135"/>
  <c r="I26" i="135"/>
  <c r="I15" i="135" l="1"/>
  <c r="I14" i="135"/>
  <c r="I28" i="135"/>
  <c r="I18" i="135" l="1"/>
  <c r="D21" i="135" l="1"/>
  <c r="D5" i="135"/>
  <c r="D6" i="135" l="1"/>
  <c r="D22" i="135"/>
  <c r="D7" i="135" l="1"/>
  <c r="D8" i="135" l="1"/>
  <c r="D9" i="135" l="1"/>
  <c r="D10" i="135" l="1"/>
  <c r="D11" i="135" l="1"/>
  <c r="D12" i="135" l="1"/>
</calcChain>
</file>

<file path=xl/sharedStrings.xml><?xml version="1.0" encoding="utf-8"?>
<sst xmlns="http://schemas.openxmlformats.org/spreadsheetml/2006/main" count="54" uniqueCount="24">
  <si>
    <t>P.U.</t>
  </si>
  <si>
    <t>Signature et cachet de l'entreprise</t>
  </si>
  <si>
    <t>Fait à ………………………………………………………..  , le ………/………/…………………</t>
  </si>
  <si>
    <t>ens</t>
  </si>
  <si>
    <t>U</t>
  </si>
  <si>
    <t>TOTAL H.T.</t>
  </si>
  <si>
    <t>N°</t>
  </si>
  <si>
    <t>ÉLECTRICITÉ</t>
  </si>
  <si>
    <t>INDEX</t>
  </si>
  <si>
    <t>DESIGNATION</t>
  </si>
  <si>
    <t>QUANTITE</t>
  </si>
  <si>
    <t>TVA</t>
  </si>
  <si>
    <t>Total HT</t>
  </si>
  <si>
    <t>Total TTC</t>
  </si>
  <si>
    <t>1 - TVA 20,00 %</t>
  </si>
  <si>
    <t>2 - TVA 10,00 %</t>
  </si>
  <si>
    <t>3 - TVA 5,50 %</t>
  </si>
  <si>
    <t>PRESTA</t>
  </si>
  <si>
    <t>GÉNÉRALITÉS</t>
  </si>
  <si>
    <t>PRÉPARATION</t>
  </si>
  <si>
    <t>FORME</t>
  </si>
  <si>
    <t>[MB] Titre</t>
  </si>
  <si>
    <t>[MB] Article</t>
  </si>
  <si>
    <r>
      <t xml:space="preserve">Exemple
</t>
    </r>
    <r>
      <rPr>
        <sz val="8"/>
        <rFont val="Arial"/>
        <family val="2"/>
      </rPr>
      <t>- description 1
- description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</si>
</sst>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[$€-1]_-;\-* #,##0.00\ [$€-1]_-;_-* &quot;-&quot;??\ [$€-1]_-"/>
    <numFmt numFmtId="167" formatCode="&quot;T.V.A &quot;#,##0.00&quot; %&quot;"/>
    <numFmt numFmtId="172" formatCode="0.000"/>
    <numFmt numFmtId="174" formatCode="&quot;Lot n°&quot;##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u/>
      <sz val="12"/>
      <name val="Arial"/>
      <family val="2"/>
    </font>
    <font>
      <b/>
      <sz val="8"/>
      <color theme="0"/>
      <name val="Arial"/>
      <family val="2"/>
    </font>
    <font>
      <b/>
      <sz val="8"/>
      <color rgb="FFEE5511"/>
      <name val="Arial"/>
      <family val="2"/>
    </font>
    <font>
      <sz val="8"/>
      <color theme="0"/>
      <name val="Arial"/>
      <family val="2"/>
    </font>
    <font>
      <i/>
      <sz val="8"/>
      <color rgb="FFFF0000"/>
      <name val="Arial"/>
      <family val="2"/>
    </font>
    <font>
      <sz val="8"/>
      <color theme="1" tint="0.499984740745262"/>
      <name val="Arial"/>
      <family val="2"/>
    </font>
    <font>
      <sz val="8"/>
      <color rgb="FF403F43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E551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F4A780"/>
      </left>
      <right style="thin">
        <color rgb="FFF4A780"/>
      </right>
      <top style="thin">
        <color rgb="FFF4A780"/>
      </top>
      <bottom style="thin">
        <color rgb="FFF4A780"/>
      </bottom>
      <diagonal/>
    </border>
    <border>
      <left style="thin">
        <color rgb="FF403F43"/>
      </left>
      <right/>
      <top style="thin">
        <color rgb="FF403F43"/>
      </top>
      <bottom style="hair">
        <color rgb="FF403F43"/>
      </bottom>
      <diagonal/>
    </border>
    <border>
      <left/>
      <right/>
      <top style="thin">
        <color rgb="FF403F43"/>
      </top>
      <bottom style="hair">
        <color rgb="FF403F43"/>
      </bottom>
      <diagonal/>
    </border>
    <border>
      <left style="thin">
        <color rgb="FF403F43"/>
      </left>
      <right/>
      <top style="hair">
        <color rgb="FF403F43"/>
      </top>
      <bottom style="hair">
        <color rgb="FF403F43"/>
      </bottom>
      <diagonal/>
    </border>
    <border>
      <left/>
      <right/>
      <top style="hair">
        <color rgb="FF403F43"/>
      </top>
      <bottom style="hair">
        <color rgb="FF403F43"/>
      </bottom>
      <diagonal/>
    </border>
    <border>
      <left style="thin">
        <color rgb="FF403F43"/>
      </left>
      <right/>
      <top style="hair">
        <color rgb="FF403F43"/>
      </top>
      <bottom style="thin">
        <color rgb="FF403F43"/>
      </bottom>
      <diagonal/>
    </border>
    <border>
      <left/>
      <right/>
      <top style="hair">
        <color rgb="FF403F43"/>
      </top>
      <bottom style="thin">
        <color rgb="FF403F43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rgb="FF403F43"/>
      </right>
      <top/>
      <bottom/>
      <diagonal/>
    </border>
    <border>
      <left style="hair">
        <color rgb="FF403F43"/>
      </left>
      <right/>
      <top style="hair">
        <color rgb="FF403F43"/>
      </top>
      <bottom/>
      <diagonal/>
    </border>
    <border>
      <left style="hair">
        <color rgb="FF403F43"/>
      </left>
      <right/>
      <top/>
      <bottom/>
      <diagonal/>
    </border>
    <border>
      <left/>
      <right/>
      <top style="hair">
        <color rgb="FF403F43"/>
      </top>
      <bottom/>
      <diagonal/>
    </border>
  </borders>
  <cellStyleXfs count="34">
    <xf numFmtId="0" fontId="0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/>
    <xf numFmtId="0" fontId="10" fillId="0" borderId="0"/>
    <xf numFmtId="0" fontId="8" fillId="0" borderId="0"/>
    <xf numFmtId="0" fontId="8" fillId="0" borderId="0"/>
    <xf numFmtId="0" fontId="7" fillId="0" borderId="0"/>
    <xf numFmtId="0" fontId="6" fillId="0" borderId="0"/>
    <xf numFmtId="0" fontId="11" fillId="0" borderId="6">
      <alignment horizontal="left" vertical="center"/>
    </xf>
    <xf numFmtId="0" fontId="5" fillId="0" borderId="0"/>
    <xf numFmtId="0" fontId="4" fillId="0" borderId="0"/>
    <xf numFmtId="0" fontId="8" fillId="0" borderId="0"/>
    <xf numFmtId="44" fontId="8" fillId="0" borderId="0" applyFont="0" applyFill="0" applyBorder="0" applyAlignment="0" applyProtection="0"/>
    <xf numFmtId="0" fontId="4" fillId="0" borderId="0"/>
    <xf numFmtId="164" fontId="8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49" fontId="1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  <xf numFmtId="0" fontId="18" fillId="0" borderId="0" applyNumberFormat="0" applyFill="0" applyBorder="0" applyProtection="0">
      <alignment horizontal="left"/>
    </xf>
    <xf numFmtId="0" fontId="20" fillId="0" borderId="0" applyNumberFormat="0" applyFill="0" applyAlignment="0" applyProtection="0">
      <alignment horizontal="left" vertical="top"/>
    </xf>
    <xf numFmtId="0" fontId="13" fillId="0" borderId="0" applyNumberFormat="0" applyFill="0" applyProtection="0">
      <alignment horizontal="left" vertical="top" wrapText="1"/>
    </xf>
    <xf numFmtId="44" fontId="15" fillId="0" borderId="0" applyNumberFormat="0" applyFill="0" applyProtection="0">
      <alignment horizontal="left" vertical="top" indent="9"/>
    </xf>
    <xf numFmtId="0" fontId="13" fillId="0" borderId="0" applyNumberFormat="0" applyFill="0" applyProtection="0">
      <alignment horizontal="left" vertical="top" indent="10"/>
    </xf>
    <xf numFmtId="0" fontId="16" fillId="0" borderId="0" applyNumberFormat="0" applyFill="0" applyBorder="0" applyProtection="0">
      <alignment horizontal="left" vertical="center"/>
      <protection locked="0"/>
    </xf>
    <xf numFmtId="0" fontId="13" fillId="0" borderId="0" applyFill="0" applyProtection="0">
      <alignment horizontal="left" vertical="top" wrapText="1"/>
    </xf>
    <xf numFmtId="0" fontId="13" fillId="0" borderId="0" applyFill="0" applyProtection="0">
      <alignment horizontal="left" vertical="top" wrapText="1"/>
    </xf>
    <xf numFmtId="0" fontId="13" fillId="0" borderId="0" applyFill="0" applyProtection="0">
      <alignment horizontal="left" vertical="top" wrapText="1"/>
    </xf>
    <xf numFmtId="0" fontId="13" fillId="0" borderId="0" applyFill="0" applyProtection="0">
      <alignment horizontal="left" vertical="top" wrapText="1"/>
    </xf>
  </cellStyleXfs>
  <cellXfs count="57">
    <xf numFmtId="0" fontId="0" fillId="0" borderId="0" xfId="0"/>
    <xf numFmtId="0" fontId="13" fillId="0" borderId="15" xfId="0" applyFont="1" applyFill="1" applyBorder="1" applyAlignment="1">
      <alignment horizontal="center" vertical="top"/>
    </xf>
    <xf numFmtId="44" fontId="13" fillId="0" borderId="15" xfId="0" applyNumberFormat="1" applyFont="1" applyFill="1" applyBorder="1" applyAlignment="1">
      <alignment vertical="top"/>
    </xf>
    <xf numFmtId="0" fontId="13" fillId="0" borderId="16" xfId="0" applyFont="1" applyFill="1" applyBorder="1" applyAlignment="1">
      <alignment horizontal="center" vertical="top"/>
    </xf>
    <xf numFmtId="44" fontId="13" fillId="0" borderId="16" xfId="0" applyNumberFormat="1" applyFont="1" applyFill="1" applyBorder="1" applyAlignment="1">
      <alignment vertical="top"/>
    </xf>
    <xf numFmtId="0" fontId="13" fillId="0" borderId="16" xfId="0" applyFont="1" applyFill="1" applyBorder="1" applyAlignment="1">
      <alignment vertical="top"/>
    </xf>
    <xf numFmtId="172" fontId="13" fillId="0" borderId="16" xfId="0" applyNumberFormat="1" applyFont="1" applyFill="1" applyBorder="1" applyAlignment="1">
      <alignment horizontal="center" vertical="top"/>
    </xf>
    <xf numFmtId="0" fontId="13" fillId="0" borderId="0" xfId="0" applyFont="1" applyProtection="1">
      <protection locked="0"/>
    </xf>
    <xf numFmtId="0" fontId="13" fillId="0" borderId="0" xfId="0" applyFont="1"/>
    <xf numFmtId="0" fontId="13" fillId="0" borderId="0" xfId="0" applyFont="1" applyAlignment="1" applyProtection="1">
      <alignment vertical="top"/>
      <protection locked="0" hidden="1"/>
    </xf>
    <xf numFmtId="0" fontId="13" fillId="0" borderId="0" xfId="0" applyFont="1" applyAlignment="1" applyProtection="1">
      <alignment horizontal="center" vertical="top"/>
      <protection locked="0" hidden="1"/>
    </xf>
    <xf numFmtId="0" fontId="13" fillId="0" borderId="0" xfId="0" applyFont="1" applyAlignment="1" applyProtection="1">
      <alignment horizontal="center" vertical="top"/>
      <protection locked="0"/>
    </xf>
    <xf numFmtId="44" fontId="13" fillId="0" borderId="0" xfId="0" applyNumberFormat="1" applyFont="1" applyAlignment="1" applyProtection="1">
      <alignment vertical="top"/>
      <protection locked="0"/>
    </xf>
    <xf numFmtId="0" fontId="13" fillId="0" borderId="0" xfId="0" applyFont="1" applyFill="1" applyAlignment="1" applyProtection="1">
      <alignment vertical="top"/>
      <protection hidden="1"/>
    </xf>
    <xf numFmtId="0" fontId="13" fillId="0" borderId="0" xfId="0" applyFont="1" applyAlignment="1">
      <alignment vertical="top"/>
    </xf>
    <xf numFmtId="0" fontId="13" fillId="0" borderId="0" xfId="0" applyFont="1" applyAlignment="1" applyProtection="1">
      <alignment horizontal="right" vertical="top"/>
      <protection hidden="1"/>
    </xf>
    <xf numFmtId="0" fontId="14" fillId="2" borderId="0" xfId="0" applyFont="1" applyFill="1" applyBorder="1" applyAlignment="1">
      <alignment horizontal="left" vertical="center"/>
    </xf>
    <xf numFmtId="0" fontId="14" fillId="2" borderId="16" xfId="0" applyFont="1" applyFill="1" applyBorder="1" applyAlignment="1">
      <alignment horizontal="left" vertical="center"/>
    </xf>
    <xf numFmtId="44" fontId="13" fillId="0" borderId="16" xfId="0" applyNumberFormat="1" applyFont="1" applyFill="1" applyBorder="1" applyAlignment="1">
      <alignment horizontal="left" vertical="top"/>
    </xf>
    <xf numFmtId="0" fontId="13" fillId="0" borderId="0" xfId="0" applyFont="1" applyAlignment="1" applyProtection="1">
      <alignment vertical="top"/>
      <protection hidden="1"/>
    </xf>
    <xf numFmtId="0" fontId="13" fillId="0" borderId="14" xfId="0" applyFont="1" applyBorder="1" applyAlignment="1">
      <alignment vertical="top"/>
    </xf>
    <xf numFmtId="44" fontId="19" fillId="2" borderId="7" xfId="0" applyNumberFormat="1" applyFont="1" applyFill="1" applyBorder="1" applyAlignment="1">
      <alignment horizontal="left" vertical="center"/>
    </xf>
    <xf numFmtId="0" fontId="19" fillId="2" borderId="8" xfId="0" applyFont="1" applyFill="1" applyBorder="1" applyAlignment="1">
      <alignment vertical="center"/>
    </xf>
    <xf numFmtId="44" fontId="19" fillId="2" borderId="9" xfId="0" applyNumberFormat="1" applyFont="1" applyFill="1" applyBorder="1" applyAlignment="1">
      <alignment horizontal="left" vertical="center"/>
    </xf>
    <xf numFmtId="167" fontId="19" fillId="2" borderId="10" xfId="0" applyNumberFormat="1" applyFont="1" applyFill="1" applyBorder="1" applyAlignment="1">
      <alignment vertical="center"/>
    </xf>
    <xf numFmtId="167" fontId="19" fillId="2" borderId="10" xfId="0" applyNumberFormat="1" applyFont="1" applyFill="1" applyBorder="1" applyAlignment="1">
      <alignment horizontal="left" vertical="center"/>
    </xf>
    <xf numFmtId="44" fontId="17" fillId="2" borderId="11" xfId="0" applyNumberFormat="1" applyFont="1" applyFill="1" applyBorder="1" applyAlignment="1">
      <alignment horizontal="left" vertical="center"/>
    </xf>
    <xf numFmtId="0" fontId="17" fillId="2" borderId="12" xfId="0" applyFont="1" applyFill="1" applyBorder="1" applyAlignment="1">
      <alignment vertical="center"/>
    </xf>
    <xf numFmtId="0" fontId="14" fillId="2" borderId="16" xfId="0" applyFont="1" applyFill="1" applyBorder="1" applyAlignment="1">
      <alignment horizontal="center" vertical="center"/>
    </xf>
    <xf numFmtId="0" fontId="13" fillId="0" borderId="16" xfId="0" applyNumberFormat="1" applyFont="1" applyFill="1" applyBorder="1" applyAlignment="1">
      <alignment horizontal="center" vertical="top"/>
    </xf>
    <xf numFmtId="0" fontId="21" fillId="0" borderId="15" xfId="0" applyFont="1" applyFill="1" applyBorder="1" applyAlignment="1">
      <alignment horizontal="left" vertical="top"/>
    </xf>
    <xf numFmtId="0" fontId="21" fillId="0" borderId="16" xfId="0" applyFont="1" applyFill="1" applyBorder="1" applyAlignment="1">
      <alignment horizontal="left" vertical="top"/>
    </xf>
    <xf numFmtId="0" fontId="21" fillId="0" borderId="17" xfId="0" applyFont="1" applyFill="1" applyBorder="1" applyAlignment="1">
      <alignment vertical="top"/>
    </xf>
    <xf numFmtId="0" fontId="21" fillId="0" borderId="0" xfId="0" applyFont="1" applyFill="1" applyBorder="1" applyAlignment="1">
      <alignment vertical="top"/>
    </xf>
    <xf numFmtId="172" fontId="13" fillId="0" borderId="0" xfId="0" applyNumberFormat="1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vertical="top"/>
      <protection locked="0" hidden="1"/>
    </xf>
    <xf numFmtId="0" fontId="23" fillId="0" borderId="0" xfId="0" applyFont="1" applyAlignment="1" applyProtection="1">
      <alignment vertical="top"/>
      <protection hidden="1"/>
    </xf>
    <xf numFmtId="0" fontId="13" fillId="0" borderId="0" xfId="0" applyFont="1" applyFill="1" applyBorder="1" applyAlignment="1">
      <alignment horizontal="left" vertical="top"/>
    </xf>
    <xf numFmtId="174" fontId="13" fillId="0" borderId="0" xfId="0" applyNumberFormat="1" applyFont="1" applyFill="1" applyBorder="1" applyAlignment="1" applyProtection="1">
      <alignment horizontal="left" vertical="top"/>
      <protection hidden="1"/>
    </xf>
    <xf numFmtId="0" fontId="18" fillId="0" borderId="0" xfId="24" applyFill="1" applyBorder="1" applyProtection="1">
      <alignment horizontal="left"/>
    </xf>
    <xf numFmtId="0" fontId="18" fillId="0" borderId="17" xfId="24" applyFill="1" applyBorder="1" applyProtection="1">
      <alignment horizontal="left"/>
    </xf>
    <xf numFmtId="0" fontId="13" fillId="0" borderId="0" xfId="29" applyFont="1" applyAlignment="1" applyProtection="1">
      <alignment horizontal="left" vertical="top"/>
      <protection locked="0"/>
    </xf>
    <xf numFmtId="0" fontId="13" fillId="0" borderId="0" xfId="26" applyFill="1">
      <alignment horizontal="left" vertical="top" wrapText="1"/>
    </xf>
    <xf numFmtId="0" fontId="18" fillId="0" borderId="0" xfId="24" applyFill="1">
      <alignment horizontal="left"/>
    </xf>
    <xf numFmtId="0" fontId="13" fillId="0" borderId="0" xfId="26" applyFont="1" applyFill="1" applyAlignment="1">
      <alignment horizontal="left" vertical="top" wrapText="1"/>
    </xf>
    <xf numFmtId="0" fontId="13" fillId="0" borderId="0" xfId="26" applyFont="1" applyBorder="1" applyAlignment="1" applyProtection="1">
      <alignment vertical="top" wrapText="1"/>
      <protection locked="0"/>
    </xf>
    <xf numFmtId="172" fontId="13" fillId="0" borderId="15" xfId="0" applyNumberFormat="1" applyFont="1" applyFill="1" applyBorder="1" applyAlignment="1">
      <alignment horizontal="center" vertical="top"/>
    </xf>
    <xf numFmtId="172" fontId="14" fillId="0" borderId="16" xfId="0" applyNumberFormat="1" applyFont="1" applyFill="1" applyBorder="1" applyAlignment="1">
      <alignment horizontal="center" vertical="top"/>
    </xf>
    <xf numFmtId="44" fontId="13" fillId="0" borderId="16" xfId="0" applyNumberFormat="1" applyFont="1" applyFill="1" applyBorder="1" applyAlignment="1">
      <alignment horizontal="center" vertical="top"/>
    </xf>
    <xf numFmtId="0" fontId="13" fillId="0" borderId="15" xfId="0" applyNumberFormat="1" applyFont="1" applyFill="1" applyBorder="1" applyAlignment="1">
      <alignment horizontal="center" vertical="top"/>
    </xf>
    <xf numFmtId="0" fontId="14" fillId="0" borderId="0" xfId="26" applyNumberFormat="1" applyFont="1" applyFill="1">
      <alignment horizontal="left" vertical="top" wrapText="1"/>
    </xf>
    <xf numFmtId="44" fontId="14" fillId="0" borderId="3" xfId="0" applyNumberFormat="1" applyFont="1" applyBorder="1" applyAlignment="1">
      <alignment horizontal="center" vertical="center"/>
    </xf>
    <xf numFmtId="44" fontId="14" fillId="0" borderId="4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44" fontId="13" fillId="0" borderId="2" xfId="0" applyNumberFormat="1" applyFont="1" applyBorder="1" applyAlignment="1">
      <alignment horizontal="center" vertical="center"/>
    </xf>
    <xf numFmtId="44" fontId="13" fillId="0" borderId="5" xfId="0" applyNumberFormat="1" applyFont="1" applyBorder="1" applyAlignment="1">
      <alignment horizontal="center" vertical="center"/>
    </xf>
    <xf numFmtId="44" fontId="13" fillId="0" borderId="13" xfId="0" applyNumberFormat="1" applyFont="1" applyBorder="1" applyAlignment="1">
      <alignment horizontal="center" vertical="center"/>
    </xf>
  </cellXfs>
  <cellStyles count="34">
    <cellStyle name="[MB] Article" xfId="26" xr:uid="{00000000-0005-0000-0000-000000000000}"/>
    <cellStyle name="[MB] Commentaire" xfId="25" xr:uid="{00000000-0005-0000-0000-000001000000}"/>
    <cellStyle name="[MB] Grand titre" xfId="29" xr:uid="{00000000-0005-0000-0000-000002000000}"/>
    <cellStyle name="[MB] Groupe" xfId="31" xr:uid="{00000000-0005-0000-0000-000003000000}"/>
    <cellStyle name="[MB] Information" xfId="32" xr:uid="{00000000-0005-0000-0000-000004000000}"/>
    <cellStyle name="[MB] Localisation" xfId="28" xr:uid="{00000000-0005-0000-0000-000005000000}"/>
    <cellStyle name="[MB] Localisation (Titre)" xfId="27" xr:uid="{00000000-0005-0000-0000-000006000000}"/>
    <cellStyle name="[MB] Option" xfId="30" xr:uid="{00000000-0005-0000-0000-000007000000}"/>
    <cellStyle name="[MB] Sous-article" xfId="33" xr:uid="{00000000-0005-0000-0000-000008000000}"/>
    <cellStyle name="[MB] Titre" xfId="24" xr:uid="{00000000-0005-0000-0000-000009000000}"/>
    <cellStyle name="Euro" xfId="1" xr:uid="{00000000-0005-0000-0000-00000A000000}"/>
    <cellStyle name="Euro 2" xfId="2" xr:uid="{00000000-0005-0000-0000-00000B000000}"/>
    <cellStyle name="Flashing" xfId="10" xr:uid="{00000000-0005-0000-0000-00000C000000}"/>
    <cellStyle name="Milliers 2" xfId="16" xr:uid="{00000000-0005-0000-0000-00000D000000}"/>
    <cellStyle name="Monétaire 2" xfId="3" xr:uid="{00000000-0005-0000-0000-00000E000000}"/>
    <cellStyle name="Monétaire 3" xfId="14" xr:uid="{00000000-0005-0000-0000-00000F000000}"/>
    <cellStyle name="Normal" xfId="0" builtinId="0"/>
    <cellStyle name="Normal 2" xfId="4" xr:uid="{00000000-0005-0000-0000-000011000000}"/>
    <cellStyle name="Normal 2 2" xfId="7" xr:uid="{00000000-0005-0000-0000-000012000000}"/>
    <cellStyle name="Normal 3" xfId="5" xr:uid="{00000000-0005-0000-0000-000013000000}"/>
    <cellStyle name="Normal 3 2" xfId="8" xr:uid="{00000000-0005-0000-0000-000014000000}"/>
    <cellStyle name="Normal 3 2 2" xfId="17" xr:uid="{00000000-0005-0000-0000-000015000000}"/>
    <cellStyle name="Normal 3 2 3" xfId="20" xr:uid="{00000000-0005-0000-0000-000016000000}"/>
    <cellStyle name="Normal 3 3" xfId="15" xr:uid="{00000000-0005-0000-0000-000017000000}"/>
    <cellStyle name="Normal 3 4" xfId="19" xr:uid="{00000000-0005-0000-0000-000018000000}"/>
    <cellStyle name="Normal 4" xfId="6" xr:uid="{00000000-0005-0000-0000-000019000000}"/>
    <cellStyle name="Normal 5" xfId="9" xr:uid="{00000000-0005-0000-0000-00001A000000}"/>
    <cellStyle name="Normal 5 2" xfId="13" xr:uid="{00000000-0005-0000-0000-00001B000000}"/>
    <cellStyle name="Normal 5 3" xfId="22" xr:uid="{00000000-0005-0000-0000-00001C000000}"/>
    <cellStyle name="Normal 6" xfId="11" xr:uid="{00000000-0005-0000-0000-00001D000000}"/>
    <cellStyle name="Normal 7" xfId="12" xr:uid="{00000000-0005-0000-0000-00001E000000}"/>
    <cellStyle name="Normal 8" xfId="18" xr:uid="{00000000-0005-0000-0000-00001F000000}"/>
    <cellStyle name="Normal 9" xfId="23" xr:uid="{00000000-0005-0000-0000-000020000000}"/>
    <cellStyle name="Tableau MB" xfId="21" xr:uid="{00000000-0005-0000-0000-000021000000}"/>
  </cellStyles>
  <dxfs count="42">
    <dxf>
      <font>
        <color theme="1" tint="0.34998626667073579"/>
      </font>
      <fill>
        <patternFill>
          <bgColor theme="6" tint="0.59996337778862885"/>
        </patternFill>
      </fill>
    </dxf>
    <dxf>
      <font>
        <color theme="0" tint="-0.499984740745262"/>
      </font>
      <fill>
        <patternFill>
          <bgColor rgb="FFF2DCDB"/>
        </patternFill>
      </fill>
    </dxf>
    <dxf>
      <font>
        <color theme="0"/>
      </font>
      <fill>
        <patternFill>
          <bgColor rgb="FF66CCFF"/>
        </patternFill>
      </fill>
    </dxf>
    <dxf>
      <font>
        <b/>
        <i val="0"/>
        <color rgb="FFEE5511"/>
      </font>
    </dxf>
    <dxf>
      <font>
        <strike val="0"/>
        <outline val="0"/>
        <shadow val="0"/>
        <vertAlign val="baseline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outline="0">
        <left/>
        <right style="hair">
          <color rgb="FF403F43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2" formatCode="0.000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hair">
          <color rgb="FF403F43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 style="hair">
          <color rgb="FF403F43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hair">
          <color rgb="FF403F4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Arial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border outline="0">
        <left style="hair">
          <color rgb="FF403F43"/>
        </left>
        <right style="hair">
          <color rgb="FF403F43"/>
        </right>
        <top style="hair">
          <color rgb="FF403F43"/>
        </top>
        <bottom style="hair">
          <color rgb="FF403F43"/>
        </bottom>
      </border>
    </dxf>
    <dxf>
      <font>
        <strike val="0"/>
        <outline val="0"/>
        <shadow val="0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rgb="FFEE5511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403F43"/>
        </left>
        <right style="hair">
          <color rgb="FF403F43"/>
        </right>
        <top/>
        <bottom/>
      </border>
    </dxf>
    <dxf>
      <font>
        <strike val="0"/>
        <outline val="0"/>
        <shadow val="0"/>
        <vertAlign val="baseline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outline="0">
        <left/>
        <right style="hair">
          <color rgb="FF403F43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2" formatCode="0.000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hair">
          <color rgb="FF403F4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hair">
          <color rgb="FF403F43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  <border outline="0">
        <left/>
        <right style="hair">
          <color rgb="FF403F43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Arial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hair">
          <color rgb="FF403F43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hair">
          <color rgb="FF403F4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499984740745262"/>
        <name val="Arial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border outline="0">
        <left style="hair">
          <color rgb="FF403F43"/>
        </left>
        <right style="hair">
          <color rgb="FF403F43"/>
        </right>
        <top style="hair">
          <color rgb="FF403F43"/>
        </top>
        <bottom style="hair">
          <color rgb="FF403F43"/>
        </bottom>
      </border>
    </dxf>
    <dxf>
      <font>
        <strike val="0"/>
        <outline val="0"/>
        <shadow val="0"/>
        <vertAlign val="baseline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rgb="FFEE5511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403F43"/>
        </left>
        <right style="hair">
          <color rgb="FF403F43"/>
        </right>
        <top/>
        <bottom/>
      </border>
    </dxf>
    <dxf>
      <font>
        <b/>
        <i val="0"/>
        <color theme="0"/>
      </font>
      <fill>
        <patternFill>
          <bgColor rgb="FFEE5511"/>
        </patternFill>
      </fill>
      <border>
        <bottom style="hair">
          <color rgb="FF403F43"/>
        </bottom>
      </border>
    </dxf>
    <dxf>
      <border>
        <left style="hair">
          <color rgb="FF403F43"/>
        </left>
        <right style="hair">
          <color rgb="FF403F43"/>
        </right>
        <top style="hair">
          <color rgb="FF403F43"/>
        </top>
        <bottom style="hair">
          <color rgb="FF403F43"/>
        </bottom>
        <vertical style="hair">
          <color rgb="FF403F43"/>
        </vertical>
        <horizontal/>
      </border>
    </dxf>
    <dxf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EE5511"/>
        </patternFill>
      </fill>
      <border>
        <bottom style="hair">
          <color rgb="FF403F43"/>
        </bottom>
      </border>
    </dxf>
    <dxf>
      <border>
        <left style="hair">
          <color rgb="FF403F43"/>
        </left>
        <right style="hair">
          <color rgb="FF403F43"/>
        </right>
        <top style="hair">
          <color rgb="FF403F43"/>
        </top>
        <bottom style="hair">
          <color rgb="FF403F43"/>
        </bottom>
        <vertical style="hair">
          <color rgb="FF403F43"/>
        </vertical>
      </border>
    </dxf>
    <dxf>
      <fill>
        <patternFill>
          <bgColor rgb="FFEAEAEA"/>
        </patternFill>
      </fill>
    </dxf>
    <dxf>
      <fill>
        <patternFill>
          <bgColor rgb="FFF2F2F2"/>
        </patternFill>
      </fill>
    </dxf>
    <dxf>
      <font>
        <color theme="0"/>
      </font>
      <fill>
        <patternFill>
          <bgColor rgb="FFEE5511"/>
        </patternFill>
      </fill>
    </dxf>
    <dxf>
      <border>
        <left style="hair">
          <color auto="1"/>
        </left>
        <right style="hair">
          <color auto="1"/>
        </right>
        <bottom style="hair">
          <color auto="1"/>
        </bottom>
        <vertical style="hair">
          <color auto="1"/>
        </vertical>
      </border>
    </dxf>
    <dxf>
      <fill>
        <patternFill>
          <bgColor rgb="FFF7F7FF"/>
        </patternFill>
      </fill>
    </dxf>
    <dxf>
      <font>
        <b/>
        <i val="0"/>
        <color theme="0"/>
      </font>
      <fill>
        <patternFill>
          <bgColor rgb="FFEE5511"/>
        </patternFill>
      </fill>
      <border>
        <bottom style="hair">
          <color rgb="FF403F43"/>
        </bottom>
      </border>
    </dxf>
    <dxf>
      <border>
        <left style="hair">
          <color rgb="FF403F43"/>
        </left>
        <right style="hair">
          <color rgb="FF403F43"/>
        </right>
        <top style="hair">
          <color rgb="FF403F43"/>
        </top>
        <bottom style="hair">
          <color rgb="FF403F43"/>
        </bottom>
        <vertical style="hair">
          <color rgb="FF403F43"/>
        </vertical>
      </border>
    </dxf>
  </dxfs>
  <tableStyles count="4" defaultTableStyle="TableStyleMedium2" defaultPivotStyle="PivotStyleLight16">
    <tableStyle name="MB Conception" pivot="0" count="3" xr9:uid="{00000000-0011-0000-FFFF-FFFF00000000}">
      <tableStyleElement type="wholeTable" dxfId="41"/>
      <tableStyleElement type="headerRow" dxfId="40"/>
      <tableStyleElement type="secondRowStripe" dxfId="39"/>
    </tableStyle>
    <tableStyle name="MB Conception 2" pivot="0" count="4" xr9:uid="{00000000-0011-0000-FFFF-FFFF01000000}">
      <tableStyleElement type="wholeTable" dxfId="38"/>
      <tableStyleElement type="headerRow" dxfId="37"/>
      <tableStyleElement type="firstRowStripe" dxfId="36"/>
      <tableStyleElement type="secondRowStripe" dxfId="35"/>
    </tableStyle>
    <tableStyle name="MB Conception 3" pivot="0" count="3" xr9:uid="{00000000-0011-0000-FFFF-FFFF02000000}">
      <tableStyleElement type="wholeTable" dxfId="34"/>
      <tableStyleElement type="headerRow" dxfId="33"/>
      <tableStyleElement type="secondRowStripe" dxfId="32"/>
    </tableStyle>
    <tableStyle name="MB Conception 4" pivot="0" count="2" xr9:uid="{00000000-0011-0000-FFFF-FFFF03000000}">
      <tableStyleElement type="wholeTable" dxfId="31"/>
      <tableStyleElement type="headerRow" dxfId="30"/>
    </tableStyle>
  </tableStyles>
  <colors>
    <mruColors>
      <color rgb="FFCCFFCC"/>
      <color rgb="FF9A57CD"/>
      <color rgb="FF66CCFF"/>
      <color rgb="FFEE5511"/>
      <color rgb="FFF2DCDB"/>
      <color rgb="FFFF3300"/>
      <color rgb="FFFCFCFC"/>
      <color rgb="FFFAFAFA"/>
      <color rgb="FFF5F5F5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36000000}" name="Electricite1" displayName="Electricite1" ref="A4:J12" totalsRowShown="0" headerRowDxfId="29" dataDxfId="28" tableBorderDxfId="27">
  <autoFilter ref="A4:J12" xr:uid="{00000000-0009-0000-0100-000017000000}"/>
  <tableColumns count="10">
    <tableColumn id="1" xr3:uid="{00000000-0010-0000-3600-000001000000}" name="INDEX" dataDxfId="26"/>
    <tableColumn id="2" xr3:uid="{00000000-0010-0000-3600-000002000000}" name="PRESTA" dataDxfId="25"/>
    <tableColumn id="3" xr3:uid="{00000000-0010-0000-3600-000003000000}" name="FORME" dataDxfId="24"/>
    <tableColumn id="4" xr3:uid="{00000000-0010-0000-3600-000004000000}" name="N°" dataDxfId="23">
      <calculatedColumnFormula>_xlfn.IFS(OFFSET(D5,0,-1)="","",OFFSET(D5,0,-1)="[MB] Grand titre","",OFFSET(D5,0,-1)="[MB] Titre",$B$2&amp;"."&amp;TEXT(COUNTIF(C$5:C5,"[MB] Titre"),"00"),AND(OR(OFFSET(D5,0,-1)="[MB] Groupe",OFFSET(D5,0,-1)="[MB] Article"),OFFSET(D5,-1,-1)="[MB] Titre"),$B$2&amp;"."&amp;TEXT(COUNTIF(C$5:C5,"[MB] Titre"),"00")&amp;"."&amp;TEXT(1,"00"),OR(AND(OFFSET(D5,0,-1)="[MB] Article",OFFSET(D5,-1,-1)="[MB] Groupe"),AND(OR(OFFSET(D5,0,-1)="[MB] Article",OFFSET(D5,0,-1)="[MB] Groupe"),AND(LEN(OFFSET(D5,-1,0))=8,OR(OFFSET(D5,-1,-1)="[MB] Article",OFFSET(D5,-1,-1)="[MB] Localisation",OFFSET(D5,-1,-1)="[MB] Option",OFFSET(D5,-1,-1)="[MB] Commentaire",OFFSET(D5,-1,-1)="[MB] Information")))),LEFT(OFFSET(D5,-1,0),6)&amp;TEXT(RIGHT(OFFSET(D5,-1,0),(LEN(OFFSET(D5,-1,0))-SEARCH("µ",SUBSTITUTE(OFFSET(D5,-1,0),".","µ",LEN(OFFSET(D5,-1,0))-LEN(SUBSTITUTE(OFFSET(D5,-1,0),".",""))))))+1,"00"),AND(OR(OFFSET(D5,0,-1)="[MB] Article",OFFSET(D5,0,-1)="[MB] Groupe"),AND(LEN(OFFSET(D5,-1,0))=11,OR(OFFSET(D5,-1,-1)="[MB] Sous-article",OFFSET(D5,-1,-1)="[MB] Article",OFFSET(D5,-1,-1)="[MB] Localisation",OFFSET(D5,-1,-1)="[MB] Option",OFFSET(D5,-1,-1)="[MB] Commentaire",OFFSET(D5,-1,-1)="[MB] Information"))),LEFT(OFFSET(D5,-1,0),6)&amp;TEXT(SUBSTITUTE(SUBSTITUTE(OFFSET(D5,-1,0),LEFT(OFFSET(D5,-1,0),6),"",1),RIGHT(SUBSTITUTE(OFFSET(D5,-1,0),LEFT(OFFSET(D5,-1,0),6),"",1),3),"")+1,"00"),AND(OFFSET(D5,0,-1)="[MB] Sous-article",AND(LEN(OFFSET(D5,-1,0))=8,OR(OFFSET(D5,-1,-1)="[MB] Groupe",OFFSET(D5,-1,-1)="[MB] Article",OFFSET(D5,-1,-1)="[MB] Localisation",OFFSET(D5,-1,-1)="[MB] Option",OFFSET(D5,-1,-1)="[MB] Commentaire",OFFSET(D5,-1,-1)="[MB] Information"))),OFFSET(D5,-1,0)&amp;"."&amp;TEXT(1,"00"),AND(OFFSET(D5,0,-1)="[MB] Sous-article",AND(LEN(OFFSET(D5,-1,0))=11,OR(OFFSET(D5,-1,-1)="[MB] Sous-article",OFFSET(D5,-1,-1)="[MB] Localisation",OFFSET(D5,-1,-1)="[MB] Option",OFFSET(D5,-1,-1)="[MB] Commentaire",OFFSET(D5,-1,-1)="[MB] Information"))),LEFT(OFFSET(D5,-1,0),9)&amp;TEXT(RIGHT(OFFSET(D5,-1,0),(LEN(OFFSET(D5,-1,0))-SEARCH("µ",SUBSTITUTE(OFFSET(D5,-1,0),".","µ",LEN(OFFSET(D5,-1,0))-LEN(SUBSTITUTE(OFFSET(D5,-1,0),".",""))))))+1,"00"),OR(AND(OFFSET(D5,0,-1)="[MB] Localisation (Titre)",OR(OFFSET(D5,-1,-1)="[MB] Article",OFFSET(D5,-1,-1)="[MB] Sous-article",OFFSET(D5,-1,-1)="[MB] Commentaire")),AND(OFFSET(D5,0,-1)="[MB] Localisation",OR(OFFSET(D5,-1,-1)="[MB] Localisation (Titre)",OFFSET(D5,-1,-1)="[MB] Localisation")),AND(OFFSET(D5,0,-1)="[MB] Option",OR(OFFSET(D5,-1,-1)="[MB] Article",OFFSET(D5,-1,-1)="[MB] Sous-article",OFFSET(D5,-1,-1)="[MB] Commentaire",OFFSET(D5,-1,-1)="[MB] Localisation",OFFSET(D5,-1,-1)="[MB] Option",OFFSET(D5,-1,-1)="[MB] Information")),AND(OFFSET(D5,0,-1)="[MB] Commentaire",OFFSET(D5,-1,-1)&lt;&gt;"[MB] Localisation (Titre)"),AND(OFFSET(D5,0,-1)="[MB] Information",OR(OFFSET(D5,-1,-1)&lt;&gt;"[MB] Localisation (Titre)",OFFSET(D5,-1,-1)&lt;&gt;"[MB] Grand titre",OFFSET(D5,-1,-1)&lt;&gt;""))),OFFSET(D5,-1,0))</calculatedColumnFormula>
    </tableColumn>
    <tableColumn id="5" xr3:uid="{00000000-0010-0000-3600-000005000000}" name="DESIGNATION" dataDxfId="22"/>
    <tableColumn id="6" xr3:uid="{00000000-0010-0000-3600-000006000000}" name="U" dataDxfId="21"/>
    <tableColumn id="7" xr3:uid="{00000000-0010-0000-3600-000007000000}" name="QUANTITE" dataDxfId="20"/>
    <tableColumn id="8" xr3:uid="{00000000-0010-0000-3600-000008000000}" name="P.U." dataDxfId="19"/>
    <tableColumn id="9" xr3:uid="{00000000-0010-0000-3600-000009000000}" name="TOTAL H.T." dataDxfId="18">
      <calculatedColumnFormula>IF(OR(Electricite1[[#This Row],[FORME]]="[MB] Article",Electricite1[[#This Row],[FORME]]="[MB] Sous-article"),Electricite1[[#This Row],[QUANTITE]]*Electricite1[[#This Row],[P.U.]],"")</calculatedColumnFormula>
    </tableColumn>
    <tableColumn id="10" xr3:uid="{00000000-0010-0000-3600-00000A000000}" name="TVA" dataDxfId="17"/>
  </tableColumns>
  <tableStyleInfo name="MB Conception 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00000000-000C-0000-FFFF-FFFF37000000}" name="Electricite2" displayName="Electricite2" ref="A20:J22" totalsRowShown="0" headerRowDxfId="16" dataDxfId="15" tableBorderDxfId="14">
  <autoFilter ref="A20:J22" xr:uid="{00000000-0009-0000-0100-00003E000000}"/>
  <tableColumns count="10">
    <tableColumn id="1" xr3:uid="{00000000-0010-0000-3700-000001000000}" name="INDEX" dataDxfId="13"/>
    <tableColumn id="2" xr3:uid="{00000000-0010-0000-3700-000002000000}" name="PRESTA" dataDxfId="12"/>
    <tableColumn id="3" xr3:uid="{00000000-0010-0000-3700-000003000000}" name="FORME" dataDxfId="11"/>
    <tableColumn id="4" xr3:uid="{00000000-0010-0000-3700-000004000000}" name="N°" dataDxfId="10">
      <calculatedColumnFormula>_xlfn.IFS(OFFSET(D21,0,-1)="","",OFFSET(D21,0,-1)="[MB] Grand titre","",OFFSET(D21,0,-1)="[MB] Titre",$B$2&amp;"."&amp;TEXT(COUNTIF(C$21:C21,"[MB] Titre"),"00"),AND(OR(OFFSET(D21,0,-1)="[MB] Groupe",OFFSET(D21,0,-1)="[MB] Article"),OFFSET(D21,-1,-1)="[MB] Titre"),$B$2&amp;"."&amp;TEXT(COUNTIF(C$21:C21,"[MB] Titre"),"00")&amp;"."&amp;TEXT(1,"00"),OR(AND(OFFSET(D21,0,-1)="[MB] Article",OFFSET(D21,-1,-1)="[MB] Groupe"),AND(OR(OFFSET(D21,0,-1)="[MB] Article",OFFSET(D21,0,-1)="[MB] Groupe"),AND(LEN(OFFSET(D21,-1,0))=8,OR(OFFSET(D21,-1,-1)="[MB] Article",OFFSET(D21,-1,-1)="[MB] Localisation",OFFSET(D21,-1,-1)="[MB] Option",OFFSET(D21,-1,-1)="[MB] Commentaire",OFFSET(D21,-1,-1)="[MB] Information")))),LEFT(OFFSET(D21,-1,0),6)&amp;TEXT(RIGHT(OFFSET(D21,-1,0),(LEN(OFFSET(D21,-1,0))-SEARCH("µ",SUBSTITUTE(OFFSET(D21,-1,0),".","µ",LEN(OFFSET(D21,-1,0))-LEN(SUBSTITUTE(OFFSET(D21,-1,0),".",""))))))+1,"00"),AND(OR(OFFSET(D21,0,-1)="[MB] Article",OFFSET(D21,0,-1)="[MB] Groupe"),AND(LEN(OFFSET(D21,-1,0))=11,OR(OFFSET(D21,-1,-1)="[MB] Sous-article",OFFSET(D21,-1,-1)="[MB] Article",OFFSET(D21,-1,-1)="[MB] Localisation",OFFSET(D21,-1,-1)="[MB] Option",OFFSET(D21,-1,-1)="[MB] Commentaire",OFFSET(D21,-1,-1)="[MB] Information"))),LEFT(OFFSET(D21,-1,0),6)&amp;TEXT(SUBSTITUTE(SUBSTITUTE(OFFSET(D21,-1,0),LEFT(OFFSET(D21,-1,0),6),"",1),RIGHT(SUBSTITUTE(OFFSET(D21,-1,0),LEFT(OFFSET(D21,-1,0),6),"",1),3),"")+1,"00"),AND(OFFSET(D21,0,-1)="[MB] Sous-article",AND(LEN(OFFSET(D21,-1,0))=8,OR(OFFSET(D21,-1,-1)="[MB] Groupe",OFFSET(D21,-1,-1)="[MB] Article",OFFSET(D21,-1,-1)="[MB] Localisation",OFFSET(D21,-1,-1)="[MB] Option",OFFSET(D21,-1,-1)="[MB] Commentaire",OFFSET(D21,-1,-1)="[MB] Information"))),OFFSET(D21,-1,0)&amp;"."&amp;TEXT(1,"00"),AND(OFFSET(D21,0,-1)="[MB] Sous-article",AND(LEN(OFFSET(D21,-1,0))=11,OR(OFFSET(D21,-1,-1)="[MB] Sous-article",OFFSET(D21,-1,-1)="[MB] Localisation",OFFSET(D21,-1,-1)="[MB] Option",OFFSET(D21,-1,-1)="[MB] Commentaire",OFFSET(D21,-1,-1)="[MB] Information"))),LEFT(OFFSET(D21,-1,0),9)&amp;TEXT(RIGHT(OFFSET(D21,-1,0),(LEN(OFFSET(D21,-1,0))-SEARCH("µ",SUBSTITUTE(OFFSET(D21,-1,0),".","µ",LEN(OFFSET(D21,-1,0))-LEN(SUBSTITUTE(OFFSET(D21,-1,0),".",""))))))+1,"00"),OR(AND(OFFSET(D21,0,-1)="[MB] Localisation (Titre)",OR(OFFSET(D21,-1,-1)="[MB] Article",OFFSET(D21,-1,-1)="[MB] Sous-article",OFFSET(D21,-1,-1)="[MB] Commentaire")),AND(OFFSET(D21,0,-1)="[MB] Localisation",OR(OFFSET(D21,-1,-1)="[MB] Localisation (Titre)",OFFSET(D21,-1,-1)="[MB] Localisation")),AND(OFFSET(D21,0,-1)="[MB] Option",OR(OFFSET(D21,-1,-1)="[MB] Article",OFFSET(D21,-1,-1)="[MB] Sous-article",OFFSET(D21,-1,-1)="[MB] Commentaire",OFFSET(D21,-1,-1)="[MB] Localisation",OFFSET(D21,-1,-1)="[MB] Option",OFFSET(D21,-1,-1)="[MB] Information")),AND(OFFSET(D21,0,-1)="[MB] Commentaire",OFFSET(D21,-1,-1)&lt;&gt;"[MB] Localisation (Titre)"),AND(OFFSET(D21,0,-1)="[MB] Information",OR(OFFSET(D21,-1,-1)&lt;&gt;"[MB] Localisation (Titre)",OFFSET(D21,-1,-1)&lt;&gt;"[MB] Grand titre",OFFSET(D21,-1,-1)&lt;&gt;""))),OFFSET(D21,-1,0))</calculatedColumnFormula>
    </tableColumn>
    <tableColumn id="5" xr3:uid="{00000000-0010-0000-3700-000005000000}" name="DESIGNATION" dataDxfId="9"/>
    <tableColumn id="6" xr3:uid="{00000000-0010-0000-3700-000006000000}" name="U" dataDxfId="8"/>
    <tableColumn id="7" xr3:uid="{00000000-0010-0000-3700-000007000000}" name="QUANTITE" dataDxfId="7"/>
    <tableColumn id="8" xr3:uid="{00000000-0010-0000-3700-000008000000}" name="P.U." dataDxfId="6"/>
    <tableColumn id="9" xr3:uid="{00000000-0010-0000-3700-000009000000}" name="TOTAL H.T." dataDxfId="5"/>
    <tableColumn id="10" xr3:uid="{00000000-0010-0000-3700-00000A000000}" name="TVA" dataDxfId="4">
      <calculatedColumnFormula>IF(OR(Electricite2[[#This Row],[FORME]]="[MB] Article",Electricite2[[#This Row],[FORME]]="[MB] Sous-article"),#REF!,"")</calculatedColumnFormula>
    </tableColumn>
  </tableColumns>
  <tableStyleInfo name="MB Conception 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46">
    <tabColor rgb="FFFF0000"/>
    <pageSetUpPr fitToPage="1"/>
  </sheetPr>
  <dimension ref="A1:P28"/>
  <sheetViews>
    <sheetView tabSelected="1" topLeftCell="B1" zoomScaleNormal="100" workbookViewId="0">
      <selection activeCell="B1" sqref="B1"/>
    </sheetView>
  </sheetViews>
  <sheetFormatPr baseColWidth="10" defaultColWidth="11.42578125" defaultRowHeight="11.25" x14ac:dyDescent="0.2"/>
  <cols>
    <col min="1" max="1" width="9.85546875" style="19" hidden="1" customWidth="1"/>
    <col min="2" max="2" width="10" style="19" bestFit="1" customWidth="1"/>
    <col min="3" max="3" width="20.140625" style="19" customWidth="1"/>
    <col min="4" max="4" width="9.7109375" style="19" customWidth="1"/>
    <col min="5" max="5" width="55.7109375" style="19" customWidth="1"/>
    <col min="6" max="6" width="3.28515625" style="19" customWidth="1"/>
    <col min="7" max="7" width="8.85546875" style="19" customWidth="1"/>
    <col min="8" max="9" width="10.7109375" style="19" customWidth="1"/>
    <col min="10" max="10" width="4.28515625" style="19" customWidth="1"/>
    <col min="11" max="16384" width="11.42578125" style="35"/>
  </cols>
  <sheetData>
    <row r="1" spans="1:16" ht="15" x14ac:dyDescent="0.2">
      <c r="B1" s="36" t="s">
        <v>7</v>
      </c>
      <c r="C1" s="13"/>
      <c r="D1" s="14"/>
      <c r="E1" s="14"/>
      <c r="F1" s="14"/>
      <c r="G1" s="14"/>
      <c r="H1" s="14"/>
      <c r="I1" s="15"/>
      <c r="J1" s="9"/>
    </row>
    <row r="2" spans="1:16" x14ac:dyDescent="0.2">
      <c r="B2" s="38">
        <v>12</v>
      </c>
      <c r="C2" s="13"/>
      <c r="E2" s="14"/>
      <c r="F2" s="14"/>
      <c r="G2" s="14"/>
      <c r="H2" s="14"/>
      <c r="I2" s="14"/>
      <c r="J2" s="14"/>
    </row>
    <row r="3" spans="1:16" x14ac:dyDescent="0.2">
      <c r="A3" s="13"/>
      <c r="B3" s="13"/>
      <c r="C3" s="13"/>
      <c r="D3" s="14"/>
      <c r="E3" s="14"/>
      <c r="F3" s="14"/>
      <c r="G3" s="14"/>
      <c r="H3" s="14"/>
      <c r="I3" s="14"/>
      <c r="J3" s="14"/>
    </row>
    <row r="4" spans="1:16" x14ac:dyDescent="0.2">
      <c r="A4" s="16" t="s">
        <v>8</v>
      </c>
      <c r="B4" s="17" t="s">
        <v>17</v>
      </c>
      <c r="C4" s="17" t="s">
        <v>20</v>
      </c>
      <c r="D4" s="17" t="s">
        <v>6</v>
      </c>
      <c r="E4" s="17" t="s">
        <v>9</v>
      </c>
      <c r="F4" s="17" t="s">
        <v>4</v>
      </c>
      <c r="G4" s="28" t="s">
        <v>10</v>
      </c>
      <c r="H4" s="28" t="s">
        <v>0</v>
      </c>
      <c r="I4" s="28" t="s">
        <v>5</v>
      </c>
      <c r="J4" s="17" t="s">
        <v>11</v>
      </c>
    </row>
    <row r="5" spans="1:16" ht="15" customHeight="1" x14ac:dyDescent="0.2">
      <c r="A5" s="32"/>
      <c r="B5" s="1"/>
      <c r="C5" s="30" t="s">
        <v>21</v>
      </c>
      <c r="D5" s="39" t="str">
        <f ca="1">SUBSTITUTE(_xlfn.IFS(OFFSET(D5,0,-1)="","",OFFSET(D5,0,-1)="[MB] Grand titre","",OFFSET(D5,0,-1)="[MB] Titre",$B$2&amp;"."&amp;TEXT(COUNTIF(C$5:C5,"[MB] Titre"),"00"),AND(OR(OFFSET(D5,0,-1)="[MB] Groupe",OFFSET(D5,0,-1)="[MB] Article"),OFFSET(D5,-1,-1)="[MB] Titre"),$B$2&amp;"."&amp;TEXT(COUNTIF(C$5:C5,"[MB] Titre"),"00")&amp;"."&amp;TEXT(1,"00"),OR(AND(OFFSET(D5,0,-1)="[MB] Article",OFFSET(D5,-1,-1)="[MB] Groupe"),AND(OR(OFFSET(D5,0,-1)="[MB] Article",OFFSET(D5,0,-1)="[MB] Groupe"),AND(LEN(OFFSET(D5,-1,0))=8,OR(OFFSET(D5,-1,-1)="[MB] Article",OFFSET(D5,-1,-1)="[MB] Localisation",OFFSET(D5,-1,-1)="[MB] Option",OFFSET(D5,-1,-1)="[MB] Commentaire",OFFSET(D5,-1,-1)="[MB] Information")))),LEFT(OFFSET(D5,-1,0),6)&amp;TEXT(RIGHT(OFFSET(D5,-1,0),(LEN(OFFSET(D5,-1,0))-SEARCH("µ",SUBSTITUTE(OFFSET(D5,-1,0),".","µ",LEN(OFFSET(D5,-1,0))-LEN(SUBSTITUTE(OFFSET(D5,-1,0),".",""))))))+1,"00"),AND(OR(OFFSET(D5,0,-1)="[MB] Article",OFFSET(D5,0,-1)="[MB] Groupe"),AND(LEN(OFFSET(D5,-1,0))=11,OR(OFFSET(D5,-1,-1)="[MB] Sous-article",OFFSET(D5,-1,-1)="[MB] Article",OFFSET(D5,-1,-1)="[MB] Localisation",OFFSET(D5,-1,-1)="[MB] Option",OFFSET(D5,-1,-1)="[MB] Commentaire",OFFSET(D5,-1,-1)="[MB] Information"))),LEFT(OFFSET(D5,-1,0),6)&amp;TEXT(SUBSTITUTE(SUBSTITUTE(OFFSET(D5,-1,0),LEFT(OFFSET(D5,-1,0),6),"",1),RIGHT(SUBSTITUTE(OFFSET(D5,-1,0),LEFT(OFFSET(D5,-1,0),6),"",1),3),"")+1,"00"),AND(OFFSET(D5,0,-1)="[MB] Sous-article",AND(LEN(OFFSET(D5,-1,0))=8,OR(OFFSET(D5,-1,-1)="[MB] Groupe",OFFSET(D5,-1,-1)="[MB] Article",OFFSET(D5,-1,-1)="[MB] Localisation",OFFSET(D5,-1,-1)="[MB] Option",OFFSET(D5,-1,-1)="[MB] Commentaire",OFFSET(D5,-1,-1)="[MB] Information"))),OFFSET(D5,-1,0)&amp;"."&amp;TEXT(1,"00"),AND(OFFSET(D5,0,-1)="[MB] Sous-article",AND(LEN(OFFSET(D5,-1,0))=11,OR(OFFSET(D5,-1,-1)="[MB] Sous-article",OFFSET(D5,-1,-1)="[MB] Localisation",OFFSET(D5,-1,-1)="[MB] Option",OFFSET(D5,-1,-1)="[MB] Commentaire",OFFSET(D5,-1,-1)="[MB] Information"))),LEFT(OFFSET(D5,-1,0),9)&amp;TEXT(RIGHT(OFFSET(D5,-1,0),(LEN(OFFSET(D5,-1,0))-SEARCH("µ",SUBSTITUTE(OFFSET(D5,-1,0),".","µ",LEN(OFFSET(D5,-1,0))-LEN(SUBSTITUTE(OFFSET(D5,-1,0),".",""))))))+1,"00"),OR(AND(OFFSET(D5,0,-1)="[MB] Localisation (Titre)",OR(OFFSET(D5,-1,-1)="[MB] Article",OFFSET(D5,-1,-1)="[MB] Sous-article",OFFSET(D5,-1,-1)="[MB] Commentaire")),AND(OFFSET(D5,0,-1)="[MB] Localisation",OR(OFFSET(D5,-1,-1)="[MB] Localisation (Titre)",OFFSET(D5,-1,-1)="[MB] Localisation")),AND(OFFSET(D5,0,-1)="[MB] Option",OR(OFFSET(D5,-1,-1)="[MB] Article",OFFSET(D5,-1,-1)="[MB] Sous-article",OFFSET(D5,-1,-1)="[MB] Commentaire",OFFSET(D5,-1,-1)="[MB] Localisation",OFFSET(D5,-1,-1)="[MB] Option",OFFSET(D5,-1,-1)="[MB] Information")),AND(OFFSET(D5,0,-1)="[MB] Commentaire",OFFSET(D5,-1,-1)&lt;&gt;"[MB] Localisation (Titre)"),AND(OFFSET(D5,0,-1)="[MB] Information",OR(OFFSET(D5,-1,-1)&lt;&gt;"[MB] Localisation (Titre)",OFFSET(D5,-1,-1)&lt;&gt;"[MB] Grand titre",OFFSET(D5,-1,-1)&lt;&gt;""))),OFFSET(D5,-1,0)),0,"")</f>
        <v>12.1</v>
      </c>
      <c r="E5" s="40" t="s">
        <v>19</v>
      </c>
      <c r="F5" s="49"/>
      <c r="G5" s="46"/>
      <c r="H5" s="2"/>
      <c r="I5" s="2" t="str">
        <f>IF(OR(Electricite1[[#This Row],[FORME]]="[MB] Article",Electricite1[[#This Row],[FORME]]="[MB] Sous-article"),Electricite1[[#This Row],[QUANTITE]]*Electricite1[[#This Row],[P.U.]],"")</f>
        <v/>
      </c>
      <c r="J5" s="1"/>
    </row>
    <row r="6" spans="1:16" ht="45" customHeight="1" x14ac:dyDescent="0.2">
      <c r="A6" s="33"/>
      <c r="B6" s="3"/>
      <c r="C6" s="31" t="s">
        <v>22</v>
      </c>
      <c r="D6" s="42" t="str">
        <f ca="1">_xlfn.IFS(OFFSET(D6,0,-1)="","",OFFSET(D6,0,-1)="[MB] Grand titre","",OFFSET(D6,0,-1)="[MB] Titre",$B$2&amp;"."&amp;TEXT(COUNTIF(C$5:C6,"[MB] Titre"),"00"),AND(OR(OFFSET(D6,0,-1)="[MB] Groupe",OFFSET(D6,0,-1)="[MB] Article"),OFFSET(D6,-1,-1)="[MB] Titre"),$B$2&amp;"."&amp;TEXT(COUNTIF(C$5:C6,"[MB] Titre"),"00")&amp;"."&amp;TEXT(1,"00"),OR(AND(OFFSET(D6,0,-1)="[MB] Article",OFFSET(D6,-1,-1)="[MB] Groupe"),AND(OR(OFFSET(D6,0,-1)="[MB] Article",OFFSET(D6,0,-1)="[MB] Groupe"),AND(LEN(OFFSET(D6,-1,0))=8,OR(OFFSET(D6,-1,-1)="[MB] Article",OFFSET(D6,-1,-1)="[MB] Localisation",OFFSET(D6,-1,-1)="[MB] Option",OFFSET(D6,-1,-1)="[MB] Commentaire",OFFSET(D6,-1,-1)="[MB] Information")))),LEFT(OFFSET(D6,-1,0),6)&amp;TEXT(RIGHT(OFFSET(D6,-1,0),(LEN(OFFSET(D6,-1,0))-SEARCH("µ",SUBSTITUTE(OFFSET(D6,-1,0),".","µ",LEN(OFFSET(D6,-1,0))-LEN(SUBSTITUTE(OFFSET(D6,-1,0),".",""))))))+1,"00"),AND(OR(OFFSET(D6,0,-1)="[MB] Article",OFFSET(D6,0,-1)="[MB] Groupe"),AND(LEN(OFFSET(D6,-1,0))=11,OR(OFFSET(D6,-1,-1)="[MB] Sous-article",OFFSET(D6,-1,-1)="[MB] Article",OFFSET(D6,-1,-1)="[MB] Localisation",OFFSET(D6,-1,-1)="[MB] Option",OFFSET(D6,-1,-1)="[MB] Commentaire",OFFSET(D6,-1,-1)="[MB] Information"))),LEFT(OFFSET(D6,-1,0),6)&amp;TEXT(SUBSTITUTE(SUBSTITUTE(OFFSET(D6,-1,0),LEFT(OFFSET(D6,-1,0),6),"",1),RIGHT(SUBSTITUTE(OFFSET(D6,-1,0),LEFT(OFFSET(D6,-1,0),6),"",1),3),"")+1,"00"),AND(OFFSET(D6,0,-1)="[MB] Sous-article",AND(LEN(OFFSET(D6,-1,0))=8,OR(OFFSET(D6,-1,-1)="[MB] Groupe",OFFSET(D6,-1,-1)="[MB] Article",OFFSET(D6,-1,-1)="[MB] Localisation",OFFSET(D6,-1,-1)="[MB] Option",OFFSET(D6,-1,-1)="[MB] Commentaire",OFFSET(D6,-1,-1)="[MB] Information"))),OFFSET(D6,-1,0)&amp;"."&amp;TEXT(1,"00"),AND(OFFSET(D6,0,-1)="[MB] Sous-article",AND(LEN(OFFSET(D6,-1,0))=11,OR(OFFSET(D6,-1,-1)="[MB] Sous-article",OFFSET(D6,-1,-1)="[MB] Localisation",OFFSET(D6,-1,-1)="[MB] Option",OFFSET(D6,-1,-1)="[MB] Commentaire",OFFSET(D6,-1,-1)="[MB] Information"))),LEFT(OFFSET(D6,-1,0),9)&amp;TEXT(RIGHT(OFFSET(D6,-1,0),(LEN(OFFSET(D6,-1,0))-SEARCH("µ",SUBSTITUTE(OFFSET(D6,-1,0),".","µ",LEN(OFFSET(D6,-1,0))-LEN(SUBSTITUTE(OFFSET(D6,-1,0),".",""))))))+1,"00"),OR(AND(OFFSET(D6,0,-1)="[MB] Localisation (Titre)",OR(OFFSET(D6,-1,-1)="[MB] Article",OFFSET(D6,-1,-1)="[MB] Sous-article",OFFSET(D6,-1,-1)="[MB] Commentaire")),AND(OFFSET(D6,0,-1)="[MB] Localisation",OR(OFFSET(D6,-1,-1)="[MB] Localisation (Titre)",OFFSET(D6,-1,-1)="[MB] Localisation")),AND(OFFSET(D6,0,-1)="[MB] Option",OR(OFFSET(D6,-1,-1)="[MB] Article",OFFSET(D6,-1,-1)="[MB] Sous-article",OFFSET(D6,-1,-1)="[MB] Commentaire",OFFSET(D6,-1,-1)="[MB] Localisation",OFFSET(D6,-1,-1)="[MB] Option",OFFSET(D6,-1,-1)="[MB] Information")),AND(OFFSET(D6,0,-1)="[MB] Commentaire",OFFSET(D6,-1,-1)&lt;&gt;"[MB] Localisation (Titre)"),AND(OFFSET(D6,0,-1)="[MB] Information",OR(OFFSET(D6,-1,-1)&lt;&gt;"[MB] Localisation (Titre)",OFFSET(D6,-1,-1)&lt;&gt;"[MB] Grand titre",OFFSET(D6,-1,-1)&lt;&gt;""))),OFFSET(D6,-1,0))</f>
        <v>12.01.01</v>
      </c>
      <c r="E6" s="50" t="s">
        <v>23</v>
      </c>
      <c r="F6" s="29" t="s">
        <v>3</v>
      </c>
      <c r="G6" s="6"/>
      <c r="H6" s="48">
        <v>0</v>
      </c>
      <c r="I6" s="4">
        <f>IF(OR(Electricite1[[#This Row],[FORME]]="[MB] Article",Electricite1[[#This Row],[FORME]]="[MB] Sous-article"),Electricite1[[#This Row],[QUANTITE]]*Electricite1[[#This Row],[P.U.]],"")</f>
        <v>0</v>
      </c>
      <c r="J6" s="3"/>
    </row>
    <row r="7" spans="1:16" ht="45" customHeight="1" x14ac:dyDescent="0.2">
      <c r="A7" s="33"/>
      <c r="B7" s="3"/>
      <c r="C7" s="31" t="s">
        <v>22</v>
      </c>
      <c r="D7" s="42" t="str">
        <f ca="1">_xlfn.IFS(OFFSET(D7,0,-1)="","",OFFSET(D7,0,-1)="[MB] Grand titre","",OFFSET(D7,0,-1)="[MB] Titre",$B$2&amp;"."&amp;TEXT(COUNTIF(C$5:C7,"[MB] Titre"),"00"),AND(OR(OFFSET(D7,0,-1)="[MB] Groupe",OFFSET(D7,0,-1)="[MB] Article"),OFFSET(D7,-1,-1)="[MB] Titre"),$B$2&amp;"."&amp;TEXT(COUNTIF(C$5:C7,"[MB] Titre"),"00")&amp;"."&amp;TEXT(1,"00"),OR(AND(OFFSET(D7,0,-1)="[MB] Article",OFFSET(D7,-1,-1)="[MB] Groupe"),AND(OR(OFFSET(D7,0,-1)="[MB] Article",OFFSET(D7,0,-1)="[MB] Groupe"),AND(LEN(OFFSET(D7,-1,0))=8,OR(OFFSET(D7,-1,-1)="[MB] Article",OFFSET(D7,-1,-1)="[MB] Localisation",OFFSET(D7,-1,-1)="[MB] Option",OFFSET(D7,-1,-1)="[MB] Commentaire",OFFSET(D7,-1,-1)="[MB] Information")))),LEFT(OFFSET(D7,-1,0),6)&amp;TEXT(RIGHT(OFFSET(D7,-1,0),(LEN(OFFSET(D7,-1,0))-SEARCH("µ",SUBSTITUTE(OFFSET(D7,-1,0),".","µ",LEN(OFFSET(D7,-1,0))-LEN(SUBSTITUTE(OFFSET(D7,-1,0),".",""))))))+1,"00"),AND(OR(OFFSET(D7,0,-1)="[MB] Article",OFFSET(D7,0,-1)="[MB] Groupe"),AND(LEN(OFFSET(D7,-1,0))=11,OR(OFFSET(D7,-1,-1)="[MB] Sous-article",OFFSET(D7,-1,-1)="[MB] Article",OFFSET(D7,-1,-1)="[MB] Localisation",OFFSET(D7,-1,-1)="[MB] Option",OFFSET(D7,-1,-1)="[MB] Commentaire",OFFSET(D7,-1,-1)="[MB] Information"))),LEFT(OFFSET(D7,-1,0),6)&amp;TEXT(SUBSTITUTE(SUBSTITUTE(OFFSET(D7,-1,0),LEFT(OFFSET(D7,-1,0),6),"",1),RIGHT(SUBSTITUTE(OFFSET(D7,-1,0),LEFT(OFFSET(D7,-1,0),6),"",1),3),"")+1,"00"),AND(OFFSET(D7,0,-1)="[MB] Sous-article",AND(LEN(OFFSET(D7,-1,0))=8,OR(OFFSET(D7,-1,-1)="[MB] Groupe",OFFSET(D7,-1,-1)="[MB] Article",OFFSET(D7,-1,-1)="[MB] Localisation",OFFSET(D7,-1,-1)="[MB] Option",OFFSET(D7,-1,-1)="[MB] Commentaire",OFFSET(D7,-1,-1)="[MB] Information"))),OFFSET(D7,-1,0)&amp;"."&amp;TEXT(1,"00"),AND(OFFSET(D7,0,-1)="[MB] Sous-article",AND(LEN(OFFSET(D7,-1,0))=11,OR(OFFSET(D7,-1,-1)="[MB] Sous-article",OFFSET(D7,-1,-1)="[MB] Localisation",OFFSET(D7,-1,-1)="[MB] Option",OFFSET(D7,-1,-1)="[MB] Commentaire",OFFSET(D7,-1,-1)="[MB] Information"))),LEFT(OFFSET(D7,-1,0),9)&amp;TEXT(RIGHT(OFFSET(D7,-1,0),(LEN(OFFSET(D7,-1,0))-SEARCH("µ",SUBSTITUTE(OFFSET(D7,-1,0),".","µ",LEN(OFFSET(D7,-1,0))-LEN(SUBSTITUTE(OFFSET(D7,-1,0),".",""))))))+1,"00"),OR(AND(OFFSET(D7,0,-1)="[MB] Localisation (Titre)",OR(OFFSET(D7,-1,-1)="[MB] Article",OFFSET(D7,-1,-1)="[MB] Sous-article",OFFSET(D7,-1,-1)="[MB] Commentaire")),AND(OFFSET(D7,0,-1)="[MB] Localisation",OR(OFFSET(D7,-1,-1)="[MB] Localisation (Titre)",OFFSET(D7,-1,-1)="[MB] Localisation")),AND(OFFSET(D7,0,-1)="[MB] Option",OR(OFFSET(D7,-1,-1)="[MB] Article",OFFSET(D7,-1,-1)="[MB] Sous-article",OFFSET(D7,-1,-1)="[MB] Commentaire",OFFSET(D7,-1,-1)="[MB] Localisation",OFFSET(D7,-1,-1)="[MB] Option",OFFSET(D7,-1,-1)="[MB] Information")),AND(OFFSET(D7,0,-1)="[MB] Commentaire",OFFSET(D7,-1,-1)&lt;&gt;"[MB] Localisation (Titre)"),AND(OFFSET(D7,0,-1)="[MB] Information",OR(OFFSET(D7,-1,-1)&lt;&gt;"[MB] Localisation (Titre)",OFFSET(D7,-1,-1)&lt;&gt;"[MB] Grand titre",OFFSET(D7,-1,-1)&lt;&gt;""))),OFFSET(D7,-1,0))</f>
        <v>12.01.02</v>
      </c>
      <c r="E7" s="50" t="s">
        <v>23</v>
      </c>
      <c r="F7" s="29" t="s">
        <v>3</v>
      </c>
      <c r="G7" s="6"/>
      <c r="H7" s="4">
        <v>0</v>
      </c>
      <c r="I7" s="4">
        <f>IF(OR(Electricite1[[#This Row],[FORME]]="[MB] Article",Electricite1[[#This Row],[FORME]]="[MB] Sous-article"),Electricite1[[#This Row],[QUANTITE]]*Electricite1[[#This Row],[P.U.]],"")</f>
        <v>0</v>
      </c>
      <c r="J7" s="3"/>
    </row>
    <row r="8" spans="1:16" ht="45" customHeight="1" x14ac:dyDescent="0.2">
      <c r="A8" s="33"/>
      <c r="B8" s="3"/>
      <c r="C8" s="31" t="s">
        <v>22</v>
      </c>
      <c r="D8" s="42" t="str">
        <f ca="1">_xlfn.IFS(OFFSET(D8,0,-1)="","",OFFSET(D8,0,-1)="[MB] Grand titre","",OFFSET(D8,0,-1)="[MB] Titre",$B$2&amp;"."&amp;TEXT(COUNTIF(C$5:C8,"[MB] Titre"),"00"),AND(OR(OFFSET(D8,0,-1)="[MB] Groupe",OFFSET(D8,0,-1)="[MB] Article"),OFFSET(D8,-1,-1)="[MB] Titre"),$B$2&amp;"."&amp;TEXT(COUNTIF(C$5:C8,"[MB] Titre"),"00")&amp;"."&amp;TEXT(1,"00"),OR(AND(OFFSET(D8,0,-1)="[MB] Article",OFFSET(D8,-1,-1)="[MB] Groupe"),AND(OR(OFFSET(D8,0,-1)="[MB] Article",OFFSET(D8,0,-1)="[MB] Groupe"),AND(LEN(OFFSET(D8,-1,0))=8,OR(OFFSET(D8,-1,-1)="[MB] Article",OFFSET(D8,-1,-1)="[MB] Localisation",OFFSET(D8,-1,-1)="[MB] Option",OFFSET(D8,-1,-1)="[MB] Commentaire",OFFSET(D8,-1,-1)="[MB] Information")))),LEFT(OFFSET(D8,-1,0),6)&amp;TEXT(RIGHT(OFFSET(D8,-1,0),(LEN(OFFSET(D8,-1,0))-SEARCH("µ",SUBSTITUTE(OFFSET(D8,-1,0),".","µ",LEN(OFFSET(D8,-1,0))-LEN(SUBSTITUTE(OFFSET(D8,-1,0),".",""))))))+1,"00"),AND(OR(OFFSET(D8,0,-1)="[MB] Article",OFFSET(D8,0,-1)="[MB] Groupe"),AND(LEN(OFFSET(D8,-1,0))=11,OR(OFFSET(D8,-1,-1)="[MB] Sous-article",OFFSET(D8,-1,-1)="[MB] Article",OFFSET(D8,-1,-1)="[MB] Localisation",OFFSET(D8,-1,-1)="[MB] Option",OFFSET(D8,-1,-1)="[MB] Commentaire",OFFSET(D8,-1,-1)="[MB] Information"))),LEFT(OFFSET(D8,-1,0),6)&amp;TEXT(SUBSTITUTE(SUBSTITUTE(OFFSET(D8,-1,0),LEFT(OFFSET(D8,-1,0),6),"",1),RIGHT(SUBSTITUTE(OFFSET(D8,-1,0),LEFT(OFFSET(D8,-1,0),6),"",1),3),"")+1,"00"),AND(OFFSET(D8,0,-1)="[MB] Sous-article",AND(LEN(OFFSET(D8,-1,0))=8,OR(OFFSET(D8,-1,-1)="[MB] Groupe",OFFSET(D8,-1,-1)="[MB] Article",OFFSET(D8,-1,-1)="[MB] Localisation",OFFSET(D8,-1,-1)="[MB] Option",OFFSET(D8,-1,-1)="[MB] Commentaire",OFFSET(D8,-1,-1)="[MB] Information"))),OFFSET(D8,-1,0)&amp;"."&amp;TEXT(1,"00"),AND(OFFSET(D8,0,-1)="[MB] Sous-article",AND(LEN(OFFSET(D8,-1,0))=11,OR(OFFSET(D8,-1,-1)="[MB] Sous-article",OFFSET(D8,-1,-1)="[MB] Localisation",OFFSET(D8,-1,-1)="[MB] Option",OFFSET(D8,-1,-1)="[MB] Commentaire",OFFSET(D8,-1,-1)="[MB] Information"))),LEFT(OFFSET(D8,-1,0),9)&amp;TEXT(RIGHT(OFFSET(D8,-1,0),(LEN(OFFSET(D8,-1,0))-SEARCH("µ",SUBSTITUTE(OFFSET(D8,-1,0),".","µ",LEN(OFFSET(D8,-1,0))-LEN(SUBSTITUTE(OFFSET(D8,-1,0),".",""))))))+1,"00"),OR(AND(OFFSET(D8,0,-1)="[MB] Localisation (Titre)",OR(OFFSET(D8,-1,-1)="[MB] Article",OFFSET(D8,-1,-1)="[MB] Sous-article",OFFSET(D8,-1,-1)="[MB] Commentaire")),AND(OFFSET(D8,0,-1)="[MB] Localisation",OR(OFFSET(D8,-1,-1)="[MB] Localisation (Titre)",OFFSET(D8,-1,-1)="[MB] Localisation")),AND(OFFSET(D8,0,-1)="[MB] Option",OR(OFFSET(D8,-1,-1)="[MB] Article",OFFSET(D8,-1,-1)="[MB] Sous-article",OFFSET(D8,-1,-1)="[MB] Commentaire",OFFSET(D8,-1,-1)="[MB] Localisation",OFFSET(D8,-1,-1)="[MB] Option",OFFSET(D8,-1,-1)="[MB] Information")),AND(OFFSET(D8,0,-1)="[MB] Commentaire",OFFSET(D8,-1,-1)&lt;&gt;"[MB] Localisation (Titre)"),AND(OFFSET(D8,0,-1)="[MB] Information",OR(OFFSET(D8,-1,-1)&lt;&gt;"[MB] Localisation (Titre)",OFFSET(D8,-1,-1)&lt;&gt;"[MB] Grand titre",OFFSET(D8,-1,-1)&lt;&gt;""))),OFFSET(D8,-1,0))</f>
        <v>12.01.03</v>
      </c>
      <c r="E8" s="50" t="s">
        <v>23</v>
      </c>
      <c r="F8" s="29" t="s">
        <v>3</v>
      </c>
      <c r="G8" s="47"/>
      <c r="H8" s="48">
        <v>0</v>
      </c>
      <c r="I8" s="4">
        <f>IF(OR(Electricite1[[#This Row],[FORME]]="[MB] Article",Electricite1[[#This Row],[FORME]]="[MB] Sous-article"),Electricite1[[#This Row],[QUANTITE]]*Electricite1[[#This Row],[P.U.]],"")</f>
        <v>0</v>
      </c>
      <c r="J8" s="3"/>
    </row>
    <row r="9" spans="1:16" ht="15" customHeight="1" x14ac:dyDescent="0.2">
      <c r="A9" s="33"/>
      <c r="B9" s="3"/>
      <c r="C9" s="31" t="s">
        <v>21</v>
      </c>
      <c r="D9" s="43" t="str">
        <f ca="1">_xlfn.IFS(OFFSET(D9,0,-1)="","",OFFSET(D9,0,-1)="[MB] Grand titre","",OFFSET(D9,0,-1)="[MB] Titre",$B$2&amp;"."&amp;TEXT(COUNTIF(C$5:C9,"[MB] Titre"),"00"),AND(OR(OFFSET(D9,0,-1)="[MB] Groupe",OFFSET(D9,0,-1)="[MB] Article"),OFFSET(D9,-1,-1)="[MB] Titre"),$B$2&amp;"."&amp;TEXT(COUNTIF(C$5:C9,"[MB] Titre"),"00")&amp;"."&amp;TEXT(1,"00"),OR(AND(OFFSET(D9,0,-1)="[MB] Article",OFFSET(D9,-1,-1)="[MB] Groupe"),AND(OR(OFFSET(D9,0,-1)="[MB] Article",OFFSET(D9,0,-1)="[MB] Groupe"),AND(LEN(OFFSET(D9,-1,0))=8,OR(OFFSET(D9,-1,-1)="[MB] Article",OFFSET(D9,-1,-1)="[MB] Localisation",OFFSET(D9,-1,-1)="[MB] Option",OFFSET(D9,-1,-1)="[MB] Commentaire",OFFSET(D9,-1,-1)="[MB] Information")))),LEFT(OFFSET(D9,-1,0),6)&amp;TEXT(RIGHT(OFFSET(D9,-1,0),(LEN(OFFSET(D9,-1,0))-SEARCH("µ",SUBSTITUTE(OFFSET(D9,-1,0),".","µ",LEN(OFFSET(D9,-1,0))-LEN(SUBSTITUTE(OFFSET(D9,-1,0),".",""))))))+1,"00"),AND(OR(OFFSET(D9,0,-1)="[MB] Article",OFFSET(D9,0,-1)="[MB] Groupe"),AND(LEN(OFFSET(D9,-1,0))=11,OR(OFFSET(D9,-1,-1)="[MB] Sous-article",OFFSET(D9,-1,-1)="[MB] Article",OFFSET(D9,-1,-1)="[MB] Localisation",OFFSET(D9,-1,-1)="[MB] Option",OFFSET(D9,-1,-1)="[MB] Commentaire",OFFSET(D9,-1,-1)="[MB] Information"))),LEFT(OFFSET(D9,-1,0),6)&amp;TEXT(SUBSTITUTE(SUBSTITUTE(OFFSET(D9,-1,0),LEFT(OFFSET(D9,-1,0),6),"",1),RIGHT(SUBSTITUTE(OFFSET(D9,-1,0),LEFT(OFFSET(D9,-1,0),6),"",1),3),"")+1,"00"),AND(OFFSET(D9,0,-1)="[MB] Sous-article",AND(LEN(OFFSET(D9,-1,0))=8,OR(OFFSET(D9,-1,-1)="[MB] Groupe",OFFSET(D9,-1,-1)="[MB] Article",OFFSET(D9,-1,-1)="[MB] Localisation",OFFSET(D9,-1,-1)="[MB] Option",OFFSET(D9,-1,-1)="[MB] Commentaire",OFFSET(D9,-1,-1)="[MB] Information"))),OFFSET(D9,-1,0)&amp;"."&amp;TEXT(1,"00"),AND(OFFSET(D9,0,-1)="[MB] Sous-article",AND(LEN(OFFSET(D9,-1,0))=11,OR(OFFSET(D9,-1,-1)="[MB] Sous-article",OFFSET(D9,-1,-1)="[MB] Localisation",OFFSET(D9,-1,-1)="[MB] Option",OFFSET(D9,-1,-1)="[MB] Commentaire",OFFSET(D9,-1,-1)="[MB] Information"))),LEFT(OFFSET(D9,-1,0),9)&amp;TEXT(RIGHT(OFFSET(D9,-1,0),(LEN(OFFSET(D9,-1,0))-SEARCH("µ",SUBSTITUTE(OFFSET(D9,-1,0),".","µ",LEN(OFFSET(D9,-1,0))-LEN(SUBSTITUTE(OFFSET(D9,-1,0),".",""))))))+1,"00"),OR(AND(OFFSET(D9,0,-1)="[MB] Localisation (Titre)",OR(OFFSET(D9,-1,-1)="[MB] Article",OFFSET(D9,-1,-1)="[MB] Sous-article",OFFSET(D9,-1,-1)="[MB] Commentaire")),AND(OFFSET(D9,0,-1)="[MB] Localisation",OR(OFFSET(D9,-1,-1)="[MB] Localisation (Titre)",OFFSET(D9,-1,-1)="[MB] Localisation")),AND(OFFSET(D9,0,-1)="[MB] Option",OR(OFFSET(D9,-1,-1)="[MB] Article",OFFSET(D9,-1,-1)="[MB] Sous-article",OFFSET(D9,-1,-1)="[MB] Commentaire",OFFSET(D9,-1,-1)="[MB] Localisation",OFFSET(D9,-1,-1)="[MB] Option",OFFSET(D9,-1,-1)="[MB] Information")),AND(OFFSET(D9,0,-1)="[MB] Commentaire",OFFSET(D9,-1,-1)&lt;&gt;"[MB] Localisation (Titre)"),AND(OFFSET(D9,0,-1)="[MB] Information",OR(OFFSET(D9,-1,-1)&lt;&gt;"[MB] Localisation (Titre)",OFFSET(D9,-1,-1)&lt;&gt;"[MB] Grand titre",OFFSET(D9,-1,-1)&lt;&gt;""))),OFFSET(D9,-1,0))</f>
        <v>12.02</v>
      </c>
      <c r="E9" s="43" t="s">
        <v>18</v>
      </c>
      <c r="F9" s="29"/>
      <c r="G9" s="47"/>
      <c r="H9" s="4"/>
      <c r="I9" s="4" t="str">
        <f>IF(OR(Electricite1[[#This Row],[FORME]]="[MB] Article",Electricite1[[#This Row],[FORME]]="[MB] Sous-article"),Electricite1[[#This Row],[QUANTITE]]*Electricite1[[#This Row],[P.U.]],"")</f>
        <v/>
      </c>
      <c r="J9" s="3"/>
    </row>
    <row r="10" spans="1:16" ht="45" customHeight="1" x14ac:dyDescent="0.2">
      <c r="A10" s="33"/>
      <c r="B10" s="3"/>
      <c r="C10" s="31" t="s">
        <v>22</v>
      </c>
      <c r="D10" s="42" t="str">
        <f ca="1">_xlfn.IFS(OFFSET(D10,0,-1)="","",OFFSET(D10,0,-1)="[MB] Grand titre","",OFFSET(D10,0,-1)="[MB] Titre",$B$2&amp;"."&amp;TEXT(COUNTIF(C$5:C10,"[MB] Titre"),"00"),AND(OR(OFFSET(D10,0,-1)="[MB] Groupe",OFFSET(D10,0,-1)="[MB] Article"),OFFSET(D10,-1,-1)="[MB] Titre"),$B$2&amp;"."&amp;TEXT(COUNTIF(C$5:C10,"[MB] Titre"),"00")&amp;"."&amp;TEXT(1,"00"),OR(AND(OFFSET(D10,0,-1)="[MB] Article",OFFSET(D10,-1,-1)="[MB] Groupe"),AND(OR(OFFSET(D10,0,-1)="[MB] Article",OFFSET(D10,0,-1)="[MB] Groupe"),AND(LEN(OFFSET(D10,-1,0))=8,OR(OFFSET(D10,-1,-1)="[MB] Article",OFFSET(D10,-1,-1)="[MB] Localisation",OFFSET(D10,-1,-1)="[MB] Option",OFFSET(D10,-1,-1)="[MB] Commentaire",OFFSET(D10,-1,-1)="[MB] Information")))),LEFT(OFFSET(D10,-1,0),6)&amp;TEXT(RIGHT(OFFSET(D10,-1,0),(LEN(OFFSET(D10,-1,0))-SEARCH("µ",SUBSTITUTE(OFFSET(D10,-1,0),".","µ",LEN(OFFSET(D10,-1,0))-LEN(SUBSTITUTE(OFFSET(D10,-1,0),".",""))))))+1,"00"),AND(OR(OFFSET(D10,0,-1)="[MB] Article",OFFSET(D10,0,-1)="[MB] Groupe"),AND(LEN(OFFSET(D10,-1,0))=11,OR(OFFSET(D10,-1,-1)="[MB] Sous-article",OFFSET(D10,-1,-1)="[MB] Article",OFFSET(D10,-1,-1)="[MB] Localisation",OFFSET(D10,-1,-1)="[MB] Option",OFFSET(D10,-1,-1)="[MB] Commentaire",OFFSET(D10,-1,-1)="[MB] Information"))),LEFT(OFFSET(D10,-1,0),6)&amp;TEXT(SUBSTITUTE(SUBSTITUTE(OFFSET(D10,-1,0),LEFT(OFFSET(D10,-1,0),6),"",1),RIGHT(SUBSTITUTE(OFFSET(D10,-1,0),LEFT(OFFSET(D10,-1,0),6),"",1),3),"")+1,"00"),AND(OFFSET(D10,0,-1)="[MB] Sous-article",AND(LEN(OFFSET(D10,-1,0))=8,OR(OFFSET(D10,-1,-1)="[MB] Groupe",OFFSET(D10,-1,-1)="[MB] Article",OFFSET(D10,-1,-1)="[MB] Localisation",OFFSET(D10,-1,-1)="[MB] Option",OFFSET(D10,-1,-1)="[MB] Commentaire",OFFSET(D10,-1,-1)="[MB] Information"))),OFFSET(D10,-1,0)&amp;"."&amp;TEXT(1,"00"),AND(OFFSET(D10,0,-1)="[MB] Sous-article",AND(LEN(OFFSET(D10,-1,0))=11,OR(OFFSET(D10,-1,-1)="[MB] Sous-article",OFFSET(D10,-1,-1)="[MB] Localisation",OFFSET(D10,-1,-1)="[MB] Option",OFFSET(D10,-1,-1)="[MB] Commentaire",OFFSET(D10,-1,-1)="[MB] Information"))),LEFT(OFFSET(D10,-1,0),9)&amp;TEXT(RIGHT(OFFSET(D10,-1,0),(LEN(OFFSET(D10,-1,0))-SEARCH("µ",SUBSTITUTE(OFFSET(D10,-1,0),".","µ",LEN(OFFSET(D10,-1,0))-LEN(SUBSTITUTE(OFFSET(D10,-1,0),".",""))))))+1,"00"),OR(AND(OFFSET(D10,0,-1)="[MB] Localisation (Titre)",OR(OFFSET(D10,-1,-1)="[MB] Article",OFFSET(D10,-1,-1)="[MB] Sous-article",OFFSET(D10,-1,-1)="[MB] Commentaire")),AND(OFFSET(D10,0,-1)="[MB] Localisation",OR(OFFSET(D10,-1,-1)="[MB] Localisation (Titre)",OFFSET(D10,-1,-1)="[MB] Localisation")),AND(OFFSET(D10,0,-1)="[MB] Option",OR(OFFSET(D10,-1,-1)="[MB] Article",OFFSET(D10,-1,-1)="[MB] Sous-article",OFFSET(D10,-1,-1)="[MB] Commentaire",OFFSET(D10,-1,-1)="[MB] Localisation",OFFSET(D10,-1,-1)="[MB] Option",OFFSET(D10,-1,-1)="[MB] Information")),AND(OFFSET(D10,0,-1)="[MB] Commentaire",OFFSET(D10,-1,-1)&lt;&gt;"[MB] Localisation (Titre)"),AND(OFFSET(D10,0,-1)="[MB] Information",OR(OFFSET(D10,-1,-1)&lt;&gt;"[MB] Localisation (Titre)",OFFSET(D10,-1,-1)&lt;&gt;"[MB] Grand titre",OFFSET(D10,-1,-1)&lt;&gt;""))),OFFSET(D10,-1,0))</f>
        <v>12.02.01</v>
      </c>
      <c r="E10" s="50" t="s">
        <v>23</v>
      </c>
      <c r="F10" s="29" t="s">
        <v>3</v>
      </c>
      <c r="G10" s="47"/>
      <c r="H10" s="48">
        <v>0</v>
      </c>
      <c r="I10" s="4">
        <f>IF(OR(Electricite1[[#This Row],[FORME]]="[MB] Article",Electricite1[[#This Row],[FORME]]="[MB] Sous-article"),Electricite1[[#This Row],[QUANTITE]]*Electricite1[[#This Row],[P.U.]],"")</f>
        <v>0</v>
      </c>
      <c r="J10" s="3"/>
    </row>
    <row r="11" spans="1:16" ht="45" customHeight="1" x14ac:dyDescent="0.2">
      <c r="A11" s="33"/>
      <c r="B11" s="3"/>
      <c r="C11" s="31" t="s">
        <v>22</v>
      </c>
      <c r="D11" s="42" t="str">
        <f ca="1">_xlfn.IFS(OFFSET(D11,0,-1)="","",OFFSET(D11,0,-1)="[MB] Grand titre","",OFFSET(D11,0,-1)="[MB] Titre",$B$2&amp;"."&amp;TEXT(COUNTIF(C$5:C11,"[MB] Titre"),"00"),AND(OR(OFFSET(D11,0,-1)="[MB] Groupe",OFFSET(D11,0,-1)="[MB] Article"),OFFSET(D11,-1,-1)="[MB] Titre"),$B$2&amp;"."&amp;TEXT(COUNTIF(C$5:C11,"[MB] Titre"),"00")&amp;"."&amp;TEXT(1,"00"),OR(AND(OFFSET(D11,0,-1)="[MB] Article",OFFSET(D11,-1,-1)="[MB] Groupe"),AND(OR(OFFSET(D11,0,-1)="[MB] Article",OFFSET(D11,0,-1)="[MB] Groupe"),AND(LEN(OFFSET(D11,-1,0))=8,OR(OFFSET(D11,-1,-1)="[MB] Article",OFFSET(D11,-1,-1)="[MB] Localisation",OFFSET(D11,-1,-1)="[MB] Option",OFFSET(D11,-1,-1)="[MB] Commentaire",OFFSET(D11,-1,-1)="[MB] Information")))),LEFT(OFFSET(D11,-1,0),6)&amp;TEXT(RIGHT(OFFSET(D11,-1,0),(LEN(OFFSET(D11,-1,0))-SEARCH("µ",SUBSTITUTE(OFFSET(D11,-1,0),".","µ",LEN(OFFSET(D11,-1,0))-LEN(SUBSTITUTE(OFFSET(D11,-1,0),".",""))))))+1,"00"),AND(OR(OFFSET(D11,0,-1)="[MB] Article",OFFSET(D11,0,-1)="[MB] Groupe"),AND(LEN(OFFSET(D11,-1,0))=11,OR(OFFSET(D11,-1,-1)="[MB] Sous-article",OFFSET(D11,-1,-1)="[MB] Article",OFFSET(D11,-1,-1)="[MB] Localisation",OFFSET(D11,-1,-1)="[MB] Option",OFFSET(D11,-1,-1)="[MB] Commentaire",OFFSET(D11,-1,-1)="[MB] Information"))),LEFT(OFFSET(D11,-1,0),6)&amp;TEXT(SUBSTITUTE(SUBSTITUTE(OFFSET(D11,-1,0),LEFT(OFFSET(D11,-1,0),6),"",1),RIGHT(SUBSTITUTE(OFFSET(D11,-1,0),LEFT(OFFSET(D11,-1,0),6),"",1),3),"")+1,"00"),AND(OFFSET(D11,0,-1)="[MB] Sous-article",AND(LEN(OFFSET(D11,-1,0))=8,OR(OFFSET(D11,-1,-1)="[MB] Groupe",OFFSET(D11,-1,-1)="[MB] Article",OFFSET(D11,-1,-1)="[MB] Localisation",OFFSET(D11,-1,-1)="[MB] Option",OFFSET(D11,-1,-1)="[MB] Commentaire",OFFSET(D11,-1,-1)="[MB] Information"))),OFFSET(D11,-1,0)&amp;"."&amp;TEXT(1,"00"),AND(OFFSET(D11,0,-1)="[MB] Sous-article",AND(LEN(OFFSET(D11,-1,0))=11,OR(OFFSET(D11,-1,-1)="[MB] Sous-article",OFFSET(D11,-1,-1)="[MB] Localisation",OFFSET(D11,-1,-1)="[MB] Option",OFFSET(D11,-1,-1)="[MB] Commentaire",OFFSET(D11,-1,-1)="[MB] Information"))),LEFT(OFFSET(D11,-1,0),9)&amp;TEXT(RIGHT(OFFSET(D11,-1,0),(LEN(OFFSET(D11,-1,0))-SEARCH("µ",SUBSTITUTE(OFFSET(D11,-1,0),".","µ",LEN(OFFSET(D11,-1,0))-LEN(SUBSTITUTE(OFFSET(D11,-1,0),".",""))))))+1,"00"),OR(AND(OFFSET(D11,0,-1)="[MB] Localisation (Titre)",OR(OFFSET(D11,-1,-1)="[MB] Article",OFFSET(D11,-1,-1)="[MB] Sous-article",OFFSET(D11,-1,-1)="[MB] Commentaire")),AND(OFFSET(D11,0,-1)="[MB] Localisation",OR(OFFSET(D11,-1,-1)="[MB] Localisation (Titre)",OFFSET(D11,-1,-1)="[MB] Localisation")),AND(OFFSET(D11,0,-1)="[MB] Option",OR(OFFSET(D11,-1,-1)="[MB] Article",OFFSET(D11,-1,-1)="[MB] Sous-article",OFFSET(D11,-1,-1)="[MB] Commentaire",OFFSET(D11,-1,-1)="[MB] Localisation",OFFSET(D11,-1,-1)="[MB] Option",OFFSET(D11,-1,-1)="[MB] Information")),AND(OFFSET(D11,0,-1)="[MB] Commentaire",OFFSET(D11,-1,-1)&lt;&gt;"[MB] Localisation (Titre)"),AND(OFFSET(D11,0,-1)="[MB] Information",OR(OFFSET(D11,-1,-1)&lt;&gt;"[MB] Localisation (Titre)",OFFSET(D11,-1,-1)&lt;&gt;"[MB] Grand titre",OFFSET(D11,-1,-1)&lt;&gt;""))),OFFSET(D11,-1,0))</f>
        <v>12.02.02</v>
      </c>
      <c r="E11" s="50" t="s">
        <v>23</v>
      </c>
      <c r="F11" s="29" t="s">
        <v>3</v>
      </c>
      <c r="G11" s="6"/>
      <c r="H11" s="4">
        <v>0</v>
      </c>
      <c r="I11" s="4">
        <f>IF(OR(Electricite1[[#This Row],[FORME]]="[MB] Article",Electricite1[[#This Row],[FORME]]="[MB] Sous-article"),Electricite1[[#This Row],[QUANTITE]]*Electricite1[[#This Row],[P.U.]],"")</f>
        <v>0</v>
      </c>
      <c r="J11" s="3"/>
      <c r="M11" s="9"/>
      <c r="N11" s="9"/>
      <c r="O11" s="9"/>
      <c r="P11" s="9"/>
    </row>
    <row r="12" spans="1:16" x14ac:dyDescent="0.2">
      <c r="A12" s="33"/>
      <c r="B12" s="3"/>
      <c r="C12" s="31"/>
      <c r="D12" s="44" t="str">
        <f ca="1">_xlfn.IFS(OFFSET(D12,0,-1)="","",OFFSET(D12,0,-1)="[MB] Grand titre","",OFFSET(D12,0,-1)="[MB] Titre",$B$2&amp;"."&amp;TEXT(COUNTIF(C$5:C12,"[MB] Titre"),"00"),AND(OR(OFFSET(D12,0,-1)="[MB] Groupe",OFFSET(D12,0,-1)="[MB] Article"),OFFSET(D12,-1,-1)="[MB] Titre"),$B$2&amp;"."&amp;TEXT(COUNTIF(C$5:C12,"[MB] Titre"),"00")&amp;"."&amp;TEXT(1,"00"),OR(AND(OFFSET(D12,0,-1)="[MB] Article",OFFSET(D12,-1,-1)="[MB] Groupe"),AND(OR(OFFSET(D12,0,-1)="[MB] Article",OFFSET(D12,0,-1)="[MB] Groupe"),AND(LEN(OFFSET(D12,-1,0))=8,OR(OFFSET(D12,-1,-1)="[MB] Article",OFFSET(D12,-1,-1)="[MB] Localisation",OFFSET(D12,-1,-1)="[MB] Option",OFFSET(D12,-1,-1)="[MB] Commentaire",OFFSET(D12,-1,-1)="[MB] Information")))),LEFT(OFFSET(D12,-1,0),6)&amp;TEXT(RIGHT(OFFSET(D12,-1,0),(LEN(OFFSET(D12,-1,0))-SEARCH("µ",SUBSTITUTE(OFFSET(D12,-1,0),".","µ",LEN(OFFSET(D12,-1,0))-LEN(SUBSTITUTE(OFFSET(D12,-1,0),".",""))))))+1,"00"),AND(OR(OFFSET(D12,0,-1)="[MB] Article",OFFSET(D12,0,-1)="[MB] Groupe"),AND(LEN(OFFSET(D12,-1,0))=11,OR(OFFSET(D12,-1,-1)="[MB] Sous-article",OFFSET(D12,-1,-1)="[MB] Article",OFFSET(D12,-1,-1)="[MB] Localisation",OFFSET(D12,-1,-1)="[MB] Option",OFFSET(D12,-1,-1)="[MB] Commentaire",OFFSET(D12,-1,-1)="[MB] Information"))),LEFT(OFFSET(D12,-1,0),6)&amp;TEXT(SUBSTITUTE(SUBSTITUTE(OFFSET(D12,-1,0),LEFT(OFFSET(D12,-1,0),6),"",1),RIGHT(SUBSTITUTE(OFFSET(D12,-1,0),LEFT(OFFSET(D12,-1,0),6),"",1),3),"")+1,"00"),AND(OFFSET(D12,0,-1)="[MB] Sous-article",AND(LEN(OFFSET(D12,-1,0))=8,OR(OFFSET(D12,-1,-1)="[MB] Groupe",OFFSET(D12,-1,-1)="[MB] Article",OFFSET(D12,-1,-1)="[MB] Localisation",OFFSET(D12,-1,-1)="[MB] Option",OFFSET(D12,-1,-1)="[MB] Commentaire",OFFSET(D12,-1,-1)="[MB] Information"))),OFFSET(D12,-1,0)&amp;"."&amp;TEXT(1,"00"),AND(OFFSET(D12,0,-1)="[MB] Sous-article",AND(LEN(OFFSET(D12,-1,0))=11,OR(OFFSET(D12,-1,-1)="[MB] Sous-article",OFFSET(D12,-1,-1)="[MB] Localisation",OFFSET(D12,-1,-1)="[MB] Option",OFFSET(D12,-1,-1)="[MB] Commentaire",OFFSET(D12,-1,-1)="[MB] Information"))),LEFT(OFFSET(D12,-1,0),9)&amp;TEXT(RIGHT(OFFSET(D12,-1,0),(LEN(OFFSET(D12,-1,0))-SEARCH("µ",SUBSTITUTE(OFFSET(D12,-1,0),".","µ",LEN(OFFSET(D12,-1,0))-LEN(SUBSTITUTE(OFFSET(D12,-1,0),".",""))))))+1,"00"),OR(AND(OFFSET(D12,0,-1)="[MB] Localisation (Titre)",OR(OFFSET(D12,-1,-1)="[MB] Article",OFFSET(D12,-1,-1)="[MB] Sous-article",OFFSET(D12,-1,-1)="[MB] Commentaire")),AND(OFFSET(D12,0,-1)="[MB] Localisation",OR(OFFSET(D12,-1,-1)="[MB] Localisation (Titre)",OFFSET(D12,-1,-1)="[MB] Localisation")),AND(OFFSET(D12,0,-1)="[MB] Option",OR(OFFSET(D12,-1,-1)="[MB] Article",OFFSET(D12,-1,-1)="[MB] Sous-article",OFFSET(D12,-1,-1)="[MB] Commentaire",OFFSET(D12,-1,-1)="[MB] Localisation",OFFSET(D12,-1,-1)="[MB] Option",OFFSET(D12,-1,-1)="[MB] Information")),AND(OFFSET(D12,0,-1)="[MB] Commentaire",OFFSET(D12,-1,-1)&lt;&gt;"[MB] Localisation (Titre)"),AND(OFFSET(D12,0,-1)="[MB] Information",OR(OFFSET(D12,-1,-1)&lt;&gt;"[MB] Localisation (Titre)",OFFSET(D12,-1,-1)&lt;&gt;"[MB] Grand titre",OFFSET(D12,-1,-1)&lt;&gt;""))),OFFSET(D12,-1,0))</f>
        <v/>
      </c>
      <c r="E12" s="37"/>
      <c r="F12" s="29"/>
      <c r="G12" s="6"/>
      <c r="H12" s="4"/>
      <c r="I12" s="18" t="str">
        <f>IF(OR(Electricite1[[#This Row],[FORME]]="[MB] Article",Electricite1[[#This Row],[FORME]]="[MB] Sous-article"),Electricite1[[#This Row],[QUANTITE]]*Electricite1[[#This Row],[P.U.]],"")</f>
        <v/>
      </c>
      <c r="J12" s="3"/>
    </row>
    <row r="13" spans="1:16" x14ac:dyDescent="0.2">
      <c r="D13" s="14"/>
      <c r="E13" s="14"/>
      <c r="F13" s="14"/>
      <c r="G13" s="14"/>
      <c r="H13" s="14"/>
      <c r="I13" s="14"/>
      <c r="J13" s="14"/>
    </row>
    <row r="14" spans="1:16" ht="18" customHeight="1" x14ac:dyDescent="0.2">
      <c r="D14" s="7" t="s">
        <v>2</v>
      </c>
      <c r="E14" s="14"/>
      <c r="F14" s="20"/>
      <c r="G14" s="21" t="s">
        <v>12</v>
      </c>
      <c r="H14" s="22"/>
      <c r="I14" s="53">
        <f>SUM(Electricite1[TOTAL H.T.])</f>
        <v>0</v>
      </c>
      <c r="J14" s="54"/>
    </row>
    <row r="15" spans="1:16" ht="18" customHeight="1" x14ac:dyDescent="0.2">
      <c r="D15" s="8" t="s">
        <v>1</v>
      </c>
      <c r="E15" s="14"/>
      <c r="F15" s="20"/>
      <c r="G15" s="23" t="s">
        <v>14</v>
      </c>
      <c r="H15" s="24"/>
      <c r="I15" s="55">
        <f>SUMIF(Electricite1[TVA],"1",Electricite1[TOTAL H.T.])*20%</f>
        <v>0</v>
      </c>
      <c r="J15" s="56"/>
    </row>
    <row r="16" spans="1:16" ht="18" customHeight="1" x14ac:dyDescent="0.2">
      <c r="D16" s="14"/>
      <c r="E16" s="14"/>
      <c r="F16" s="20"/>
      <c r="G16" s="23" t="s">
        <v>15</v>
      </c>
      <c r="H16" s="25"/>
      <c r="I16" s="55">
        <f>SUMIF(Electricite1[TVA],"2",Electricite1[TOTAL H.T.])*10%</f>
        <v>0</v>
      </c>
      <c r="J16" s="56"/>
    </row>
    <row r="17" spans="1:10" ht="18" customHeight="1" x14ac:dyDescent="0.2">
      <c r="D17" s="14"/>
      <c r="E17" s="14"/>
      <c r="F17" s="20"/>
      <c r="G17" s="23" t="s">
        <v>16</v>
      </c>
      <c r="H17" s="25"/>
      <c r="I17" s="55">
        <f>SUMIF(Electricite1[TVA],"3",Electricite1[TOTAL H.T.])*5.5%</f>
        <v>0</v>
      </c>
      <c r="J17" s="56"/>
    </row>
    <row r="18" spans="1:10" ht="18" customHeight="1" x14ac:dyDescent="0.2">
      <c r="D18" s="14"/>
      <c r="E18" s="14"/>
      <c r="F18" s="20"/>
      <c r="G18" s="26" t="s">
        <v>13</v>
      </c>
      <c r="H18" s="27"/>
      <c r="I18" s="51">
        <f>SUM(I14:J17)</f>
        <v>0</v>
      </c>
      <c r="J18" s="52"/>
    </row>
    <row r="20" spans="1:10" x14ac:dyDescent="0.2">
      <c r="A20" s="16" t="s">
        <v>8</v>
      </c>
      <c r="B20" s="17" t="s">
        <v>17</v>
      </c>
      <c r="C20" s="17" t="s">
        <v>20</v>
      </c>
      <c r="D20" s="17" t="s">
        <v>6</v>
      </c>
      <c r="E20" s="17" t="s">
        <v>9</v>
      </c>
      <c r="F20" s="17" t="s">
        <v>4</v>
      </c>
      <c r="G20" s="28" t="s">
        <v>10</v>
      </c>
      <c r="H20" s="28" t="s">
        <v>0</v>
      </c>
      <c r="I20" s="28" t="s">
        <v>5</v>
      </c>
      <c r="J20" s="17" t="s">
        <v>11</v>
      </c>
    </row>
    <row r="21" spans="1:10" x14ac:dyDescent="0.2">
      <c r="A21" s="33"/>
      <c r="B21" s="10"/>
      <c r="C21" s="31"/>
      <c r="D21" s="44" t="str">
        <f ca="1">_xlfn.IFS(OFFSET(D21,0,-1)="","",OFFSET(D21,0,-1)="[MB] Grand titre","",OFFSET(D21,0,-1)="[MB] Titre",$B$2&amp;"."&amp;TEXT(COUNTIF(C$21:C21,"[MB] Titre"),"00"),AND(OR(OFFSET(D21,0,-1)="[MB] Groupe",OFFSET(D21,0,-1)="[MB] Article"),OFFSET(D21,-1,-1)="[MB] Titre"),$B$2&amp;"."&amp;TEXT(COUNTIF(C$21:C21,"[MB] Titre"),"00")&amp;"."&amp;TEXT(1,"00"),OR(AND(OFFSET(D21,0,-1)="[MB] Article",OFFSET(D21,-1,-1)="[MB] Groupe"),AND(OR(OFFSET(D21,0,-1)="[MB] Article",OFFSET(D21,0,-1)="[MB] Groupe"),AND(LEN(OFFSET(D21,-1,0))=8,OR(OFFSET(D21,-1,-1)="[MB] Article",OFFSET(D21,-1,-1)="[MB] Localisation",OFFSET(D21,-1,-1)="[MB] Option",OFFSET(D21,-1,-1)="[MB] Commentaire",OFFSET(D21,-1,-1)="[MB] Information")))),LEFT(OFFSET(D21,-1,0),6)&amp;TEXT(RIGHT(OFFSET(D21,-1,0),(LEN(OFFSET(D21,-1,0))-SEARCH("µ",SUBSTITUTE(OFFSET(D21,-1,0),".","µ",LEN(OFFSET(D21,-1,0))-LEN(SUBSTITUTE(OFFSET(D21,-1,0),".",""))))))+1,"00"),AND(OR(OFFSET(D21,0,-1)="[MB] Article",OFFSET(D21,0,-1)="[MB] Groupe"),AND(LEN(OFFSET(D21,-1,0))=11,OR(OFFSET(D21,-1,-1)="[MB] Sous-article",OFFSET(D21,-1,-1)="[MB] Article",OFFSET(D21,-1,-1)="[MB] Localisation",OFFSET(D21,-1,-1)="[MB] Option",OFFSET(D21,-1,-1)="[MB] Commentaire",OFFSET(D21,-1,-1)="[MB] Information"))),LEFT(OFFSET(D21,-1,0),6)&amp;TEXT(SUBSTITUTE(SUBSTITUTE(OFFSET(D21,-1,0),LEFT(OFFSET(D21,-1,0),6),"",1),RIGHT(SUBSTITUTE(OFFSET(D21,-1,0),LEFT(OFFSET(D21,-1,0),6),"",1),3),"")+1,"00"),AND(OFFSET(D21,0,-1)="[MB] Sous-article",AND(LEN(OFFSET(D21,-1,0))=8,OR(OFFSET(D21,-1,-1)="[MB] Groupe",OFFSET(D21,-1,-1)="[MB] Article",OFFSET(D21,-1,-1)="[MB] Localisation",OFFSET(D21,-1,-1)="[MB] Option",OFFSET(D21,-1,-1)="[MB] Commentaire",OFFSET(D21,-1,-1)="[MB] Information"))),OFFSET(D21,-1,0)&amp;"."&amp;TEXT(1,"00"),AND(OFFSET(D21,0,-1)="[MB] Sous-article",AND(LEN(OFFSET(D21,-1,0))=11,OR(OFFSET(D21,-1,-1)="[MB] Sous-article",OFFSET(D21,-1,-1)="[MB] Localisation",OFFSET(D21,-1,-1)="[MB] Option",OFFSET(D21,-1,-1)="[MB] Commentaire",OFFSET(D21,-1,-1)="[MB] Information"))),LEFT(OFFSET(D21,-1,0),9)&amp;TEXT(RIGHT(OFFSET(D21,-1,0),(LEN(OFFSET(D21,-1,0))-SEARCH("µ",SUBSTITUTE(OFFSET(D21,-1,0),".","µ",LEN(OFFSET(D21,-1,0))-LEN(SUBSTITUTE(OFFSET(D21,-1,0),".",""))))))+1,"00"),OR(AND(OFFSET(D21,0,-1)="[MB] Localisation (Titre)",OR(OFFSET(D21,-1,-1)="[MB] Article",OFFSET(D21,-1,-1)="[MB] Sous-article",OFFSET(D21,-1,-1)="[MB] Commentaire")),AND(OFFSET(D21,0,-1)="[MB] Localisation",OR(OFFSET(D21,-1,-1)="[MB] Localisation (Titre)",OFFSET(D21,-1,-1)="[MB] Localisation")),AND(OFFSET(D21,0,-1)="[MB] Option",OR(OFFSET(D21,-1,-1)="[MB] Article",OFFSET(D21,-1,-1)="[MB] Sous-article",OFFSET(D21,-1,-1)="[MB] Commentaire",OFFSET(D21,-1,-1)="[MB] Localisation",OFFSET(D21,-1,-1)="[MB] Option",OFFSET(D21,-1,-1)="[MB] Information")),AND(OFFSET(D21,0,-1)="[MB] Commentaire",OFFSET(D21,-1,-1)&lt;&gt;"[MB] Localisation (Titre)"),AND(OFFSET(D21,0,-1)="[MB] Information",OR(OFFSET(D21,-1,-1)&lt;&gt;"[MB] Localisation (Titre)",OFFSET(D21,-1,-1)&lt;&gt;"[MB] Grand titre",OFFSET(D21,-1,-1)&lt;&gt;""))),OFFSET(D21,-1,0))</f>
        <v/>
      </c>
      <c r="E21" s="45"/>
      <c r="F21" s="11"/>
      <c r="G21" s="34"/>
      <c r="H21" s="12"/>
      <c r="I21" s="4"/>
      <c r="J21" s="3" t="str">
        <f>IF(OR(Electricite2[[#This Row],[FORME]]="[MB] Article",Electricite2[[#This Row],[FORME]]="[MB] Sous-article"),#REF!,"")</f>
        <v/>
      </c>
    </row>
    <row r="22" spans="1:10" x14ac:dyDescent="0.2">
      <c r="A22" s="33"/>
      <c r="B22" s="3"/>
      <c r="C22" s="31"/>
      <c r="D22" s="41" t="str">
        <f ca="1">_xlfn.IFS(OFFSET(D22,0,-1)="","",OFFSET(D22,0,-1)="[MB] Grand titre","",OFFSET(D22,0,-1)="[MB] Titre",$B$2&amp;"."&amp;TEXT(COUNTIF(C$21:C22,"[MB] Titre"),"00"),AND(OR(OFFSET(D22,0,-1)="[MB] Groupe",OFFSET(D22,0,-1)="[MB] Article"),OFFSET(D22,-1,-1)="[MB] Titre"),$B$2&amp;"."&amp;TEXT(COUNTIF(C$21:C22,"[MB] Titre"),"00")&amp;"."&amp;TEXT(1,"00"),OR(AND(OFFSET(D22,0,-1)="[MB] Article",OFFSET(D22,-1,-1)="[MB] Groupe"),AND(OR(OFFSET(D22,0,-1)="[MB] Article",OFFSET(D22,0,-1)="[MB] Groupe"),AND(LEN(OFFSET(D22,-1,0))=8,OR(OFFSET(D22,-1,-1)="[MB] Article",OFFSET(D22,-1,-1)="[MB] Localisation",OFFSET(D22,-1,-1)="[MB] Option",OFFSET(D22,-1,-1)="[MB] Commentaire",OFFSET(D22,-1,-1)="[MB] Information")))),LEFT(OFFSET(D22,-1,0),6)&amp;TEXT(RIGHT(OFFSET(D22,-1,0),(LEN(OFFSET(D22,-1,0))-SEARCH("µ",SUBSTITUTE(OFFSET(D22,-1,0),".","µ",LEN(OFFSET(D22,-1,0))-LEN(SUBSTITUTE(OFFSET(D22,-1,0),".",""))))))+1,"00"),AND(OR(OFFSET(D22,0,-1)="[MB] Article",OFFSET(D22,0,-1)="[MB] Groupe"),AND(LEN(OFFSET(D22,-1,0))=11,OR(OFFSET(D22,-1,-1)="[MB] Sous-article",OFFSET(D22,-1,-1)="[MB] Article",OFFSET(D22,-1,-1)="[MB] Localisation",OFFSET(D22,-1,-1)="[MB] Option",OFFSET(D22,-1,-1)="[MB] Commentaire",OFFSET(D22,-1,-1)="[MB] Information"))),LEFT(OFFSET(D22,-1,0),6)&amp;TEXT(SUBSTITUTE(SUBSTITUTE(OFFSET(D22,-1,0),LEFT(OFFSET(D22,-1,0),6),"",1),RIGHT(SUBSTITUTE(OFFSET(D22,-1,0),LEFT(OFFSET(D22,-1,0),6),"",1),3),"")+1,"00"),AND(OFFSET(D22,0,-1)="[MB] Sous-article",AND(LEN(OFFSET(D22,-1,0))=8,OR(OFFSET(D22,-1,-1)="[MB] Groupe",OFFSET(D22,-1,-1)="[MB] Article",OFFSET(D22,-1,-1)="[MB] Localisation",OFFSET(D22,-1,-1)="[MB] Option",OFFSET(D22,-1,-1)="[MB] Commentaire",OFFSET(D22,-1,-1)="[MB] Information"))),OFFSET(D22,-1,0)&amp;"."&amp;TEXT(1,"00"),AND(OFFSET(D22,0,-1)="[MB] Sous-article",AND(LEN(OFFSET(D22,-1,0))=11,OR(OFFSET(D22,-1,-1)="[MB] Sous-article",OFFSET(D22,-1,-1)="[MB] Localisation",OFFSET(D22,-1,-1)="[MB] Option",OFFSET(D22,-1,-1)="[MB] Commentaire",OFFSET(D22,-1,-1)="[MB] Information"))),LEFT(OFFSET(D22,-1,0),9)&amp;TEXT(RIGHT(OFFSET(D22,-1,0),(LEN(OFFSET(D22,-1,0))-SEARCH("µ",SUBSTITUTE(OFFSET(D22,-1,0),".","µ",LEN(OFFSET(D22,-1,0))-LEN(SUBSTITUTE(OFFSET(D22,-1,0),".",""))))))+1,"00"),OR(AND(OFFSET(D22,0,-1)="[MB] Localisation (Titre)",OR(OFFSET(D22,-1,-1)="[MB] Article",OFFSET(D22,-1,-1)="[MB] Sous-article",OFFSET(D22,-1,-1)="[MB] Commentaire")),AND(OFFSET(D22,0,-1)="[MB] Localisation",OR(OFFSET(D22,-1,-1)="[MB] Localisation (Titre)",OFFSET(D22,-1,-1)="[MB] Localisation")),AND(OFFSET(D22,0,-1)="[MB] Option",OR(OFFSET(D22,-1,-1)="[MB] Article",OFFSET(D22,-1,-1)="[MB] Sous-article",OFFSET(D22,-1,-1)="[MB] Commentaire",OFFSET(D22,-1,-1)="[MB] Localisation",OFFSET(D22,-1,-1)="[MB] Option",OFFSET(D22,-1,-1)="[MB] Information")),AND(OFFSET(D22,0,-1)="[MB] Commentaire",OFFSET(D22,-1,-1)&lt;&gt;"[MB] Localisation (Titre)"),AND(OFFSET(D22,0,-1)="[MB] Information",OR(OFFSET(D22,-1,-1)&lt;&gt;"[MB] Localisation (Titre)",OFFSET(D22,-1,-1)&lt;&gt;"[MB] Grand titre",OFFSET(D22,-1,-1)&lt;&gt;""))),OFFSET(D22,-1,0))</f>
        <v/>
      </c>
      <c r="E22" s="5"/>
      <c r="F22" s="3"/>
      <c r="G22" s="6"/>
      <c r="H22" s="4"/>
      <c r="I22" s="18"/>
      <c r="J22" s="3" t="str">
        <f>IF(OR(Electricite2[[#This Row],[FORME]]="[MB] Article",Electricite2[[#This Row],[FORME]]="[MB] Sous-article"),#REF!,"")</f>
        <v/>
      </c>
    </row>
    <row r="23" spans="1:10" x14ac:dyDescent="0.2">
      <c r="D23" s="14"/>
      <c r="E23" s="14"/>
      <c r="F23" s="14"/>
      <c r="G23" s="14"/>
      <c r="H23" s="14"/>
      <c r="I23" s="14"/>
      <c r="J23" s="14"/>
    </row>
    <row r="24" spans="1:10" ht="18" customHeight="1" x14ac:dyDescent="0.2">
      <c r="D24" s="7" t="s">
        <v>2</v>
      </c>
      <c r="E24" s="14"/>
      <c r="F24" s="20"/>
      <c r="G24" s="21" t="s">
        <v>12</v>
      </c>
      <c r="H24" s="22"/>
      <c r="I24" s="53">
        <f>SUM(Electricite2[TOTAL H.T.])</f>
        <v>0</v>
      </c>
      <c r="J24" s="54"/>
    </row>
    <row r="25" spans="1:10" ht="18" customHeight="1" x14ac:dyDescent="0.2">
      <c r="D25" s="8" t="s">
        <v>1</v>
      </c>
      <c r="E25" s="14"/>
      <c r="F25" s="20"/>
      <c r="G25" s="23" t="s">
        <v>14</v>
      </c>
      <c r="H25" s="24"/>
      <c r="I25" s="55">
        <f>SUMIF(Electricite2[TVA],"1",Electricite2[TOTAL H.T.])*20%</f>
        <v>0</v>
      </c>
      <c r="J25" s="56"/>
    </row>
    <row r="26" spans="1:10" ht="18" customHeight="1" x14ac:dyDescent="0.2">
      <c r="D26" s="14"/>
      <c r="E26" s="14"/>
      <c r="F26" s="20"/>
      <c r="G26" s="23" t="s">
        <v>15</v>
      </c>
      <c r="H26" s="25"/>
      <c r="I26" s="55">
        <f>SUMIF(Electricite2[TVA],"2",Electricite2[TOTAL H.T.])*10%</f>
        <v>0</v>
      </c>
      <c r="J26" s="56"/>
    </row>
    <row r="27" spans="1:10" ht="18" customHeight="1" x14ac:dyDescent="0.2">
      <c r="D27" s="14"/>
      <c r="E27" s="14"/>
      <c r="F27" s="20"/>
      <c r="G27" s="23" t="s">
        <v>16</v>
      </c>
      <c r="H27" s="25"/>
      <c r="I27" s="55">
        <f>SUMIF(Electricite2[TVA],"3",Electricite2[TOTAL H.T.])*5.5%</f>
        <v>0</v>
      </c>
      <c r="J27" s="56"/>
    </row>
    <row r="28" spans="1:10" ht="18" customHeight="1" x14ac:dyDescent="0.2">
      <c r="D28" s="14"/>
      <c r="E28" s="14"/>
      <c r="F28" s="20"/>
      <c r="G28" s="26" t="s">
        <v>13</v>
      </c>
      <c r="H28" s="27"/>
      <c r="I28" s="51">
        <f>SUM(I24:J27)</f>
        <v>0</v>
      </c>
      <c r="J28" s="52"/>
    </row>
  </sheetData>
  <sheetProtection insertRows="0" deleteRows="0" selectLockedCells="1"/>
  <dataConsolidate link="1"/>
  <mergeCells count="10">
    <mergeCell ref="I14:J14"/>
    <mergeCell ref="I15:J15"/>
    <mergeCell ref="I16:J16"/>
    <mergeCell ref="I17:J17"/>
    <mergeCell ref="I18:J18"/>
    <mergeCell ref="I24:J24"/>
    <mergeCell ref="I25:J25"/>
    <mergeCell ref="I26:J26"/>
    <mergeCell ref="I27:J27"/>
    <mergeCell ref="I28:J28"/>
  </mergeCells>
  <conditionalFormatting sqref="D21:J22 D5:H5 D6:J12">
    <cfRule type="expression" dxfId="3" priority="46">
      <formula>$C5="[MB] Titre"</formula>
    </cfRule>
  </conditionalFormatting>
  <conditionalFormatting sqref="B21:B22 B5:B12">
    <cfRule type="cellIs" dxfId="2" priority="45" operator="equal">
      <formula>"Charge client"</formula>
    </cfRule>
    <cfRule type="cellIs" dxfId="1" priority="47" operator="equal">
      <formula>"F"</formula>
    </cfRule>
    <cfRule type="cellIs" dxfId="0" priority="48" operator="equal">
      <formula>"F &amp; P"</formula>
    </cfRule>
  </conditionalFormatting>
  <dataValidations xWindow="1039" yWindow="395" count="5">
    <dataValidation type="list" allowBlank="1" showInputMessage="1" showErrorMessage="1" errorTitle="Erreur unité" error="L'unité choisie n'est pas autorisée !" promptTitle="Unités" prompt="U = Unité_x000a_ens = Ensemble_x000a_ml   = Mètre linéaire_x000a_m²  = Mètre carré_x000a_m³  = Mètre cube_x000a_Fo  = Forfait_x000a_Kg  = Kilogrammes_x000a_T    = Tonnes" sqref="F21:F22 F5:F12" xr:uid="{00000000-0002-0000-2000-000000000000}">
      <formula1>"U,ens,ml,m²,m³,Fo,Kg,T"</formula1>
    </dataValidation>
    <dataValidation type="list" allowBlank="1" showErrorMessage="1" errorTitle="Erreur choix" error="La prestation choisie n'existe pas !" sqref="B22 B5:B12" xr:uid="{00000000-0002-0000-2000-000001000000}">
      <formula1>"F &amp; P,F,Charge client"</formula1>
    </dataValidation>
    <dataValidation type="list" allowBlank="1" showInputMessage="1" showErrorMessage="1" errorTitle="Erreur choix" error="La prestation choisie n'existe pas !" promptTitle="Choix de la prestation" prompt="F &amp; P = Fourniture et pose_x000a_F = Fourniture seule" sqref="B21" xr:uid="{00000000-0002-0000-2000-000002000000}">
      <formula1>"F &amp; P,F"</formula1>
    </dataValidation>
    <dataValidation type="list" allowBlank="1" showErrorMessage="1" errorTitle="Erreur choix" error="La forme choisie n'existe pas !" sqref="C21:C22 C5:C12" xr:uid="{0132DA48-D100-4BBF-938C-04210EEE89E2}">
      <formula1>"[MB] Grand titre,[MB] Titre,[MB] Groupe,[MB] Article,[MB] Sous-article,[MB] Localisation (Titre),[MB] Localisation,[MB] Option,[MB] Commentaire,[MB] Information"</formula1>
    </dataValidation>
    <dataValidation type="list" allowBlank="1" showErrorMessage="1" errorTitle="Erreur TVA" error="Le taux de TVA choisi n'est pas valide !" prompt="1 - 20 %_x000a_2 - 10 %_x000a_3 - 5,5 %" sqref="J21:J22 J5:J12" xr:uid="{4761001B-867D-4A2A-999F-78B1DA7687E1}">
      <formula1>"1,2,3"</formula1>
    </dataValidation>
  </dataValidations>
  <pageMargins left="0.39370078740157483" right="0.39370078740157483" top="1.1811023622047245" bottom="0.78740157480314965" header="0.31496062992125984" footer="0.31496062992125984"/>
  <pageSetup paperSize="9" scale="94" fitToHeight="0" orientation="portrait" r:id="rId1"/>
  <headerFooter>
    <oddHeader>&amp;L&amp;G&amp;14&amp;"Arial"DPGF
&amp;9&amp;"Arial"Affaire :  - M. et Mme - 
&amp;9&amp;"Arial"Projet : Construction d'une maison individuelle
&amp;11&amp;"Arial"Lot n°25 : &amp;A&amp;R&amp;8&amp;"Arial"Date : 15 janvier 2018</oddHeader>
    <oddFooter>&amp;L&amp;8&amp;"Arial"MB Conception - LES HERBIERS&amp;R&amp;8&amp;"Arial"Lot n°25 : &amp;A  -  &amp;P/&amp;N</oddFooter>
  </headerFooter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ÉLECTRICITÉ</vt:lpstr>
      <vt:lpstr>ÉLECTRICITÉ!Zone_d_impression</vt:lpstr>
    </vt:vector>
  </TitlesOfParts>
  <Manager>Alexandre RIVALLAND</Manager>
  <Company>MB CONCEPTION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Estimatif Vierge</dc:title>
  <dc:creator>ALEX</dc:creator>
  <cp:lastModifiedBy>a-riv</cp:lastModifiedBy>
  <cp:revision>037</cp:revision>
  <cp:lastPrinted>2019-12-12T11:51:02Z</cp:lastPrinted>
  <dcterms:created xsi:type="dcterms:W3CDTF">2007-09-13T12:39:41Z</dcterms:created>
  <dcterms:modified xsi:type="dcterms:W3CDTF">2020-06-23T17:27:51Z</dcterms:modified>
  <cp:version>7</cp:version>
</cp:coreProperties>
</file>