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drawings/drawing7.xml" ContentType="application/vnd.openxmlformats-officedocument.drawing+xml"/>
  <Override PartName="/xl/ctrlProps/ctrlProp8.xml" ContentType="application/vnd.ms-excel.controlproperties+xml"/>
  <Override PartName="/xl/drawings/drawing8.xml" ContentType="application/vnd.openxmlformats-officedocument.drawing+xml"/>
  <Override PartName="/xl/ctrlProps/ctrlProp9.xml" ContentType="application/vnd.ms-excel.controlproperties+xml"/>
  <Override PartName="/xl/drawings/drawing9.xml" ContentType="application/vnd.openxmlformats-officedocument.drawing+xml"/>
  <Override PartName="/xl/ctrlProps/ctrlProp10.xml" ContentType="application/vnd.ms-excel.controlproperties+xml"/>
  <Override PartName="/xl/comments4.xml" ContentType="application/vnd.openxmlformats-officedocument.spreadsheetml.comments+xml"/>
  <Override PartName="/xl/drawings/drawing10.xml" ContentType="application/vnd.openxmlformats-officedocument.drawing+xml"/>
  <Override PartName="/xl/ctrlProps/ctrlProp11.xml" ContentType="application/vnd.ms-excel.controlproperties+xml"/>
  <Override PartName="/xl/drawings/drawing11.xml" ContentType="application/vnd.openxmlformats-officedocument.drawing+xml"/>
  <Override PartName="/xl/ctrlProps/ctrlProp12.xml" ContentType="application/vnd.ms-excel.controlproperties+xml"/>
  <Override PartName="/xl/drawings/drawing12.xml" ContentType="application/vnd.openxmlformats-officedocument.drawing+xml"/>
  <Override PartName="/xl/ctrlProps/ctrlProp13.xml" ContentType="application/vnd.ms-excel.controlproperties+xml"/>
  <Override PartName="/xl/comments5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3.xml" ContentType="application/vnd.openxmlformats-officedocument.drawing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80" yWindow="7020" windowWidth="19320" windowHeight="1170" tabRatio="773" activeTab="2"/>
  </bookViews>
  <sheets>
    <sheet name="BASE DONNEES" sheetId="21" r:id="rId1"/>
    <sheet name="Poudres OUEST" sheetId="8" r:id="rId2"/>
    <sheet name="Poudres EST" sheetId="9" r:id="rId3"/>
    <sheet name="Stock au sol" sheetId="4" r:id="rId4"/>
    <sheet name="Granulatrice" sheetId="7" r:id="rId5"/>
    <sheet name="Souples et TIO2" sheetId="14" r:id="rId6"/>
    <sheet name="Colorants OUEST" sheetId="22" r:id="rId7"/>
    <sheet name="Encours Broyage" sheetId="23" r:id="rId8"/>
    <sheet name="Extérieur dormant" sheetId="15" r:id="rId9"/>
    <sheet name="Compoundage" sheetId="13" r:id="rId10"/>
    <sheet name="Stock UC2" sheetId="17" r:id="rId11"/>
    <sheet name="Vif habitat" sheetId="3" r:id="rId12"/>
    <sheet name="Matière VF9" sheetId="5" r:id="rId13"/>
    <sheet name="Recap" sheetId="16" r:id="rId14"/>
  </sheets>
  <externalReferences>
    <externalReference r:id="rId15"/>
  </externalReferences>
  <definedNames>
    <definedName name="_xlnm._FilterDatabase" localSheetId="0" hidden="1">'BASE DONNEES'!$C$1:$K$1</definedName>
    <definedName name="_xlnm._FilterDatabase" localSheetId="13" hidden="1">Recap!$A$1:$G$1</definedName>
    <definedName name="GESTION_INDICE">OFFSET(Recap!$B$1,,,COUNTA(Recap!$B:$B),5)</definedName>
    <definedName name="liste">OFFSET('BASE DONNEES'!$K$2,,,COUNTA('BASE DONNEES'!$K:$K)-1)</definedName>
    <definedName name="noms">'BASE DONNEES'!$I$2:$I$500</definedName>
    <definedName name="_xlnm.Print_Area" localSheetId="13">Recap!$I$3:$K$214</definedName>
  </definedNames>
  <calcPr calcId="145621"/>
  <pivotCaches>
    <pivotCache cacheId="0" r:id="rId16"/>
    <pivotCache cacheId="1" r:id="rId17"/>
    <pivotCache cacheId="2" r:id="rId18"/>
  </pivotCaches>
</workbook>
</file>

<file path=xl/calcChain.xml><?xml version="1.0" encoding="utf-8"?>
<calcChain xmlns="http://schemas.openxmlformats.org/spreadsheetml/2006/main">
  <c r="F298" i="16" l="1"/>
  <c r="B298" i="16"/>
  <c r="F295" i="16"/>
  <c r="B295" i="16"/>
  <c r="F292" i="16"/>
  <c r="B292" i="16"/>
  <c r="F289" i="16"/>
  <c r="B289" i="16"/>
  <c r="F286" i="16"/>
  <c r="B286" i="16"/>
  <c r="F283" i="16"/>
  <c r="B283" i="16"/>
  <c r="F280" i="16"/>
  <c r="B280" i="16"/>
  <c r="F277" i="16"/>
  <c r="B277" i="16"/>
  <c r="F274" i="16"/>
  <c r="B274" i="16"/>
  <c r="C17" i="17"/>
  <c r="B29" i="4"/>
  <c r="C23" i="8"/>
  <c r="J47" i="5" l="1"/>
  <c r="I47" i="5"/>
  <c r="H47" i="5"/>
  <c r="G47" i="5"/>
  <c r="F47" i="5"/>
  <c r="E47" i="5"/>
  <c r="D47" i="5"/>
  <c r="G49" i="5"/>
  <c r="C32" i="3"/>
  <c r="F541" i="16"/>
  <c r="B541" i="16"/>
  <c r="C20" i="3"/>
  <c r="G6" i="3"/>
  <c r="C4" i="17"/>
  <c r="B492" i="16"/>
  <c r="F492" i="16"/>
  <c r="B493" i="16"/>
  <c r="F493" i="16"/>
  <c r="B494" i="16"/>
  <c r="F494" i="16"/>
  <c r="D12" i="4"/>
  <c r="F490" i="16" s="1"/>
  <c r="C12" i="4"/>
  <c r="B12" i="4"/>
  <c r="A12" i="4"/>
  <c r="E12" i="4"/>
  <c r="B491" i="16"/>
  <c r="F491" i="16"/>
  <c r="B487" i="16"/>
  <c r="B488" i="16"/>
  <c r="B489" i="16"/>
  <c r="B490" i="16"/>
  <c r="F487" i="16"/>
  <c r="F488" i="16"/>
  <c r="F489" i="16"/>
  <c r="B471" i="16"/>
  <c r="F471" i="16"/>
  <c r="B472" i="16"/>
  <c r="F472" i="16"/>
  <c r="B473" i="16"/>
  <c r="F473" i="16"/>
  <c r="B474" i="16"/>
  <c r="F474" i="16"/>
  <c r="B475" i="16"/>
  <c r="F475" i="16"/>
  <c r="B476" i="16"/>
  <c r="F476" i="16"/>
  <c r="B477" i="16"/>
  <c r="F477" i="16"/>
  <c r="B478" i="16"/>
  <c r="F478" i="16"/>
  <c r="B479" i="16"/>
  <c r="F479" i="16"/>
  <c r="B480" i="16"/>
  <c r="F480" i="16"/>
  <c r="B481" i="16"/>
  <c r="F481" i="16"/>
  <c r="B482" i="16"/>
  <c r="F482" i="16"/>
  <c r="B483" i="16"/>
  <c r="F483" i="16"/>
  <c r="B484" i="16"/>
  <c r="F484" i="16"/>
  <c r="B485" i="16"/>
  <c r="F485" i="16"/>
  <c r="B486" i="16"/>
  <c r="F486" i="16"/>
  <c r="B455" i="16"/>
  <c r="F455" i="16"/>
  <c r="B456" i="16"/>
  <c r="F456" i="16"/>
  <c r="B457" i="16"/>
  <c r="F457" i="16"/>
  <c r="B458" i="16"/>
  <c r="F458" i="16"/>
  <c r="B459" i="16"/>
  <c r="F459" i="16"/>
  <c r="B460" i="16"/>
  <c r="F460" i="16"/>
  <c r="B461" i="16"/>
  <c r="F461" i="16"/>
  <c r="B462" i="16"/>
  <c r="F462" i="16"/>
  <c r="B463" i="16"/>
  <c r="F463" i="16"/>
  <c r="B464" i="16"/>
  <c r="F464" i="16"/>
  <c r="B465" i="16"/>
  <c r="F465" i="16"/>
  <c r="B466" i="16"/>
  <c r="F466" i="16"/>
  <c r="B467" i="16"/>
  <c r="F467" i="16"/>
  <c r="B468" i="16"/>
  <c r="F468" i="16"/>
  <c r="B469" i="16"/>
  <c r="F469" i="16"/>
  <c r="B470" i="16"/>
  <c r="F470" i="16"/>
  <c r="B439" i="16"/>
  <c r="F439" i="16"/>
  <c r="B440" i="16"/>
  <c r="F440" i="16"/>
  <c r="B441" i="16"/>
  <c r="F441" i="16"/>
  <c r="B442" i="16"/>
  <c r="F442" i="16"/>
  <c r="B443" i="16"/>
  <c r="F443" i="16"/>
  <c r="B444" i="16"/>
  <c r="F444" i="16"/>
  <c r="B445" i="16"/>
  <c r="F445" i="16"/>
  <c r="B446" i="16"/>
  <c r="F446" i="16"/>
  <c r="B447" i="16"/>
  <c r="F447" i="16"/>
  <c r="B448" i="16"/>
  <c r="F448" i="16"/>
  <c r="B449" i="16"/>
  <c r="F449" i="16"/>
  <c r="B450" i="16"/>
  <c r="F450" i="16"/>
  <c r="B451" i="16"/>
  <c r="F451" i="16"/>
  <c r="B452" i="16"/>
  <c r="F452" i="16"/>
  <c r="B453" i="16"/>
  <c r="F453" i="16"/>
  <c r="B454" i="16"/>
  <c r="F454" i="16"/>
  <c r="A19" i="5" l="1"/>
  <c r="A1" i="3"/>
  <c r="A1" i="17"/>
  <c r="A1" i="13"/>
  <c r="A1" i="22"/>
  <c r="A1" i="8"/>
  <c r="F585" i="16"/>
  <c r="F586" i="16"/>
  <c r="F587" i="16"/>
  <c r="B585" i="16"/>
  <c r="B586" i="16"/>
  <c r="B587" i="16"/>
  <c r="F157" i="16" a="1"/>
  <c r="F157" i="16" s="1"/>
  <c r="F152" i="16" a="1"/>
  <c r="F155" i="16" s="1"/>
  <c r="F147" i="16" a="1"/>
  <c r="F150" i="16" s="1"/>
  <c r="F142" i="16" a="1"/>
  <c r="F145" i="16" s="1"/>
  <c r="B157" i="16" a="1"/>
  <c r="B160" i="16" s="1"/>
  <c r="B152" i="16" a="1"/>
  <c r="B155" i="16" s="1"/>
  <c r="B147" i="16" a="1"/>
  <c r="B147" i="16" s="1"/>
  <c r="B142" i="16" a="1"/>
  <c r="B144" i="16" s="1"/>
  <c r="F127" i="16" a="1"/>
  <c r="F127" i="16" s="1"/>
  <c r="F112" i="16" a="1"/>
  <c r="F114" i="16" s="1"/>
  <c r="F97" i="16" a="1"/>
  <c r="F100" i="16" s="1"/>
  <c r="F82" i="16" a="1"/>
  <c r="F84" i="16" s="1"/>
  <c r="B127" i="16" a="1"/>
  <c r="B130" i="16" s="1"/>
  <c r="B112" i="16" a="1"/>
  <c r="B115" i="16" s="1"/>
  <c r="B97" i="16" a="1"/>
  <c r="B99" i="16" s="1"/>
  <c r="B82" i="16" a="1"/>
  <c r="B85" i="16" s="1"/>
  <c r="D12" i="23"/>
  <c r="D12" i="22"/>
  <c r="B142" i="16" l="1"/>
  <c r="F160" i="16"/>
  <c r="F112" i="16"/>
  <c r="B150" i="16"/>
  <c r="B146" i="16"/>
  <c r="B145" i="16"/>
  <c r="B143" i="16"/>
  <c r="F159" i="16"/>
  <c r="F158" i="16"/>
  <c r="F161" i="16"/>
  <c r="F154" i="16"/>
  <c r="F153" i="16"/>
  <c r="F156" i="16"/>
  <c r="F152" i="16"/>
  <c r="F149" i="16"/>
  <c r="F148" i="16"/>
  <c r="F151" i="16"/>
  <c r="F147" i="16"/>
  <c r="F144" i="16"/>
  <c r="F143" i="16"/>
  <c r="F146" i="16"/>
  <c r="F142" i="16"/>
  <c r="B159" i="16"/>
  <c r="B158" i="16"/>
  <c r="B161" i="16"/>
  <c r="B157" i="16"/>
  <c r="B154" i="16"/>
  <c r="B153" i="16"/>
  <c r="B156" i="16"/>
  <c r="B152" i="16"/>
  <c r="B149" i="16"/>
  <c r="B148" i="16"/>
  <c r="B151" i="16"/>
  <c r="F123" i="16"/>
  <c r="F121" i="16"/>
  <c r="F117" i="16"/>
  <c r="F116" i="16"/>
  <c r="B134" i="16"/>
  <c r="F125" i="16"/>
  <c r="F120" i="16"/>
  <c r="F115" i="16"/>
  <c r="F124" i="16"/>
  <c r="F119" i="16"/>
  <c r="F113" i="16"/>
  <c r="F138" i="16"/>
  <c r="F134" i="16"/>
  <c r="F130" i="16"/>
  <c r="F141" i="16"/>
  <c r="F137" i="16"/>
  <c r="F133" i="16"/>
  <c r="F129" i="16"/>
  <c r="F140" i="16"/>
  <c r="F136" i="16"/>
  <c r="F132" i="16"/>
  <c r="F128" i="16"/>
  <c r="F139" i="16"/>
  <c r="F135" i="16"/>
  <c r="F131" i="16"/>
  <c r="F126" i="16"/>
  <c r="F122" i="16"/>
  <c r="F118" i="16"/>
  <c r="F111" i="16"/>
  <c r="F107" i="16"/>
  <c r="F103" i="16"/>
  <c r="F99" i="16"/>
  <c r="F110" i="16"/>
  <c r="F106" i="16"/>
  <c r="F102" i="16"/>
  <c r="F98" i="16"/>
  <c r="F109" i="16"/>
  <c r="F105" i="16"/>
  <c r="F101" i="16"/>
  <c r="F97" i="16"/>
  <c r="F108" i="16"/>
  <c r="F104" i="16"/>
  <c r="F95" i="16"/>
  <c r="F91" i="16"/>
  <c r="F87" i="16"/>
  <c r="F83" i="16"/>
  <c r="F94" i="16"/>
  <c r="F90" i="16"/>
  <c r="F86" i="16"/>
  <c r="F82" i="16"/>
  <c r="F93" i="16"/>
  <c r="F89" i="16"/>
  <c r="F85" i="16"/>
  <c r="F96" i="16"/>
  <c r="F92" i="16"/>
  <c r="F88" i="16"/>
  <c r="B141" i="16"/>
  <c r="B137" i="16"/>
  <c r="B133" i="16"/>
  <c r="B129" i="16"/>
  <c r="B140" i="16"/>
  <c r="B136" i="16"/>
  <c r="B132" i="16"/>
  <c r="B128" i="16"/>
  <c r="B139" i="16"/>
  <c r="B135" i="16"/>
  <c r="B131" i="16"/>
  <c r="B127" i="16"/>
  <c r="B138" i="16"/>
  <c r="B108" i="16"/>
  <c r="B102" i="16"/>
  <c r="B97" i="16"/>
  <c r="B110" i="16"/>
  <c r="B105" i="16"/>
  <c r="B100" i="16"/>
  <c r="B109" i="16"/>
  <c r="B104" i="16"/>
  <c r="B98" i="16"/>
  <c r="B119" i="16"/>
  <c r="B106" i="16"/>
  <c r="B101" i="16"/>
  <c r="B123" i="16"/>
  <c r="B126" i="16"/>
  <c r="B122" i="16"/>
  <c r="B118" i="16"/>
  <c r="B114" i="16"/>
  <c r="B125" i="16"/>
  <c r="B121" i="16"/>
  <c r="B117" i="16"/>
  <c r="B113" i="16"/>
  <c r="B124" i="16"/>
  <c r="B120" i="16"/>
  <c r="B116" i="16"/>
  <c r="B112" i="16"/>
  <c r="B111" i="16"/>
  <c r="B107" i="16"/>
  <c r="B103" i="16"/>
  <c r="B96" i="16"/>
  <c r="B92" i="16"/>
  <c r="B88" i="16"/>
  <c r="B84" i="16"/>
  <c r="B95" i="16"/>
  <c r="B91" i="16"/>
  <c r="B87" i="16"/>
  <c r="B83" i="16"/>
  <c r="B94" i="16"/>
  <c r="B90" i="16"/>
  <c r="B86" i="16"/>
  <c r="B82" i="16"/>
  <c r="B93" i="16"/>
  <c r="B89" i="16"/>
  <c r="J500" i="21" l="1"/>
  <c r="I500" i="21"/>
  <c r="H500" i="21"/>
  <c r="G500" i="21"/>
  <c r="F500" i="21"/>
  <c r="E500" i="21"/>
  <c r="D500" i="21"/>
  <c r="L500" i="21"/>
  <c r="J499" i="21"/>
  <c r="I499" i="21"/>
  <c r="H499" i="21"/>
  <c r="G499" i="21"/>
  <c r="F499" i="21"/>
  <c r="E499" i="21"/>
  <c r="D499" i="21"/>
  <c r="L499" i="21"/>
  <c r="J498" i="21"/>
  <c r="I498" i="21"/>
  <c r="H498" i="21"/>
  <c r="G498" i="21"/>
  <c r="F498" i="21"/>
  <c r="E498" i="21"/>
  <c r="D498" i="21"/>
  <c r="L498" i="21"/>
  <c r="J497" i="21"/>
  <c r="I497" i="21"/>
  <c r="H497" i="21"/>
  <c r="G497" i="21"/>
  <c r="F497" i="21"/>
  <c r="E497" i="21"/>
  <c r="D497" i="21"/>
  <c r="L497" i="21"/>
  <c r="J496" i="21"/>
  <c r="I496" i="21"/>
  <c r="H496" i="21"/>
  <c r="G496" i="21"/>
  <c r="F496" i="21"/>
  <c r="E496" i="21"/>
  <c r="D496" i="21"/>
  <c r="L496" i="21"/>
  <c r="J495" i="21"/>
  <c r="I495" i="21"/>
  <c r="H495" i="21"/>
  <c r="G495" i="21"/>
  <c r="F495" i="21"/>
  <c r="E495" i="21"/>
  <c r="D495" i="21"/>
  <c r="L495" i="21"/>
  <c r="J494" i="21"/>
  <c r="I494" i="21"/>
  <c r="H494" i="21"/>
  <c r="G494" i="21"/>
  <c r="F494" i="21"/>
  <c r="E494" i="21"/>
  <c r="D494" i="21"/>
  <c r="L494" i="21"/>
  <c r="J493" i="21"/>
  <c r="I493" i="21"/>
  <c r="H493" i="21"/>
  <c r="G493" i="21"/>
  <c r="F493" i="21"/>
  <c r="E493" i="21"/>
  <c r="D493" i="21"/>
  <c r="L493" i="21"/>
  <c r="J492" i="21"/>
  <c r="I492" i="21"/>
  <c r="H492" i="21"/>
  <c r="G492" i="21"/>
  <c r="F492" i="21"/>
  <c r="E492" i="21"/>
  <c r="D492" i="21"/>
  <c r="L492" i="21"/>
  <c r="J491" i="21"/>
  <c r="I491" i="21"/>
  <c r="H491" i="21"/>
  <c r="G491" i="21"/>
  <c r="F491" i="21"/>
  <c r="E491" i="21"/>
  <c r="D491" i="21"/>
  <c r="L491" i="21"/>
  <c r="J490" i="21"/>
  <c r="I490" i="21"/>
  <c r="H490" i="21"/>
  <c r="G490" i="21"/>
  <c r="F490" i="21"/>
  <c r="E490" i="21"/>
  <c r="D490" i="21"/>
  <c r="L490" i="21"/>
  <c r="J489" i="21"/>
  <c r="I489" i="21"/>
  <c r="H489" i="21"/>
  <c r="G489" i="21"/>
  <c r="F489" i="21"/>
  <c r="E489" i="21"/>
  <c r="D489" i="21"/>
  <c r="L489" i="21"/>
  <c r="J488" i="21"/>
  <c r="I488" i="21"/>
  <c r="H488" i="21"/>
  <c r="G488" i="21"/>
  <c r="F488" i="21"/>
  <c r="E488" i="21"/>
  <c r="D488" i="21"/>
  <c r="L488" i="21"/>
  <c r="J487" i="21"/>
  <c r="I487" i="21"/>
  <c r="H487" i="21"/>
  <c r="G487" i="21"/>
  <c r="F487" i="21"/>
  <c r="E487" i="21"/>
  <c r="D487" i="21"/>
  <c r="L487" i="21"/>
  <c r="J486" i="21"/>
  <c r="I486" i="21"/>
  <c r="H486" i="21"/>
  <c r="G486" i="21"/>
  <c r="F486" i="21"/>
  <c r="E486" i="21"/>
  <c r="D486" i="21"/>
  <c r="L486" i="21"/>
  <c r="J485" i="21"/>
  <c r="I485" i="21"/>
  <c r="H485" i="21"/>
  <c r="G485" i="21"/>
  <c r="F485" i="21"/>
  <c r="E485" i="21"/>
  <c r="D485" i="21"/>
  <c r="L485" i="21"/>
  <c r="J484" i="21"/>
  <c r="I484" i="21"/>
  <c r="H484" i="21"/>
  <c r="G484" i="21"/>
  <c r="F484" i="21"/>
  <c r="E484" i="21"/>
  <c r="D484" i="21"/>
  <c r="L484" i="21"/>
  <c r="J483" i="21"/>
  <c r="I483" i="21"/>
  <c r="H483" i="21"/>
  <c r="G483" i="21"/>
  <c r="F483" i="21"/>
  <c r="E483" i="21"/>
  <c r="D483" i="21"/>
  <c r="L483" i="21"/>
  <c r="J482" i="21"/>
  <c r="I482" i="21"/>
  <c r="H482" i="21"/>
  <c r="G482" i="21"/>
  <c r="F482" i="21"/>
  <c r="E482" i="21"/>
  <c r="D482" i="21"/>
  <c r="L482" i="21"/>
  <c r="J481" i="21"/>
  <c r="I481" i="21"/>
  <c r="H481" i="21"/>
  <c r="G481" i="21"/>
  <c r="F481" i="21"/>
  <c r="E481" i="21"/>
  <c r="D481" i="21"/>
  <c r="L481" i="21"/>
  <c r="J480" i="21"/>
  <c r="I480" i="21"/>
  <c r="H480" i="21"/>
  <c r="G480" i="21"/>
  <c r="F480" i="21"/>
  <c r="E480" i="21"/>
  <c r="D480" i="21"/>
  <c r="L480" i="21"/>
  <c r="J479" i="21"/>
  <c r="I479" i="21"/>
  <c r="H479" i="21"/>
  <c r="G479" i="21"/>
  <c r="F479" i="21"/>
  <c r="E479" i="21"/>
  <c r="D479" i="21"/>
  <c r="L479" i="21"/>
  <c r="J478" i="21"/>
  <c r="I478" i="21"/>
  <c r="H478" i="21"/>
  <c r="G478" i="21"/>
  <c r="F478" i="21"/>
  <c r="E478" i="21"/>
  <c r="D478" i="21"/>
  <c r="L478" i="21"/>
  <c r="J477" i="21"/>
  <c r="I477" i="21"/>
  <c r="H477" i="21"/>
  <c r="G477" i="21"/>
  <c r="F477" i="21"/>
  <c r="E477" i="21"/>
  <c r="D477" i="21"/>
  <c r="L477" i="21"/>
  <c r="J476" i="21"/>
  <c r="I476" i="21"/>
  <c r="H476" i="21"/>
  <c r="G476" i="21"/>
  <c r="F476" i="21"/>
  <c r="E476" i="21"/>
  <c r="D476" i="21"/>
  <c r="L476" i="21"/>
  <c r="J475" i="21"/>
  <c r="I475" i="21"/>
  <c r="H475" i="21"/>
  <c r="G475" i="21"/>
  <c r="F475" i="21"/>
  <c r="E475" i="21"/>
  <c r="D475" i="21"/>
  <c r="L475" i="21"/>
  <c r="J474" i="21"/>
  <c r="I474" i="21"/>
  <c r="H474" i="21"/>
  <c r="G474" i="21"/>
  <c r="F474" i="21"/>
  <c r="E474" i="21"/>
  <c r="D474" i="21"/>
  <c r="L474" i="21"/>
  <c r="J473" i="21"/>
  <c r="I473" i="21"/>
  <c r="H473" i="21"/>
  <c r="G473" i="21"/>
  <c r="F473" i="21"/>
  <c r="E473" i="21"/>
  <c r="D473" i="21"/>
  <c r="L473" i="21"/>
  <c r="J472" i="21"/>
  <c r="I472" i="21"/>
  <c r="H472" i="21"/>
  <c r="G472" i="21"/>
  <c r="F472" i="21"/>
  <c r="E472" i="21"/>
  <c r="D472" i="21"/>
  <c r="L472" i="21"/>
  <c r="J471" i="21"/>
  <c r="I471" i="21"/>
  <c r="H471" i="21"/>
  <c r="G471" i="21"/>
  <c r="F471" i="21"/>
  <c r="E471" i="21"/>
  <c r="D471" i="21"/>
  <c r="L471" i="21"/>
  <c r="J470" i="21"/>
  <c r="I470" i="21"/>
  <c r="H470" i="21"/>
  <c r="G470" i="21"/>
  <c r="F470" i="21"/>
  <c r="E470" i="21"/>
  <c r="D470" i="21"/>
  <c r="L470" i="21"/>
  <c r="J469" i="21"/>
  <c r="I469" i="21"/>
  <c r="H469" i="21"/>
  <c r="G469" i="21"/>
  <c r="F469" i="21"/>
  <c r="E469" i="21"/>
  <c r="D469" i="21"/>
  <c r="L469" i="21"/>
  <c r="J468" i="21"/>
  <c r="I468" i="21"/>
  <c r="H468" i="21"/>
  <c r="G468" i="21"/>
  <c r="F468" i="21"/>
  <c r="E468" i="21"/>
  <c r="D468" i="21"/>
  <c r="L468" i="21"/>
  <c r="J467" i="21"/>
  <c r="I467" i="21"/>
  <c r="H467" i="21"/>
  <c r="G467" i="21"/>
  <c r="F467" i="21"/>
  <c r="E467" i="21"/>
  <c r="D467" i="21"/>
  <c r="L467" i="21"/>
  <c r="J466" i="21"/>
  <c r="I466" i="21"/>
  <c r="H466" i="21"/>
  <c r="G466" i="21"/>
  <c r="F466" i="21"/>
  <c r="E466" i="21"/>
  <c r="D466" i="21"/>
  <c r="L466" i="21"/>
  <c r="J465" i="21"/>
  <c r="I465" i="21"/>
  <c r="H465" i="21"/>
  <c r="G465" i="21"/>
  <c r="F465" i="21"/>
  <c r="E465" i="21"/>
  <c r="D465" i="21"/>
  <c r="L465" i="21"/>
  <c r="J464" i="21"/>
  <c r="I464" i="21"/>
  <c r="H464" i="21"/>
  <c r="G464" i="21"/>
  <c r="F464" i="21"/>
  <c r="E464" i="21"/>
  <c r="D464" i="21"/>
  <c r="L464" i="21"/>
  <c r="J463" i="21"/>
  <c r="I463" i="21"/>
  <c r="H463" i="21"/>
  <c r="G463" i="21"/>
  <c r="F463" i="21"/>
  <c r="E463" i="21"/>
  <c r="D463" i="21"/>
  <c r="L463" i="21"/>
  <c r="J462" i="21"/>
  <c r="I462" i="21"/>
  <c r="H462" i="21"/>
  <c r="G462" i="21"/>
  <c r="F462" i="21"/>
  <c r="E462" i="21"/>
  <c r="D462" i="21"/>
  <c r="L462" i="21"/>
  <c r="J461" i="21"/>
  <c r="I461" i="21"/>
  <c r="H461" i="21"/>
  <c r="G461" i="21"/>
  <c r="F461" i="21"/>
  <c r="E461" i="21"/>
  <c r="D461" i="21"/>
  <c r="L461" i="21"/>
  <c r="J460" i="21"/>
  <c r="I460" i="21"/>
  <c r="H460" i="21"/>
  <c r="G460" i="21"/>
  <c r="F460" i="21"/>
  <c r="E460" i="21"/>
  <c r="D460" i="21"/>
  <c r="L460" i="21"/>
  <c r="J459" i="21"/>
  <c r="I459" i="21"/>
  <c r="H459" i="21"/>
  <c r="G459" i="21"/>
  <c r="F459" i="21"/>
  <c r="E459" i="21"/>
  <c r="D459" i="21"/>
  <c r="L459" i="21"/>
  <c r="J458" i="21"/>
  <c r="I458" i="21"/>
  <c r="H458" i="21"/>
  <c r="G458" i="21"/>
  <c r="F458" i="21"/>
  <c r="E458" i="21"/>
  <c r="D458" i="21"/>
  <c r="L458" i="21"/>
  <c r="J457" i="21"/>
  <c r="I457" i="21"/>
  <c r="H457" i="21"/>
  <c r="G457" i="21"/>
  <c r="F457" i="21"/>
  <c r="E457" i="21"/>
  <c r="D457" i="21"/>
  <c r="L457" i="21"/>
  <c r="J456" i="21"/>
  <c r="I456" i="21"/>
  <c r="H456" i="21"/>
  <c r="G456" i="21"/>
  <c r="F456" i="21"/>
  <c r="E456" i="21"/>
  <c r="D456" i="21"/>
  <c r="L456" i="21"/>
  <c r="J455" i="21"/>
  <c r="I455" i="21"/>
  <c r="H455" i="21"/>
  <c r="G455" i="21"/>
  <c r="F455" i="21"/>
  <c r="E455" i="21"/>
  <c r="D455" i="21"/>
  <c r="L455" i="21"/>
  <c r="J454" i="21"/>
  <c r="I454" i="21"/>
  <c r="H454" i="21"/>
  <c r="G454" i="21"/>
  <c r="F454" i="21"/>
  <c r="E454" i="21"/>
  <c r="D454" i="21"/>
  <c r="L454" i="21"/>
  <c r="J453" i="21"/>
  <c r="I453" i="21"/>
  <c r="H453" i="21"/>
  <c r="G453" i="21"/>
  <c r="F453" i="21"/>
  <c r="E453" i="21"/>
  <c r="D453" i="21"/>
  <c r="L453" i="21"/>
  <c r="J452" i="21"/>
  <c r="I452" i="21"/>
  <c r="H452" i="21"/>
  <c r="G452" i="21"/>
  <c r="F452" i="21"/>
  <c r="E452" i="21"/>
  <c r="D452" i="21"/>
  <c r="L452" i="21"/>
  <c r="J451" i="21"/>
  <c r="I451" i="21"/>
  <c r="H451" i="21"/>
  <c r="G451" i="21"/>
  <c r="F451" i="21"/>
  <c r="E451" i="21"/>
  <c r="D451" i="21"/>
  <c r="L451" i="21"/>
  <c r="J450" i="21"/>
  <c r="I450" i="21"/>
  <c r="H450" i="21"/>
  <c r="G450" i="21"/>
  <c r="F450" i="21"/>
  <c r="E450" i="21"/>
  <c r="D450" i="21"/>
  <c r="L450" i="21"/>
  <c r="J449" i="21"/>
  <c r="I449" i="21"/>
  <c r="H449" i="21"/>
  <c r="G449" i="21"/>
  <c r="F449" i="21"/>
  <c r="E449" i="21"/>
  <c r="D449" i="21"/>
  <c r="L449" i="21"/>
  <c r="J448" i="21"/>
  <c r="I448" i="21"/>
  <c r="H448" i="21"/>
  <c r="G448" i="21"/>
  <c r="F448" i="21"/>
  <c r="E448" i="21"/>
  <c r="D448" i="21"/>
  <c r="L448" i="21"/>
  <c r="J447" i="21"/>
  <c r="I447" i="21"/>
  <c r="H447" i="21"/>
  <c r="G447" i="21"/>
  <c r="F447" i="21"/>
  <c r="E447" i="21"/>
  <c r="D447" i="21"/>
  <c r="L447" i="21"/>
  <c r="J446" i="21"/>
  <c r="I446" i="21"/>
  <c r="H446" i="21"/>
  <c r="G446" i="21"/>
  <c r="F446" i="21"/>
  <c r="E446" i="21"/>
  <c r="D446" i="21"/>
  <c r="L446" i="21"/>
  <c r="J445" i="21"/>
  <c r="I445" i="21"/>
  <c r="H445" i="21"/>
  <c r="G445" i="21"/>
  <c r="F445" i="21"/>
  <c r="E445" i="21"/>
  <c r="D445" i="21"/>
  <c r="L445" i="21"/>
  <c r="J444" i="21"/>
  <c r="I444" i="21"/>
  <c r="H444" i="21"/>
  <c r="G444" i="21"/>
  <c r="F444" i="21"/>
  <c r="E444" i="21"/>
  <c r="D444" i="21"/>
  <c r="L444" i="21"/>
  <c r="J443" i="21"/>
  <c r="I443" i="21"/>
  <c r="H443" i="21"/>
  <c r="G443" i="21"/>
  <c r="F443" i="21"/>
  <c r="E443" i="21"/>
  <c r="D443" i="21"/>
  <c r="L443" i="21"/>
  <c r="J442" i="21"/>
  <c r="I442" i="21"/>
  <c r="H442" i="21"/>
  <c r="G442" i="21"/>
  <c r="F442" i="21"/>
  <c r="E442" i="21"/>
  <c r="D442" i="21"/>
  <c r="L442" i="21"/>
  <c r="J441" i="21"/>
  <c r="I441" i="21"/>
  <c r="H441" i="21"/>
  <c r="G441" i="21"/>
  <c r="F441" i="21"/>
  <c r="E441" i="21"/>
  <c r="D441" i="21"/>
  <c r="L441" i="21"/>
  <c r="J440" i="21"/>
  <c r="I440" i="21"/>
  <c r="H440" i="21"/>
  <c r="G440" i="21"/>
  <c r="F440" i="21"/>
  <c r="E440" i="21"/>
  <c r="D440" i="21"/>
  <c r="L440" i="21"/>
  <c r="J439" i="21"/>
  <c r="I439" i="21"/>
  <c r="H439" i="21"/>
  <c r="G439" i="21"/>
  <c r="F439" i="21"/>
  <c r="E439" i="21"/>
  <c r="D439" i="21"/>
  <c r="L439" i="21"/>
  <c r="J438" i="21"/>
  <c r="I438" i="21"/>
  <c r="H438" i="21"/>
  <c r="G438" i="21"/>
  <c r="F438" i="21"/>
  <c r="E438" i="21"/>
  <c r="D438" i="21"/>
  <c r="L438" i="21"/>
  <c r="J437" i="21"/>
  <c r="I437" i="21"/>
  <c r="H437" i="21"/>
  <c r="G437" i="21"/>
  <c r="F437" i="21"/>
  <c r="E437" i="21"/>
  <c r="D437" i="21"/>
  <c r="L437" i="21"/>
  <c r="J436" i="21"/>
  <c r="I436" i="21"/>
  <c r="H436" i="21"/>
  <c r="G436" i="21"/>
  <c r="F436" i="21"/>
  <c r="E436" i="21"/>
  <c r="D436" i="21"/>
  <c r="L436" i="21"/>
  <c r="J435" i="21"/>
  <c r="I435" i="21"/>
  <c r="H435" i="21"/>
  <c r="G435" i="21"/>
  <c r="F435" i="21"/>
  <c r="E435" i="21"/>
  <c r="D435" i="21"/>
  <c r="L435" i="21"/>
  <c r="J434" i="21"/>
  <c r="I434" i="21"/>
  <c r="H434" i="21"/>
  <c r="G434" i="21"/>
  <c r="F434" i="21"/>
  <c r="E434" i="21"/>
  <c r="D434" i="21"/>
  <c r="L434" i="21"/>
  <c r="J433" i="21"/>
  <c r="I433" i="21"/>
  <c r="H433" i="21"/>
  <c r="G433" i="21"/>
  <c r="F433" i="21"/>
  <c r="E433" i="21"/>
  <c r="D433" i="21"/>
  <c r="L433" i="21"/>
  <c r="J432" i="21"/>
  <c r="I432" i="21"/>
  <c r="H432" i="21"/>
  <c r="G432" i="21"/>
  <c r="F432" i="21"/>
  <c r="E432" i="21"/>
  <c r="D432" i="21"/>
  <c r="L432" i="21"/>
  <c r="J431" i="21"/>
  <c r="I431" i="21"/>
  <c r="H431" i="21"/>
  <c r="G431" i="21"/>
  <c r="F431" i="21"/>
  <c r="E431" i="21"/>
  <c r="D431" i="21"/>
  <c r="L431" i="21"/>
  <c r="J430" i="21"/>
  <c r="I430" i="21"/>
  <c r="H430" i="21"/>
  <c r="G430" i="21"/>
  <c r="F430" i="21"/>
  <c r="E430" i="21"/>
  <c r="D430" i="21"/>
  <c r="L430" i="21"/>
  <c r="J429" i="21"/>
  <c r="I429" i="21"/>
  <c r="H429" i="21"/>
  <c r="G429" i="21"/>
  <c r="F429" i="21"/>
  <c r="E429" i="21"/>
  <c r="D429" i="21"/>
  <c r="L429" i="21"/>
  <c r="J428" i="21"/>
  <c r="I428" i="21"/>
  <c r="H428" i="21"/>
  <c r="G428" i="21"/>
  <c r="F428" i="21"/>
  <c r="E428" i="21"/>
  <c r="D428" i="21"/>
  <c r="L428" i="21"/>
  <c r="J427" i="21"/>
  <c r="I427" i="21"/>
  <c r="H427" i="21"/>
  <c r="G427" i="21"/>
  <c r="F427" i="21"/>
  <c r="E427" i="21"/>
  <c r="D427" i="21"/>
  <c r="L427" i="21"/>
  <c r="J426" i="21"/>
  <c r="I426" i="21"/>
  <c r="H426" i="21"/>
  <c r="G426" i="21"/>
  <c r="F426" i="21"/>
  <c r="E426" i="21"/>
  <c r="D426" i="21"/>
  <c r="L426" i="21"/>
  <c r="J425" i="21"/>
  <c r="I425" i="21"/>
  <c r="H425" i="21"/>
  <c r="G425" i="21"/>
  <c r="F425" i="21"/>
  <c r="E425" i="21"/>
  <c r="D425" i="21"/>
  <c r="L425" i="21"/>
  <c r="J424" i="21"/>
  <c r="I424" i="21"/>
  <c r="H424" i="21"/>
  <c r="G424" i="21"/>
  <c r="F424" i="21"/>
  <c r="E424" i="21"/>
  <c r="D424" i="21"/>
  <c r="L424" i="21"/>
  <c r="J423" i="21"/>
  <c r="I423" i="21"/>
  <c r="H423" i="21"/>
  <c r="G423" i="21"/>
  <c r="F423" i="21"/>
  <c r="E423" i="21"/>
  <c r="D423" i="21"/>
  <c r="L423" i="21"/>
  <c r="J422" i="21"/>
  <c r="I422" i="21"/>
  <c r="H422" i="21"/>
  <c r="G422" i="21"/>
  <c r="F422" i="21"/>
  <c r="E422" i="21"/>
  <c r="D422" i="21"/>
  <c r="L422" i="21"/>
  <c r="J421" i="21"/>
  <c r="I421" i="21"/>
  <c r="H421" i="21"/>
  <c r="G421" i="21"/>
  <c r="F421" i="21"/>
  <c r="E421" i="21"/>
  <c r="D421" i="21"/>
  <c r="L421" i="21"/>
  <c r="J420" i="21"/>
  <c r="I420" i="21"/>
  <c r="H420" i="21"/>
  <c r="G420" i="21"/>
  <c r="F420" i="21"/>
  <c r="E420" i="21"/>
  <c r="D420" i="21"/>
  <c r="L420" i="21"/>
  <c r="J419" i="21"/>
  <c r="I419" i="21"/>
  <c r="H419" i="21"/>
  <c r="G419" i="21"/>
  <c r="F419" i="21"/>
  <c r="E419" i="21"/>
  <c r="D419" i="21"/>
  <c r="L419" i="21"/>
  <c r="J418" i="21"/>
  <c r="I418" i="21"/>
  <c r="H418" i="21"/>
  <c r="G418" i="21"/>
  <c r="F418" i="21"/>
  <c r="E418" i="21"/>
  <c r="D418" i="21"/>
  <c r="L418" i="21"/>
  <c r="J417" i="21"/>
  <c r="I417" i="21"/>
  <c r="H417" i="21"/>
  <c r="G417" i="21"/>
  <c r="F417" i="21"/>
  <c r="E417" i="21"/>
  <c r="D417" i="21"/>
  <c r="L417" i="21"/>
  <c r="J416" i="21"/>
  <c r="I416" i="21"/>
  <c r="H416" i="21"/>
  <c r="G416" i="21"/>
  <c r="F416" i="21"/>
  <c r="E416" i="21"/>
  <c r="D416" i="21"/>
  <c r="L416" i="21"/>
  <c r="J415" i="21"/>
  <c r="I415" i="21"/>
  <c r="H415" i="21"/>
  <c r="G415" i="21"/>
  <c r="F415" i="21"/>
  <c r="E415" i="21"/>
  <c r="D415" i="21"/>
  <c r="L415" i="21"/>
  <c r="J414" i="21"/>
  <c r="I414" i="21"/>
  <c r="H414" i="21"/>
  <c r="G414" i="21"/>
  <c r="F414" i="21"/>
  <c r="E414" i="21"/>
  <c r="D414" i="21"/>
  <c r="L414" i="21"/>
  <c r="J413" i="21"/>
  <c r="I413" i="21"/>
  <c r="H413" i="21"/>
  <c r="G413" i="21"/>
  <c r="F413" i="21"/>
  <c r="E413" i="21"/>
  <c r="D413" i="21"/>
  <c r="L413" i="21"/>
  <c r="J412" i="21"/>
  <c r="I412" i="21"/>
  <c r="H412" i="21"/>
  <c r="G412" i="21"/>
  <c r="F412" i="21"/>
  <c r="E412" i="21"/>
  <c r="D412" i="21"/>
  <c r="L412" i="21"/>
  <c r="J411" i="21"/>
  <c r="I411" i="21"/>
  <c r="H411" i="21"/>
  <c r="G411" i="21"/>
  <c r="F411" i="21"/>
  <c r="E411" i="21"/>
  <c r="D411" i="21"/>
  <c r="L411" i="21"/>
  <c r="J410" i="21"/>
  <c r="I410" i="21"/>
  <c r="H410" i="21"/>
  <c r="G410" i="21"/>
  <c r="F410" i="21"/>
  <c r="E410" i="21"/>
  <c r="D410" i="21"/>
  <c r="L410" i="21"/>
  <c r="J409" i="21"/>
  <c r="I409" i="21"/>
  <c r="H409" i="21"/>
  <c r="G409" i="21"/>
  <c r="F409" i="21"/>
  <c r="E409" i="21"/>
  <c r="D409" i="21"/>
  <c r="L409" i="21"/>
  <c r="J408" i="21"/>
  <c r="I408" i="21"/>
  <c r="H408" i="21"/>
  <c r="G408" i="21"/>
  <c r="F408" i="21"/>
  <c r="E408" i="21"/>
  <c r="D408" i="21"/>
  <c r="L408" i="21"/>
  <c r="J407" i="21"/>
  <c r="I407" i="21"/>
  <c r="H407" i="21"/>
  <c r="G407" i="21"/>
  <c r="F407" i="21"/>
  <c r="E407" i="21"/>
  <c r="D407" i="21"/>
  <c r="L407" i="21"/>
  <c r="J406" i="21"/>
  <c r="I406" i="21"/>
  <c r="H406" i="21"/>
  <c r="G406" i="21"/>
  <c r="F406" i="21"/>
  <c r="E406" i="21"/>
  <c r="D406" i="21"/>
  <c r="L406" i="21"/>
  <c r="J405" i="21"/>
  <c r="I405" i="21"/>
  <c r="H405" i="21"/>
  <c r="G405" i="21"/>
  <c r="F405" i="21"/>
  <c r="E405" i="21"/>
  <c r="D405" i="21"/>
  <c r="L405" i="21"/>
  <c r="J404" i="21"/>
  <c r="I404" i="21"/>
  <c r="H404" i="21"/>
  <c r="G404" i="21"/>
  <c r="F404" i="21"/>
  <c r="E404" i="21"/>
  <c r="D404" i="21"/>
  <c r="L404" i="21"/>
  <c r="J403" i="21"/>
  <c r="I403" i="21"/>
  <c r="H403" i="21"/>
  <c r="G403" i="21"/>
  <c r="F403" i="21"/>
  <c r="E403" i="21"/>
  <c r="D403" i="21"/>
  <c r="L403" i="21"/>
  <c r="J402" i="21"/>
  <c r="I402" i="21"/>
  <c r="H402" i="21"/>
  <c r="G402" i="21"/>
  <c r="F402" i="21"/>
  <c r="E402" i="21"/>
  <c r="D402" i="21"/>
  <c r="L402" i="21"/>
  <c r="J401" i="21"/>
  <c r="I401" i="21"/>
  <c r="H401" i="21"/>
  <c r="G401" i="21"/>
  <c r="F401" i="21"/>
  <c r="E401" i="21"/>
  <c r="D401" i="21"/>
  <c r="L401" i="21"/>
  <c r="J400" i="21"/>
  <c r="I400" i="21"/>
  <c r="H400" i="21"/>
  <c r="G400" i="21"/>
  <c r="F400" i="21"/>
  <c r="E400" i="21"/>
  <c r="D400" i="21"/>
  <c r="L400" i="21"/>
  <c r="J399" i="21"/>
  <c r="I399" i="21"/>
  <c r="H399" i="21"/>
  <c r="G399" i="21"/>
  <c r="F399" i="21"/>
  <c r="E399" i="21"/>
  <c r="D399" i="21"/>
  <c r="L399" i="21"/>
  <c r="J398" i="21"/>
  <c r="I398" i="21"/>
  <c r="H398" i="21"/>
  <c r="G398" i="21"/>
  <c r="F398" i="21"/>
  <c r="E398" i="21"/>
  <c r="D398" i="21"/>
  <c r="L398" i="21"/>
  <c r="J397" i="21"/>
  <c r="I397" i="21"/>
  <c r="H397" i="21"/>
  <c r="G397" i="21"/>
  <c r="F397" i="21"/>
  <c r="E397" i="21"/>
  <c r="D397" i="21"/>
  <c r="L397" i="21"/>
  <c r="J396" i="21"/>
  <c r="I396" i="21"/>
  <c r="H396" i="21"/>
  <c r="G396" i="21"/>
  <c r="F396" i="21"/>
  <c r="E396" i="21"/>
  <c r="D396" i="21"/>
  <c r="L396" i="21"/>
  <c r="J395" i="21"/>
  <c r="I395" i="21"/>
  <c r="H395" i="21"/>
  <c r="G395" i="21"/>
  <c r="F395" i="21"/>
  <c r="E395" i="21"/>
  <c r="D395" i="21"/>
  <c r="L395" i="21"/>
  <c r="J394" i="21"/>
  <c r="I394" i="21"/>
  <c r="H394" i="21"/>
  <c r="G394" i="21"/>
  <c r="F394" i="21"/>
  <c r="E394" i="21"/>
  <c r="D394" i="21"/>
  <c r="L394" i="21"/>
  <c r="J393" i="21"/>
  <c r="I393" i="21"/>
  <c r="H393" i="21"/>
  <c r="G393" i="21"/>
  <c r="F393" i="21"/>
  <c r="E393" i="21"/>
  <c r="D393" i="21"/>
  <c r="L393" i="21"/>
  <c r="J392" i="21"/>
  <c r="I392" i="21"/>
  <c r="H392" i="21"/>
  <c r="G392" i="21"/>
  <c r="F392" i="21"/>
  <c r="E392" i="21"/>
  <c r="D392" i="21"/>
  <c r="L392" i="21"/>
  <c r="J391" i="21"/>
  <c r="I391" i="21"/>
  <c r="H391" i="21"/>
  <c r="G391" i="21"/>
  <c r="F391" i="21"/>
  <c r="E391" i="21"/>
  <c r="D391" i="21"/>
  <c r="L391" i="21"/>
  <c r="J390" i="21"/>
  <c r="I390" i="21"/>
  <c r="H390" i="21"/>
  <c r="G390" i="21"/>
  <c r="F390" i="21"/>
  <c r="E390" i="21"/>
  <c r="D390" i="21"/>
  <c r="L390" i="21"/>
  <c r="J389" i="21"/>
  <c r="I389" i="21"/>
  <c r="H389" i="21"/>
  <c r="G389" i="21"/>
  <c r="F389" i="21"/>
  <c r="E389" i="21"/>
  <c r="D389" i="21"/>
  <c r="L389" i="21"/>
  <c r="J388" i="21"/>
  <c r="I388" i="21"/>
  <c r="H388" i="21"/>
  <c r="G388" i="21"/>
  <c r="F388" i="21"/>
  <c r="E388" i="21"/>
  <c r="D388" i="21"/>
  <c r="L388" i="21"/>
  <c r="J387" i="21"/>
  <c r="I387" i="21"/>
  <c r="H387" i="21"/>
  <c r="G387" i="21"/>
  <c r="F387" i="21"/>
  <c r="E387" i="21"/>
  <c r="D387" i="21"/>
  <c r="L387" i="21"/>
  <c r="J386" i="21"/>
  <c r="I386" i="21"/>
  <c r="H386" i="21"/>
  <c r="G386" i="21"/>
  <c r="F386" i="21"/>
  <c r="E386" i="21"/>
  <c r="D386" i="21"/>
  <c r="L386" i="21"/>
  <c r="J385" i="21"/>
  <c r="I385" i="21"/>
  <c r="H385" i="21"/>
  <c r="G385" i="21"/>
  <c r="F385" i="21"/>
  <c r="E385" i="21"/>
  <c r="D385" i="21"/>
  <c r="L385" i="21"/>
  <c r="J384" i="21"/>
  <c r="I384" i="21"/>
  <c r="H384" i="21"/>
  <c r="G384" i="21"/>
  <c r="F384" i="21"/>
  <c r="E384" i="21"/>
  <c r="D384" i="21"/>
  <c r="L384" i="21"/>
  <c r="J383" i="21"/>
  <c r="I383" i="21"/>
  <c r="H383" i="21"/>
  <c r="G383" i="21"/>
  <c r="F383" i="21"/>
  <c r="E383" i="21"/>
  <c r="D383" i="21"/>
  <c r="L383" i="21"/>
  <c r="J382" i="21"/>
  <c r="I382" i="21"/>
  <c r="H382" i="21"/>
  <c r="G382" i="21"/>
  <c r="F382" i="21"/>
  <c r="E382" i="21"/>
  <c r="D382" i="21"/>
  <c r="L382" i="21"/>
  <c r="J381" i="21"/>
  <c r="I381" i="21"/>
  <c r="H381" i="21"/>
  <c r="G381" i="21"/>
  <c r="F381" i="21"/>
  <c r="E381" i="21"/>
  <c r="D381" i="21"/>
  <c r="L381" i="21"/>
  <c r="J380" i="21"/>
  <c r="I380" i="21"/>
  <c r="H380" i="21"/>
  <c r="G380" i="21"/>
  <c r="F380" i="21"/>
  <c r="E380" i="21"/>
  <c r="D380" i="21"/>
  <c r="L380" i="21"/>
  <c r="J379" i="21"/>
  <c r="I379" i="21"/>
  <c r="H379" i="21"/>
  <c r="G379" i="21"/>
  <c r="F379" i="21"/>
  <c r="E379" i="21"/>
  <c r="D379" i="21"/>
  <c r="L379" i="21"/>
  <c r="J378" i="21"/>
  <c r="I378" i="21"/>
  <c r="H378" i="21"/>
  <c r="G378" i="21"/>
  <c r="F378" i="21"/>
  <c r="E378" i="21"/>
  <c r="D378" i="21"/>
  <c r="L378" i="21"/>
  <c r="J377" i="21"/>
  <c r="I377" i="21"/>
  <c r="H377" i="21"/>
  <c r="G377" i="21"/>
  <c r="F377" i="21"/>
  <c r="E377" i="21"/>
  <c r="D377" i="21"/>
  <c r="L377" i="21"/>
  <c r="J376" i="21"/>
  <c r="I376" i="21"/>
  <c r="H376" i="21"/>
  <c r="G376" i="21"/>
  <c r="F376" i="21"/>
  <c r="E376" i="21"/>
  <c r="D376" i="21"/>
  <c r="L376" i="21"/>
  <c r="J375" i="21"/>
  <c r="I375" i="21"/>
  <c r="H375" i="21"/>
  <c r="G375" i="21"/>
  <c r="F375" i="21"/>
  <c r="E375" i="21"/>
  <c r="D375" i="21"/>
  <c r="L375" i="21"/>
  <c r="J374" i="21"/>
  <c r="I374" i="21"/>
  <c r="H374" i="21"/>
  <c r="G374" i="21"/>
  <c r="F374" i="21"/>
  <c r="E374" i="21"/>
  <c r="D374" i="21"/>
  <c r="L374" i="21"/>
  <c r="J373" i="21"/>
  <c r="I373" i="21"/>
  <c r="H373" i="21"/>
  <c r="G373" i="21"/>
  <c r="F373" i="21"/>
  <c r="E373" i="21"/>
  <c r="D373" i="21"/>
  <c r="L373" i="21"/>
  <c r="J372" i="21"/>
  <c r="I372" i="21"/>
  <c r="H372" i="21"/>
  <c r="G372" i="21"/>
  <c r="F372" i="21"/>
  <c r="E372" i="21"/>
  <c r="D372" i="21"/>
  <c r="L372" i="21"/>
  <c r="J371" i="21"/>
  <c r="I371" i="21"/>
  <c r="H371" i="21"/>
  <c r="G371" i="21"/>
  <c r="F371" i="21"/>
  <c r="E371" i="21"/>
  <c r="D371" i="21"/>
  <c r="L371" i="21"/>
  <c r="J370" i="21"/>
  <c r="I370" i="21"/>
  <c r="H370" i="21"/>
  <c r="G370" i="21"/>
  <c r="F370" i="21"/>
  <c r="E370" i="21"/>
  <c r="D370" i="21"/>
  <c r="L370" i="21"/>
  <c r="J369" i="21"/>
  <c r="I369" i="21"/>
  <c r="H369" i="21"/>
  <c r="G369" i="21"/>
  <c r="F369" i="21"/>
  <c r="E369" i="21"/>
  <c r="D369" i="21"/>
  <c r="L369" i="21"/>
  <c r="J368" i="21"/>
  <c r="I368" i="21"/>
  <c r="H368" i="21"/>
  <c r="G368" i="21"/>
  <c r="F368" i="21"/>
  <c r="E368" i="21"/>
  <c r="D368" i="21"/>
  <c r="L368" i="21"/>
  <c r="J367" i="21"/>
  <c r="I367" i="21"/>
  <c r="H367" i="21"/>
  <c r="G367" i="21"/>
  <c r="F367" i="21"/>
  <c r="E367" i="21"/>
  <c r="D367" i="21"/>
  <c r="L367" i="21"/>
  <c r="J366" i="21"/>
  <c r="I366" i="21"/>
  <c r="H366" i="21"/>
  <c r="G366" i="21"/>
  <c r="F366" i="21"/>
  <c r="E366" i="21"/>
  <c r="D366" i="21"/>
  <c r="L366" i="21"/>
  <c r="J365" i="21"/>
  <c r="I365" i="21"/>
  <c r="H365" i="21"/>
  <c r="G365" i="21"/>
  <c r="F365" i="21"/>
  <c r="E365" i="21"/>
  <c r="D365" i="21"/>
  <c r="L365" i="21"/>
  <c r="J364" i="21"/>
  <c r="I364" i="21"/>
  <c r="H364" i="21"/>
  <c r="G364" i="21"/>
  <c r="F364" i="21"/>
  <c r="E364" i="21"/>
  <c r="D364" i="21"/>
  <c r="L364" i="21"/>
  <c r="J363" i="21"/>
  <c r="I363" i="21"/>
  <c r="H363" i="21"/>
  <c r="G363" i="21"/>
  <c r="F363" i="21"/>
  <c r="E363" i="21"/>
  <c r="D363" i="21"/>
  <c r="L363" i="21"/>
  <c r="J362" i="21"/>
  <c r="I362" i="21"/>
  <c r="H362" i="21"/>
  <c r="G362" i="21"/>
  <c r="F362" i="21"/>
  <c r="E362" i="21"/>
  <c r="D362" i="21"/>
  <c r="L362" i="21"/>
  <c r="J361" i="21"/>
  <c r="I361" i="21"/>
  <c r="H361" i="21"/>
  <c r="G361" i="21"/>
  <c r="F361" i="21"/>
  <c r="E361" i="21"/>
  <c r="D361" i="21"/>
  <c r="L361" i="21"/>
  <c r="J360" i="21"/>
  <c r="I360" i="21"/>
  <c r="H360" i="21"/>
  <c r="G360" i="21"/>
  <c r="F360" i="21"/>
  <c r="E360" i="21"/>
  <c r="D360" i="21"/>
  <c r="L360" i="21"/>
  <c r="J359" i="21"/>
  <c r="I359" i="21"/>
  <c r="H359" i="21"/>
  <c r="G359" i="21"/>
  <c r="F359" i="21"/>
  <c r="E359" i="21"/>
  <c r="D359" i="21"/>
  <c r="L359" i="21"/>
  <c r="J358" i="21"/>
  <c r="I358" i="21"/>
  <c r="H358" i="21"/>
  <c r="G358" i="21"/>
  <c r="F358" i="21"/>
  <c r="E358" i="21"/>
  <c r="D358" i="21"/>
  <c r="L358" i="21"/>
  <c r="J357" i="21"/>
  <c r="I357" i="21"/>
  <c r="H357" i="21"/>
  <c r="G357" i="21"/>
  <c r="F357" i="21"/>
  <c r="E357" i="21"/>
  <c r="D357" i="21"/>
  <c r="L357" i="21"/>
  <c r="J356" i="21"/>
  <c r="I356" i="21"/>
  <c r="H356" i="21"/>
  <c r="G356" i="21"/>
  <c r="F356" i="21"/>
  <c r="E356" i="21"/>
  <c r="D356" i="21"/>
  <c r="L356" i="21"/>
  <c r="J355" i="21"/>
  <c r="I355" i="21"/>
  <c r="H355" i="21"/>
  <c r="G355" i="21"/>
  <c r="F355" i="21"/>
  <c r="E355" i="21"/>
  <c r="D355" i="21"/>
  <c r="L355" i="21"/>
  <c r="J354" i="21"/>
  <c r="I354" i="21"/>
  <c r="H354" i="21"/>
  <c r="G354" i="21"/>
  <c r="F354" i="21"/>
  <c r="E354" i="21"/>
  <c r="D354" i="21"/>
  <c r="L354" i="21"/>
  <c r="J353" i="21"/>
  <c r="I353" i="21"/>
  <c r="H353" i="21"/>
  <c r="G353" i="21"/>
  <c r="F353" i="21"/>
  <c r="E353" i="21"/>
  <c r="D353" i="21"/>
  <c r="L353" i="21"/>
  <c r="J352" i="21"/>
  <c r="I352" i="21"/>
  <c r="H352" i="21"/>
  <c r="G352" i="21"/>
  <c r="F352" i="21"/>
  <c r="E352" i="21"/>
  <c r="D352" i="21"/>
  <c r="L352" i="21"/>
  <c r="J351" i="21"/>
  <c r="I351" i="21"/>
  <c r="H351" i="21"/>
  <c r="G351" i="21"/>
  <c r="F351" i="21"/>
  <c r="E351" i="21"/>
  <c r="D351" i="21"/>
  <c r="L351" i="21"/>
  <c r="J350" i="21"/>
  <c r="I350" i="21"/>
  <c r="H350" i="21"/>
  <c r="G350" i="21"/>
  <c r="F350" i="21"/>
  <c r="E350" i="21"/>
  <c r="D350" i="21"/>
  <c r="L350" i="21"/>
  <c r="J349" i="21"/>
  <c r="I349" i="21"/>
  <c r="H349" i="21"/>
  <c r="G349" i="21"/>
  <c r="F349" i="21"/>
  <c r="E349" i="21"/>
  <c r="D349" i="21"/>
  <c r="L349" i="21"/>
  <c r="J348" i="21"/>
  <c r="I348" i="21"/>
  <c r="H348" i="21"/>
  <c r="G348" i="21"/>
  <c r="F348" i="21"/>
  <c r="E348" i="21"/>
  <c r="D348" i="21"/>
  <c r="L348" i="21"/>
  <c r="J347" i="21"/>
  <c r="I347" i="21"/>
  <c r="H347" i="21"/>
  <c r="G347" i="21"/>
  <c r="F347" i="21"/>
  <c r="E347" i="21"/>
  <c r="D347" i="21"/>
  <c r="L347" i="21"/>
  <c r="J346" i="21"/>
  <c r="I346" i="21"/>
  <c r="H346" i="21"/>
  <c r="G346" i="21"/>
  <c r="F346" i="21"/>
  <c r="E346" i="21"/>
  <c r="D346" i="21"/>
  <c r="L346" i="21"/>
  <c r="J345" i="21"/>
  <c r="I345" i="21"/>
  <c r="H345" i="21"/>
  <c r="G345" i="21"/>
  <c r="F345" i="21"/>
  <c r="E345" i="21"/>
  <c r="D345" i="21"/>
  <c r="L345" i="21"/>
  <c r="J344" i="21"/>
  <c r="I344" i="21"/>
  <c r="H344" i="21"/>
  <c r="G344" i="21"/>
  <c r="F344" i="21"/>
  <c r="E344" i="21"/>
  <c r="D344" i="21"/>
  <c r="L344" i="21"/>
  <c r="J343" i="21"/>
  <c r="I343" i="21"/>
  <c r="H343" i="21"/>
  <c r="G343" i="21"/>
  <c r="F343" i="21"/>
  <c r="E343" i="21"/>
  <c r="D343" i="21"/>
  <c r="L343" i="21"/>
  <c r="J342" i="21"/>
  <c r="I342" i="21"/>
  <c r="H342" i="21"/>
  <c r="G342" i="21"/>
  <c r="F342" i="21"/>
  <c r="E342" i="21"/>
  <c r="D342" i="21"/>
  <c r="L342" i="21"/>
  <c r="J341" i="21"/>
  <c r="I341" i="21"/>
  <c r="H341" i="21"/>
  <c r="G341" i="21"/>
  <c r="F341" i="21"/>
  <c r="E341" i="21"/>
  <c r="D341" i="21"/>
  <c r="L341" i="21"/>
  <c r="J340" i="21"/>
  <c r="I340" i="21"/>
  <c r="H340" i="21"/>
  <c r="G340" i="21"/>
  <c r="F340" i="21"/>
  <c r="E340" i="21"/>
  <c r="D340" i="21"/>
  <c r="L340" i="21"/>
  <c r="J339" i="21"/>
  <c r="I339" i="21"/>
  <c r="H339" i="21"/>
  <c r="G339" i="21"/>
  <c r="F339" i="21"/>
  <c r="E339" i="21"/>
  <c r="D339" i="21"/>
  <c r="L339" i="21"/>
  <c r="J338" i="21"/>
  <c r="I338" i="21"/>
  <c r="H338" i="21"/>
  <c r="G338" i="21"/>
  <c r="F338" i="21"/>
  <c r="E338" i="21"/>
  <c r="D338" i="21"/>
  <c r="L338" i="21"/>
  <c r="J337" i="21"/>
  <c r="I337" i="21"/>
  <c r="H337" i="21"/>
  <c r="G337" i="21"/>
  <c r="F337" i="21"/>
  <c r="E337" i="21"/>
  <c r="D337" i="21"/>
  <c r="L337" i="21"/>
  <c r="J336" i="21"/>
  <c r="I336" i="21"/>
  <c r="H336" i="21"/>
  <c r="G336" i="21"/>
  <c r="F336" i="21"/>
  <c r="E336" i="21"/>
  <c r="D336" i="21"/>
  <c r="L336" i="21"/>
  <c r="J335" i="21"/>
  <c r="I335" i="21"/>
  <c r="H335" i="21"/>
  <c r="G335" i="21"/>
  <c r="F335" i="21"/>
  <c r="E335" i="21"/>
  <c r="D335" i="21"/>
  <c r="L335" i="21"/>
  <c r="J334" i="21"/>
  <c r="I334" i="21"/>
  <c r="H334" i="21"/>
  <c r="G334" i="21"/>
  <c r="F334" i="21"/>
  <c r="E334" i="21"/>
  <c r="D334" i="21"/>
  <c r="L334" i="21"/>
  <c r="J333" i="21"/>
  <c r="I333" i="21"/>
  <c r="H333" i="21"/>
  <c r="G333" i="21"/>
  <c r="F333" i="21"/>
  <c r="E333" i="21"/>
  <c r="D333" i="21"/>
  <c r="L333" i="21"/>
  <c r="J332" i="21"/>
  <c r="I332" i="21"/>
  <c r="H332" i="21"/>
  <c r="G332" i="21"/>
  <c r="F332" i="21"/>
  <c r="E332" i="21"/>
  <c r="D332" i="21"/>
  <c r="L332" i="21"/>
  <c r="J331" i="21"/>
  <c r="I331" i="21"/>
  <c r="H331" i="21"/>
  <c r="G331" i="21"/>
  <c r="F331" i="21"/>
  <c r="E331" i="21"/>
  <c r="D331" i="21"/>
  <c r="L331" i="21"/>
  <c r="J330" i="21"/>
  <c r="I330" i="21"/>
  <c r="H330" i="21"/>
  <c r="G330" i="21"/>
  <c r="F330" i="21"/>
  <c r="E330" i="21"/>
  <c r="D330" i="21"/>
  <c r="L330" i="21"/>
  <c r="J329" i="21"/>
  <c r="I329" i="21"/>
  <c r="H329" i="21"/>
  <c r="G329" i="21"/>
  <c r="F329" i="21"/>
  <c r="E329" i="21"/>
  <c r="D329" i="21"/>
  <c r="L329" i="21"/>
  <c r="J328" i="21"/>
  <c r="I328" i="21"/>
  <c r="H328" i="21"/>
  <c r="G328" i="21"/>
  <c r="F328" i="21"/>
  <c r="E328" i="21"/>
  <c r="D328" i="21"/>
  <c r="L328" i="21"/>
  <c r="J327" i="21"/>
  <c r="I327" i="21"/>
  <c r="H327" i="21"/>
  <c r="G327" i="21"/>
  <c r="F327" i="21"/>
  <c r="E327" i="21"/>
  <c r="D327" i="21"/>
  <c r="L327" i="21"/>
  <c r="J326" i="21"/>
  <c r="I326" i="21"/>
  <c r="H326" i="21"/>
  <c r="G326" i="21"/>
  <c r="F326" i="21"/>
  <c r="E326" i="21"/>
  <c r="D326" i="21"/>
  <c r="L326" i="21"/>
  <c r="J325" i="21"/>
  <c r="I325" i="21"/>
  <c r="H325" i="21"/>
  <c r="G325" i="21"/>
  <c r="F325" i="21"/>
  <c r="E325" i="21"/>
  <c r="D325" i="21"/>
  <c r="L325" i="21"/>
  <c r="J324" i="21"/>
  <c r="I324" i="21"/>
  <c r="H324" i="21"/>
  <c r="G324" i="21"/>
  <c r="F324" i="21"/>
  <c r="E324" i="21"/>
  <c r="D324" i="21"/>
  <c r="L324" i="21"/>
  <c r="J323" i="21"/>
  <c r="I323" i="21"/>
  <c r="H323" i="21"/>
  <c r="G323" i="21"/>
  <c r="F323" i="21"/>
  <c r="E323" i="21"/>
  <c r="D323" i="21"/>
  <c r="L323" i="21"/>
  <c r="J322" i="21"/>
  <c r="I322" i="21"/>
  <c r="H322" i="21"/>
  <c r="G322" i="21"/>
  <c r="F322" i="21"/>
  <c r="E322" i="21"/>
  <c r="D322" i="21"/>
  <c r="L322" i="21"/>
  <c r="J321" i="21"/>
  <c r="I321" i="21"/>
  <c r="H321" i="21"/>
  <c r="G321" i="21"/>
  <c r="F321" i="21"/>
  <c r="E321" i="21"/>
  <c r="D321" i="21"/>
  <c r="L321" i="21"/>
  <c r="J320" i="21"/>
  <c r="I320" i="21"/>
  <c r="H320" i="21"/>
  <c r="G320" i="21"/>
  <c r="F320" i="21"/>
  <c r="E320" i="21"/>
  <c r="D320" i="21"/>
  <c r="L320" i="21"/>
  <c r="J319" i="21"/>
  <c r="I319" i="21"/>
  <c r="H319" i="21"/>
  <c r="G319" i="21"/>
  <c r="F319" i="21"/>
  <c r="E319" i="21"/>
  <c r="D319" i="21"/>
  <c r="L319" i="21"/>
  <c r="J318" i="21"/>
  <c r="I318" i="21"/>
  <c r="H318" i="21"/>
  <c r="G318" i="21"/>
  <c r="F318" i="21"/>
  <c r="E318" i="21"/>
  <c r="D318" i="21"/>
  <c r="L318" i="21"/>
  <c r="J317" i="21"/>
  <c r="I317" i="21"/>
  <c r="H317" i="21"/>
  <c r="G317" i="21"/>
  <c r="F317" i="21"/>
  <c r="E317" i="21"/>
  <c r="D317" i="21"/>
  <c r="L317" i="21"/>
  <c r="J316" i="21"/>
  <c r="I316" i="21"/>
  <c r="H316" i="21"/>
  <c r="G316" i="21"/>
  <c r="F316" i="21"/>
  <c r="E316" i="21"/>
  <c r="D316" i="21"/>
  <c r="L316" i="21"/>
  <c r="J315" i="21"/>
  <c r="I315" i="21"/>
  <c r="H315" i="21"/>
  <c r="G315" i="21"/>
  <c r="F315" i="21"/>
  <c r="E315" i="21"/>
  <c r="D315" i="21"/>
  <c r="L315" i="21"/>
  <c r="J314" i="21"/>
  <c r="I314" i="21"/>
  <c r="H314" i="21"/>
  <c r="G314" i="21"/>
  <c r="F314" i="21"/>
  <c r="E314" i="21"/>
  <c r="D314" i="21"/>
  <c r="L314" i="21"/>
  <c r="J313" i="21"/>
  <c r="I313" i="21"/>
  <c r="H313" i="21"/>
  <c r="G313" i="21"/>
  <c r="F313" i="21"/>
  <c r="E313" i="21"/>
  <c r="D313" i="21"/>
  <c r="L313" i="21"/>
  <c r="J312" i="21"/>
  <c r="I312" i="21"/>
  <c r="H312" i="21"/>
  <c r="G312" i="21"/>
  <c r="F312" i="21"/>
  <c r="E312" i="21"/>
  <c r="D312" i="21"/>
  <c r="L312" i="21"/>
  <c r="J311" i="21"/>
  <c r="I311" i="21"/>
  <c r="H311" i="21"/>
  <c r="G311" i="21"/>
  <c r="F311" i="21"/>
  <c r="E311" i="21"/>
  <c r="D311" i="21"/>
  <c r="L311" i="21"/>
  <c r="J310" i="21"/>
  <c r="I310" i="21"/>
  <c r="H310" i="21"/>
  <c r="G310" i="21"/>
  <c r="F310" i="21"/>
  <c r="E310" i="21"/>
  <c r="D310" i="21"/>
  <c r="L310" i="21"/>
  <c r="J309" i="21"/>
  <c r="I309" i="21"/>
  <c r="H309" i="21"/>
  <c r="G309" i="21"/>
  <c r="F309" i="21"/>
  <c r="E309" i="21"/>
  <c r="D309" i="21"/>
  <c r="L309" i="21"/>
  <c r="J308" i="21"/>
  <c r="I308" i="21"/>
  <c r="H308" i="21"/>
  <c r="G308" i="21"/>
  <c r="F308" i="21"/>
  <c r="E308" i="21"/>
  <c r="D308" i="21"/>
  <c r="L308" i="21"/>
  <c r="J307" i="21"/>
  <c r="I307" i="21"/>
  <c r="H307" i="21"/>
  <c r="G307" i="21"/>
  <c r="F307" i="21"/>
  <c r="E307" i="21"/>
  <c r="D307" i="21"/>
  <c r="L307" i="21"/>
  <c r="J306" i="21"/>
  <c r="I306" i="21"/>
  <c r="H306" i="21"/>
  <c r="G306" i="21"/>
  <c r="F306" i="21"/>
  <c r="E306" i="21"/>
  <c r="D306" i="21"/>
  <c r="L306" i="21"/>
  <c r="J305" i="21"/>
  <c r="I305" i="21"/>
  <c r="H305" i="21"/>
  <c r="G305" i="21"/>
  <c r="F305" i="21"/>
  <c r="E305" i="21"/>
  <c r="D305" i="21"/>
  <c r="L305" i="21"/>
  <c r="J304" i="21"/>
  <c r="I304" i="21"/>
  <c r="H304" i="21"/>
  <c r="G304" i="21"/>
  <c r="F304" i="21"/>
  <c r="E304" i="21"/>
  <c r="D304" i="21"/>
  <c r="L304" i="21"/>
  <c r="J303" i="21"/>
  <c r="I303" i="21"/>
  <c r="H303" i="21"/>
  <c r="G303" i="21"/>
  <c r="F303" i="21"/>
  <c r="E303" i="21"/>
  <c r="D303" i="21"/>
  <c r="L303" i="21"/>
  <c r="J302" i="21"/>
  <c r="I302" i="21"/>
  <c r="H302" i="21"/>
  <c r="G302" i="21"/>
  <c r="F302" i="21"/>
  <c r="E302" i="21"/>
  <c r="D302" i="21"/>
  <c r="L302" i="21"/>
  <c r="J301" i="21"/>
  <c r="I301" i="21"/>
  <c r="H301" i="21"/>
  <c r="G301" i="21"/>
  <c r="F301" i="21"/>
  <c r="E301" i="21"/>
  <c r="D301" i="21"/>
  <c r="L301" i="21"/>
  <c r="J300" i="21"/>
  <c r="I300" i="21"/>
  <c r="H300" i="21"/>
  <c r="G300" i="21"/>
  <c r="F300" i="21"/>
  <c r="E300" i="21"/>
  <c r="D300" i="21"/>
  <c r="L300" i="21"/>
  <c r="J299" i="21"/>
  <c r="I299" i="21"/>
  <c r="H299" i="21"/>
  <c r="G299" i="21"/>
  <c r="F299" i="21"/>
  <c r="E299" i="21"/>
  <c r="D299" i="21"/>
  <c r="L299" i="21"/>
  <c r="J298" i="21"/>
  <c r="I298" i="21"/>
  <c r="H298" i="21"/>
  <c r="G298" i="21"/>
  <c r="F298" i="21"/>
  <c r="E298" i="21"/>
  <c r="D298" i="21"/>
  <c r="L298" i="21"/>
  <c r="J297" i="21"/>
  <c r="I297" i="21"/>
  <c r="H297" i="21"/>
  <c r="G297" i="21"/>
  <c r="F297" i="21"/>
  <c r="E297" i="21"/>
  <c r="D297" i="21"/>
  <c r="L297" i="21"/>
  <c r="J296" i="21"/>
  <c r="I296" i="21"/>
  <c r="H296" i="21"/>
  <c r="G296" i="21"/>
  <c r="F296" i="21"/>
  <c r="E296" i="21"/>
  <c r="D296" i="21"/>
  <c r="L296" i="21"/>
  <c r="J295" i="21"/>
  <c r="I295" i="21"/>
  <c r="H295" i="21"/>
  <c r="G295" i="21"/>
  <c r="F295" i="21"/>
  <c r="E295" i="21"/>
  <c r="D295" i="21"/>
  <c r="L295" i="21"/>
  <c r="J294" i="21"/>
  <c r="I294" i="21"/>
  <c r="H294" i="21"/>
  <c r="G294" i="21"/>
  <c r="F294" i="21"/>
  <c r="E294" i="21"/>
  <c r="D294" i="21"/>
  <c r="L294" i="21"/>
  <c r="J293" i="21"/>
  <c r="I293" i="21"/>
  <c r="H293" i="21"/>
  <c r="G293" i="21"/>
  <c r="F293" i="21"/>
  <c r="E293" i="21"/>
  <c r="D293" i="21"/>
  <c r="L293" i="21"/>
  <c r="J292" i="21"/>
  <c r="I292" i="21"/>
  <c r="H292" i="21"/>
  <c r="G292" i="21"/>
  <c r="F292" i="21"/>
  <c r="E292" i="21"/>
  <c r="D292" i="21"/>
  <c r="L292" i="21"/>
  <c r="J291" i="21"/>
  <c r="I291" i="21"/>
  <c r="H291" i="21"/>
  <c r="G291" i="21"/>
  <c r="F291" i="21"/>
  <c r="E291" i="21"/>
  <c r="D291" i="21"/>
  <c r="L291" i="21"/>
  <c r="J290" i="21"/>
  <c r="I290" i="21"/>
  <c r="H290" i="21"/>
  <c r="G290" i="21"/>
  <c r="F290" i="21"/>
  <c r="E290" i="21"/>
  <c r="D290" i="21"/>
  <c r="L290" i="21"/>
  <c r="J289" i="21"/>
  <c r="I289" i="21"/>
  <c r="H289" i="21"/>
  <c r="G289" i="21"/>
  <c r="F289" i="21"/>
  <c r="E289" i="21"/>
  <c r="D289" i="21"/>
  <c r="L289" i="21"/>
  <c r="J288" i="21"/>
  <c r="I288" i="21"/>
  <c r="H288" i="21"/>
  <c r="G288" i="21"/>
  <c r="F288" i="21"/>
  <c r="E288" i="21"/>
  <c r="D288" i="21"/>
  <c r="L288" i="21"/>
  <c r="J287" i="21"/>
  <c r="I287" i="21"/>
  <c r="H287" i="21"/>
  <c r="G287" i="21"/>
  <c r="F287" i="21"/>
  <c r="E287" i="21"/>
  <c r="D287" i="21"/>
  <c r="L287" i="21"/>
  <c r="J286" i="21"/>
  <c r="I286" i="21"/>
  <c r="H286" i="21"/>
  <c r="G286" i="21"/>
  <c r="F286" i="21"/>
  <c r="E286" i="21"/>
  <c r="D286" i="21"/>
  <c r="L286" i="21"/>
  <c r="J285" i="21"/>
  <c r="I285" i="21"/>
  <c r="H285" i="21"/>
  <c r="G285" i="21"/>
  <c r="F285" i="21"/>
  <c r="E285" i="21"/>
  <c r="D285" i="21"/>
  <c r="L285" i="21"/>
  <c r="J284" i="21"/>
  <c r="I284" i="21"/>
  <c r="H284" i="21"/>
  <c r="G284" i="21"/>
  <c r="F284" i="21"/>
  <c r="E284" i="21"/>
  <c r="D284" i="21"/>
  <c r="L284" i="21"/>
  <c r="J283" i="21"/>
  <c r="I283" i="21"/>
  <c r="H283" i="21"/>
  <c r="G283" i="21"/>
  <c r="F283" i="21"/>
  <c r="E283" i="21"/>
  <c r="D283" i="21"/>
  <c r="L283" i="21"/>
  <c r="J282" i="21"/>
  <c r="I282" i="21"/>
  <c r="H282" i="21"/>
  <c r="G282" i="21"/>
  <c r="F282" i="21"/>
  <c r="E282" i="21"/>
  <c r="D282" i="21"/>
  <c r="L282" i="21"/>
  <c r="J281" i="21"/>
  <c r="I281" i="21"/>
  <c r="H281" i="21"/>
  <c r="G281" i="21"/>
  <c r="F281" i="21"/>
  <c r="E281" i="21"/>
  <c r="D281" i="21"/>
  <c r="L281" i="21"/>
  <c r="J280" i="21"/>
  <c r="I280" i="21"/>
  <c r="H280" i="21"/>
  <c r="G280" i="21"/>
  <c r="F280" i="21"/>
  <c r="E280" i="21"/>
  <c r="D280" i="21"/>
  <c r="L280" i="21"/>
  <c r="J279" i="21"/>
  <c r="I279" i="21"/>
  <c r="H279" i="21"/>
  <c r="G279" i="21"/>
  <c r="F279" i="21"/>
  <c r="E279" i="21"/>
  <c r="D279" i="21"/>
  <c r="L279" i="21"/>
  <c r="J278" i="21"/>
  <c r="I278" i="21"/>
  <c r="H278" i="21"/>
  <c r="G278" i="21"/>
  <c r="F278" i="21"/>
  <c r="E278" i="21"/>
  <c r="D278" i="21"/>
  <c r="L278" i="21"/>
  <c r="J277" i="21"/>
  <c r="I277" i="21"/>
  <c r="H277" i="21"/>
  <c r="G277" i="21"/>
  <c r="F277" i="21"/>
  <c r="E277" i="21"/>
  <c r="D277" i="21"/>
  <c r="L277" i="21"/>
  <c r="J276" i="21"/>
  <c r="I276" i="21"/>
  <c r="H276" i="21"/>
  <c r="G276" i="21"/>
  <c r="F276" i="21"/>
  <c r="E276" i="21"/>
  <c r="D276" i="21"/>
  <c r="L276" i="21"/>
  <c r="J275" i="21"/>
  <c r="I275" i="21"/>
  <c r="H275" i="21"/>
  <c r="G275" i="21"/>
  <c r="F275" i="21"/>
  <c r="E275" i="21"/>
  <c r="D275" i="21"/>
  <c r="L275" i="21"/>
  <c r="J274" i="21"/>
  <c r="I274" i="21"/>
  <c r="H274" i="21"/>
  <c r="G274" i="21"/>
  <c r="F274" i="21"/>
  <c r="E274" i="21"/>
  <c r="D274" i="21"/>
  <c r="L274" i="21"/>
  <c r="J273" i="21"/>
  <c r="I273" i="21"/>
  <c r="H273" i="21"/>
  <c r="G273" i="21"/>
  <c r="F273" i="21"/>
  <c r="E273" i="21"/>
  <c r="D273" i="21"/>
  <c r="L273" i="21"/>
  <c r="J272" i="21"/>
  <c r="I272" i="21"/>
  <c r="H272" i="21"/>
  <c r="G272" i="21"/>
  <c r="F272" i="21"/>
  <c r="E272" i="21"/>
  <c r="D272" i="21"/>
  <c r="L272" i="21"/>
  <c r="J271" i="21"/>
  <c r="I271" i="21"/>
  <c r="H271" i="21"/>
  <c r="G271" i="21"/>
  <c r="F271" i="21"/>
  <c r="E271" i="21"/>
  <c r="D271" i="21"/>
  <c r="L271" i="21"/>
  <c r="J270" i="21"/>
  <c r="I270" i="21"/>
  <c r="H270" i="21"/>
  <c r="G270" i="21"/>
  <c r="F270" i="21"/>
  <c r="E270" i="21"/>
  <c r="D270" i="21"/>
  <c r="L270" i="21"/>
  <c r="J269" i="21"/>
  <c r="I269" i="21"/>
  <c r="H269" i="21"/>
  <c r="G269" i="21"/>
  <c r="F269" i="21"/>
  <c r="E269" i="21"/>
  <c r="D269" i="21"/>
  <c r="L269" i="21"/>
  <c r="J268" i="21"/>
  <c r="I268" i="21"/>
  <c r="H268" i="21"/>
  <c r="G268" i="21"/>
  <c r="F268" i="21"/>
  <c r="E268" i="21"/>
  <c r="D268" i="21"/>
  <c r="L268" i="21"/>
  <c r="J267" i="21"/>
  <c r="I267" i="21"/>
  <c r="H267" i="21"/>
  <c r="G267" i="21"/>
  <c r="F267" i="21"/>
  <c r="E267" i="21"/>
  <c r="D267" i="21"/>
  <c r="L267" i="21"/>
  <c r="J266" i="21"/>
  <c r="I266" i="21"/>
  <c r="H266" i="21"/>
  <c r="G266" i="21"/>
  <c r="F266" i="21"/>
  <c r="E266" i="21"/>
  <c r="D266" i="21"/>
  <c r="L266" i="21"/>
  <c r="J265" i="21"/>
  <c r="I265" i="21"/>
  <c r="H265" i="21"/>
  <c r="G265" i="21"/>
  <c r="F265" i="21"/>
  <c r="E265" i="21"/>
  <c r="D265" i="21"/>
  <c r="L265" i="21"/>
  <c r="J264" i="21"/>
  <c r="I264" i="21"/>
  <c r="H264" i="21"/>
  <c r="G264" i="21"/>
  <c r="F264" i="21"/>
  <c r="E264" i="21"/>
  <c r="D264" i="21"/>
  <c r="L264" i="21"/>
  <c r="J263" i="21"/>
  <c r="I263" i="21"/>
  <c r="H263" i="21"/>
  <c r="G263" i="21"/>
  <c r="F263" i="21"/>
  <c r="E263" i="21"/>
  <c r="D263" i="21"/>
  <c r="L263" i="21"/>
  <c r="J262" i="21"/>
  <c r="I262" i="21"/>
  <c r="H262" i="21"/>
  <c r="G262" i="21"/>
  <c r="F262" i="21"/>
  <c r="E262" i="21"/>
  <c r="D262" i="21"/>
  <c r="L262" i="21"/>
  <c r="J261" i="21"/>
  <c r="I261" i="21"/>
  <c r="H261" i="21"/>
  <c r="G261" i="21"/>
  <c r="F261" i="21"/>
  <c r="E261" i="21"/>
  <c r="D261" i="21"/>
  <c r="L261" i="21"/>
  <c r="J260" i="21"/>
  <c r="I260" i="21"/>
  <c r="H260" i="21"/>
  <c r="G260" i="21"/>
  <c r="F260" i="21"/>
  <c r="E260" i="21"/>
  <c r="D260" i="21"/>
  <c r="L260" i="21"/>
  <c r="J259" i="21"/>
  <c r="I259" i="21"/>
  <c r="H259" i="21"/>
  <c r="G259" i="21"/>
  <c r="F259" i="21"/>
  <c r="E259" i="21"/>
  <c r="D259" i="21"/>
  <c r="L259" i="21"/>
  <c r="J258" i="21"/>
  <c r="I258" i="21"/>
  <c r="H258" i="21"/>
  <c r="G258" i="21"/>
  <c r="F258" i="21"/>
  <c r="E258" i="21"/>
  <c r="D258" i="21"/>
  <c r="L258" i="21"/>
  <c r="J257" i="21"/>
  <c r="I257" i="21"/>
  <c r="H257" i="21"/>
  <c r="G257" i="21"/>
  <c r="F257" i="21"/>
  <c r="E257" i="21"/>
  <c r="D257" i="21"/>
  <c r="L257" i="21"/>
  <c r="J256" i="21"/>
  <c r="I256" i="21"/>
  <c r="H256" i="21"/>
  <c r="G256" i="21"/>
  <c r="F256" i="21"/>
  <c r="E256" i="21"/>
  <c r="D256" i="21"/>
  <c r="L256" i="21"/>
  <c r="J255" i="21"/>
  <c r="I255" i="21"/>
  <c r="H255" i="21"/>
  <c r="G255" i="21"/>
  <c r="F255" i="21"/>
  <c r="E255" i="21"/>
  <c r="D255" i="21"/>
  <c r="L255" i="21"/>
  <c r="J254" i="21"/>
  <c r="I254" i="21"/>
  <c r="H254" i="21"/>
  <c r="G254" i="21"/>
  <c r="F254" i="21"/>
  <c r="E254" i="21"/>
  <c r="D254" i="21"/>
  <c r="L254" i="21"/>
  <c r="J253" i="21"/>
  <c r="I253" i="21"/>
  <c r="H253" i="21"/>
  <c r="G253" i="21"/>
  <c r="F253" i="21"/>
  <c r="E253" i="21"/>
  <c r="D253" i="21"/>
  <c r="L253" i="21"/>
  <c r="J252" i="21"/>
  <c r="I252" i="21"/>
  <c r="H252" i="21"/>
  <c r="G252" i="21"/>
  <c r="F252" i="21"/>
  <c r="E252" i="21"/>
  <c r="D252" i="21"/>
  <c r="L252" i="21"/>
  <c r="J251" i="21"/>
  <c r="I251" i="21"/>
  <c r="H251" i="21"/>
  <c r="G251" i="21"/>
  <c r="F251" i="21"/>
  <c r="E251" i="21"/>
  <c r="D251" i="21"/>
  <c r="L251" i="21"/>
  <c r="J250" i="21"/>
  <c r="I250" i="21"/>
  <c r="H250" i="21"/>
  <c r="G250" i="21"/>
  <c r="F250" i="21"/>
  <c r="E250" i="21"/>
  <c r="D250" i="21"/>
  <c r="L250" i="21"/>
  <c r="J249" i="21"/>
  <c r="I249" i="21"/>
  <c r="H249" i="21"/>
  <c r="G249" i="21"/>
  <c r="F249" i="21"/>
  <c r="E249" i="21"/>
  <c r="D249" i="21"/>
  <c r="L249" i="21"/>
  <c r="J248" i="21"/>
  <c r="I248" i="21"/>
  <c r="H248" i="21"/>
  <c r="G248" i="21"/>
  <c r="F248" i="21"/>
  <c r="E248" i="21"/>
  <c r="D248" i="21"/>
  <c r="L248" i="21"/>
  <c r="J247" i="21"/>
  <c r="I247" i="21"/>
  <c r="H247" i="21"/>
  <c r="G247" i="21"/>
  <c r="F247" i="21"/>
  <c r="E247" i="21"/>
  <c r="D247" i="21"/>
  <c r="L247" i="21"/>
  <c r="J246" i="21"/>
  <c r="I246" i="21"/>
  <c r="H246" i="21"/>
  <c r="G246" i="21"/>
  <c r="F246" i="21"/>
  <c r="E246" i="21"/>
  <c r="D246" i="21"/>
  <c r="L246" i="21"/>
  <c r="J245" i="21"/>
  <c r="I245" i="21"/>
  <c r="H245" i="21"/>
  <c r="G245" i="21"/>
  <c r="F245" i="21"/>
  <c r="E245" i="21"/>
  <c r="D245" i="21"/>
  <c r="L245" i="21"/>
  <c r="J244" i="21"/>
  <c r="I244" i="21"/>
  <c r="H244" i="21"/>
  <c r="G244" i="21"/>
  <c r="F244" i="21"/>
  <c r="E244" i="21"/>
  <c r="D244" i="21"/>
  <c r="L244" i="21"/>
  <c r="J243" i="21"/>
  <c r="I243" i="21"/>
  <c r="H243" i="21"/>
  <c r="G243" i="21"/>
  <c r="F243" i="21"/>
  <c r="E243" i="21"/>
  <c r="D243" i="21"/>
  <c r="L243" i="21"/>
  <c r="J242" i="21"/>
  <c r="I242" i="21"/>
  <c r="H242" i="21"/>
  <c r="G242" i="21"/>
  <c r="F242" i="21"/>
  <c r="E242" i="21"/>
  <c r="D242" i="21"/>
  <c r="L242" i="21"/>
  <c r="J241" i="21"/>
  <c r="I241" i="21"/>
  <c r="H241" i="21"/>
  <c r="G241" i="21"/>
  <c r="F241" i="21"/>
  <c r="E241" i="21"/>
  <c r="D241" i="21"/>
  <c r="L241" i="21"/>
  <c r="J240" i="21"/>
  <c r="I240" i="21"/>
  <c r="H240" i="21"/>
  <c r="G240" i="21"/>
  <c r="F240" i="21"/>
  <c r="E240" i="21"/>
  <c r="D240" i="21"/>
  <c r="L240" i="21"/>
  <c r="J239" i="21"/>
  <c r="I239" i="21"/>
  <c r="H239" i="21"/>
  <c r="G239" i="21"/>
  <c r="F239" i="21"/>
  <c r="E239" i="21"/>
  <c r="D239" i="21"/>
  <c r="L239" i="21"/>
  <c r="J238" i="21"/>
  <c r="I238" i="21"/>
  <c r="H238" i="21"/>
  <c r="G238" i="21"/>
  <c r="F238" i="21"/>
  <c r="E238" i="21"/>
  <c r="D238" i="21"/>
  <c r="L238" i="21"/>
  <c r="J237" i="21"/>
  <c r="I237" i="21"/>
  <c r="H237" i="21"/>
  <c r="G237" i="21"/>
  <c r="F237" i="21"/>
  <c r="E237" i="21"/>
  <c r="D237" i="21"/>
  <c r="L237" i="21"/>
  <c r="J236" i="21"/>
  <c r="I236" i="21"/>
  <c r="H236" i="21"/>
  <c r="G236" i="21"/>
  <c r="F236" i="21"/>
  <c r="E236" i="21"/>
  <c r="D236" i="21"/>
  <c r="L236" i="21"/>
  <c r="J235" i="21"/>
  <c r="I235" i="21"/>
  <c r="H235" i="21"/>
  <c r="G235" i="21"/>
  <c r="F235" i="21"/>
  <c r="E235" i="21"/>
  <c r="D235" i="21"/>
  <c r="L235" i="21"/>
  <c r="J234" i="21"/>
  <c r="I234" i="21"/>
  <c r="H234" i="21"/>
  <c r="G234" i="21"/>
  <c r="F234" i="21"/>
  <c r="E234" i="21"/>
  <c r="D234" i="21"/>
  <c r="L234" i="21"/>
  <c r="J233" i="21"/>
  <c r="I233" i="21"/>
  <c r="H233" i="21"/>
  <c r="G233" i="21"/>
  <c r="F233" i="21"/>
  <c r="E233" i="21"/>
  <c r="D233" i="21"/>
  <c r="L233" i="21"/>
  <c r="J232" i="21"/>
  <c r="I232" i="21"/>
  <c r="H232" i="21"/>
  <c r="G232" i="21"/>
  <c r="F232" i="21"/>
  <c r="E232" i="21"/>
  <c r="D232" i="21"/>
  <c r="L232" i="21"/>
  <c r="J231" i="21"/>
  <c r="I231" i="21"/>
  <c r="H231" i="21"/>
  <c r="G231" i="21"/>
  <c r="F231" i="21"/>
  <c r="E231" i="21"/>
  <c r="D231" i="21"/>
  <c r="L231" i="21"/>
  <c r="J230" i="21"/>
  <c r="I230" i="21"/>
  <c r="H230" i="21"/>
  <c r="G230" i="21"/>
  <c r="F230" i="21"/>
  <c r="E230" i="21"/>
  <c r="D230" i="21"/>
  <c r="L230" i="21"/>
  <c r="J229" i="21"/>
  <c r="I229" i="21"/>
  <c r="H229" i="21"/>
  <c r="G229" i="21"/>
  <c r="F229" i="21"/>
  <c r="E229" i="21"/>
  <c r="D229" i="21"/>
  <c r="L229" i="21"/>
  <c r="J228" i="21"/>
  <c r="I228" i="21"/>
  <c r="H228" i="21"/>
  <c r="G228" i="21"/>
  <c r="F228" i="21"/>
  <c r="E228" i="21"/>
  <c r="D228" i="21"/>
  <c r="L228" i="21"/>
  <c r="J227" i="21"/>
  <c r="I227" i="21"/>
  <c r="H227" i="21"/>
  <c r="G227" i="21"/>
  <c r="F227" i="21"/>
  <c r="E227" i="21"/>
  <c r="D227" i="21"/>
  <c r="L227" i="21"/>
  <c r="J226" i="21"/>
  <c r="I226" i="21"/>
  <c r="H226" i="21"/>
  <c r="G226" i="21"/>
  <c r="F226" i="21"/>
  <c r="E226" i="21"/>
  <c r="D226" i="21"/>
  <c r="L226" i="21"/>
  <c r="J225" i="21"/>
  <c r="I225" i="21"/>
  <c r="H225" i="21"/>
  <c r="G225" i="21"/>
  <c r="F225" i="21"/>
  <c r="E225" i="21"/>
  <c r="D225" i="21"/>
  <c r="L225" i="21"/>
  <c r="J224" i="21"/>
  <c r="I224" i="21"/>
  <c r="H224" i="21"/>
  <c r="G224" i="21"/>
  <c r="F224" i="21"/>
  <c r="E224" i="21"/>
  <c r="D224" i="21"/>
  <c r="L224" i="21"/>
  <c r="J223" i="21"/>
  <c r="I223" i="21"/>
  <c r="H223" i="21"/>
  <c r="G223" i="21"/>
  <c r="F223" i="21"/>
  <c r="E223" i="21"/>
  <c r="D223" i="21"/>
  <c r="L223" i="21"/>
  <c r="J222" i="21"/>
  <c r="I222" i="21"/>
  <c r="H222" i="21"/>
  <c r="G222" i="21"/>
  <c r="F222" i="21"/>
  <c r="E222" i="21"/>
  <c r="D222" i="21"/>
  <c r="L222" i="21"/>
  <c r="J221" i="21"/>
  <c r="I221" i="21"/>
  <c r="H221" i="21"/>
  <c r="G221" i="21"/>
  <c r="F221" i="21"/>
  <c r="E221" i="21"/>
  <c r="D221" i="21"/>
  <c r="L221" i="21"/>
  <c r="J220" i="21"/>
  <c r="I220" i="21"/>
  <c r="H220" i="21"/>
  <c r="G220" i="21"/>
  <c r="F220" i="21"/>
  <c r="E220" i="21"/>
  <c r="D220" i="21"/>
  <c r="L220" i="21"/>
  <c r="J219" i="21"/>
  <c r="I219" i="21"/>
  <c r="H219" i="21"/>
  <c r="G219" i="21"/>
  <c r="F219" i="21"/>
  <c r="E219" i="21"/>
  <c r="D219" i="21"/>
  <c r="L219" i="21"/>
  <c r="J218" i="21"/>
  <c r="I218" i="21"/>
  <c r="H218" i="21"/>
  <c r="G218" i="21"/>
  <c r="F218" i="21"/>
  <c r="E218" i="21"/>
  <c r="D218" i="21"/>
  <c r="L218" i="21"/>
  <c r="J217" i="21"/>
  <c r="I217" i="21"/>
  <c r="H217" i="21"/>
  <c r="G217" i="21"/>
  <c r="F217" i="21"/>
  <c r="E217" i="21"/>
  <c r="D217" i="21"/>
  <c r="L217" i="21"/>
  <c r="J216" i="21"/>
  <c r="I216" i="21"/>
  <c r="H216" i="21"/>
  <c r="G216" i="21"/>
  <c r="F216" i="21"/>
  <c r="E216" i="21"/>
  <c r="D216" i="21"/>
  <c r="L216" i="21"/>
  <c r="J215" i="21"/>
  <c r="I215" i="21"/>
  <c r="H215" i="21"/>
  <c r="G215" i="21"/>
  <c r="F215" i="21"/>
  <c r="E215" i="21"/>
  <c r="D215" i="21"/>
  <c r="L215" i="21"/>
  <c r="J214" i="21"/>
  <c r="I214" i="21"/>
  <c r="H214" i="21"/>
  <c r="G214" i="21"/>
  <c r="F214" i="21"/>
  <c r="E214" i="21"/>
  <c r="D214" i="21"/>
  <c r="L214" i="21"/>
  <c r="J213" i="21"/>
  <c r="I213" i="21"/>
  <c r="H213" i="21"/>
  <c r="G213" i="21"/>
  <c r="F213" i="21"/>
  <c r="E213" i="21"/>
  <c r="D213" i="21"/>
  <c r="L213" i="21"/>
  <c r="J212" i="21"/>
  <c r="I212" i="21"/>
  <c r="H212" i="21"/>
  <c r="G212" i="21"/>
  <c r="F212" i="21"/>
  <c r="E212" i="21"/>
  <c r="D212" i="21"/>
  <c r="L212" i="21"/>
  <c r="J211" i="21"/>
  <c r="I211" i="21"/>
  <c r="H211" i="21"/>
  <c r="G211" i="21"/>
  <c r="F211" i="21"/>
  <c r="E211" i="21"/>
  <c r="D211" i="21"/>
  <c r="L211" i="21"/>
  <c r="J210" i="21"/>
  <c r="I210" i="21"/>
  <c r="H210" i="21"/>
  <c r="G210" i="21"/>
  <c r="F210" i="21"/>
  <c r="E210" i="21"/>
  <c r="D210" i="21"/>
  <c r="L210" i="21"/>
  <c r="J209" i="21"/>
  <c r="I209" i="21"/>
  <c r="H209" i="21"/>
  <c r="G209" i="21"/>
  <c r="F209" i="21"/>
  <c r="E209" i="21"/>
  <c r="D209" i="21"/>
  <c r="L209" i="21"/>
  <c r="J208" i="21"/>
  <c r="I208" i="21"/>
  <c r="H208" i="21"/>
  <c r="G208" i="21"/>
  <c r="F208" i="21"/>
  <c r="E208" i="21"/>
  <c r="D208" i="21"/>
  <c r="L208" i="21"/>
  <c r="J207" i="21"/>
  <c r="I207" i="21"/>
  <c r="H207" i="21"/>
  <c r="G207" i="21"/>
  <c r="F207" i="21"/>
  <c r="E207" i="21"/>
  <c r="D207" i="21"/>
  <c r="L207" i="21"/>
  <c r="J206" i="21"/>
  <c r="I206" i="21"/>
  <c r="H206" i="21"/>
  <c r="G206" i="21"/>
  <c r="F206" i="21"/>
  <c r="E206" i="21"/>
  <c r="D206" i="21"/>
  <c r="L206" i="21"/>
  <c r="J205" i="21"/>
  <c r="I205" i="21"/>
  <c r="H205" i="21"/>
  <c r="G205" i="21"/>
  <c r="F205" i="21"/>
  <c r="E205" i="21"/>
  <c r="D205" i="21"/>
  <c r="L205" i="21"/>
  <c r="J204" i="21"/>
  <c r="I204" i="21"/>
  <c r="H204" i="21"/>
  <c r="G204" i="21"/>
  <c r="F204" i="21"/>
  <c r="E204" i="21"/>
  <c r="D204" i="21"/>
  <c r="L204" i="21"/>
  <c r="J203" i="21"/>
  <c r="I203" i="21"/>
  <c r="H203" i="21"/>
  <c r="G203" i="21"/>
  <c r="F203" i="21"/>
  <c r="E203" i="21"/>
  <c r="D203" i="21"/>
  <c r="L203" i="21"/>
  <c r="J202" i="21"/>
  <c r="I202" i="21"/>
  <c r="H202" i="21"/>
  <c r="G202" i="21"/>
  <c r="F202" i="21"/>
  <c r="E202" i="21"/>
  <c r="D202" i="21"/>
  <c r="L202" i="21"/>
  <c r="J201" i="21"/>
  <c r="I201" i="21"/>
  <c r="H201" i="21"/>
  <c r="G201" i="21"/>
  <c r="F201" i="21"/>
  <c r="E201" i="21"/>
  <c r="D201" i="21"/>
  <c r="L201" i="21"/>
  <c r="J200" i="21"/>
  <c r="I200" i="21"/>
  <c r="H200" i="21"/>
  <c r="G200" i="21"/>
  <c r="F200" i="21"/>
  <c r="E200" i="21"/>
  <c r="D200" i="21"/>
  <c r="L200" i="21"/>
  <c r="J199" i="21"/>
  <c r="I199" i="21"/>
  <c r="H199" i="21"/>
  <c r="G199" i="21"/>
  <c r="F199" i="21"/>
  <c r="E199" i="21"/>
  <c r="D199" i="21"/>
  <c r="L199" i="21"/>
  <c r="J198" i="21"/>
  <c r="I198" i="21"/>
  <c r="H198" i="21"/>
  <c r="G198" i="21"/>
  <c r="F198" i="21"/>
  <c r="E198" i="21"/>
  <c r="D198" i="21"/>
  <c r="L198" i="21"/>
  <c r="J197" i="21"/>
  <c r="I197" i="21"/>
  <c r="H197" i="21"/>
  <c r="G197" i="21"/>
  <c r="F197" i="21"/>
  <c r="E197" i="21"/>
  <c r="D197" i="21"/>
  <c r="L197" i="21"/>
  <c r="J196" i="21"/>
  <c r="I196" i="21"/>
  <c r="H196" i="21"/>
  <c r="G196" i="21"/>
  <c r="F196" i="21"/>
  <c r="E196" i="21"/>
  <c r="D196" i="21"/>
  <c r="L196" i="21"/>
  <c r="J195" i="21"/>
  <c r="I195" i="21"/>
  <c r="H195" i="21"/>
  <c r="G195" i="21"/>
  <c r="F195" i="21"/>
  <c r="E195" i="21"/>
  <c r="D195" i="21"/>
  <c r="L195" i="21"/>
  <c r="J194" i="21"/>
  <c r="I194" i="21"/>
  <c r="H194" i="21"/>
  <c r="G194" i="21"/>
  <c r="F194" i="21"/>
  <c r="E194" i="21"/>
  <c r="D194" i="21"/>
  <c r="L194" i="21"/>
  <c r="J193" i="21"/>
  <c r="I193" i="21"/>
  <c r="H193" i="21"/>
  <c r="G193" i="21"/>
  <c r="F193" i="21"/>
  <c r="E193" i="21"/>
  <c r="D193" i="21"/>
  <c r="L193" i="21"/>
  <c r="J192" i="21"/>
  <c r="I192" i="21"/>
  <c r="H192" i="21"/>
  <c r="G192" i="21"/>
  <c r="F192" i="21"/>
  <c r="E192" i="21"/>
  <c r="D192" i="21"/>
  <c r="L192" i="21"/>
  <c r="J191" i="21"/>
  <c r="I191" i="21"/>
  <c r="H191" i="21"/>
  <c r="G191" i="21"/>
  <c r="F191" i="21"/>
  <c r="E191" i="21"/>
  <c r="D191" i="21"/>
  <c r="L191" i="21"/>
  <c r="J190" i="21"/>
  <c r="I190" i="21"/>
  <c r="H190" i="21"/>
  <c r="G190" i="21"/>
  <c r="F190" i="21"/>
  <c r="E190" i="21"/>
  <c r="D190" i="21"/>
  <c r="L190" i="21"/>
  <c r="J189" i="21"/>
  <c r="I189" i="21"/>
  <c r="H189" i="21"/>
  <c r="G189" i="21"/>
  <c r="F189" i="21"/>
  <c r="E189" i="21"/>
  <c r="D189" i="21"/>
  <c r="L189" i="21"/>
  <c r="J188" i="21"/>
  <c r="I188" i="21"/>
  <c r="H188" i="21"/>
  <c r="G188" i="21"/>
  <c r="F188" i="21"/>
  <c r="E188" i="21"/>
  <c r="D188" i="21"/>
  <c r="L188" i="21"/>
  <c r="J187" i="21"/>
  <c r="I187" i="21"/>
  <c r="H187" i="21"/>
  <c r="G187" i="21"/>
  <c r="F187" i="21"/>
  <c r="E187" i="21"/>
  <c r="D187" i="21"/>
  <c r="L187" i="21"/>
  <c r="J186" i="21"/>
  <c r="I186" i="21"/>
  <c r="H186" i="21"/>
  <c r="G186" i="21"/>
  <c r="F186" i="21"/>
  <c r="E186" i="21"/>
  <c r="D186" i="21"/>
  <c r="L186" i="21"/>
  <c r="J185" i="21"/>
  <c r="I185" i="21"/>
  <c r="H185" i="21"/>
  <c r="G185" i="21"/>
  <c r="F185" i="21"/>
  <c r="E185" i="21"/>
  <c r="D185" i="21"/>
  <c r="L185" i="21"/>
  <c r="J184" i="21"/>
  <c r="I184" i="21"/>
  <c r="H184" i="21"/>
  <c r="G184" i="21"/>
  <c r="F184" i="21"/>
  <c r="E184" i="21"/>
  <c r="D184" i="21"/>
  <c r="L184" i="21"/>
  <c r="J183" i="21"/>
  <c r="I183" i="21"/>
  <c r="H183" i="21"/>
  <c r="G183" i="21"/>
  <c r="F183" i="21"/>
  <c r="E183" i="21"/>
  <c r="D183" i="21"/>
  <c r="L183" i="21"/>
  <c r="J182" i="21"/>
  <c r="I182" i="21"/>
  <c r="H182" i="21"/>
  <c r="G182" i="21"/>
  <c r="F182" i="21"/>
  <c r="E182" i="21"/>
  <c r="D182" i="21"/>
  <c r="L182" i="21"/>
  <c r="J181" i="21"/>
  <c r="I181" i="21"/>
  <c r="H181" i="21"/>
  <c r="G181" i="21"/>
  <c r="F181" i="21"/>
  <c r="E181" i="21"/>
  <c r="D181" i="21"/>
  <c r="L181" i="21"/>
  <c r="J180" i="21"/>
  <c r="I180" i="21"/>
  <c r="H180" i="21"/>
  <c r="G180" i="21"/>
  <c r="F180" i="21"/>
  <c r="E180" i="21"/>
  <c r="D180" i="21"/>
  <c r="L180" i="21"/>
  <c r="J179" i="21"/>
  <c r="I179" i="21"/>
  <c r="H179" i="21"/>
  <c r="G179" i="21"/>
  <c r="F179" i="21"/>
  <c r="E179" i="21"/>
  <c r="D179" i="21"/>
  <c r="L179" i="21"/>
  <c r="J178" i="21"/>
  <c r="I178" i="21"/>
  <c r="H178" i="21"/>
  <c r="G178" i="21"/>
  <c r="F178" i="21"/>
  <c r="E178" i="21"/>
  <c r="D178" i="21"/>
  <c r="L178" i="21"/>
  <c r="J177" i="21"/>
  <c r="I177" i="21"/>
  <c r="H177" i="21"/>
  <c r="G177" i="21"/>
  <c r="F177" i="21"/>
  <c r="E177" i="21"/>
  <c r="D177" i="21"/>
  <c r="L177" i="21"/>
  <c r="J176" i="21"/>
  <c r="I176" i="21"/>
  <c r="H176" i="21"/>
  <c r="G176" i="21"/>
  <c r="F176" i="21"/>
  <c r="E176" i="21"/>
  <c r="D176" i="21"/>
  <c r="L176" i="21"/>
  <c r="J175" i="21"/>
  <c r="I175" i="21"/>
  <c r="H175" i="21"/>
  <c r="G175" i="21"/>
  <c r="F175" i="21"/>
  <c r="E175" i="21"/>
  <c r="D175" i="21"/>
  <c r="L175" i="21"/>
  <c r="J174" i="21"/>
  <c r="I174" i="21"/>
  <c r="H174" i="21"/>
  <c r="G174" i="21"/>
  <c r="F174" i="21"/>
  <c r="E174" i="21"/>
  <c r="D174" i="21"/>
  <c r="L174" i="21"/>
  <c r="J173" i="21"/>
  <c r="I173" i="21"/>
  <c r="H173" i="21"/>
  <c r="G173" i="21"/>
  <c r="F173" i="21"/>
  <c r="E173" i="21"/>
  <c r="D173" i="21"/>
  <c r="L173" i="21"/>
  <c r="J172" i="21"/>
  <c r="I172" i="21"/>
  <c r="H172" i="21"/>
  <c r="G172" i="21"/>
  <c r="F172" i="21"/>
  <c r="E172" i="21"/>
  <c r="D172" i="21"/>
  <c r="L172" i="21"/>
  <c r="J171" i="21"/>
  <c r="I171" i="21"/>
  <c r="H171" i="21"/>
  <c r="G171" i="21"/>
  <c r="F171" i="21"/>
  <c r="E171" i="21"/>
  <c r="D171" i="21"/>
  <c r="L171" i="21"/>
  <c r="J170" i="21"/>
  <c r="I170" i="21"/>
  <c r="H170" i="21"/>
  <c r="G170" i="21"/>
  <c r="F170" i="21"/>
  <c r="E170" i="21"/>
  <c r="D170" i="21"/>
  <c r="L170" i="21"/>
  <c r="J169" i="21"/>
  <c r="I169" i="21"/>
  <c r="H169" i="21"/>
  <c r="G169" i="21"/>
  <c r="F169" i="21"/>
  <c r="E169" i="21"/>
  <c r="D169" i="21"/>
  <c r="L169" i="21"/>
  <c r="J168" i="21"/>
  <c r="I168" i="21"/>
  <c r="H168" i="21"/>
  <c r="G168" i="21"/>
  <c r="F168" i="21"/>
  <c r="E168" i="21"/>
  <c r="D168" i="21"/>
  <c r="L168" i="21"/>
  <c r="J167" i="21"/>
  <c r="I167" i="21"/>
  <c r="H167" i="21"/>
  <c r="G167" i="21"/>
  <c r="F167" i="21"/>
  <c r="E167" i="21"/>
  <c r="D167" i="21"/>
  <c r="L167" i="21"/>
  <c r="J166" i="21"/>
  <c r="I166" i="21"/>
  <c r="H166" i="21"/>
  <c r="G166" i="21"/>
  <c r="F166" i="21"/>
  <c r="E166" i="21"/>
  <c r="D166" i="21"/>
  <c r="L166" i="21"/>
  <c r="J165" i="21"/>
  <c r="I165" i="21"/>
  <c r="H165" i="21"/>
  <c r="G165" i="21"/>
  <c r="F165" i="21"/>
  <c r="E165" i="21"/>
  <c r="D165" i="21"/>
  <c r="L165" i="21"/>
  <c r="J164" i="21"/>
  <c r="I164" i="21"/>
  <c r="H164" i="21"/>
  <c r="G164" i="21"/>
  <c r="F164" i="21"/>
  <c r="E164" i="21"/>
  <c r="D164" i="21"/>
  <c r="L164" i="21"/>
  <c r="J163" i="21"/>
  <c r="I163" i="21"/>
  <c r="H163" i="21"/>
  <c r="G163" i="21"/>
  <c r="F163" i="21"/>
  <c r="E163" i="21"/>
  <c r="D163" i="21"/>
  <c r="L163" i="21"/>
  <c r="J162" i="21"/>
  <c r="I162" i="21"/>
  <c r="H162" i="21"/>
  <c r="G162" i="21"/>
  <c r="F162" i="21"/>
  <c r="E162" i="21"/>
  <c r="D162" i="21"/>
  <c r="L162" i="21"/>
  <c r="J161" i="21"/>
  <c r="I161" i="21"/>
  <c r="H161" i="21"/>
  <c r="G161" i="21"/>
  <c r="F161" i="21"/>
  <c r="E161" i="21"/>
  <c r="D161" i="21"/>
  <c r="L161" i="21"/>
  <c r="J160" i="21"/>
  <c r="I160" i="21"/>
  <c r="H160" i="21"/>
  <c r="G160" i="21"/>
  <c r="F160" i="21"/>
  <c r="E160" i="21"/>
  <c r="D160" i="21"/>
  <c r="L160" i="21"/>
  <c r="J159" i="21"/>
  <c r="I159" i="21"/>
  <c r="H159" i="21"/>
  <c r="G159" i="21"/>
  <c r="F159" i="21"/>
  <c r="E159" i="21"/>
  <c r="D159" i="21"/>
  <c r="L159" i="21"/>
  <c r="J158" i="21"/>
  <c r="I158" i="21"/>
  <c r="H158" i="21"/>
  <c r="G158" i="21"/>
  <c r="F158" i="21"/>
  <c r="E158" i="21"/>
  <c r="D158" i="21"/>
  <c r="L158" i="21"/>
  <c r="J157" i="21"/>
  <c r="I157" i="21"/>
  <c r="H157" i="21"/>
  <c r="G157" i="21"/>
  <c r="F157" i="21"/>
  <c r="E157" i="21"/>
  <c r="D157" i="21"/>
  <c r="L157" i="21"/>
  <c r="J156" i="21"/>
  <c r="I156" i="21"/>
  <c r="H156" i="21"/>
  <c r="G156" i="21"/>
  <c r="F156" i="21"/>
  <c r="E156" i="21"/>
  <c r="D156" i="21"/>
  <c r="L156" i="21"/>
  <c r="J155" i="21"/>
  <c r="I155" i="21"/>
  <c r="H155" i="21"/>
  <c r="G155" i="21"/>
  <c r="F155" i="21"/>
  <c r="E155" i="21"/>
  <c r="D155" i="21"/>
  <c r="L155" i="21"/>
  <c r="J154" i="21"/>
  <c r="I154" i="21"/>
  <c r="H154" i="21"/>
  <c r="G154" i="21"/>
  <c r="F154" i="21"/>
  <c r="E154" i="21"/>
  <c r="D154" i="21"/>
  <c r="L154" i="21"/>
  <c r="J153" i="21"/>
  <c r="I153" i="21"/>
  <c r="H153" i="21"/>
  <c r="G153" i="21"/>
  <c r="F153" i="21"/>
  <c r="E153" i="21"/>
  <c r="D153" i="21"/>
  <c r="L153" i="21"/>
  <c r="J152" i="21"/>
  <c r="I152" i="21"/>
  <c r="H152" i="21"/>
  <c r="G152" i="21"/>
  <c r="F152" i="21"/>
  <c r="E152" i="21"/>
  <c r="D152" i="21"/>
  <c r="L152" i="21"/>
  <c r="J151" i="21"/>
  <c r="I151" i="21"/>
  <c r="H151" i="21"/>
  <c r="G151" i="21"/>
  <c r="F151" i="21"/>
  <c r="E151" i="21"/>
  <c r="D151" i="21"/>
  <c r="L151" i="21"/>
  <c r="J150" i="21"/>
  <c r="I150" i="21"/>
  <c r="H150" i="21"/>
  <c r="G150" i="21"/>
  <c r="F150" i="21"/>
  <c r="E150" i="21"/>
  <c r="D150" i="21"/>
  <c r="L150" i="21"/>
  <c r="J149" i="21"/>
  <c r="I149" i="21"/>
  <c r="H149" i="21"/>
  <c r="G149" i="21"/>
  <c r="F149" i="21"/>
  <c r="E149" i="21"/>
  <c r="D149" i="21"/>
  <c r="L149" i="21"/>
  <c r="J148" i="21"/>
  <c r="I148" i="21"/>
  <c r="H148" i="21"/>
  <c r="G148" i="21"/>
  <c r="F148" i="21"/>
  <c r="E148" i="21"/>
  <c r="D148" i="21"/>
  <c r="L148" i="21"/>
  <c r="J147" i="21"/>
  <c r="I147" i="21"/>
  <c r="H147" i="21"/>
  <c r="G147" i="21"/>
  <c r="F147" i="21"/>
  <c r="E147" i="21"/>
  <c r="D147" i="21"/>
  <c r="L147" i="21"/>
  <c r="J146" i="21"/>
  <c r="I146" i="21"/>
  <c r="H146" i="21"/>
  <c r="G146" i="21"/>
  <c r="F146" i="21"/>
  <c r="E146" i="21"/>
  <c r="D146" i="21"/>
  <c r="L146" i="21"/>
  <c r="J145" i="21"/>
  <c r="I145" i="21"/>
  <c r="H145" i="21"/>
  <c r="G145" i="21"/>
  <c r="F145" i="21"/>
  <c r="E145" i="21"/>
  <c r="D145" i="21"/>
  <c r="L145" i="21"/>
  <c r="J144" i="21"/>
  <c r="I144" i="21"/>
  <c r="H144" i="21"/>
  <c r="G144" i="21"/>
  <c r="F144" i="21"/>
  <c r="E144" i="21"/>
  <c r="D144" i="21"/>
  <c r="L144" i="21"/>
  <c r="J143" i="21"/>
  <c r="I143" i="21"/>
  <c r="H143" i="21"/>
  <c r="G143" i="21"/>
  <c r="F143" i="21"/>
  <c r="E143" i="21"/>
  <c r="D143" i="21"/>
  <c r="L143" i="21"/>
  <c r="J142" i="21"/>
  <c r="I142" i="21"/>
  <c r="H142" i="21"/>
  <c r="G142" i="21"/>
  <c r="F142" i="21"/>
  <c r="E142" i="21"/>
  <c r="D142" i="21"/>
  <c r="L142" i="21"/>
  <c r="J141" i="21"/>
  <c r="I141" i="21"/>
  <c r="H141" i="21"/>
  <c r="G141" i="21"/>
  <c r="F141" i="21"/>
  <c r="E141" i="21"/>
  <c r="D141" i="21"/>
  <c r="L141" i="21"/>
  <c r="J140" i="21"/>
  <c r="I140" i="21"/>
  <c r="H140" i="21"/>
  <c r="G140" i="21"/>
  <c r="F140" i="21"/>
  <c r="E140" i="21"/>
  <c r="D140" i="21"/>
  <c r="L140" i="21"/>
  <c r="J139" i="21"/>
  <c r="I139" i="21"/>
  <c r="H139" i="21"/>
  <c r="G139" i="21"/>
  <c r="F139" i="21"/>
  <c r="E139" i="21"/>
  <c r="D139" i="21"/>
  <c r="L139" i="21"/>
  <c r="J138" i="21"/>
  <c r="I138" i="21"/>
  <c r="H138" i="21"/>
  <c r="G138" i="21"/>
  <c r="F138" i="21"/>
  <c r="E138" i="21"/>
  <c r="D138" i="21"/>
  <c r="L138" i="21"/>
  <c r="J137" i="21"/>
  <c r="I137" i="21"/>
  <c r="H137" i="21"/>
  <c r="G137" i="21"/>
  <c r="F137" i="21"/>
  <c r="E137" i="21"/>
  <c r="D137" i="21"/>
  <c r="L137" i="21"/>
  <c r="J136" i="21"/>
  <c r="I136" i="21"/>
  <c r="H136" i="21"/>
  <c r="G136" i="21"/>
  <c r="F136" i="21"/>
  <c r="E136" i="21"/>
  <c r="D136" i="21"/>
  <c r="L136" i="21"/>
  <c r="J135" i="21"/>
  <c r="I135" i="21"/>
  <c r="H135" i="21"/>
  <c r="G135" i="21"/>
  <c r="F135" i="21"/>
  <c r="E135" i="21"/>
  <c r="D135" i="21"/>
  <c r="L135" i="21"/>
  <c r="J134" i="21"/>
  <c r="I134" i="21"/>
  <c r="H134" i="21"/>
  <c r="G134" i="21"/>
  <c r="F134" i="21"/>
  <c r="E134" i="21"/>
  <c r="D134" i="21"/>
  <c r="L134" i="21"/>
  <c r="J133" i="21"/>
  <c r="I133" i="21"/>
  <c r="H133" i="21"/>
  <c r="G133" i="21"/>
  <c r="F133" i="21"/>
  <c r="E133" i="21"/>
  <c r="D133" i="21"/>
  <c r="L133" i="21"/>
  <c r="J132" i="21"/>
  <c r="I132" i="21"/>
  <c r="H132" i="21"/>
  <c r="G132" i="21"/>
  <c r="F132" i="21"/>
  <c r="E132" i="21"/>
  <c r="D132" i="21"/>
  <c r="L132" i="21"/>
  <c r="J131" i="21"/>
  <c r="I131" i="21"/>
  <c r="H131" i="21"/>
  <c r="G131" i="21"/>
  <c r="F131" i="21"/>
  <c r="E131" i="21"/>
  <c r="D131" i="21"/>
  <c r="L131" i="21"/>
  <c r="J130" i="21"/>
  <c r="I130" i="21"/>
  <c r="H130" i="21"/>
  <c r="G130" i="21"/>
  <c r="F130" i="21"/>
  <c r="E130" i="21"/>
  <c r="D130" i="21"/>
  <c r="L130" i="21"/>
  <c r="J129" i="21"/>
  <c r="I129" i="21"/>
  <c r="H129" i="21"/>
  <c r="G129" i="21"/>
  <c r="F129" i="21"/>
  <c r="E129" i="21"/>
  <c r="D129" i="21"/>
  <c r="L129" i="21"/>
  <c r="J128" i="21"/>
  <c r="I128" i="21"/>
  <c r="H128" i="21"/>
  <c r="G128" i="21"/>
  <c r="F128" i="21"/>
  <c r="E128" i="21"/>
  <c r="D128" i="21"/>
  <c r="L128" i="21"/>
  <c r="J127" i="21"/>
  <c r="I127" i="21"/>
  <c r="H127" i="21"/>
  <c r="G127" i="21"/>
  <c r="F127" i="21"/>
  <c r="E127" i="21"/>
  <c r="D127" i="21"/>
  <c r="L127" i="21"/>
  <c r="J126" i="21"/>
  <c r="I126" i="21"/>
  <c r="H126" i="21"/>
  <c r="G126" i="21"/>
  <c r="F126" i="21"/>
  <c r="E126" i="21"/>
  <c r="D126" i="21"/>
  <c r="L126" i="21"/>
  <c r="J125" i="21"/>
  <c r="I125" i="21"/>
  <c r="H125" i="21"/>
  <c r="G125" i="21"/>
  <c r="F125" i="21"/>
  <c r="E125" i="21"/>
  <c r="D125" i="21"/>
  <c r="L125" i="21"/>
  <c r="J124" i="21"/>
  <c r="I124" i="21"/>
  <c r="H124" i="21"/>
  <c r="G124" i="21"/>
  <c r="F124" i="21"/>
  <c r="E124" i="21"/>
  <c r="D124" i="21"/>
  <c r="L124" i="21"/>
  <c r="J123" i="21"/>
  <c r="I123" i="21"/>
  <c r="H123" i="21"/>
  <c r="G123" i="21"/>
  <c r="F123" i="21"/>
  <c r="E123" i="21"/>
  <c r="D123" i="21"/>
  <c r="L123" i="21"/>
  <c r="J122" i="21"/>
  <c r="I122" i="21"/>
  <c r="H122" i="21"/>
  <c r="G122" i="21"/>
  <c r="F122" i="21"/>
  <c r="E122" i="21"/>
  <c r="D122" i="21"/>
  <c r="L122" i="21"/>
  <c r="J121" i="21"/>
  <c r="I121" i="21"/>
  <c r="H121" i="21"/>
  <c r="G121" i="21"/>
  <c r="F121" i="21"/>
  <c r="E121" i="21"/>
  <c r="D121" i="21"/>
  <c r="L121" i="21"/>
  <c r="J120" i="21"/>
  <c r="I120" i="21"/>
  <c r="H120" i="21"/>
  <c r="G120" i="21"/>
  <c r="F120" i="21"/>
  <c r="E120" i="21"/>
  <c r="D120" i="21"/>
  <c r="L120" i="21"/>
  <c r="J119" i="21"/>
  <c r="I119" i="21"/>
  <c r="H119" i="21"/>
  <c r="G119" i="21"/>
  <c r="F119" i="21"/>
  <c r="E119" i="21"/>
  <c r="D119" i="21"/>
  <c r="L119" i="21"/>
  <c r="J118" i="21"/>
  <c r="I118" i="21"/>
  <c r="H118" i="21"/>
  <c r="G118" i="21"/>
  <c r="F118" i="21"/>
  <c r="E118" i="21"/>
  <c r="D118" i="21"/>
  <c r="L118" i="21"/>
  <c r="J117" i="21"/>
  <c r="I117" i="21"/>
  <c r="H117" i="21"/>
  <c r="G117" i="21"/>
  <c r="F117" i="21"/>
  <c r="E117" i="21"/>
  <c r="D117" i="21"/>
  <c r="L117" i="21"/>
  <c r="J116" i="21"/>
  <c r="I116" i="21"/>
  <c r="H116" i="21"/>
  <c r="G116" i="21"/>
  <c r="F116" i="21"/>
  <c r="E116" i="21"/>
  <c r="D116" i="21"/>
  <c r="L116" i="21"/>
  <c r="J115" i="21"/>
  <c r="I115" i="21"/>
  <c r="H115" i="21"/>
  <c r="G115" i="21"/>
  <c r="F115" i="21"/>
  <c r="E115" i="21"/>
  <c r="D115" i="21"/>
  <c r="L115" i="21"/>
  <c r="J114" i="21"/>
  <c r="I114" i="21"/>
  <c r="H114" i="21"/>
  <c r="G114" i="21"/>
  <c r="F114" i="21"/>
  <c r="E114" i="21"/>
  <c r="D114" i="21"/>
  <c r="L114" i="21"/>
  <c r="J113" i="21"/>
  <c r="I113" i="21"/>
  <c r="H113" i="21"/>
  <c r="G113" i="21"/>
  <c r="F113" i="21"/>
  <c r="E113" i="21"/>
  <c r="D113" i="21"/>
  <c r="L113" i="21"/>
  <c r="J112" i="21"/>
  <c r="I112" i="21"/>
  <c r="H112" i="21"/>
  <c r="G112" i="21"/>
  <c r="F112" i="21"/>
  <c r="E112" i="21"/>
  <c r="D112" i="21"/>
  <c r="L112" i="21"/>
  <c r="J111" i="21"/>
  <c r="I111" i="21"/>
  <c r="H111" i="21"/>
  <c r="G111" i="21"/>
  <c r="F111" i="21"/>
  <c r="E111" i="21"/>
  <c r="D111" i="21"/>
  <c r="L111" i="21"/>
  <c r="J110" i="21"/>
  <c r="I110" i="21"/>
  <c r="H110" i="21"/>
  <c r="G110" i="21"/>
  <c r="F110" i="21"/>
  <c r="E110" i="21"/>
  <c r="D110" i="21"/>
  <c r="L110" i="21"/>
  <c r="J109" i="21"/>
  <c r="I109" i="21"/>
  <c r="H109" i="21"/>
  <c r="G109" i="21"/>
  <c r="F109" i="21"/>
  <c r="E109" i="21"/>
  <c r="D109" i="21"/>
  <c r="L109" i="21"/>
  <c r="J108" i="21"/>
  <c r="I108" i="21"/>
  <c r="H108" i="21"/>
  <c r="G108" i="21"/>
  <c r="F108" i="21"/>
  <c r="E108" i="21"/>
  <c r="D108" i="21"/>
  <c r="L108" i="21"/>
  <c r="J107" i="21"/>
  <c r="I107" i="21"/>
  <c r="H107" i="21"/>
  <c r="G107" i="21"/>
  <c r="F107" i="21"/>
  <c r="E107" i="21"/>
  <c r="D107" i="21"/>
  <c r="L107" i="21"/>
  <c r="J106" i="21"/>
  <c r="I106" i="21"/>
  <c r="H106" i="21"/>
  <c r="G106" i="21"/>
  <c r="F106" i="21"/>
  <c r="E106" i="21"/>
  <c r="D106" i="21"/>
  <c r="L106" i="21"/>
  <c r="J105" i="21"/>
  <c r="I105" i="21"/>
  <c r="H105" i="21"/>
  <c r="G105" i="21"/>
  <c r="F105" i="21"/>
  <c r="E105" i="21"/>
  <c r="D105" i="21"/>
  <c r="L105" i="21"/>
  <c r="J104" i="21"/>
  <c r="I104" i="21"/>
  <c r="H104" i="21"/>
  <c r="G104" i="21"/>
  <c r="F104" i="21"/>
  <c r="E104" i="21"/>
  <c r="D104" i="21"/>
  <c r="L104" i="21"/>
  <c r="J103" i="21"/>
  <c r="I103" i="21"/>
  <c r="H103" i="21"/>
  <c r="G103" i="21"/>
  <c r="F103" i="21"/>
  <c r="E103" i="21"/>
  <c r="D103" i="21"/>
  <c r="L103" i="21"/>
  <c r="J102" i="21"/>
  <c r="I102" i="21"/>
  <c r="H102" i="21"/>
  <c r="G102" i="21"/>
  <c r="F102" i="21"/>
  <c r="E102" i="21"/>
  <c r="D102" i="21"/>
  <c r="L102" i="21"/>
  <c r="J101" i="21"/>
  <c r="I101" i="21"/>
  <c r="H101" i="21"/>
  <c r="G101" i="21"/>
  <c r="F101" i="21"/>
  <c r="E101" i="21"/>
  <c r="D101" i="21"/>
  <c r="L101" i="21"/>
  <c r="J100" i="21"/>
  <c r="I100" i="21"/>
  <c r="H100" i="21"/>
  <c r="G100" i="21"/>
  <c r="F100" i="21"/>
  <c r="E100" i="21"/>
  <c r="D100" i="21"/>
  <c r="L100" i="21"/>
  <c r="J99" i="21"/>
  <c r="I99" i="21"/>
  <c r="H99" i="21"/>
  <c r="G99" i="21"/>
  <c r="F99" i="21"/>
  <c r="E99" i="21"/>
  <c r="D99" i="21"/>
  <c r="L99" i="21"/>
  <c r="J98" i="21"/>
  <c r="I98" i="21"/>
  <c r="H98" i="21"/>
  <c r="G98" i="21"/>
  <c r="F98" i="21"/>
  <c r="E98" i="21"/>
  <c r="D98" i="21"/>
  <c r="L98" i="21"/>
  <c r="J97" i="21"/>
  <c r="I97" i="21"/>
  <c r="H97" i="21"/>
  <c r="G97" i="21"/>
  <c r="F97" i="21"/>
  <c r="E97" i="21"/>
  <c r="D97" i="21"/>
  <c r="L97" i="21"/>
  <c r="J96" i="21"/>
  <c r="I96" i="21"/>
  <c r="H96" i="21"/>
  <c r="G96" i="21"/>
  <c r="F96" i="21"/>
  <c r="E96" i="21"/>
  <c r="D96" i="21"/>
  <c r="L96" i="21"/>
  <c r="J95" i="21"/>
  <c r="I95" i="21"/>
  <c r="H95" i="21"/>
  <c r="G95" i="21"/>
  <c r="F95" i="21"/>
  <c r="E95" i="21"/>
  <c r="D95" i="21"/>
  <c r="L95" i="21"/>
  <c r="J94" i="21"/>
  <c r="I94" i="21"/>
  <c r="H94" i="21"/>
  <c r="G94" i="21"/>
  <c r="F94" i="21"/>
  <c r="E94" i="21"/>
  <c r="D94" i="21"/>
  <c r="L94" i="21"/>
  <c r="J93" i="21"/>
  <c r="I93" i="21"/>
  <c r="H93" i="21"/>
  <c r="G93" i="21"/>
  <c r="F93" i="21"/>
  <c r="E93" i="21"/>
  <c r="D93" i="21"/>
  <c r="L93" i="21"/>
  <c r="J92" i="21"/>
  <c r="I92" i="21"/>
  <c r="H92" i="21"/>
  <c r="G92" i="21"/>
  <c r="F92" i="21"/>
  <c r="E92" i="21"/>
  <c r="D92" i="21"/>
  <c r="L92" i="21"/>
  <c r="J91" i="21"/>
  <c r="I91" i="21"/>
  <c r="H91" i="21"/>
  <c r="G91" i="21"/>
  <c r="F91" i="21"/>
  <c r="E91" i="21"/>
  <c r="D91" i="21"/>
  <c r="L91" i="21"/>
  <c r="J90" i="21"/>
  <c r="I90" i="21"/>
  <c r="H90" i="21"/>
  <c r="G90" i="21"/>
  <c r="F90" i="21"/>
  <c r="E90" i="21"/>
  <c r="D90" i="21"/>
  <c r="L90" i="21"/>
  <c r="J89" i="21"/>
  <c r="I89" i="21"/>
  <c r="H89" i="21"/>
  <c r="G89" i="21"/>
  <c r="F89" i="21"/>
  <c r="E89" i="21"/>
  <c r="D89" i="21"/>
  <c r="L89" i="21"/>
  <c r="J88" i="21"/>
  <c r="I88" i="21"/>
  <c r="H88" i="21"/>
  <c r="G88" i="21"/>
  <c r="F88" i="21"/>
  <c r="E88" i="21"/>
  <c r="D88" i="21"/>
  <c r="L88" i="21"/>
  <c r="J87" i="21"/>
  <c r="I87" i="21"/>
  <c r="H87" i="21"/>
  <c r="G87" i="21"/>
  <c r="F87" i="21"/>
  <c r="E87" i="21"/>
  <c r="D87" i="21"/>
  <c r="L87" i="21"/>
  <c r="J86" i="21"/>
  <c r="I86" i="21"/>
  <c r="H86" i="21"/>
  <c r="G86" i="21"/>
  <c r="F86" i="21"/>
  <c r="E86" i="21"/>
  <c r="D86" i="21"/>
  <c r="L86" i="21"/>
  <c r="J85" i="21"/>
  <c r="I85" i="21"/>
  <c r="H85" i="21"/>
  <c r="G85" i="21"/>
  <c r="F85" i="21"/>
  <c r="E85" i="21"/>
  <c r="D85" i="21"/>
  <c r="L85" i="21"/>
  <c r="J84" i="21"/>
  <c r="I84" i="21"/>
  <c r="H84" i="21"/>
  <c r="G84" i="21"/>
  <c r="F84" i="21"/>
  <c r="E84" i="21"/>
  <c r="D84" i="21"/>
  <c r="L84" i="21"/>
  <c r="J83" i="21"/>
  <c r="I83" i="21"/>
  <c r="H83" i="21"/>
  <c r="G83" i="21"/>
  <c r="F83" i="21"/>
  <c r="E83" i="21"/>
  <c r="D83" i="21"/>
  <c r="L83" i="21"/>
  <c r="J82" i="21"/>
  <c r="I82" i="21"/>
  <c r="H82" i="21"/>
  <c r="G82" i="21"/>
  <c r="F82" i="21"/>
  <c r="E82" i="21"/>
  <c r="D82" i="21"/>
  <c r="L82" i="21"/>
  <c r="J81" i="21"/>
  <c r="I81" i="21"/>
  <c r="H81" i="21"/>
  <c r="G81" i="21"/>
  <c r="F81" i="21"/>
  <c r="E81" i="21"/>
  <c r="D81" i="21"/>
  <c r="L81" i="21"/>
  <c r="J80" i="21"/>
  <c r="I80" i="21"/>
  <c r="H80" i="21"/>
  <c r="G80" i="21"/>
  <c r="F80" i="21"/>
  <c r="E80" i="21"/>
  <c r="D80" i="21"/>
  <c r="L80" i="21"/>
  <c r="J79" i="21"/>
  <c r="I79" i="21"/>
  <c r="H79" i="21"/>
  <c r="G79" i="21"/>
  <c r="F79" i="21"/>
  <c r="E79" i="21"/>
  <c r="D79" i="21"/>
  <c r="L79" i="21"/>
  <c r="J78" i="21"/>
  <c r="I78" i="21"/>
  <c r="H78" i="21"/>
  <c r="G78" i="21"/>
  <c r="F78" i="21"/>
  <c r="E78" i="21"/>
  <c r="D78" i="21"/>
  <c r="L78" i="21"/>
  <c r="J77" i="21"/>
  <c r="I77" i="21"/>
  <c r="H77" i="21"/>
  <c r="G77" i="21"/>
  <c r="F77" i="21"/>
  <c r="E77" i="21"/>
  <c r="D77" i="21"/>
  <c r="L77" i="21"/>
  <c r="J76" i="21"/>
  <c r="I76" i="21"/>
  <c r="H76" i="21"/>
  <c r="G76" i="21"/>
  <c r="F76" i="21"/>
  <c r="E76" i="21"/>
  <c r="D76" i="21"/>
  <c r="L76" i="21"/>
  <c r="J75" i="21"/>
  <c r="I75" i="21"/>
  <c r="H75" i="21"/>
  <c r="G75" i="21"/>
  <c r="F75" i="21"/>
  <c r="E75" i="21"/>
  <c r="D75" i="21"/>
  <c r="L75" i="21"/>
  <c r="J74" i="21"/>
  <c r="I74" i="21"/>
  <c r="H74" i="21"/>
  <c r="G74" i="21"/>
  <c r="F74" i="21"/>
  <c r="E74" i="21"/>
  <c r="D74" i="21"/>
  <c r="L74" i="21"/>
  <c r="J73" i="21"/>
  <c r="I73" i="21"/>
  <c r="H73" i="21"/>
  <c r="G73" i="21"/>
  <c r="F73" i="21"/>
  <c r="E73" i="21"/>
  <c r="D73" i="21"/>
  <c r="L73" i="21"/>
  <c r="J72" i="21"/>
  <c r="I72" i="21"/>
  <c r="H72" i="21"/>
  <c r="G72" i="21"/>
  <c r="F72" i="21"/>
  <c r="E72" i="21"/>
  <c r="D72" i="21"/>
  <c r="L72" i="21"/>
  <c r="J71" i="21"/>
  <c r="I71" i="21"/>
  <c r="H71" i="21"/>
  <c r="G71" i="21"/>
  <c r="F71" i="21"/>
  <c r="E71" i="21"/>
  <c r="D71" i="21"/>
  <c r="L71" i="21"/>
  <c r="J70" i="21"/>
  <c r="I70" i="21"/>
  <c r="H70" i="21"/>
  <c r="G70" i="21"/>
  <c r="F70" i="21"/>
  <c r="E70" i="21"/>
  <c r="D70" i="21"/>
  <c r="L70" i="21"/>
  <c r="J69" i="21"/>
  <c r="I69" i="21"/>
  <c r="H69" i="21"/>
  <c r="G69" i="21"/>
  <c r="F69" i="21"/>
  <c r="E69" i="21"/>
  <c r="D69" i="21"/>
  <c r="L69" i="21"/>
  <c r="J68" i="21"/>
  <c r="I68" i="21"/>
  <c r="H68" i="21"/>
  <c r="G68" i="21"/>
  <c r="F68" i="21"/>
  <c r="E68" i="21"/>
  <c r="D68" i="21"/>
  <c r="L68" i="21"/>
  <c r="J67" i="21"/>
  <c r="I67" i="21"/>
  <c r="H67" i="21"/>
  <c r="G67" i="21"/>
  <c r="F67" i="21"/>
  <c r="E67" i="21"/>
  <c r="D67" i="21"/>
  <c r="L67" i="21"/>
  <c r="J66" i="21"/>
  <c r="I66" i="21"/>
  <c r="H66" i="21"/>
  <c r="G66" i="21"/>
  <c r="F66" i="21"/>
  <c r="E66" i="21"/>
  <c r="D66" i="21"/>
  <c r="L66" i="21"/>
  <c r="J65" i="21"/>
  <c r="I65" i="21"/>
  <c r="H65" i="21"/>
  <c r="G65" i="21"/>
  <c r="F65" i="21"/>
  <c r="E65" i="21"/>
  <c r="D65" i="21"/>
  <c r="L65" i="21"/>
  <c r="J64" i="21"/>
  <c r="I64" i="21"/>
  <c r="H64" i="21"/>
  <c r="G64" i="21"/>
  <c r="F64" i="21"/>
  <c r="E64" i="21"/>
  <c r="D64" i="21"/>
  <c r="L64" i="21"/>
  <c r="J63" i="21"/>
  <c r="I63" i="21"/>
  <c r="H63" i="21"/>
  <c r="G63" i="21"/>
  <c r="F63" i="21"/>
  <c r="E63" i="21"/>
  <c r="D63" i="21"/>
  <c r="L63" i="21"/>
  <c r="J62" i="21"/>
  <c r="I62" i="21"/>
  <c r="H62" i="21"/>
  <c r="G62" i="21"/>
  <c r="F62" i="21"/>
  <c r="E62" i="21"/>
  <c r="D62" i="21"/>
  <c r="L62" i="21"/>
  <c r="J61" i="21"/>
  <c r="I61" i="21"/>
  <c r="H61" i="21"/>
  <c r="G61" i="21"/>
  <c r="F61" i="21"/>
  <c r="E61" i="21"/>
  <c r="D61" i="21"/>
  <c r="L61" i="21"/>
  <c r="J60" i="21"/>
  <c r="I60" i="21"/>
  <c r="H60" i="21"/>
  <c r="G60" i="21"/>
  <c r="F60" i="21"/>
  <c r="E60" i="21"/>
  <c r="D60" i="21"/>
  <c r="L60" i="21"/>
  <c r="J59" i="21"/>
  <c r="I59" i="21"/>
  <c r="H59" i="21"/>
  <c r="G59" i="21"/>
  <c r="F59" i="21"/>
  <c r="E59" i="21"/>
  <c r="D59" i="21"/>
  <c r="L59" i="21"/>
  <c r="J58" i="21"/>
  <c r="I58" i="21"/>
  <c r="H58" i="21"/>
  <c r="G58" i="21"/>
  <c r="F58" i="21"/>
  <c r="E58" i="21"/>
  <c r="D58" i="21"/>
  <c r="L58" i="21"/>
  <c r="J57" i="21"/>
  <c r="I57" i="21"/>
  <c r="H57" i="21"/>
  <c r="G57" i="21"/>
  <c r="F57" i="21"/>
  <c r="E57" i="21"/>
  <c r="D57" i="21"/>
  <c r="L57" i="21"/>
  <c r="J56" i="21"/>
  <c r="I56" i="21"/>
  <c r="H56" i="21"/>
  <c r="G56" i="21"/>
  <c r="F56" i="21"/>
  <c r="E56" i="21"/>
  <c r="D56" i="21"/>
  <c r="L56" i="21"/>
  <c r="J55" i="21"/>
  <c r="I55" i="21"/>
  <c r="H55" i="21"/>
  <c r="G55" i="21"/>
  <c r="F55" i="21"/>
  <c r="E55" i="21"/>
  <c r="D55" i="21"/>
  <c r="L55" i="21"/>
  <c r="J54" i="21"/>
  <c r="I54" i="21"/>
  <c r="H54" i="21"/>
  <c r="G54" i="21"/>
  <c r="F54" i="21"/>
  <c r="E54" i="21"/>
  <c r="D54" i="21"/>
  <c r="L54" i="21"/>
  <c r="J53" i="21"/>
  <c r="I53" i="21"/>
  <c r="H53" i="21"/>
  <c r="G53" i="21"/>
  <c r="F53" i="21"/>
  <c r="E53" i="21"/>
  <c r="D53" i="21"/>
  <c r="L53" i="21"/>
  <c r="J52" i="21"/>
  <c r="I52" i="21"/>
  <c r="H52" i="21"/>
  <c r="G52" i="21"/>
  <c r="F52" i="21"/>
  <c r="E52" i="21"/>
  <c r="D52" i="21"/>
  <c r="L52" i="21"/>
  <c r="J51" i="21"/>
  <c r="I51" i="21"/>
  <c r="H51" i="21"/>
  <c r="G51" i="21"/>
  <c r="F51" i="21"/>
  <c r="E51" i="21"/>
  <c r="D51" i="21"/>
  <c r="L51" i="21"/>
  <c r="J50" i="21"/>
  <c r="I50" i="21"/>
  <c r="H50" i="21"/>
  <c r="G50" i="21"/>
  <c r="F50" i="21"/>
  <c r="E50" i="21"/>
  <c r="D50" i="21"/>
  <c r="L50" i="21"/>
  <c r="J49" i="21"/>
  <c r="I49" i="21"/>
  <c r="H49" i="21"/>
  <c r="G49" i="21"/>
  <c r="F49" i="21"/>
  <c r="E49" i="21"/>
  <c r="D49" i="21"/>
  <c r="L49" i="21"/>
  <c r="J48" i="21"/>
  <c r="I48" i="21"/>
  <c r="H48" i="21"/>
  <c r="G48" i="21"/>
  <c r="F48" i="21"/>
  <c r="E48" i="21"/>
  <c r="D48" i="21"/>
  <c r="L48" i="21"/>
  <c r="J47" i="21"/>
  <c r="I47" i="21"/>
  <c r="H47" i="21"/>
  <c r="G47" i="21"/>
  <c r="F47" i="21"/>
  <c r="E47" i="21"/>
  <c r="D47" i="21"/>
  <c r="L47" i="21"/>
  <c r="J46" i="21"/>
  <c r="I46" i="21"/>
  <c r="H46" i="21"/>
  <c r="G46" i="21"/>
  <c r="F46" i="21"/>
  <c r="E46" i="21"/>
  <c r="D46" i="21"/>
  <c r="L46" i="21"/>
  <c r="J45" i="21"/>
  <c r="I45" i="21"/>
  <c r="H45" i="21"/>
  <c r="G45" i="21"/>
  <c r="F45" i="21"/>
  <c r="E45" i="21"/>
  <c r="D45" i="21"/>
  <c r="L45" i="21"/>
  <c r="J44" i="21"/>
  <c r="I44" i="21"/>
  <c r="H44" i="21"/>
  <c r="G44" i="21"/>
  <c r="F44" i="21"/>
  <c r="E44" i="21"/>
  <c r="D44" i="21"/>
  <c r="L44" i="21"/>
  <c r="J43" i="21"/>
  <c r="I43" i="21"/>
  <c r="H43" i="21"/>
  <c r="G43" i="21"/>
  <c r="F43" i="21"/>
  <c r="E43" i="21"/>
  <c r="D43" i="21"/>
  <c r="L43" i="21"/>
  <c r="J42" i="21"/>
  <c r="I42" i="21"/>
  <c r="H42" i="21"/>
  <c r="G42" i="21"/>
  <c r="F42" i="21"/>
  <c r="E42" i="21"/>
  <c r="D42" i="21"/>
  <c r="L42" i="21"/>
  <c r="J41" i="21"/>
  <c r="I41" i="21"/>
  <c r="H41" i="21"/>
  <c r="G41" i="21"/>
  <c r="F41" i="21"/>
  <c r="E41" i="21"/>
  <c r="D41" i="21"/>
  <c r="L41" i="21"/>
  <c r="J40" i="21"/>
  <c r="I40" i="21"/>
  <c r="H40" i="21"/>
  <c r="G40" i="21"/>
  <c r="F40" i="21"/>
  <c r="E40" i="21"/>
  <c r="D40" i="21"/>
  <c r="L40" i="21"/>
  <c r="J39" i="21"/>
  <c r="I39" i="21"/>
  <c r="H39" i="21"/>
  <c r="G39" i="21"/>
  <c r="F39" i="21"/>
  <c r="E39" i="21"/>
  <c r="D39" i="21"/>
  <c r="L39" i="21"/>
  <c r="J38" i="21"/>
  <c r="I38" i="21"/>
  <c r="H38" i="21"/>
  <c r="G38" i="21"/>
  <c r="F38" i="21"/>
  <c r="E38" i="21"/>
  <c r="D38" i="21"/>
  <c r="L38" i="21"/>
  <c r="J37" i="21"/>
  <c r="I37" i="21"/>
  <c r="H37" i="21"/>
  <c r="G37" i="21"/>
  <c r="F37" i="21"/>
  <c r="E37" i="21"/>
  <c r="D37" i="21"/>
  <c r="L37" i="21"/>
  <c r="J36" i="21"/>
  <c r="I36" i="21"/>
  <c r="H36" i="21"/>
  <c r="G36" i="21"/>
  <c r="F36" i="21"/>
  <c r="E36" i="21"/>
  <c r="D36" i="21"/>
  <c r="L36" i="21"/>
  <c r="J35" i="21"/>
  <c r="I35" i="21"/>
  <c r="H35" i="21"/>
  <c r="G35" i="21"/>
  <c r="F35" i="21"/>
  <c r="E35" i="21"/>
  <c r="D35" i="21"/>
  <c r="L35" i="21"/>
  <c r="J34" i="21"/>
  <c r="I34" i="21"/>
  <c r="H34" i="21"/>
  <c r="G34" i="21"/>
  <c r="F34" i="21"/>
  <c r="E34" i="21"/>
  <c r="D34" i="21"/>
  <c r="L34" i="21"/>
  <c r="J33" i="21"/>
  <c r="I33" i="21"/>
  <c r="H33" i="21"/>
  <c r="G33" i="21"/>
  <c r="F33" i="21"/>
  <c r="E33" i="21"/>
  <c r="D33" i="21"/>
  <c r="L33" i="21"/>
  <c r="J32" i="21"/>
  <c r="I32" i="21"/>
  <c r="H32" i="21"/>
  <c r="G32" i="21"/>
  <c r="F32" i="21"/>
  <c r="E32" i="21"/>
  <c r="D32" i="21"/>
  <c r="L32" i="21"/>
  <c r="J31" i="21"/>
  <c r="I31" i="21"/>
  <c r="H31" i="21"/>
  <c r="G31" i="21"/>
  <c r="F31" i="21"/>
  <c r="E31" i="21"/>
  <c r="D31" i="21"/>
  <c r="L31" i="21"/>
  <c r="J30" i="21"/>
  <c r="I30" i="21"/>
  <c r="H30" i="21"/>
  <c r="G30" i="21"/>
  <c r="F30" i="21"/>
  <c r="E30" i="21"/>
  <c r="D30" i="21"/>
  <c r="L30" i="21"/>
  <c r="J29" i="21"/>
  <c r="I29" i="21"/>
  <c r="H29" i="21"/>
  <c r="G29" i="21"/>
  <c r="F29" i="21"/>
  <c r="E29" i="21"/>
  <c r="D29" i="21"/>
  <c r="L29" i="21"/>
  <c r="J28" i="21"/>
  <c r="I28" i="21"/>
  <c r="H28" i="21"/>
  <c r="G28" i="21"/>
  <c r="F28" i="21"/>
  <c r="E28" i="21"/>
  <c r="D28" i="21"/>
  <c r="L28" i="21"/>
  <c r="J27" i="21"/>
  <c r="I27" i="21"/>
  <c r="H27" i="21"/>
  <c r="G27" i="21"/>
  <c r="F27" i="21"/>
  <c r="E27" i="21"/>
  <c r="D27" i="21"/>
  <c r="L27" i="21"/>
  <c r="J26" i="21"/>
  <c r="I26" i="21"/>
  <c r="H26" i="21"/>
  <c r="G26" i="21"/>
  <c r="F26" i="21"/>
  <c r="E26" i="21"/>
  <c r="D26" i="21"/>
  <c r="L26" i="21"/>
  <c r="J25" i="21"/>
  <c r="I25" i="21"/>
  <c r="H25" i="21"/>
  <c r="G25" i="21"/>
  <c r="F25" i="21"/>
  <c r="E25" i="21"/>
  <c r="D25" i="21"/>
  <c r="L25" i="21"/>
  <c r="J24" i="21"/>
  <c r="I24" i="21"/>
  <c r="H24" i="21"/>
  <c r="G24" i="21"/>
  <c r="F24" i="21"/>
  <c r="E24" i="21"/>
  <c r="D24" i="21"/>
  <c r="L24" i="21"/>
  <c r="J23" i="21"/>
  <c r="I23" i="21"/>
  <c r="H23" i="21"/>
  <c r="G23" i="21"/>
  <c r="F23" i="21"/>
  <c r="E23" i="21"/>
  <c r="D23" i="21"/>
  <c r="L23" i="21"/>
  <c r="J22" i="21"/>
  <c r="I22" i="21"/>
  <c r="H22" i="21"/>
  <c r="G22" i="21"/>
  <c r="F22" i="21"/>
  <c r="E22" i="21"/>
  <c r="D22" i="21"/>
  <c r="L22" i="21"/>
  <c r="J21" i="21"/>
  <c r="I21" i="21"/>
  <c r="H21" i="21"/>
  <c r="G21" i="21"/>
  <c r="F21" i="21"/>
  <c r="E21" i="21"/>
  <c r="D21" i="21"/>
  <c r="L21" i="21"/>
  <c r="J20" i="21"/>
  <c r="I20" i="21"/>
  <c r="H20" i="21"/>
  <c r="G20" i="21"/>
  <c r="F20" i="21"/>
  <c r="E20" i="21"/>
  <c r="D20" i="21"/>
  <c r="L20" i="21"/>
  <c r="J19" i="21"/>
  <c r="I19" i="21"/>
  <c r="H19" i="21"/>
  <c r="G19" i="21"/>
  <c r="F19" i="21"/>
  <c r="E19" i="21"/>
  <c r="D19" i="21"/>
  <c r="L19" i="21"/>
  <c r="J18" i="21"/>
  <c r="I18" i="21"/>
  <c r="H18" i="21"/>
  <c r="G18" i="21"/>
  <c r="F18" i="21"/>
  <c r="E18" i="21"/>
  <c r="D18" i="21"/>
  <c r="L18" i="21"/>
  <c r="J17" i="21"/>
  <c r="I17" i="21"/>
  <c r="H17" i="21"/>
  <c r="G17" i="21"/>
  <c r="F17" i="21"/>
  <c r="E17" i="21"/>
  <c r="D17" i="21"/>
  <c r="L17" i="21"/>
  <c r="J16" i="21"/>
  <c r="I16" i="21"/>
  <c r="H16" i="21"/>
  <c r="G16" i="21"/>
  <c r="F16" i="21"/>
  <c r="E16" i="21"/>
  <c r="D16" i="21"/>
  <c r="L16" i="21"/>
  <c r="J15" i="21"/>
  <c r="I15" i="21"/>
  <c r="H15" i="21"/>
  <c r="G15" i="21"/>
  <c r="F15" i="21"/>
  <c r="E15" i="21"/>
  <c r="D15" i="21"/>
  <c r="L15" i="21"/>
  <c r="J14" i="21"/>
  <c r="I14" i="21"/>
  <c r="H14" i="21"/>
  <c r="G14" i="21"/>
  <c r="F14" i="21"/>
  <c r="E14" i="21"/>
  <c r="D14" i="21"/>
  <c r="L14" i="21"/>
  <c r="J13" i="21"/>
  <c r="I13" i="21"/>
  <c r="H13" i="21"/>
  <c r="G13" i="21"/>
  <c r="F13" i="21"/>
  <c r="E13" i="21"/>
  <c r="D13" i="21"/>
  <c r="L13" i="21"/>
  <c r="J12" i="21"/>
  <c r="I12" i="21"/>
  <c r="H12" i="21"/>
  <c r="G12" i="21"/>
  <c r="F12" i="21"/>
  <c r="E12" i="21"/>
  <c r="D12" i="21"/>
  <c r="L12" i="21"/>
  <c r="J11" i="21"/>
  <c r="I11" i="21"/>
  <c r="H11" i="21"/>
  <c r="G11" i="21"/>
  <c r="F11" i="21"/>
  <c r="E11" i="21"/>
  <c r="D11" i="21"/>
  <c r="L11" i="21"/>
  <c r="J10" i="21"/>
  <c r="I10" i="21"/>
  <c r="H10" i="21"/>
  <c r="G10" i="21"/>
  <c r="F10" i="21"/>
  <c r="E10" i="21"/>
  <c r="D10" i="21"/>
  <c r="L10" i="21"/>
  <c r="J9" i="21"/>
  <c r="I9" i="21"/>
  <c r="H9" i="21"/>
  <c r="G9" i="21"/>
  <c r="F9" i="21"/>
  <c r="E9" i="21"/>
  <c r="D9" i="21"/>
  <c r="L9" i="21"/>
  <c r="J8" i="21"/>
  <c r="I8" i="21"/>
  <c r="H8" i="21"/>
  <c r="G8" i="21"/>
  <c r="F8" i="21"/>
  <c r="E8" i="21"/>
  <c r="D8" i="21"/>
  <c r="L8" i="21"/>
  <c r="J7" i="21"/>
  <c r="I7" i="21"/>
  <c r="H7" i="21"/>
  <c r="G7" i="21"/>
  <c r="F7" i="21"/>
  <c r="E7" i="21"/>
  <c r="D7" i="21"/>
  <c r="L7" i="21"/>
  <c r="J6" i="21"/>
  <c r="I6" i="21"/>
  <c r="H6" i="21"/>
  <c r="G6" i="21"/>
  <c r="F6" i="21"/>
  <c r="E6" i="21"/>
  <c r="D6" i="21"/>
  <c r="L6" i="21"/>
  <c r="J5" i="21"/>
  <c r="I5" i="21"/>
  <c r="H5" i="21"/>
  <c r="G5" i="21"/>
  <c r="F5" i="21"/>
  <c r="E5" i="21"/>
  <c r="D5" i="21"/>
  <c r="L5" i="21"/>
  <c r="J4" i="21"/>
  <c r="I4" i="21"/>
  <c r="H4" i="21"/>
  <c r="G4" i="21"/>
  <c r="F4" i="21"/>
  <c r="E4" i="21"/>
  <c r="D4" i="21"/>
  <c r="L4" i="21"/>
  <c r="J3" i="21"/>
  <c r="I3" i="21"/>
  <c r="H3" i="21"/>
  <c r="G3" i="21"/>
  <c r="F3" i="21"/>
  <c r="E3" i="21"/>
  <c r="D3" i="21"/>
  <c r="L3" i="21"/>
  <c r="J2" i="21"/>
  <c r="I2" i="21"/>
  <c r="H2" i="21"/>
  <c r="G2" i="21"/>
  <c r="F2" i="21"/>
  <c r="E2" i="21"/>
  <c r="D2" i="21"/>
  <c r="L2" i="21"/>
  <c r="J1" i="21"/>
  <c r="I1" i="21"/>
  <c r="H1" i="21"/>
  <c r="G1" i="21"/>
  <c r="F1" i="21"/>
  <c r="E1" i="21"/>
  <c r="D1" i="21"/>
  <c r="L1" i="21"/>
  <c r="G298" i="16" l="1"/>
  <c r="G274" i="16"/>
  <c r="G277" i="16"/>
  <c r="G280" i="16"/>
  <c r="G283" i="16"/>
  <c r="G295" i="16"/>
  <c r="G286" i="16"/>
  <c r="G289" i="16"/>
  <c r="G292" i="16"/>
  <c r="G83" i="16"/>
  <c r="G87" i="16"/>
  <c r="G91" i="16"/>
  <c r="G95" i="16"/>
  <c r="G99" i="16"/>
  <c r="G103" i="16"/>
  <c r="G107" i="16"/>
  <c r="G111" i="16"/>
  <c r="G115" i="16"/>
  <c r="G119" i="16"/>
  <c r="G123" i="16"/>
  <c r="G127" i="16"/>
  <c r="G131" i="16"/>
  <c r="G135" i="16"/>
  <c r="G139" i="16"/>
  <c r="G143" i="16"/>
  <c r="G147" i="16"/>
  <c r="G151" i="16"/>
  <c r="G155" i="16"/>
  <c r="G159" i="16"/>
  <c r="G84" i="16"/>
  <c r="G88" i="16"/>
  <c r="G92" i="16"/>
  <c r="G96" i="16"/>
  <c r="G100" i="16"/>
  <c r="G104" i="16"/>
  <c r="G108" i="16"/>
  <c r="G112" i="16"/>
  <c r="G116" i="16"/>
  <c r="G120" i="16"/>
  <c r="G124" i="16"/>
  <c r="G128" i="16"/>
  <c r="G132" i="16"/>
  <c r="G136" i="16"/>
  <c r="G140" i="16"/>
  <c r="G144" i="16"/>
  <c r="G148" i="16"/>
  <c r="G152" i="16"/>
  <c r="G156" i="16"/>
  <c r="G160" i="16"/>
  <c r="G85" i="16"/>
  <c r="G93" i="16"/>
  <c r="G101" i="16"/>
  <c r="G109" i="16"/>
  <c r="G117" i="16"/>
  <c r="G125" i="16"/>
  <c r="G133" i="16"/>
  <c r="G141" i="16"/>
  <c r="G149" i="16"/>
  <c r="G157" i="16"/>
  <c r="G442" i="16"/>
  <c r="G446" i="16"/>
  <c r="G450" i="16"/>
  <c r="G454" i="16"/>
  <c r="G458" i="16"/>
  <c r="G462" i="16"/>
  <c r="G466" i="16"/>
  <c r="G470" i="16"/>
  <c r="G474" i="16"/>
  <c r="G478" i="16"/>
  <c r="G482" i="16"/>
  <c r="G486" i="16"/>
  <c r="G490" i="16"/>
  <c r="G494" i="16"/>
  <c r="G86" i="16"/>
  <c r="G94" i="16"/>
  <c r="G102" i="16"/>
  <c r="G110" i="16"/>
  <c r="G118" i="16"/>
  <c r="G126" i="16"/>
  <c r="G134" i="16"/>
  <c r="G142" i="16"/>
  <c r="G150" i="16"/>
  <c r="G158" i="16"/>
  <c r="G439" i="16"/>
  <c r="G443" i="16"/>
  <c r="G447" i="16"/>
  <c r="G451" i="16"/>
  <c r="G455" i="16"/>
  <c r="G459" i="16"/>
  <c r="G463" i="16"/>
  <c r="G467" i="16"/>
  <c r="G471" i="16"/>
  <c r="G475" i="16"/>
  <c r="G479" i="16"/>
  <c r="G483" i="16"/>
  <c r="G487" i="16"/>
  <c r="G491" i="16"/>
  <c r="G587" i="16"/>
  <c r="G89" i="16"/>
  <c r="G105" i="16"/>
  <c r="G121" i="16"/>
  <c r="G137" i="16"/>
  <c r="G153" i="16"/>
  <c r="G440" i="16"/>
  <c r="G448" i="16"/>
  <c r="G456" i="16"/>
  <c r="G464" i="16"/>
  <c r="G472" i="16"/>
  <c r="G480" i="16"/>
  <c r="G488" i="16"/>
  <c r="G541" i="16"/>
  <c r="G468" i="16"/>
  <c r="G484" i="16"/>
  <c r="G82" i="16"/>
  <c r="G130" i="16"/>
  <c r="G146" i="16"/>
  <c r="G453" i="16"/>
  <c r="G469" i="16"/>
  <c r="G477" i="16"/>
  <c r="G493" i="16"/>
  <c r="G90" i="16"/>
  <c r="G106" i="16"/>
  <c r="G122" i="16"/>
  <c r="G138" i="16"/>
  <c r="G154" i="16"/>
  <c r="G441" i="16"/>
  <c r="G449" i="16"/>
  <c r="G457" i="16"/>
  <c r="G465" i="16"/>
  <c r="G473" i="16"/>
  <c r="G481" i="16"/>
  <c r="G489" i="16"/>
  <c r="G585" i="16"/>
  <c r="G97" i="16"/>
  <c r="G113" i="16"/>
  <c r="G129" i="16"/>
  <c r="G145" i="16"/>
  <c r="G161" i="16"/>
  <c r="G444" i="16"/>
  <c r="G452" i="16"/>
  <c r="G460" i="16"/>
  <c r="G476" i="16"/>
  <c r="G492" i="16"/>
  <c r="G586" i="16"/>
  <c r="G98" i="16"/>
  <c r="G114" i="16"/>
  <c r="G445" i="16"/>
  <c r="G461" i="16"/>
  <c r="G485" i="16"/>
  <c r="F604" i="16"/>
  <c r="F603" i="16"/>
  <c r="F602" i="16"/>
  <c r="F601" i="16"/>
  <c r="F600" i="16"/>
  <c r="F599" i="16"/>
  <c r="F598" i="16"/>
  <c r="F597" i="16"/>
  <c r="F596" i="16"/>
  <c r="F595" i="16"/>
  <c r="B604" i="16" l="1"/>
  <c r="G604" i="16" s="1"/>
  <c r="B603" i="16"/>
  <c r="G603" i="16" s="1"/>
  <c r="B602" i="16"/>
  <c r="G602" i="16" s="1"/>
  <c r="B601" i="16"/>
  <c r="G601" i="16" s="1"/>
  <c r="B600" i="16"/>
  <c r="G600" i="16" s="1"/>
  <c r="B599" i="16"/>
  <c r="G599" i="16" s="1"/>
  <c r="B598" i="16"/>
  <c r="G598" i="16" s="1"/>
  <c r="B597" i="16"/>
  <c r="G597" i="16" s="1"/>
  <c r="B596" i="16"/>
  <c r="G596" i="16" s="1"/>
  <c r="B595" i="16"/>
  <c r="G595" i="16" s="1"/>
  <c r="O3" i="5" l="1"/>
  <c r="K1" i="4" l="1"/>
  <c r="F2" i="16" l="1"/>
  <c r="F3" i="16"/>
  <c r="F4" i="16"/>
  <c r="F5" i="16"/>
  <c r="F6" i="16"/>
  <c r="F7" i="16"/>
  <c r="F8" i="16"/>
  <c r="F9" i="16"/>
  <c r="F10" i="16"/>
  <c r="F11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80" i="16"/>
  <c r="F81" i="16"/>
  <c r="F162" i="16"/>
  <c r="F163" i="16"/>
  <c r="F164" i="16"/>
  <c r="F165" i="16"/>
  <c r="F166" i="16"/>
  <c r="F167" i="16"/>
  <c r="F168" i="16"/>
  <c r="F169" i="16"/>
  <c r="F170" i="16"/>
  <c r="F171" i="16"/>
  <c r="F172" i="16"/>
  <c r="F173" i="16"/>
  <c r="F174" i="16"/>
  <c r="F175" i="16"/>
  <c r="F176" i="16"/>
  <c r="F177" i="16"/>
  <c r="F178" i="16"/>
  <c r="F179" i="16"/>
  <c r="F180" i="16"/>
  <c r="F181" i="16"/>
  <c r="F182" i="16"/>
  <c r="F183" i="16"/>
  <c r="F184" i="16"/>
  <c r="F185" i="16"/>
  <c r="F186" i="16"/>
  <c r="F187" i="16"/>
  <c r="F188" i="16"/>
  <c r="F189" i="16"/>
  <c r="F190" i="16"/>
  <c r="F191" i="16"/>
  <c r="F192" i="16"/>
  <c r="F193" i="16"/>
  <c r="F194" i="16"/>
  <c r="F195" i="16"/>
  <c r="F196" i="16"/>
  <c r="F197" i="16"/>
  <c r="F198" i="16"/>
  <c r="F199" i="16"/>
  <c r="F200" i="16"/>
  <c r="F201" i="16"/>
  <c r="F202" i="16"/>
  <c r="F203" i="16"/>
  <c r="F204" i="16"/>
  <c r="F205" i="16"/>
  <c r="F206" i="16"/>
  <c r="F207" i="16"/>
  <c r="F208" i="16"/>
  <c r="F209" i="16"/>
  <c r="F210" i="16"/>
  <c r="F211" i="16"/>
  <c r="F212" i="16"/>
  <c r="F213" i="16"/>
  <c r="F214" i="16"/>
  <c r="F215" i="16"/>
  <c r="F216" i="16"/>
  <c r="F217" i="16"/>
  <c r="F218" i="16"/>
  <c r="F219" i="16"/>
  <c r="F220" i="16"/>
  <c r="F221" i="16"/>
  <c r="F222" i="16"/>
  <c r="F223" i="16"/>
  <c r="F224" i="16"/>
  <c r="F225" i="16"/>
  <c r="F226" i="16"/>
  <c r="F227" i="16"/>
  <c r="F228" i="16"/>
  <c r="F229" i="16"/>
  <c r="F230" i="16"/>
  <c r="F231" i="16"/>
  <c r="F232" i="16"/>
  <c r="F233" i="16"/>
  <c r="F234" i="16"/>
  <c r="F235" i="16"/>
  <c r="F236" i="16"/>
  <c r="F237" i="16"/>
  <c r="F238" i="16"/>
  <c r="F239" i="16"/>
  <c r="F240" i="16"/>
  <c r="F241" i="16"/>
  <c r="F242" i="16"/>
  <c r="F243" i="16"/>
  <c r="F244" i="16"/>
  <c r="F245" i="16"/>
  <c r="F246" i="16"/>
  <c r="F247" i="16"/>
  <c r="F248" i="16"/>
  <c r="F249" i="16"/>
  <c r="F250" i="16"/>
  <c r="F251" i="16"/>
  <c r="F252" i="16"/>
  <c r="F253" i="16"/>
  <c r="F254" i="16"/>
  <c r="F255" i="16"/>
  <c r="F256" i="16"/>
  <c r="F257" i="16"/>
  <c r="F258" i="16"/>
  <c r="F259" i="16"/>
  <c r="F260" i="16"/>
  <c r="F261" i="16"/>
  <c r="F262" i="16"/>
  <c r="F263" i="16"/>
  <c r="F264" i="16"/>
  <c r="F265" i="16"/>
  <c r="F266" i="16"/>
  <c r="F267" i="16"/>
  <c r="F268" i="16"/>
  <c r="F269" i="16"/>
  <c r="F270" i="16"/>
  <c r="F271" i="16"/>
  <c r="F272" i="16"/>
  <c r="F273" i="16"/>
  <c r="F275" i="16"/>
  <c r="F276" i="16"/>
  <c r="F278" i="16"/>
  <c r="F279" i="16"/>
  <c r="F281" i="16"/>
  <c r="F282" i="16"/>
  <c r="F284" i="16"/>
  <c r="F285" i="16"/>
  <c r="F287" i="16"/>
  <c r="F288" i="16"/>
  <c r="F290" i="16"/>
  <c r="F291" i="16"/>
  <c r="F293" i="16"/>
  <c r="F294" i="16"/>
  <c r="F296" i="16"/>
  <c r="F297" i="16"/>
  <c r="F299" i="16"/>
  <c r="F300" i="16"/>
  <c r="F301" i="16"/>
  <c r="F302" i="16"/>
  <c r="F303" i="16"/>
  <c r="F304" i="16"/>
  <c r="F305" i="16"/>
  <c r="F306" i="16"/>
  <c r="F307" i="16"/>
  <c r="F308" i="16"/>
  <c r="F309" i="16"/>
  <c r="F310" i="16"/>
  <c r="F311" i="16"/>
  <c r="F312" i="16"/>
  <c r="F313" i="16"/>
  <c r="F314" i="16"/>
  <c r="F315" i="16"/>
  <c r="F316" i="16"/>
  <c r="F317" i="16"/>
  <c r="F318" i="16"/>
  <c r="F319" i="16"/>
  <c r="F320" i="16"/>
  <c r="F321" i="16"/>
  <c r="F322" i="16"/>
  <c r="F323" i="16"/>
  <c r="F324" i="16"/>
  <c r="F325" i="16"/>
  <c r="F326" i="16"/>
  <c r="F327" i="16"/>
  <c r="F328" i="16"/>
  <c r="F329" i="16"/>
  <c r="F330" i="16"/>
  <c r="F331" i="16"/>
  <c r="F332" i="16"/>
  <c r="F333" i="16"/>
  <c r="F334" i="16"/>
  <c r="F335" i="16"/>
  <c r="F336" i="16"/>
  <c r="F337" i="16"/>
  <c r="F338" i="16"/>
  <c r="F339" i="16"/>
  <c r="F340" i="16"/>
  <c r="F341" i="16"/>
  <c r="F342" i="16"/>
  <c r="F343" i="16"/>
  <c r="F344" i="16"/>
  <c r="F345" i="16"/>
  <c r="F346" i="16"/>
  <c r="F347" i="16"/>
  <c r="F348" i="16"/>
  <c r="F349" i="16"/>
  <c r="F350" i="16"/>
  <c r="F351" i="16"/>
  <c r="F352" i="16"/>
  <c r="F353" i="16"/>
  <c r="F354" i="16"/>
  <c r="F355" i="16"/>
  <c r="F356" i="16"/>
  <c r="F357" i="16"/>
  <c r="F358" i="16"/>
  <c r="F359" i="16"/>
  <c r="F360" i="16"/>
  <c r="F361" i="16"/>
  <c r="F362" i="16"/>
  <c r="F363" i="16"/>
  <c r="F364" i="16"/>
  <c r="F365" i="16"/>
  <c r="F366" i="16"/>
  <c r="F367" i="16"/>
  <c r="F368" i="16"/>
  <c r="F369" i="16"/>
  <c r="F370" i="16"/>
  <c r="F371" i="16"/>
  <c r="F372" i="16"/>
  <c r="F373" i="16"/>
  <c r="F374" i="16"/>
  <c r="F375" i="16"/>
  <c r="F376" i="16"/>
  <c r="F377" i="16"/>
  <c r="F378" i="16"/>
  <c r="F379" i="16"/>
  <c r="F380" i="16"/>
  <c r="F381" i="16"/>
  <c r="F382" i="16"/>
  <c r="F383" i="16"/>
  <c r="F384" i="16"/>
  <c r="F385" i="16"/>
  <c r="F386" i="16"/>
  <c r="F387" i="16"/>
  <c r="F388" i="16"/>
  <c r="F389" i="16"/>
  <c r="F390" i="16"/>
  <c r="F391" i="16"/>
  <c r="F392" i="16"/>
  <c r="F393" i="16"/>
  <c r="F394" i="16"/>
  <c r="F395" i="16"/>
  <c r="F396" i="16"/>
  <c r="F397" i="16"/>
  <c r="F398" i="16"/>
  <c r="F399" i="16"/>
  <c r="F400" i="16"/>
  <c r="F401" i="16"/>
  <c r="F402" i="16"/>
  <c r="F403" i="16"/>
  <c r="F404" i="16"/>
  <c r="F405" i="16"/>
  <c r="F406" i="16"/>
  <c r="F407" i="16"/>
  <c r="F408" i="16"/>
  <c r="F409" i="16"/>
  <c r="F410" i="16"/>
  <c r="F411" i="16"/>
  <c r="F412" i="16"/>
  <c r="F413" i="16"/>
  <c r="F414" i="16"/>
  <c r="F415" i="16"/>
  <c r="F416" i="16"/>
  <c r="F417" i="16"/>
  <c r="F418" i="16"/>
  <c r="F419" i="16"/>
  <c r="F420" i="16"/>
  <c r="F421" i="16"/>
  <c r="F422" i="16"/>
  <c r="F423" i="16"/>
  <c r="F424" i="16"/>
  <c r="F425" i="16"/>
  <c r="F426" i="16"/>
  <c r="F427" i="16"/>
  <c r="F428" i="16"/>
  <c r="F429" i="16"/>
  <c r="F430" i="16"/>
  <c r="F431" i="16"/>
  <c r="F432" i="16"/>
  <c r="F433" i="16"/>
  <c r="F434" i="16"/>
  <c r="F435" i="16"/>
  <c r="F436" i="16"/>
  <c r="F437" i="16"/>
  <c r="F438" i="16"/>
  <c r="F495" i="16"/>
  <c r="F496" i="16"/>
  <c r="F497" i="16"/>
  <c r="F498" i="16"/>
  <c r="F499" i="16"/>
  <c r="F500" i="16"/>
  <c r="F501" i="16"/>
  <c r="F502" i="16"/>
  <c r="F503" i="16"/>
  <c r="F504" i="16"/>
  <c r="F505" i="16"/>
  <c r="F506" i="16"/>
  <c r="F507" i="16"/>
  <c r="F508" i="16"/>
  <c r="F509" i="16"/>
  <c r="F510" i="16"/>
  <c r="F511" i="16"/>
  <c r="F512" i="16"/>
  <c r="F513" i="16"/>
  <c r="F514" i="16"/>
  <c r="F515" i="16"/>
  <c r="F516" i="16"/>
  <c r="F517" i="16"/>
  <c r="F518" i="16"/>
  <c r="F519" i="16"/>
  <c r="F520" i="16"/>
  <c r="F521" i="16"/>
  <c r="F522" i="16"/>
  <c r="F523" i="16"/>
  <c r="F524" i="16"/>
  <c r="F525" i="16"/>
  <c r="F526" i="16"/>
  <c r="F527" i="16"/>
  <c r="F528" i="16"/>
  <c r="F529" i="16"/>
  <c r="F530" i="16"/>
  <c r="F531" i="16"/>
  <c r="F532" i="16"/>
  <c r="F533" i="16"/>
  <c r="F534" i="16"/>
  <c r="F535" i="16"/>
  <c r="F536" i="16"/>
  <c r="F537" i="16"/>
  <c r="F538" i="16"/>
  <c r="F539" i="16"/>
  <c r="F540" i="16"/>
  <c r="F555" i="16"/>
  <c r="F575" i="16"/>
  <c r="F576" i="16"/>
  <c r="F577" i="16"/>
  <c r="F578" i="16"/>
  <c r="F579" i="16"/>
  <c r="F580" i="16"/>
  <c r="F581" i="16"/>
  <c r="F582" i="16"/>
  <c r="F583" i="16"/>
  <c r="F584" i="16"/>
  <c r="AB3" i="5" l="1"/>
  <c r="F568" i="16" s="1"/>
  <c r="W3" i="5"/>
  <c r="F563" i="16" s="1"/>
  <c r="X3" i="5"/>
  <c r="F564" i="16" s="1"/>
  <c r="Y3" i="5"/>
  <c r="F565" i="16" s="1"/>
  <c r="Z3" i="5"/>
  <c r="F566" i="16" s="1"/>
  <c r="AA3" i="5"/>
  <c r="F567" i="16" s="1"/>
  <c r="AC3" i="5"/>
  <c r="F569" i="16" s="1"/>
  <c r="AD3" i="5"/>
  <c r="F570" i="16" s="1"/>
  <c r="AE3" i="5"/>
  <c r="F571" i="16" s="1"/>
  <c r="J3" i="5"/>
  <c r="F550" i="16" s="1"/>
  <c r="K3" i="5"/>
  <c r="F551" i="16" s="1"/>
  <c r="L3" i="5"/>
  <c r="B518" i="16"/>
  <c r="G518" i="16" s="1"/>
  <c r="F552" i="16" l="1"/>
  <c r="B2" i="16" l="1"/>
  <c r="G2" i="16" s="1"/>
  <c r="B3" i="16"/>
  <c r="G3" i="16" s="1"/>
  <c r="B4" i="16"/>
  <c r="G4" i="16" s="1"/>
  <c r="B5" i="16"/>
  <c r="G5" i="16" s="1"/>
  <c r="B6" i="16"/>
  <c r="G6" i="16" s="1"/>
  <c r="B7" i="16"/>
  <c r="G7" i="16" s="1"/>
  <c r="B8" i="16"/>
  <c r="G8" i="16" s="1"/>
  <c r="B9" i="16"/>
  <c r="G9" i="16" s="1"/>
  <c r="B10" i="16"/>
  <c r="G10" i="16" s="1"/>
  <c r="B11" i="16"/>
  <c r="G11" i="16" s="1"/>
  <c r="B12" i="16"/>
  <c r="G12" i="16" s="1"/>
  <c r="B13" i="16"/>
  <c r="G13" i="16" s="1"/>
  <c r="B14" i="16"/>
  <c r="G14" i="16" s="1"/>
  <c r="B15" i="16"/>
  <c r="G15" i="16" s="1"/>
  <c r="B16" i="16"/>
  <c r="G16" i="16" s="1"/>
  <c r="B17" i="16"/>
  <c r="G17" i="16" s="1"/>
  <c r="B18" i="16"/>
  <c r="G18" i="16" s="1"/>
  <c r="B19" i="16"/>
  <c r="G19" i="16" s="1"/>
  <c r="B20" i="16"/>
  <c r="G20" i="16" s="1"/>
  <c r="B21" i="16"/>
  <c r="G21" i="16" s="1"/>
  <c r="B22" i="16"/>
  <c r="G22" i="16" s="1"/>
  <c r="B23" i="16"/>
  <c r="G23" i="16" s="1"/>
  <c r="B24" i="16"/>
  <c r="G24" i="16" s="1"/>
  <c r="B25" i="16"/>
  <c r="G25" i="16" s="1"/>
  <c r="B26" i="16"/>
  <c r="G26" i="16" s="1"/>
  <c r="B27" i="16"/>
  <c r="G27" i="16" s="1"/>
  <c r="B28" i="16"/>
  <c r="G28" i="16" s="1"/>
  <c r="B29" i="16"/>
  <c r="G29" i="16" s="1"/>
  <c r="B30" i="16"/>
  <c r="G30" i="16" s="1"/>
  <c r="B31" i="16"/>
  <c r="G31" i="16" s="1"/>
  <c r="B32" i="16"/>
  <c r="G32" i="16" s="1"/>
  <c r="B33" i="16"/>
  <c r="G33" i="16" s="1"/>
  <c r="B34" i="16"/>
  <c r="G34" i="16" s="1"/>
  <c r="B35" i="16"/>
  <c r="G35" i="16" s="1"/>
  <c r="B36" i="16"/>
  <c r="G36" i="16" s="1"/>
  <c r="B37" i="16"/>
  <c r="G37" i="16" s="1"/>
  <c r="B38" i="16"/>
  <c r="G38" i="16" s="1"/>
  <c r="B39" i="16"/>
  <c r="G39" i="16" s="1"/>
  <c r="B40" i="16"/>
  <c r="G40" i="16" s="1"/>
  <c r="B41" i="16"/>
  <c r="G41" i="16" s="1"/>
  <c r="B42" i="16"/>
  <c r="G42" i="16" s="1"/>
  <c r="B43" i="16"/>
  <c r="G43" i="16" s="1"/>
  <c r="B44" i="16"/>
  <c r="G44" i="16" s="1"/>
  <c r="B45" i="16"/>
  <c r="G45" i="16" s="1"/>
  <c r="B46" i="16"/>
  <c r="G46" i="16" s="1"/>
  <c r="B47" i="16"/>
  <c r="G47" i="16" s="1"/>
  <c r="B48" i="16"/>
  <c r="G48" i="16" s="1"/>
  <c r="B49" i="16"/>
  <c r="G49" i="16" s="1"/>
  <c r="B50" i="16"/>
  <c r="G50" i="16" s="1"/>
  <c r="B51" i="16"/>
  <c r="G51" i="16" s="1"/>
  <c r="B52" i="16"/>
  <c r="G52" i="16" s="1"/>
  <c r="B53" i="16"/>
  <c r="G53" i="16" s="1"/>
  <c r="B54" i="16"/>
  <c r="G54" i="16" s="1"/>
  <c r="B55" i="16"/>
  <c r="G55" i="16" s="1"/>
  <c r="B56" i="16"/>
  <c r="G56" i="16" s="1"/>
  <c r="B57" i="16"/>
  <c r="G57" i="16" s="1"/>
  <c r="B58" i="16"/>
  <c r="G58" i="16" s="1"/>
  <c r="B59" i="16"/>
  <c r="G59" i="16" s="1"/>
  <c r="B60" i="16"/>
  <c r="G60" i="16" s="1"/>
  <c r="B61" i="16"/>
  <c r="G61" i="16" s="1"/>
  <c r="B62" i="16"/>
  <c r="G62" i="16" s="1"/>
  <c r="B63" i="16"/>
  <c r="G63" i="16" s="1"/>
  <c r="B64" i="16"/>
  <c r="G64" i="16" s="1"/>
  <c r="B65" i="16"/>
  <c r="G65" i="16" s="1"/>
  <c r="B66" i="16"/>
  <c r="G66" i="16" s="1"/>
  <c r="B67" i="16"/>
  <c r="G67" i="16" s="1"/>
  <c r="B68" i="16"/>
  <c r="G68" i="16" s="1"/>
  <c r="B69" i="16"/>
  <c r="G69" i="16" s="1"/>
  <c r="B70" i="16"/>
  <c r="G70" i="16" s="1"/>
  <c r="B71" i="16"/>
  <c r="G71" i="16" s="1"/>
  <c r="B72" i="16"/>
  <c r="G72" i="16" s="1"/>
  <c r="B73" i="16"/>
  <c r="G73" i="16" s="1"/>
  <c r="B74" i="16"/>
  <c r="G74" i="16" s="1"/>
  <c r="B75" i="16"/>
  <c r="G75" i="16" s="1"/>
  <c r="B76" i="16"/>
  <c r="G76" i="16" s="1"/>
  <c r="B77" i="16"/>
  <c r="G77" i="16" s="1"/>
  <c r="B78" i="16"/>
  <c r="G78" i="16" s="1"/>
  <c r="B79" i="16"/>
  <c r="G79" i="16" s="1"/>
  <c r="B80" i="16"/>
  <c r="G80" i="16" s="1"/>
  <c r="B81" i="16"/>
  <c r="G81" i="16" s="1"/>
  <c r="B162" i="16"/>
  <c r="G162" i="16" s="1"/>
  <c r="B163" i="16"/>
  <c r="G163" i="16" s="1"/>
  <c r="B164" i="16"/>
  <c r="G164" i="16" s="1"/>
  <c r="B165" i="16"/>
  <c r="G165" i="16" s="1"/>
  <c r="B166" i="16"/>
  <c r="G166" i="16" s="1"/>
  <c r="B167" i="16"/>
  <c r="G167" i="16" s="1"/>
  <c r="B168" i="16"/>
  <c r="G168" i="16" s="1"/>
  <c r="B169" i="16"/>
  <c r="G169" i="16" s="1"/>
  <c r="B170" i="16"/>
  <c r="G170" i="16" s="1"/>
  <c r="B171" i="16"/>
  <c r="G171" i="16" s="1"/>
  <c r="B172" i="16"/>
  <c r="G172" i="16" s="1"/>
  <c r="B173" i="16"/>
  <c r="G173" i="16" s="1"/>
  <c r="B174" i="16"/>
  <c r="G174" i="16" s="1"/>
  <c r="B175" i="16"/>
  <c r="G175" i="16" s="1"/>
  <c r="B176" i="16"/>
  <c r="G176" i="16" s="1"/>
  <c r="B177" i="16"/>
  <c r="G177" i="16" s="1"/>
  <c r="B178" i="16"/>
  <c r="G178" i="16" s="1"/>
  <c r="B179" i="16"/>
  <c r="G179" i="16" s="1"/>
  <c r="B180" i="16"/>
  <c r="G180" i="16" s="1"/>
  <c r="B181" i="16"/>
  <c r="G181" i="16" s="1"/>
  <c r="B182" i="16"/>
  <c r="G182" i="16" s="1"/>
  <c r="B183" i="16"/>
  <c r="G183" i="16" s="1"/>
  <c r="B184" i="16"/>
  <c r="G184" i="16" s="1"/>
  <c r="B185" i="16"/>
  <c r="G185" i="16" s="1"/>
  <c r="B186" i="16"/>
  <c r="G186" i="16" s="1"/>
  <c r="B187" i="16"/>
  <c r="G187" i="16" s="1"/>
  <c r="B188" i="16"/>
  <c r="G188" i="16" s="1"/>
  <c r="B189" i="16"/>
  <c r="G189" i="16" s="1"/>
  <c r="B190" i="16"/>
  <c r="G190" i="16" s="1"/>
  <c r="B191" i="16"/>
  <c r="G191" i="16" s="1"/>
  <c r="B192" i="16"/>
  <c r="G192" i="16" s="1"/>
  <c r="B193" i="16"/>
  <c r="G193" i="16" s="1"/>
  <c r="B194" i="16"/>
  <c r="G194" i="16" s="1"/>
  <c r="B195" i="16"/>
  <c r="G195" i="16" s="1"/>
  <c r="B196" i="16"/>
  <c r="G196" i="16" s="1"/>
  <c r="B197" i="16"/>
  <c r="G197" i="16" s="1"/>
  <c r="B198" i="16"/>
  <c r="G198" i="16" s="1"/>
  <c r="B199" i="16"/>
  <c r="G199" i="16" s="1"/>
  <c r="B200" i="16"/>
  <c r="G200" i="16" s="1"/>
  <c r="B201" i="16"/>
  <c r="G201" i="16" s="1"/>
  <c r="B202" i="16"/>
  <c r="G202" i="16" s="1"/>
  <c r="B203" i="16"/>
  <c r="G203" i="16" s="1"/>
  <c r="B204" i="16"/>
  <c r="G204" i="16" s="1"/>
  <c r="B205" i="16"/>
  <c r="G205" i="16" s="1"/>
  <c r="B206" i="16"/>
  <c r="G206" i="16" s="1"/>
  <c r="B207" i="16"/>
  <c r="G207" i="16" s="1"/>
  <c r="B208" i="16"/>
  <c r="G208" i="16" s="1"/>
  <c r="B209" i="16"/>
  <c r="G209" i="16" s="1"/>
  <c r="B210" i="16"/>
  <c r="G210" i="16" s="1"/>
  <c r="B211" i="16"/>
  <c r="G211" i="16" s="1"/>
  <c r="B212" i="16"/>
  <c r="G212" i="16" s="1"/>
  <c r="B213" i="16"/>
  <c r="G213" i="16" s="1"/>
  <c r="B214" i="16"/>
  <c r="G214" i="16" s="1"/>
  <c r="B215" i="16"/>
  <c r="G215" i="16" s="1"/>
  <c r="B216" i="16"/>
  <c r="G216" i="16" s="1"/>
  <c r="B217" i="16"/>
  <c r="G217" i="16" s="1"/>
  <c r="B218" i="16"/>
  <c r="G218" i="16" s="1"/>
  <c r="B219" i="16"/>
  <c r="G219" i="16" s="1"/>
  <c r="B220" i="16"/>
  <c r="G220" i="16" s="1"/>
  <c r="B221" i="16"/>
  <c r="G221" i="16" s="1"/>
  <c r="B222" i="16"/>
  <c r="G222" i="16" s="1"/>
  <c r="B223" i="16"/>
  <c r="G223" i="16" s="1"/>
  <c r="B224" i="16"/>
  <c r="G224" i="16" s="1"/>
  <c r="B225" i="16"/>
  <c r="G225" i="16" s="1"/>
  <c r="B226" i="16"/>
  <c r="G226" i="16" s="1"/>
  <c r="B227" i="16"/>
  <c r="G227" i="16" s="1"/>
  <c r="B228" i="16"/>
  <c r="G228" i="16" s="1"/>
  <c r="B229" i="16"/>
  <c r="G229" i="16" s="1"/>
  <c r="B230" i="16"/>
  <c r="G230" i="16" s="1"/>
  <c r="B231" i="16"/>
  <c r="G231" i="16" s="1"/>
  <c r="B232" i="16"/>
  <c r="G232" i="16" s="1"/>
  <c r="B233" i="16"/>
  <c r="G233" i="16" s="1"/>
  <c r="B234" i="16"/>
  <c r="G234" i="16" s="1"/>
  <c r="B235" i="16"/>
  <c r="G235" i="16" s="1"/>
  <c r="B236" i="16"/>
  <c r="G236" i="16" s="1"/>
  <c r="B237" i="16"/>
  <c r="G237" i="16" s="1"/>
  <c r="B238" i="16"/>
  <c r="G238" i="16" s="1"/>
  <c r="B239" i="16"/>
  <c r="G239" i="16" s="1"/>
  <c r="B240" i="16"/>
  <c r="G240" i="16" s="1"/>
  <c r="B241" i="16"/>
  <c r="G241" i="16" s="1"/>
  <c r="B242" i="16"/>
  <c r="G242" i="16" s="1"/>
  <c r="B243" i="16"/>
  <c r="G243" i="16" s="1"/>
  <c r="B244" i="16"/>
  <c r="G244" i="16" s="1"/>
  <c r="B245" i="16"/>
  <c r="G245" i="16" s="1"/>
  <c r="B246" i="16"/>
  <c r="G246" i="16" s="1"/>
  <c r="B247" i="16"/>
  <c r="G247" i="16" s="1"/>
  <c r="B248" i="16"/>
  <c r="G248" i="16" s="1"/>
  <c r="B249" i="16"/>
  <c r="G249" i="16" s="1"/>
  <c r="B250" i="16"/>
  <c r="G250" i="16" s="1"/>
  <c r="B251" i="16"/>
  <c r="G251" i="16" s="1"/>
  <c r="B252" i="16"/>
  <c r="G252" i="16" s="1"/>
  <c r="B253" i="16"/>
  <c r="G253" i="16" s="1"/>
  <c r="B254" i="16"/>
  <c r="G254" i="16" s="1"/>
  <c r="B255" i="16"/>
  <c r="G255" i="16" s="1"/>
  <c r="B256" i="16"/>
  <c r="G256" i="16" s="1"/>
  <c r="B257" i="16"/>
  <c r="G257" i="16" s="1"/>
  <c r="B258" i="16"/>
  <c r="G258" i="16" s="1"/>
  <c r="B259" i="16"/>
  <c r="G259" i="16" s="1"/>
  <c r="B260" i="16"/>
  <c r="G260" i="16" s="1"/>
  <c r="B261" i="16"/>
  <c r="G261" i="16" s="1"/>
  <c r="B262" i="16"/>
  <c r="G262" i="16" s="1"/>
  <c r="B263" i="16"/>
  <c r="G263" i="16" s="1"/>
  <c r="B264" i="16"/>
  <c r="G264" i="16" s="1"/>
  <c r="B265" i="16"/>
  <c r="G265" i="16" s="1"/>
  <c r="B266" i="16"/>
  <c r="G266" i="16" s="1"/>
  <c r="B267" i="16"/>
  <c r="G267" i="16" s="1"/>
  <c r="B268" i="16"/>
  <c r="G268" i="16" s="1"/>
  <c r="B269" i="16"/>
  <c r="G269" i="16" s="1"/>
  <c r="B270" i="16"/>
  <c r="G270" i="16" s="1"/>
  <c r="B271" i="16"/>
  <c r="G271" i="16" s="1"/>
  <c r="B272" i="16"/>
  <c r="G272" i="16" s="1"/>
  <c r="B273" i="16"/>
  <c r="G273" i="16" s="1"/>
  <c r="B275" i="16"/>
  <c r="G275" i="16" s="1"/>
  <c r="B276" i="16"/>
  <c r="G276" i="16" s="1"/>
  <c r="B278" i="16"/>
  <c r="G278" i="16" s="1"/>
  <c r="B279" i="16"/>
  <c r="G279" i="16" s="1"/>
  <c r="B281" i="16"/>
  <c r="G281" i="16" s="1"/>
  <c r="B282" i="16"/>
  <c r="G282" i="16" s="1"/>
  <c r="B284" i="16"/>
  <c r="G284" i="16" s="1"/>
  <c r="B285" i="16"/>
  <c r="G285" i="16" s="1"/>
  <c r="B287" i="16"/>
  <c r="G287" i="16" s="1"/>
  <c r="B288" i="16"/>
  <c r="G288" i="16" s="1"/>
  <c r="B290" i="16"/>
  <c r="G290" i="16" s="1"/>
  <c r="B291" i="16"/>
  <c r="G291" i="16" s="1"/>
  <c r="B293" i="16"/>
  <c r="G293" i="16" s="1"/>
  <c r="B294" i="16"/>
  <c r="G294" i="16" s="1"/>
  <c r="B296" i="16"/>
  <c r="G296" i="16" s="1"/>
  <c r="B297" i="16"/>
  <c r="G297" i="16" s="1"/>
  <c r="B299" i="16"/>
  <c r="G299" i="16" s="1"/>
  <c r="B300" i="16"/>
  <c r="G300" i="16" s="1"/>
  <c r="B301" i="16"/>
  <c r="G301" i="16" s="1"/>
  <c r="B302" i="16"/>
  <c r="G302" i="16" s="1"/>
  <c r="B303" i="16"/>
  <c r="G303" i="16" s="1"/>
  <c r="B304" i="16"/>
  <c r="G304" i="16" s="1"/>
  <c r="B305" i="16"/>
  <c r="G305" i="16" s="1"/>
  <c r="B306" i="16"/>
  <c r="G306" i="16" s="1"/>
  <c r="B307" i="16"/>
  <c r="G307" i="16" s="1"/>
  <c r="B308" i="16"/>
  <c r="G308" i="16" s="1"/>
  <c r="B309" i="16"/>
  <c r="G309" i="16" s="1"/>
  <c r="B310" i="16"/>
  <c r="G310" i="16" s="1"/>
  <c r="B311" i="16"/>
  <c r="G311" i="16" s="1"/>
  <c r="B312" i="16"/>
  <c r="G312" i="16" s="1"/>
  <c r="B313" i="16"/>
  <c r="G313" i="16" s="1"/>
  <c r="B314" i="16"/>
  <c r="G314" i="16" s="1"/>
  <c r="B315" i="16"/>
  <c r="G315" i="16" s="1"/>
  <c r="B316" i="16"/>
  <c r="G316" i="16" s="1"/>
  <c r="B317" i="16"/>
  <c r="G317" i="16" s="1"/>
  <c r="B318" i="16"/>
  <c r="G318" i="16" s="1"/>
  <c r="B319" i="16"/>
  <c r="G319" i="16" s="1"/>
  <c r="B320" i="16"/>
  <c r="G320" i="16" s="1"/>
  <c r="B321" i="16"/>
  <c r="G321" i="16" s="1"/>
  <c r="B322" i="16"/>
  <c r="G322" i="16" s="1"/>
  <c r="B323" i="16"/>
  <c r="G323" i="16" s="1"/>
  <c r="B324" i="16"/>
  <c r="G324" i="16" s="1"/>
  <c r="B325" i="16"/>
  <c r="G325" i="16" s="1"/>
  <c r="B326" i="16"/>
  <c r="G326" i="16" s="1"/>
  <c r="B327" i="16"/>
  <c r="G327" i="16" s="1"/>
  <c r="B328" i="16"/>
  <c r="G328" i="16" s="1"/>
  <c r="B329" i="16"/>
  <c r="G329" i="16" s="1"/>
  <c r="B330" i="16"/>
  <c r="G330" i="16" s="1"/>
  <c r="B331" i="16"/>
  <c r="G331" i="16" s="1"/>
  <c r="B332" i="16"/>
  <c r="G332" i="16" s="1"/>
  <c r="B333" i="16"/>
  <c r="G333" i="16" s="1"/>
  <c r="B334" i="16"/>
  <c r="G334" i="16" s="1"/>
  <c r="B335" i="16"/>
  <c r="G335" i="16" s="1"/>
  <c r="B336" i="16"/>
  <c r="G336" i="16" s="1"/>
  <c r="B337" i="16"/>
  <c r="G337" i="16" s="1"/>
  <c r="B338" i="16"/>
  <c r="G338" i="16" s="1"/>
  <c r="B339" i="16"/>
  <c r="G339" i="16" s="1"/>
  <c r="B340" i="16"/>
  <c r="G340" i="16" s="1"/>
  <c r="B341" i="16"/>
  <c r="G341" i="16" s="1"/>
  <c r="B342" i="16"/>
  <c r="G342" i="16" s="1"/>
  <c r="B343" i="16"/>
  <c r="G343" i="16" s="1"/>
  <c r="B344" i="16"/>
  <c r="G344" i="16" s="1"/>
  <c r="B345" i="16"/>
  <c r="G345" i="16" s="1"/>
  <c r="B346" i="16"/>
  <c r="G346" i="16" s="1"/>
  <c r="B347" i="16"/>
  <c r="G347" i="16" s="1"/>
  <c r="B348" i="16"/>
  <c r="G348" i="16" s="1"/>
  <c r="B349" i="16"/>
  <c r="G349" i="16" s="1"/>
  <c r="B350" i="16"/>
  <c r="G350" i="16" s="1"/>
  <c r="B351" i="16"/>
  <c r="G351" i="16" s="1"/>
  <c r="B352" i="16"/>
  <c r="G352" i="16" s="1"/>
  <c r="B353" i="16"/>
  <c r="G353" i="16" s="1"/>
  <c r="B354" i="16"/>
  <c r="G354" i="16" s="1"/>
  <c r="B355" i="16"/>
  <c r="G355" i="16" s="1"/>
  <c r="B356" i="16"/>
  <c r="G356" i="16" s="1"/>
  <c r="B357" i="16"/>
  <c r="G357" i="16" s="1"/>
  <c r="B358" i="16"/>
  <c r="G358" i="16" s="1"/>
  <c r="B359" i="16"/>
  <c r="G359" i="16" s="1"/>
  <c r="B360" i="16"/>
  <c r="G360" i="16" s="1"/>
  <c r="B361" i="16"/>
  <c r="G361" i="16" s="1"/>
  <c r="B362" i="16"/>
  <c r="G362" i="16" s="1"/>
  <c r="B363" i="16"/>
  <c r="G363" i="16" s="1"/>
  <c r="B364" i="16"/>
  <c r="G364" i="16" s="1"/>
  <c r="B365" i="16"/>
  <c r="G365" i="16" s="1"/>
  <c r="B366" i="16"/>
  <c r="G366" i="16" s="1"/>
  <c r="B367" i="16"/>
  <c r="G367" i="16" s="1"/>
  <c r="B368" i="16"/>
  <c r="G368" i="16" s="1"/>
  <c r="B369" i="16"/>
  <c r="G369" i="16" s="1"/>
  <c r="B370" i="16"/>
  <c r="G370" i="16" s="1"/>
  <c r="B371" i="16"/>
  <c r="G371" i="16" s="1"/>
  <c r="B372" i="16"/>
  <c r="G372" i="16" s="1"/>
  <c r="B373" i="16"/>
  <c r="G373" i="16" s="1"/>
  <c r="B374" i="16"/>
  <c r="G374" i="16" s="1"/>
  <c r="B375" i="16"/>
  <c r="G375" i="16" s="1"/>
  <c r="B376" i="16"/>
  <c r="G376" i="16" s="1"/>
  <c r="B377" i="16"/>
  <c r="G377" i="16" s="1"/>
  <c r="B378" i="16"/>
  <c r="G378" i="16" s="1"/>
  <c r="B379" i="16"/>
  <c r="G379" i="16" s="1"/>
  <c r="B380" i="16"/>
  <c r="G380" i="16" s="1"/>
  <c r="B381" i="16"/>
  <c r="G381" i="16" s="1"/>
  <c r="B382" i="16"/>
  <c r="G382" i="16" s="1"/>
  <c r="B383" i="16"/>
  <c r="G383" i="16" s="1"/>
  <c r="B384" i="16"/>
  <c r="G384" i="16" s="1"/>
  <c r="B385" i="16"/>
  <c r="G385" i="16" s="1"/>
  <c r="B386" i="16"/>
  <c r="G386" i="16" s="1"/>
  <c r="B387" i="16"/>
  <c r="G387" i="16" s="1"/>
  <c r="B388" i="16"/>
  <c r="G388" i="16" s="1"/>
  <c r="B389" i="16"/>
  <c r="G389" i="16" s="1"/>
  <c r="B390" i="16"/>
  <c r="G390" i="16" s="1"/>
  <c r="B391" i="16"/>
  <c r="G391" i="16" s="1"/>
  <c r="B392" i="16"/>
  <c r="G392" i="16" s="1"/>
  <c r="B393" i="16"/>
  <c r="G393" i="16" s="1"/>
  <c r="B394" i="16"/>
  <c r="G394" i="16" s="1"/>
  <c r="B395" i="16"/>
  <c r="G395" i="16" s="1"/>
  <c r="B396" i="16"/>
  <c r="G396" i="16" s="1"/>
  <c r="B397" i="16"/>
  <c r="G397" i="16" s="1"/>
  <c r="B398" i="16"/>
  <c r="G398" i="16" s="1"/>
  <c r="B399" i="16"/>
  <c r="G399" i="16" s="1"/>
  <c r="B400" i="16"/>
  <c r="G400" i="16" s="1"/>
  <c r="B401" i="16"/>
  <c r="G401" i="16" s="1"/>
  <c r="B402" i="16"/>
  <c r="G402" i="16" s="1"/>
  <c r="B403" i="16"/>
  <c r="G403" i="16" s="1"/>
  <c r="B404" i="16"/>
  <c r="G404" i="16" s="1"/>
  <c r="B405" i="16"/>
  <c r="G405" i="16" s="1"/>
  <c r="B406" i="16"/>
  <c r="G406" i="16" s="1"/>
  <c r="B407" i="16"/>
  <c r="G407" i="16" s="1"/>
  <c r="B408" i="16"/>
  <c r="G408" i="16" s="1"/>
  <c r="B409" i="16"/>
  <c r="G409" i="16" s="1"/>
  <c r="B410" i="16"/>
  <c r="G410" i="16" s="1"/>
  <c r="B411" i="16"/>
  <c r="G411" i="16" s="1"/>
  <c r="B412" i="16"/>
  <c r="G412" i="16" s="1"/>
  <c r="B413" i="16"/>
  <c r="G413" i="16" s="1"/>
  <c r="B414" i="16"/>
  <c r="G414" i="16" s="1"/>
  <c r="B415" i="16"/>
  <c r="G415" i="16" s="1"/>
  <c r="B416" i="16"/>
  <c r="G416" i="16" s="1"/>
  <c r="B417" i="16"/>
  <c r="G417" i="16" s="1"/>
  <c r="B418" i="16"/>
  <c r="G418" i="16" s="1"/>
  <c r="B419" i="16"/>
  <c r="G419" i="16" s="1"/>
  <c r="B420" i="16"/>
  <c r="G420" i="16" s="1"/>
  <c r="B421" i="16"/>
  <c r="G421" i="16" s="1"/>
  <c r="B422" i="16"/>
  <c r="G422" i="16" s="1"/>
  <c r="B423" i="16"/>
  <c r="G423" i="16" s="1"/>
  <c r="B424" i="16"/>
  <c r="G424" i="16" s="1"/>
  <c r="B425" i="16"/>
  <c r="G425" i="16" s="1"/>
  <c r="B426" i="16"/>
  <c r="G426" i="16" s="1"/>
  <c r="B427" i="16"/>
  <c r="G427" i="16" s="1"/>
  <c r="B428" i="16"/>
  <c r="G428" i="16" s="1"/>
  <c r="B429" i="16"/>
  <c r="G429" i="16" s="1"/>
  <c r="B430" i="16"/>
  <c r="G430" i="16" s="1"/>
  <c r="B431" i="16"/>
  <c r="G431" i="16" s="1"/>
  <c r="B432" i="16"/>
  <c r="G432" i="16" s="1"/>
  <c r="B433" i="16"/>
  <c r="G433" i="16" s="1"/>
  <c r="B434" i="16"/>
  <c r="G434" i="16" s="1"/>
  <c r="B435" i="16"/>
  <c r="G435" i="16" s="1"/>
  <c r="B436" i="16"/>
  <c r="G436" i="16" s="1"/>
  <c r="B437" i="16"/>
  <c r="G437" i="16" s="1"/>
  <c r="B438" i="16"/>
  <c r="G438" i="16" s="1"/>
  <c r="B495" i="16"/>
  <c r="G495" i="16" s="1"/>
  <c r="B496" i="16"/>
  <c r="G496" i="16" s="1"/>
  <c r="B497" i="16"/>
  <c r="G497" i="16" s="1"/>
  <c r="B498" i="16"/>
  <c r="G498" i="16" s="1"/>
  <c r="B499" i="16"/>
  <c r="G499" i="16" s="1"/>
  <c r="B500" i="16"/>
  <c r="G500" i="16" s="1"/>
  <c r="B501" i="16"/>
  <c r="G501" i="16" s="1"/>
  <c r="B502" i="16"/>
  <c r="G502" i="16" s="1"/>
  <c r="B503" i="16"/>
  <c r="G503" i="16" s="1"/>
  <c r="B504" i="16"/>
  <c r="G504" i="16" s="1"/>
  <c r="B505" i="16"/>
  <c r="G505" i="16" s="1"/>
  <c r="B506" i="16"/>
  <c r="G506" i="16" s="1"/>
  <c r="B507" i="16"/>
  <c r="G507" i="16" s="1"/>
  <c r="B508" i="16"/>
  <c r="G508" i="16" s="1"/>
  <c r="B509" i="16"/>
  <c r="G509" i="16" s="1"/>
  <c r="B510" i="16"/>
  <c r="G510" i="16" s="1"/>
  <c r="B511" i="16"/>
  <c r="G511" i="16" s="1"/>
  <c r="B512" i="16"/>
  <c r="G512" i="16" s="1"/>
  <c r="B513" i="16"/>
  <c r="G513" i="16" s="1"/>
  <c r="B514" i="16"/>
  <c r="G514" i="16" s="1"/>
  <c r="B515" i="16"/>
  <c r="G515" i="16" s="1"/>
  <c r="B516" i="16"/>
  <c r="G516" i="16" s="1"/>
  <c r="B517" i="16"/>
  <c r="G517" i="16" s="1"/>
  <c r="B519" i="16"/>
  <c r="G519" i="16" s="1"/>
  <c r="B520" i="16"/>
  <c r="G520" i="16" s="1"/>
  <c r="B521" i="16"/>
  <c r="G521" i="16" s="1"/>
  <c r="B522" i="16"/>
  <c r="G522" i="16" s="1"/>
  <c r="B523" i="16"/>
  <c r="G523" i="16" s="1"/>
  <c r="B524" i="16"/>
  <c r="G524" i="16" s="1"/>
  <c r="B525" i="16"/>
  <c r="G525" i="16" s="1"/>
  <c r="B526" i="16"/>
  <c r="G526" i="16" s="1"/>
  <c r="B527" i="16"/>
  <c r="G527" i="16" s="1"/>
  <c r="B528" i="16"/>
  <c r="G528" i="16" s="1"/>
  <c r="B529" i="16"/>
  <c r="G529" i="16" s="1"/>
  <c r="B530" i="16"/>
  <c r="G530" i="16" s="1"/>
  <c r="B531" i="16"/>
  <c r="G531" i="16" s="1"/>
  <c r="B532" i="16"/>
  <c r="G532" i="16" s="1"/>
  <c r="B533" i="16"/>
  <c r="G533" i="16" s="1"/>
  <c r="B534" i="16"/>
  <c r="G534" i="16" s="1"/>
  <c r="B535" i="16"/>
  <c r="G535" i="16" s="1"/>
  <c r="B536" i="16"/>
  <c r="G536" i="16" s="1"/>
  <c r="B537" i="16"/>
  <c r="G537" i="16" s="1"/>
  <c r="B538" i="16"/>
  <c r="G538" i="16" s="1"/>
  <c r="B539" i="16"/>
  <c r="G539" i="16" s="1"/>
  <c r="B540" i="16"/>
  <c r="G540" i="16" s="1"/>
  <c r="B542" i="16"/>
  <c r="G542" i="16" s="1"/>
  <c r="B543" i="16"/>
  <c r="G543" i="16" s="1"/>
  <c r="B544" i="16"/>
  <c r="G544" i="16" s="1"/>
  <c r="B545" i="16"/>
  <c r="G545" i="16" s="1"/>
  <c r="B546" i="16"/>
  <c r="G546" i="16" s="1"/>
  <c r="B547" i="16"/>
  <c r="G547" i="16" s="1"/>
  <c r="B548" i="16"/>
  <c r="G548" i="16" s="1"/>
  <c r="B549" i="16"/>
  <c r="G549" i="16" s="1"/>
  <c r="B550" i="16"/>
  <c r="G550" i="16" s="1"/>
  <c r="B551" i="16"/>
  <c r="G551" i="16" s="1"/>
  <c r="B552" i="16"/>
  <c r="G552" i="16" s="1"/>
  <c r="B553" i="16"/>
  <c r="G553" i="16" s="1"/>
  <c r="B554" i="16"/>
  <c r="G554" i="16" s="1"/>
  <c r="B555" i="16"/>
  <c r="G555" i="16" s="1"/>
  <c r="B556" i="16"/>
  <c r="G556" i="16" s="1"/>
  <c r="B557" i="16"/>
  <c r="G557" i="16" s="1"/>
  <c r="B558" i="16"/>
  <c r="G558" i="16" s="1"/>
  <c r="B559" i="16"/>
  <c r="G559" i="16" s="1"/>
  <c r="B560" i="16"/>
  <c r="G560" i="16" s="1"/>
  <c r="B561" i="16"/>
  <c r="G561" i="16" s="1"/>
  <c r="B562" i="16"/>
  <c r="G562" i="16" s="1"/>
  <c r="B563" i="16"/>
  <c r="G563" i="16" s="1"/>
  <c r="B564" i="16"/>
  <c r="G564" i="16" s="1"/>
  <c r="B565" i="16"/>
  <c r="G565" i="16" s="1"/>
  <c r="B566" i="16"/>
  <c r="G566" i="16" s="1"/>
  <c r="B567" i="16"/>
  <c r="G567" i="16" s="1"/>
  <c r="B568" i="16"/>
  <c r="G568" i="16" s="1"/>
  <c r="B569" i="16"/>
  <c r="G569" i="16" s="1"/>
  <c r="B570" i="16"/>
  <c r="G570" i="16" s="1"/>
  <c r="B571" i="16"/>
  <c r="G571" i="16" s="1"/>
  <c r="B572" i="16"/>
  <c r="G572" i="16" s="1"/>
  <c r="B573" i="16"/>
  <c r="G573" i="16" s="1"/>
  <c r="B574" i="16"/>
  <c r="G574" i="16" s="1"/>
  <c r="B575" i="16"/>
  <c r="G575" i="16" s="1"/>
  <c r="B576" i="16"/>
  <c r="G576" i="16" s="1"/>
  <c r="B577" i="16"/>
  <c r="G577" i="16" s="1"/>
  <c r="B578" i="16"/>
  <c r="G578" i="16" s="1"/>
  <c r="B579" i="16"/>
  <c r="G579" i="16" s="1"/>
  <c r="B580" i="16"/>
  <c r="G580" i="16" s="1"/>
  <c r="B581" i="16"/>
  <c r="G581" i="16" s="1"/>
  <c r="B582" i="16"/>
  <c r="G582" i="16" s="1"/>
  <c r="B583" i="16"/>
  <c r="G583" i="16" s="1"/>
  <c r="B584" i="16"/>
  <c r="G584" i="16" s="1"/>
  <c r="B588" i="16"/>
  <c r="G588" i="16" s="1"/>
  <c r="B589" i="16"/>
  <c r="G589" i="16" s="1"/>
  <c r="B590" i="16"/>
  <c r="G590" i="16" s="1"/>
  <c r="B591" i="16"/>
  <c r="G591" i="16" s="1"/>
  <c r="B592" i="16"/>
  <c r="G592" i="16" s="1"/>
  <c r="B593" i="16"/>
  <c r="G593" i="16" s="1"/>
  <c r="B594" i="16"/>
  <c r="G594" i="16" s="1"/>
  <c r="U3" i="5" l="1"/>
  <c r="F561" i="16" s="1"/>
  <c r="D20" i="14" l="1"/>
  <c r="C22" i="9"/>
  <c r="C21" i="7"/>
  <c r="E51" i="5" l="1"/>
  <c r="F589" i="16" s="1"/>
  <c r="F51" i="5"/>
  <c r="F590" i="16" s="1"/>
  <c r="G51" i="5"/>
  <c r="F591" i="16" s="1"/>
  <c r="H51" i="5"/>
  <c r="F592" i="16" s="1"/>
  <c r="I51" i="5"/>
  <c r="F593" i="16" s="1"/>
  <c r="J51" i="5"/>
  <c r="F594" i="16" s="1"/>
  <c r="D51" i="5"/>
  <c r="F588" i="16" s="1"/>
  <c r="C32" i="13" l="1"/>
  <c r="S3" i="5" l="1"/>
  <c r="F559" i="16" s="1"/>
  <c r="T3" i="5"/>
  <c r="F560" i="16" s="1"/>
  <c r="G3" i="5"/>
  <c r="F547" i="16" s="1"/>
  <c r="H3" i="5"/>
  <c r="F548" i="16" s="1"/>
  <c r="I3" i="5"/>
  <c r="F549" i="16" s="1"/>
  <c r="D29" i="15"/>
  <c r="K35" i="13" l="1"/>
  <c r="K30" i="13"/>
  <c r="B3" i="5" l="1"/>
  <c r="F542" i="16" s="1"/>
  <c r="C3" i="5"/>
  <c r="F543" i="16" s="1"/>
  <c r="D3" i="5"/>
  <c r="F544" i="16" s="1"/>
  <c r="E3" i="5"/>
  <c r="F545" i="16" s="1"/>
  <c r="M3" i="5"/>
  <c r="F553" i="16" s="1"/>
  <c r="N3" i="5"/>
  <c r="P3" i="5"/>
  <c r="F556" i="16" s="1"/>
  <c r="Q3" i="5"/>
  <c r="F557" i="16" s="1"/>
  <c r="R3" i="5"/>
  <c r="F558" i="16" s="1"/>
  <c r="V3" i="5"/>
  <c r="F562" i="16" s="1"/>
  <c r="AF3" i="5"/>
  <c r="F572" i="16" s="1"/>
  <c r="AG3" i="5"/>
  <c r="F573" i="16" s="1"/>
  <c r="AH3" i="5"/>
  <c r="F574" i="16" s="1"/>
  <c r="F3" i="5"/>
  <c r="F546" i="16" s="1"/>
  <c r="F554" i="16" l="1"/>
  <c r="K23" i="5"/>
  <c r="I9" i="16" s="1"/>
  <c r="AI3" i="5" l="1"/>
</calcChain>
</file>

<file path=xl/comments1.xml><?xml version="1.0" encoding="utf-8"?>
<comments xmlns="http://schemas.openxmlformats.org/spreadsheetml/2006/main">
  <authors>
    <author>pascal31</author>
  </authors>
  <commentList>
    <comment ref="E11" authorId="0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BB</t>
        </r>
      </text>
    </comment>
  </commentList>
</comments>
</file>

<file path=xl/comments2.xml><?xml version="1.0" encoding="utf-8"?>
<comments xmlns="http://schemas.openxmlformats.org/spreadsheetml/2006/main">
  <authors>
    <author>pascal31</author>
  </authors>
  <commentList>
    <comment ref="F17" authorId="0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CUVE</t>
        </r>
      </text>
    </comment>
  </commentList>
</comments>
</file>

<file path=xl/comments3.xml><?xml version="1.0" encoding="utf-8"?>
<comments xmlns="http://schemas.openxmlformats.org/spreadsheetml/2006/main">
  <authors>
    <author>pascal31</author>
  </authors>
  <commentList>
    <comment ref="C11" authorId="0">
      <text>
        <r>
          <rPr>
            <b/>
            <sz val="11"/>
            <color indexed="81"/>
            <rFont val="Tahoma"/>
            <family val="2"/>
          </rPr>
          <t>pascal31:</t>
        </r>
        <r>
          <rPr>
            <sz val="11"/>
            <color indexed="81"/>
            <rFont val="Tahoma"/>
            <family val="2"/>
          </rPr>
          <t xml:space="preserve">
BS</t>
        </r>
      </text>
    </comment>
    <comment ref="N11" authorId="0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PEX0003/0005/AG</t>
        </r>
      </text>
    </comment>
    <comment ref="N12" authorId="0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PEX0003/0005/AG</t>
        </r>
      </text>
    </comment>
    <comment ref="A31" authorId="0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BS</t>
        </r>
      </text>
    </comment>
  </commentList>
</comments>
</file>

<file path=xl/comments4.xml><?xml version="1.0" encoding="utf-8"?>
<comments xmlns="http://schemas.openxmlformats.org/spreadsheetml/2006/main">
  <authors>
    <author>JULLIARD Frederic</author>
  </authors>
  <commentList>
    <comment ref="F10" authorId="0">
      <text>
        <r>
          <rPr>
            <b/>
            <sz val="12"/>
            <color indexed="81"/>
            <rFont val="Tahoma"/>
            <family val="2"/>
          </rPr>
          <t>JULLIARD Frederic:</t>
        </r>
        <r>
          <rPr>
            <sz val="12"/>
            <color indexed="81"/>
            <rFont val="Tahoma"/>
            <family val="2"/>
          </rPr>
          <t xml:space="preserve">
Dans UC2</t>
        </r>
      </text>
    </comment>
    <comment ref="F12" authorId="0">
      <text>
        <r>
          <rPr>
            <b/>
            <sz val="12"/>
            <color indexed="81"/>
            <rFont val="Tahoma"/>
            <family val="2"/>
          </rPr>
          <t>JULLIARD Frederic:</t>
        </r>
        <r>
          <rPr>
            <sz val="12"/>
            <color indexed="81"/>
            <rFont val="Tahoma"/>
            <family val="2"/>
          </rPr>
          <t xml:space="preserve">
Dans UC2</t>
        </r>
      </text>
    </comment>
    <comment ref="F16" authorId="0">
      <text>
        <r>
          <rPr>
            <b/>
            <sz val="12"/>
            <color indexed="81"/>
            <rFont val="Tahoma"/>
            <family val="2"/>
          </rPr>
          <t>JULLIARD Frederic:</t>
        </r>
        <r>
          <rPr>
            <sz val="12"/>
            <color indexed="81"/>
            <rFont val="Tahoma"/>
            <family val="2"/>
          </rPr>
          <t xml:space="preserve">
Dans UC2</t>
        </r>
      </text>
    </comment>
    <comment ref="F18" authorId="0">
      <text>
        <r>
          <rPr>
            <b/>
            <sz val="12"/>
            <color indexed="81"/>
            <rFont val="Tahoma"/>
            <family val="2"/>
          </rPr>
          <t>JULLIARD Frederic:</t>
        </r>
        <r>
          <rPr>
            <sz val="12"/>
            <color indexed="81"/>
            <rFont val="Tahoma"/>
            <family val="2"/>
          </rPr>
          <t xml:space="preserve">
Dans UC2</t>
        </r>
      </text>
    </comment>
    <comment ref="F22" authorId="0">
      <text>
        <r>
          <rPr>
            <b/>
            <sz val="12"/>
            <color indexed="81"/>
            <rFont val="Tahoma"/>
            <family val="2"/>
          </rPr>
          <t>JULLIARD Frederic:</t>
        </r>
        <r>
          <rPr>
            <sz val="12"/>
            <color indexed="81"/>
            <rFont val="Tahoma"/>
            <family val="2"/>
          </rPr>
          <t xml:space="preserve">
Dans UC2</t>
        </r>
      </text>
    </comment>
  </commentList>
</comments>
</file>

<file path=xl/comments5.xml><?xml version="1.0" encoding="utf-8"?>
<comments xmlns="http://schemas.openxmlformats.org/spreadsheetml/2006/main">
  <authors>
    <author>JULLIARD Frederic</author>
    <author>pascal31</author>
  </authors>
  <commentList>
    <comment ref="AC2" authorId="0">
      <text>
        <r>
          <rPr>
            <b/>
            <sz val="9"/>
            <color indexed="81"/>
            <rFont val="Tahoma"/>
            <family val="2"/>
          </rPr>
          <t>JULLIARD Frederic:</t>
        </r>
        <r>
          <rPr>
            <sz val="9"/>
            <color indexed="81"/>
            <rFont val="Tahoma"/>
            <family val="2"/>
          </rPr>
          <t xml:space="preserve">
MENUI0026 DEC</t>
        </r>
      </text>
    </comment>
    <comment ref="AF2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échantillons S35/36</t>
        </r>
      </text>
    </comment>
    <comment ref="K3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MENUI ?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JULLIARD Frederic:</t>
        </r>
        <r>
          <rPr>
            <sz val="9"/>
            <color indexed="81"/>
            <rFont val="Tahoma"/>
            <family val="2"/>
          </rPr>
          <t xml:space="preserve">
REVET 0067</t>
        </r>
      </text>
    </comment>
    <comment ref="K4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MENUI0025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JULLIARD Frederic:</t>
        </r>
        <r>
          <rPr>
            <sz val="9"/>
            <color indexed="81"/>
            <rFont val="Tahoma"/>
            <family val="2"/>
          </rPr>
          <t xml:space="preserve">
FERM006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JULLIARD Frederic:</t>
        </r>
        <r>
          <rPr>
            <sz val="9"/>
            <color indexed="81"/>
            <rFont val="Tahoma"/>
            <family val="2"/>
          </rPr>
          <t xml:space="preserve">
RANGE0027</t>
        </r>
      </text>
    </comment>
    <comment ref="K5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MENUI0022</t>
        </r>
      </text>
    </comment>
    <comment ref="K6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MENUI0007</t>
        </r>
      </text>
    </comment>
    <comment ref="K7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MENUI0033</t>
        </r>
      </text>
    </comment>
    <comment ref="K8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MENUI0034</t>
        </r>
      </text>
    </comment>
    <comment ref="K9" authorId="1">
      <text>
        <r>
          <rPr>
            <b/>
            <sz val="8"/>
            <color indexed="81"/>
            <rFont val="Tahoma"/>
            <family val="2"/>
          </rPr>
          <t>pascal31:</t>
        </r>
        <r>
          <rPr>
            <sz val="8"/>
            <color indexed="81"/>
            <rFont val="Tahoma"/>
            <family val="2"/>
          </rPr>
          <t xml:space="preserve">
MENUI0032</t>
        </r>
      </text>
    </comment>
  </commentList>
</comments>
</file>

<file path=xl/sharedStrings.xml><?xml version="1.0" encoding="utf-8"?>
<sst xmlns="http://schemas.openxmlformats.org/spreadsheetml/2006/main" count="2446" uniqueCount="447">
  <si>
    <t>A</t>
  </si>
  <si>
    <t>B</t>
  </si>
  <si>
    <t>C</t>
  </si>
  <si>
    <t>D</t>
  </si>
  <si>
    <t>E</t>
  </si>
  <si>
    <t>F</t>
  </si>
  <si>
    <t>STRUCTURE VIF HABITAT</t>
  </si>
  <si>
    <t xml:space="preserve">Matière </t>
  </si>
  <si>
    <t>Total</t>
  </si>
  <si>
    <t>TOTAL</t>
  </si>
  <si>
    <t>DERRIERE</t>
  </si>
  <si>
    <t>DEVANT</t>
  </si>
  <si>
    <t>RDC</t>
  </si>
  <si>
    <t>MILIEU</t>
  </si>
  <si>
    <t>1ER ETAGE</t>
  </si>
  <si>
    <t>2EME ETAGE</t>
  </si>
  <si>
    <t>3EME ETAGE</t>
  </si>
  <si>
    <t>AW24</t>
  </si>
  <si>
    <t>NACELLE</t>
  </si>
  <si>
    <t>4959B</t>
  </si>
  <si>
    <t>PP0485/G-13B</t>
  </si>
  <si>
    <t>EXTRUSION DPC</t>
  </si>
  <si>
    <t>SILO 61</t>
  </si>
  <si>
    <t>SILO 51</t>
  </si>
  <si>
    <t>SILO 58</t>
  </si>
  <si>
    <t>SILO 62</t>
  </si>
  <si>
    <t>SILO 52</t>
  </si>
  <si>
    <t>SILO 55</t>
  </si>
  <si>
    <t>SILO 64</t>
  </si>
  <si>
    <t>REBUT</t>
  </si>
  <si>
    <t xml:space="preserve"> </t>
  </si>
  <si>
    <t>CAISSE 1</t>
  </si>
  <si>
    <t>CAISSE X</t>
  </si>
  <si>
    <t>CAISSE 8</t>
  </si>
  <si>
    <t>CAISSE 7</t>
  </si>
  <si>
    <t>B'</t>
  </si>
  <si>
    <t>D'</t>
  </si>
  <si>
    <t>Quantité</t>
  </si>
  <si>
    <t>C'</t>
  </si>
  <si>
    <t>Caisse 1</t>
  </si>
  <si>
    <t>Caisse 2</t>
  </si>
  <si>
    <t>Étiquettes de lignes</t>
  </si>
  <si>
    <t>(vide)</t>
  </si>
  <si>
    <t>Total général</t>
  </si>
  <si>
    <t>Somme de Quantité</t>
  </si>
  <si>
    <t>Somme feuilles</t>
  </si>
  <si>
    <t>5 compoundage</t>
  </si>
  <si>
    <t>stock au sol</t>
  </si>
  <si>
    <t>vif habitat</t>
  </si>
  <si>
    <t>inventaire matière VF9</t>
  </si>
  <si>
    <t>Plateforme colorant UC vers H41 (tout en haut de l'UC)</t>
  </si>
  <si>
    <t>SILOS EXT</t>
  </si>
  <si>
    <t>RANG0027</t>
  </si>
  <si>
    <t>Stock granul vers silo</t>
  </si>
  <si>
    <t>S1000</t>
  </si>
  <si>
    <t>STOCK UC2</t>
  </si>
  <si>
    <t>Stock UC2</t>
  </si>
  <si>
    <t>RANGEE</t>
  </si>
  <si>
    <t>Silos 51/52/55/58/61/62/64 et VIF EXT VF9</t>
  </si>
  <si>
    <t>EPA075/0110/AASE</t>
  </si>
  <si>
    <t>M183045PVCR</t>
  </si>
  <si>
    <t>M215055</t>
  </si>
  <si>
    <t>EPA075/G085/AASE</t>
  </si>
  <si>
    <t>M152913</t>
  </si>
  <si>
    <t>M01283UNA</t>
  </si>
  <si>
    <t>M173765</t>
  </si>
  <si>
    <t>PEH850/W012/AA</t>
  </si>
  <si>
    <t>EP812/G258/AASE</t>
  </si>
  <si>
    <t>M129321</t>
  </si>
  <si>
    <t>M231243</t>
  </si>
  <si>
    <t>1259PMMA</t>
  </si>
  <si>
    <t>8002PMMA</t>
  </si>
  <si>
    <t>PER198/W012/BS</t>
  </si>
  <si>
    <t>PER198/G070/AB</t>
  </si>
  <si>
    <t>PEH842/G070/AJ</t>
  </si>
  <si>
    <t>MB33M/G070/AA</t>
  </si>
  <si>
    <t>PEH842/0830/AC</t>
  </si>
  <si>
    <t>ER019/G212/AH</t>
  </si>
  <si>
    <t>M219421</t>
  </si>
  <si>
    <t>M219504</t>
  </si>
  <si>
    <t>75663PMMA</t>
  </si>
  <si>
    <t>M226173</t>
  </si>
  <si>
    <t>M272041</t>
  </si>
  <si>
    <t>PEX0003/0005/AG</t>
  </si>
  <si>
    <t>M152594</t>
  </si>
  <si>
    <t>M207664</t>
  </si>
  <si>
    <t>M154643</t>
  </si>
  <si>
    <t>M124037</t>
  </si>
  <si>
    <t>M209056PVCS</t>
  </si>
  <si>
    <t>4137PMMA</t>
  </si>
  <si>
    <t>4138PMMA</t>
  </si>
  <si>
    <t>5141PMMA</t>
  </si>
  <si>
    <t>8050PMMA</t>
  </si>
  <si>
    <t>8001PMMA</t>
  </si>
  <si>
    <t>M221444</t>
  </si>
  <si>
    <t>M221443</t>
  </si>
  <si>
    <t>CODE GESTION</t>
  </si>
  <si>
    <t>REF FOURNISSEUR</t>
  </si>
  <si>
    <t>PMB010/0200/AA</t>
  </si>
  <si>
    <t>PMB001/0900/AA</t>
  </si>
  <si>
    <t>PMB005/0770/AA</t>
  </si>
  <si>
    <t>KM361</t>
  </si>
  <si>
    <t>CES953CZV3BI</t>
  </si>
  <si>
    <t>PMB050/0811/AA</t>
  </si>
  <si>
    <t>HYDROCARB95T-OG</t>
  </si>
  <si>
    <t>HFI7-Frosted</t>
  </si>
  <si>
    <t>REF</t>
  </si>
  <si>
    <t>3855 ; PMB005/0770/AA</t>
  </si>
  <si>
    <t>6158D ; PP0485/G-13B</t>
  </si>
  <si>
    <t>AN32 ; HFI7-Frosted</t>
  </si>
  <si>
    <t>AW25 ; ER019/G212/AH</t>
  </si>
  <si>
    <t>AW24 ; PEH842/0830/AC</t>
  </si>
  <si>
    <t>AW13VF1 ; PEH842/G070/AJ</t>
  </si>
  <si>
    <t>AU78VF1 ; PER198/W012/BS</t>
  </si>
  <si>
    <t>A959D ; S1000</t>
  </si>
  <si>
    <t>AX23VF1 ; PEX0003/0005/AG</t>
  </si>
  <si>
    <t>6008VF1 ; PEH850/W012/AA</t>
  </si>
  <si>
    <t>POLYMERCHEMIE</t>
  </si>
  <si>
    <t>AW14 ; MB33M/G070/AA</t>
  </si>
  <si>
    <t>AH41 ; KM361</t>
  </si>
  <si>
    <t>AA88 ; EP812/G258/AASE</t>
  </si>
  <si>
    <t>AX13 ; 790144</t>
  </si>
  <si>
    <t>AW88 ; M226173</t>
  </si>
  <si>
    <t>AW99 ; M272041</t>
  </si>
  <si>
    <t>6337 ; M01283UNA</t>
  </si>
  <si>
    <t>AW40 ; M219421</t>
  </si>
  <si>
    <t>6217 ; M152913</t>
  </si>
  <si>
    <t>AN33 ; 1259PMMA</t>
  </si>
  <si>
    <t>AW60 ; 75663PMMA</t>
  </si>
  <si>
    <t>AW41 ; M219504</t>
  </si>
  <si>
    <t>AX12 ; 708001</t>
  </si>
  <si>
    <t>3960 ; M215055</t>
  </si>
  <si>
    <t>3959 ; M183045PVCR</t>
  </si>
  <si>
    <t>HG62 ; M152594</t>
  </si>
  <si>
    <t>7261 ; M173765</t>
  </si>
  <si>
    <t>AM46 ; M231243</t>
  </si>
  <si>
    <t>AP75 ; M221444</t>
  </si>
  <si>
    <t>AP76 ; M221443</t>
  </si>
  <si>
    <t>AM90 ; M209056PVCS</t>
  </si>
  <si>
    <t>AN34 ; 4137PMMA</t>
  </si>
  <si>
    <t>AN35 ; 4138PMMA</t>
  </si>
  <si>
    <t>AN36 ; 5141PMMA</t>
  </si>
  <si>
    <t>AN37 ; 8050PMMA</t>
  </si>
  <si>
    <t>AN38 ; 8001PMMA</t>
  </si>
  <si>
    <t>3858 ; PMB010/0200/AA</t>
  </si>
  <si>
    <t>AN39 ; 8002PMMA</t>
  </si>
  <si>
    <t>3857 ; PMB001/0900/AA</t>
  </si>
  <si>
    <t>AW03 ; CES953CZV3BI</t>
  </si>
  <si>
    <t>3076 ; EPA075/0110/AASE</t>
  </si>
  <si>
    <t>6159 ; EPA075/G085/AASE</t>
  </si>
  <si>
    <t>AW47 ; PMB050/0811/AA</t>
  </si>
  <si>
    <t>RECOPIE VALEURS</t>
  </si>
  <si>
    <t>REBUT ; REBUT</t>
  </si>
  <si>
    <t>PEH843/W012/AE</t>
  </si>
  <si>
    <t>6008VF1 ; PEH843/W012/AE</t>
  </si>
  <si>
    <t>AX13</t>
  </si>
  <si>
    <t>AW41</t>
  </si>
  <si>
    <t>AM46</t>
  </si>
  <si>
    <t>AA88</t>
  </si>
  <si>
    <t>AW14</t>
  </si>
  <si>
    <t>AX12</t>
  </si>
  <si>
    <t>AW88</t>
  </si>
  <si>
    <t>AW99</t>
  </si>
  <si>
    <t>AL14</t>
  </si>
  <si>
    <t>AW60</t>
  </si>
  <si>
    <t>AW40</t>
  </si>
  <si>
    <t>AN33</t>
  </si>
  <si>
    <t>AW03</t>
  </si>
  <si>
    <t>AW69R</t>
  </si>
  <si>
    <t>A961T</t>
  </si>
  <si>
    <t>A959D</t>
  </si>
  <si>
    <t>A962</t>
  </si>
  <si>
    <t>AH41</t>
  </si>
  <si>
    <t>A961</t>
  </si>
  <si>
    <t>AP75</t>
  </si>
  <si>
    <t>AP76</t>
  </si>
  <si>
    <t>AM90</t>
  </si>
  <si>
    <t>AL27</t>
  </si>
  <si>
    <t>AM59</t>
  </si>
  <si>
    <t>AN34</t>
  </si>
  <si>
    <t>AN35</t>
  </si>
  <si>
    <t>AN36</t>
  </si>
  <si>
    <t>AN37</t>
  </si>
  <si>
    <t>AN38</t>
  </si>
  <si>
    <t>AL28</t>
  </si>
  <si>
    <t>AN39</t>
  </si>
  <si>
    <t>AW25</t>
  </si>
  <si>
    <t>AU83VF1</t>
  </si>
  <si>
    <t>AU78VF1</t>
  </si>
  <si>
    <t>6158D</t>
  </si>
  <si>
    <t>A959L2</t>
  </si>
  <si>
    <t>AN32</t>
  </si>
  <si>
    <t>AW13VF1</t>
  </si>
  <si>
    <t>AX23VF1</t>
  </si>
  <si>
    <t>6008VF1</t>
  </si>
  <si>
    <t>HG62</t>
  </si>
  <si>
    <t>AW47</t>
  </si>
  <si>
    <t>6008VF9</t>
  </si>
  <si>
    <t>AW02VF9</t>
  </si>
  <si>
    <t>AW71VF9</t>
  </si>
  <si>
    <t>AW70VF9</t>
  </si>
  <si>
    <t>PURGE-GX</t>
  </si>
  <si>
    <t>AL14 ; M129321</t>
  </si>
  <si>
    <t>AL27 ; M207664</t>
  </si>
  <si>
    <t>AL28 ; M154643</t>
  </si>
  <si>
    <t>AM59 ; M124037</t>
  </si>
  <si>
    <t>AU45 ; 505003029</t>
  </si>
  <si>
    <t>AU83VF1 ; PER198/G070/AB</t>
  </si>
  <si>
    <t>PURGE-GX ; PURGE-GX</t>
  </si>
  <si>
    <t>R208</t>
  </si>
  <si>
    <t>A961 ; R208</t>
  </si>
  <si>
    <t>liste</t>
  </si>
  <si>
    <t>AM62VF9</t>
  </si>
  <si>
    <t>AX24VF9</t>
  </si>
  <si>
    <t>AU45</t>
  </si>
  <si>
    <t>6008VF9 ; 6008VF9</t>
  </si>
  <si>
    <t>6068VF9 ; 6068VF9DEC</t>
  </si>
  <si>
    <t>AM62VF9 ; AM62VF9</t>
  </si>
  <si>
    <t>AW02VF9 ; AW02VF9</t>
  </si>
  <si>
    <t>AW02VF9SILO</t>
  </si>
  <si>
    <t>AW02VF9 ; AW02VF9SILO</t>
  </si>
  <si>
    <t>AW70VF9 ; AW70VF9</t>
  </si>
  <si>
    <t>AW71VF9 ; AW71VF9</t>
  </si>
  <si>
    <t>AW71VF9SILO</t>
  </si>
  <si>
    <t>AW71VF9 ; AW71VF9SILO</t>
  </si>
  <si>
    <t>SILO 9</t>
  </si>
  <si>
    <t>SILO 8</t>
  </si>
  <si>
    <t>SILO 10</t>
  </si>
  <si>
    <t>SILO 11</t>
  </si>
  <si>
    <t>SILO 12</t>
  </si>
  <si>
    <t>SILO 21</t>
  </si>
  <si>
    <t>SILO 22</t>
  </si>
  <si>
    <t>SILO 23</t>
  </si>
  <si>
    <t>SILO 24</t>
  </si>
  <si>
    <t>SILOS INGREDIENTS</t>
  </si>
  <si>
    <t>SILO 25</t>
  </si>
  <si>
    <t>AL63VF9 ; AL63VF9</t>
  </si>
  <si>
    <t>AL63VF9</t>
  </si>
  <si>
    <t>MENUI0026</t>
  </si>
  <si>
    <t>MENUI0034</t>
  </si>
  <si>
    <t>A959SE2 ; S1000-SILO8</t>
  </si>
  <si>
    <t>A959A2 ; S110P-SILO10</t>
  </si>
  <si>
    <t>A959L2 ; S5902-SILO9</t>
  </si>
  <si>
    <t>A962 ; 95T-SILO12</t>
  </si>
  <si>
    <t>AH41 ; KM361-SILO23</t>
  </si>
  <si>
    <t>A961T ; TIONA168-SILO24</t>
  </si>
  <si>
    <t>A962 ; 95T-SILO25</t>
  </si>
  <si>
    <t>A959SE2</t>
  </si>
  <si>
    <t>S1000-SILO8</t>
  </si>
  <si>
    <t>S5902-SILO9</t>
  </si>
  <si>
    <t>A959A2</t>
  </si>
  <si>
    <t>S110P-SILO10</t>
  </si>
  <si>
    <t>95T-SILO12</t>
  </si>
  <si>
    <t>S800-SILO21</t>
  </si>
  <si>
    <t>S099-SILO22</t>
  </si>
  <si>
    <t>KM361-SILO23</t>
  </si>
  <si>
    <t>TIONA168-SILO24</t>
  </si>
  <si>
    <t>95T-SILO25</t>
  </si>
  <si>
    <t>263RB-SILO11</t>
  </si>
  <si>
    <t>GTU/1155/3XOB</t>
  </si>
  <si>
    <t>DEHORS ZONE S BRION</t>
  </si>
  <si>
    <t>AW02VF9 ; AW02VF9DEC</t>
  </si>
  <si>
    <t>AW70VF9 ; AW70VF9DEC</t>
  </si>
  <si>
    <t>AW29VF9 ; AW29VF9</t>
  </si>
  <si>
    <t>AW29VF9</t>
  </si>
  <si>
    <t>AW02VF9DEC</t>
  </si>
  <si>
    <t>AW70VF9DEC</t>
  </si>
  <si>
    <t>6315VF9 ; 6315VF9</t>
  </si>
  <si>
    <t>AU78VF9 ; AU78VF9</t>
  </si>
  <si>
    <t>6315VF9</t>
  </si>
  <si>
    <t>AU78VF9</t>
  </si>
  <si>
    <t>8599VF9 ; 8599VF9DEC</t>
  </si>
  <si>
    <t>6068VF9</t>
  </si>
  <si>
    <t>6068VF9DEC</t>
  </si>
  <si>
    <t>8599VF9</t>
  </si>
  <si>
    <t>8599VF9DEC</t>
  </si>
  <si>
    <t>Granulatrice</t>
  </si>
  <si>
    <t>Extérieur Dormant</t>
  </si>
  <si>
    <t>Colorants OUEST</t>
  </si>
  <si>
    <t>Encours Broyage</t>
  </si>
  <si>
    <t>Souples et TIO2</t>
  </si>
  <si>
    <t>POUDRES OUEST</t>
  </si>
  <si>
    <t>POUDRES EST</t>
  </si>
  <si>
    <t>STOCK AU SOL</t>
  </si>
  <si>
    <t>GRANULATRICE</t>
  </si>
  <si>
    <t>SOUPLES ET TIO2</t>
  </si>
  <si>
    <t>COLORANTS OUEST</t>
  </si>
  <si>
    <t>ENCOURS BROYAGE</t>
  </si>
  <si>
    <t>EXTERIEUR DORMANT</t>
  </si>
  <si>
    <t>COMPOUNDAGE</t>
  </si>
  <si>
    <t>MATIERE VF9</t>
  </si>
  <si>
    <t>ENCOURS+SILOS</t>
  </si>
  <si>
    <t>RL105</t>
  </si>
  <si>
    <t xml:space="preserve">PURGEB ; </t>
  </si>
  <si>
    <t>X ; CZ2222</t>
  </si>
  <si>
    <t>6057 ; CZ3289</t>
  </si>
  <si>
    <t>AW69 ; CES934CZV16BI</t>
  </si>
  <si>
    <t>AW69 ; CES934CZV25/V30</t>
  </si>
  <si>
    <t>AW69 ; CES934CZV29BI</t>
  </si>
  <si>
    <t>AW70VF9 ; REVET0065</t>
  </si>
  <si>
    <t>AW70VF9 ; REVET0031</t>
  </si>
  <si>
    <t>AW70VF9 ; REVET0066</t>
  </si>
  <si>
    <t>AW70VF9 ; REVET0073</t>
  </si>
  <si>
    <t>S5902</t>
  </si>
  <si>
    <t>A959L2 ; S5902</t>
  </si>
  <si>
    <t>A959L ; S6706</t>
  </si>
  <si>
    <t>AU79 ; TG704V4BI</t>
  </si>
  <si>
    <t>AU79 ; TG704V2BI</t>
  </si>
  <si>
    <t>AU78VF9 ; FERM0006</t>
  </si>
  <si>
    <t>A962 ; HYDROCARB95T-OG</t>
  </si>
  <si>
    <t>AU79 ; TG704V3BI</t>
  </si>
  <si>
    <t>X</t>
  </si>
  <si>
    <t>CZ2222</t>
  </si>
  <si>
    <t>PURGEB</t>
  </si>
  <si>
    <t>FERM0006</t>
  </si>
  <si>
    <t>A959L</t>
  </si>
  <si>
    <t>S6706</t>
  </si>
  <si>
    <t>AU79</t>
  </si>
  <si>
    <t>TG704V4BI</t>
  </si>
  <si>
    <t>CZ3289</t>
  </si>
  <si>
    <t>AW69</t>
  </si>
  <si>
    <t>CES934CZV25/V30</t>
  </si>
  <si>
    <t>CES934CZV16BI</t>
  </si>
  <si>
    <t>TG704V3BI</t>
  </si>
  <si>
    <t>REVET0065</t>
  </si>
  <si>
    <t>REVET0031</t>
  </si>
  <si>
    <t>REVET0066</t>
  </si>
  <si>
    <t>REVET0073</t>
  </si>
  <si>
    <t>TG704V2BI</t>
  </si>
  <si>
    <t>CES934CZV29BI</t>
  </si>
  <si>
    <t>3077 ; EPA075/1667/AA</t>
  </si>
  <si>
    <t>3078 ; EPA075/0529/AA</t>
  </si>
  <si>
    <t>AU95</t>
  </si>
  <si>
    <t>AU95 ; EB676/7438</t>
  </si>
  <si>
    <t>²</t>
  </si>
  <si>
    <t>K2220</t>
  </si>
  <si>
    <t>A961K1 ; K2220</t>
  </si>
  <si>
    <t>AU98</t>
  </si>
  <si>
    <t>AU98 ; EP800/G231/AASE</t>
  </si>
  <si>
    <t>AU99</t>
  </si>
  <si>
    <t>AU99 ; EP800/G232/AASE</t>
  </si>
  <si>
    <t>AW98</t>
  </si>
  <si>
    <t>AW98 ; M173779</t>
  </si>
  <si>
    <t>AW97</t>
  </si>
  <si>
    <t>AW97 ; M272191</t>
  </si>
  <si>
    <t>AX01</t>
  </si>
  <si>
    <t>AX01 ; M272042</t>
  </si>
  <si>
    <t>AW16</t>
  </si>
  <si>
    <t>AW16 ; PCMA003SEM031</t>
  </si>
  <si>
    <t>7264 ; M214261</t>
  </si>
  <si>
    <t>6201 ; M152605</t>
  </si>
  <si>
    <t>6200 ; M152659</t>
  </si>
  <si>
    <t>AW01</t>
  </si>
  <si>
    <t>AW01 ; EP812/M071/AA</t>
  </si>
  <si>
    <t>AM97</t>
  </si>
  <si>
    <t>AM97 ; M124222</t>
  </si>
  <si>
    <t>HD07</t>
  </si>
  <si>
    <t>HD07 ; M153629</t>
  </si>
  <si>
    <t>AU33</t>
  </si>
  <si>
    <t>AU33 ; M216588</t>
  </si>
  <si>
    <t>AU32</t>
  </si>
  <si>
    <t>AU32 ; M216587</t>
  </si>
  <si>
    <t>AW09</t>
  </si>
  <si>
    <t>AW09 ; M189265</t>
  </si>
  <si>
    <t>QD09</t>
  </si>
  <si>
    <t>QD09 ; M153631</t>
  </si>
  <si>
    <t>AW03C ; CWG0049407T</t>
  </si>
  <si>
    <t>AW03C</t>
  </si>
  <si>
    <t>263RB</t>
  </si>
  <si>
    <t>A959S ; 263RB</t>
  </si>
  <si>
    <t>A959S ; 263RB-SILO11</t>
  </si>
  <si>
    <t>POLYMERE</t>
  </si>
  <si>
    <t>S3160</t>
  </si>
  <si>
    <t>A959D ; S3160</t>
  </si>
  <si>
    <t>AW69R ; GAV/2233/3</t>
  </si>
  <si>
    <t>A961K1</t>
  </si>
  <si>
    <t>CZ3041</t>
  </si>
  <si>
    <t>AM63 ; CZ3041</t>
  </si>
  <si>
    <t>6008VF9 ; 6008VF9DEC</t>
  </si>
  <si>
    <t>AW02VF9 ; MENUI0026</t>
  </si>
  <si>
    <t>AW02VF9 ; MENUI0034</t>
  </si>
  <si>
    <t>UC2</t>
  </si>
  <si>
    <t>UC1</t>
  </si>
  <si>
    <t>AX24VF9 ; AX24VF9AA</t>
  </si>
  <si>
    <t>AX24VF9 ; AX24VF9AB</t>
  </si>
  <si>
    <t>AU78VF9 ; FERM0011</t>
  </si>
  <si>
    <t>AW71VF9 ; RANGE0028</t>
  </si>
  <si>
    <t>ENCOURS EXT</t>
  </si>
  <si>
    <t>EB676/7438</t>
  </si>
  <si>
    <t>EPA075/1667/AA</t>
  </si>
  <si>
    <t>EPA075/0529/AA</t>
  </si>
  <si>
    <t>EP800/G231/AASE</t>
  </si>
  <si>
    <t>EP800/G232/AASE</t>
  </si>
  <si>
    <t>M173779</t>
  </si>
  <si>
    <t>M272191</t>
  </si>
  <si>
    <t>M272042</t>
  </si>
  <si>
    <t>PCMA003SEM031</t>
  </si>
  <si>
    <t>M214261</t>
  </si>
  <si>
    <t>M152605</t>
  </si>
  <si>
    <t>M152659</t>
  </si>
  <si>
    <t>EP812/M071/AA</t>
  </si>
  <si>
    <t>M124222</t>
  </si>
  <si>
    <t>M153629</t>
  </si>
  <si>
    <t>M216588</t>
  </si>
  <si>
    <t>M216587</t>
  </si>
  <si>
    <t>M189265</t>
  </si>
  <si>
    <t>M153631</t>
  </si>
  <si>
    <t>CWG0049407T</t>
  </si>
  <si>
    <t>A959S</t>
  </si>
  <si>
    <t>GAV/2233/3</t>
  </si>
  <si>
    <t>FERM0011</t>
  </si>
  <si>
    <t>RANGE0028</t>
  </si>
  <si>
    <t>AM63</t>
  </si>
  <si>
    <t>6008VF9DEC</t>
  </si>
  <si>
    <t>AX24VF9AA</t>
  </si>
  <si>
    <t>AX24VF9AB</t>
  </si>
  <si>
    <t>AW70VF9 ; REVET0071SILO</t>
  </si>
  <si>
    <t>AW70VF9 ; REVET0063SILO</t>
  </si>
  <si>
    <t>REVET0071SILO</t>
  </si>
  <si>
    <t>REVET0063SILO</t>
  </si>
  <si>
    <t>Emplacement</t>
  </si>
  <si>
    <t>A959SE ; S800-SILO21</t>
  </si>
  <si>
    <t>A959A ; S099-SILO22</t>
  </si>
  <si>
    <t>A959SE</t>
  </si>
  <si>
    <t>A959A</t>
  </si>
  <si>
    <t>Poudres EST</t>
  </si>
  <si>
    <t>4959B ; PURGEB</t>
  </si>
  <si>
    <t>ZONE</t>
  </si>
  <si>
    <t>Poudres OUEST</t>
  </si>
  <si>
    <t>AW10VF1 ; PEH842/1668/AE</t>
  </si>
  <si>
    <t>AH42 ; TIOXYDE-ANTIMOINE</t>
  </si>
  <si>
    <t>A961 ; NR950</t>
  </si>
  <si>
    <t>A961 ; ZR110</t>
  </si>
  <si>
    <t>A961D ; K2222</t>
  </si>
  <si>
    <t>Vers benne déchets</t>
  </si>
  <si>
    <t>AH42</t>
  </si>
  <si>
    <t>TIOXYDE-ANTIMOINE</t>
  </si>
  <si>
    <t>NR950</t>
  </si>
  <si>
    <t>ZR110</t>
  </si>
  <si>
    <t>A961D</t>
  </si>
  <si>
    <t>K2222</t>
  </si>
  <si>
    <t>AW10VF1</t>
  </si>
  <si>
    <t>PEH842/1668/AE</t>
  </si>
  <si>
    <t>AU83 ; PER198/G070/AB</t>
  </si>
  <si>
    <t>AU83</t>
  </si>
  <si>
    <t>AW</t>
  </si>
  <si>
    <t>aw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</si>
</sst>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#\K\g"/>
    <numFmt numFmtId="165" formatCode="dd/mm/yy"/>
    <numFmt numFmtId="166" formatCode="General\ &quot;Kg&quot;"/>
    <numFmt numFmtId="167" formatCode="[=0]&quot;&quot;;General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color indexed="8"/>
      <name val="Calibri"/>
      <family val="2"/>
    </font>
    <font>
      <sz val="12"/>
      <color indexed="10"/>
      <name val="Arial"/>
      <family val="2"/>
    </font>
    <font>
      <sz val="12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4"/>
      <color indexed="81"/>
      <name val="Tahoma"/>
      <family val="2"/>
    </font>
    <font>
      <sz val="14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b/>
      <sz val="12"/>
      <color indexed="81"/>
      <name val="Tahoma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8"/>
      <color indexed="10"/>
      <name val="Arial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name val="Arial"/>
      <family val="2"/>
    </font>
    <font>
      <b/>
      <sz val="1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11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tted">
        <color indexed="64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  <border>
      <left style="double">
        <color indexed="64"/>
      </left>
      <right/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tted">
        <color indexed="64"/>
      </right>
      <top style="double">
        <color indexed="64"/>
      </top>
      <bottom style="double">
        <color indexed="64"/>
      </bottom>
      <diagonal/>
    </border>
    <border>
      <left style="dotted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thick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thick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/>
      <bottom style="dotted">
        <color indexed="64"/>
      </bottom>
      <diagonal/>
    </border>
    <border>
      <left style="double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/>
      <diagonal/>
    </border>
    <border>
      <left style="double">
        <color indexed="64"/>
      </left>
      <right style="thick">
        <color indexed="64"/>
      </right>
      <top style="dotted">
        <color indexed="64"/>
      </top>
      <bottom style="double">
        <color indexed="64"/>
      </bottom>
      <diagonal/>
    </border>
    <border>
      <left/>
      <right style="double">
        <color indexed="64"/>
      </right>
      <top style="dotted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2" fillId="0" borderId="0"/>
    <xf numFmtId="0" fontId="1" fillId="9" borderId="0" applyNumberFormat="0" applyBorder="0" applyAlignment="0" applyProtection="0"/>
    <xf numFmtId="0" fontId="30" fillId="10" borderId="0" applyNumberFormat="0" applyBorder="0" applyAlignment="0" applyProtection="0"/>
  </cellStyleXfs>
  <cellXfs count="372">
    <xf numFmtId="0" fontId="0" fillId="0" borderId="0" xfId="0"/>
    <xf numFmtId="0" fontId="6" fillId="0" borderId="0" xfId="0" applyFont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64" fontId="6" fillId="0" borderId="11" xfId="0" applyNumberFormat="1" applyFont="1" applyFill="1" applyBorder="1" applyAlignment="1">
      <alignment horizontal="center" vertical="center" wrapText="1"/>
    </xf>
    <xf numFmtId="164" fontId="6" fillId="0" borderId="14" xfId="0" applyNumberFormat="1" applyFont="1" applyFill="1" applyBorder="1" applyAlignment="1">
      <alignment horizontal="center" vertical="center" wrapText="1"/>
    </xf>
    <xf numFmtId="164" fontId="6" fillId="0" borderId="16" xfId="0" applyNumberFormat="1" applyFont="1" applyFill="1" applyBorder="1" applyAlignment="1">
      <alignment horizontal="center" vertical="center" wrapText="1"/>
    </xf>
    <xf numFmtId="164" fontId="6" fillId="0" borderId="0" xfId="0" applyNumberFormat="1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0" fillId="4" borderId="22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4" borderId="5" xfId="0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5" xfId="0" applyBorder="1" applyAlignment="1" applyProtection="1">
      <alignment horizontal="center" vertical="center"/>
      <protection locked="0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0" borderId="25" xfId="0" applyFill="1" applyBorder="1" applyAlignment="1" applyProtection="1">
      <alignment horizontal="center" vertical="center"/>
      <protection locked="0"/>
    </xf>
    <xf numFmtId="0" fontId="0" fillId="0" borderId="26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3" fontId="7" fillId="0" borderId="24" xfId="0" applyNumberFormat="1" applyFon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5" borderId="28" xfId="0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5" borderId="30" xfId="0" applyFill="1" applyBorder="1" applyAlignment="1" applyProtection="1">
      <alignment horizontal="center" vertical="center"/>
      <protection locked="0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0" fillId="5" borderId="32" xfId="0" applyFill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5" borderId="33" xfId="0" applyFill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5" borderId="27" xfId="0" applyFill="1" applyBorder="1" applyAlignment="1" applyProtection="1">
      <alignment horizontal="center" vertical="center"/>
      <protection locked="0"/>
    </xf>
    <xf numFmtId="0" fontId="0" fillId="5" borderId="34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36" xfId="0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166" fontId="13" fillId="0" borderId="0" xfId="0" applyNumberFormat="1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64" fontId="14" fillId="0" borderId="0" xfId="0" applyNumberFormat="1" applyFont="1" applyAlignment="1">
      <alignment horizontal="center" vertical="center" wrapText="1"/>
    </xf>
    <xf numFmtId="166" fontId="0" fillId="0" borderId="0" xfId="0" applyNumberFormat="1"/>
    <xf numFmtId="0" fontId="0" fillId="0" borderId="0" xfId="0" applyAlignment="1">
      <alignment horizontal="right"/>
    </xf>
    <xf numFmtId="0" fontId="16" fillId="0" borderId="0" xfId="0" applyFont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166" fontId="0" fillId="0" borderId="0" xfId="0" applyNumberFormat="1" applyAlignment="1">
      <alignment horizontal="right"/>
    </xf>
    <xf numFmtId="0" fontId="3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 applyAlignment="1">
      <alignment horizontal="right"/>
    </xf>
    <xf numFmtId="164" fontId="13" fillId="0" borderId="0" xfId="0" applyNumberFormat="1" applyFont="1" applyAlignment="1">
      <alignment horizontal="center" vertical="center" wrapText="1"/>
    </xf>
    <xf numFmtId="0" fontId="20" fillId="0" borderId="32" xfId="0" applyFont="1" applyBorder="1" applyAlignment="1" applyProtection="1">
      <alignment horizontal="center" vertical="center"/>
      <protection locked="0"/>
    </xf>
    <xf numFmtId="0" fontId="0" fillId="0" borderId="80" xfId="0" applyBorder="1" applyAlignment="1" applyProtection="1">
      <alignment horizontal="center" vertical="center"/>
      <protection locked="0"/>
    </xf>
    <xf numFmtId="0" fontId="0" fillId="0" borderId="81" xfId="0" applyFill="1" applyBorder="1" applyAlignment="1" applyProtection="1">
      <alignment horizontal="center" vertical="center"/>
      <protection locked="0"/>
    </xf>
    <xf numFmtId="0" fontId="20" fillId="0" borderId="0" xfId="0" applyFont="1"/>
    <xf numFmtId="0" fontId="21" fillId="0" borderId="0" xfId="0" applyFont="1" applyFill="1"/>
    <xf numFmtId="3" fontId="21" fillId="0" borderId="0" xfId="0" applyNumberFormat="1" applyFont="1" applyFill="1"/>
    <xf numFmtId="0" fontId="3" fillId="0" borderId="80" xfId="0" applyFont="1" applyBorder="1" applyAlignment="1" applyProtection="1">
      <alignment horizontal="center" vertical="center"/>
      <protection locked="0"/>
    </xf>
    <xf numFmtId="14" fontId="5" fillId="0" borderId="0" xfId="0" applyNumberFormat="1" applyFont="1" applyFill="1" applyAlignment="1">
      <alignment horizontal="center" vertical="center" wrapText="1"/>
    </xf>
    <xf numFmtId="0" fontId="0" fillId="0" borderId="55" xfId="0" applyFill="1" applyBorder="1" applyAlignment="1" applyProtection="1">
      <alignment horizontal="center" vertical="center"/>
      <protection locked="0"/>
    </xf>
    <xf numFmtId="0" fontId="0" fillId="0" borderId="56" xfId="0" applyFill="1" applyBorder="1" applyAlignment="1" applyProtection="1">
      <alignment horizontal="center" vertical="center"/>
      <protection locked="0"/>
    </xf>
    <xf numFmtId="0" fontId="0" fillId="0" borderId="85" xfId="0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 textRotation="90" wrapText="1"/>
    </xf>
    <xf numFmtId="0" fontId="5" fillId="7" borderId="13" xfId="0" applyFont="1" applyFill="1" applyBorder="1" applyAlignment="1">
      <alignment horizontal="center" vertical="center" wrapText="1"/>
    </xf>
    <xf numFmtId="167" fontId="5" fillId="7" borderId="15" xfId="0" applyNumberFormat="1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2" fillId="0" borderId="0" xfId="0" applyFont="1"/>
    <xf numFmtId="166" fontId="6" fillId="0" borderId="87" xfId="0" applyNumberFormat="1" applyFont="1" applyFill="1" applyBorder="1" applyAlignment="1">
      <alignment horizontal="center" vertical="center" wrapText="1"/>
    </xf>
    <xf numFmtId="0" fontId="5" fillId="7" borderId="86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0" borderId="15" xfId="0" applyFont="1" applyFill="1" applyBorder="1" applyAlignment="1">
      <alignment horizontal="center" vertical="center" wrapText="1"/>
    </xf>
    <xf numFmtId="0" fontId="3" fillId="8" borderId="22" xfId="0" applyFont="1" applyFill="1" applyBorder="1" applyAlignment="1" applyProtection="1">
      <alignment horizontal="center" vertical="center"/>
      <protection locked="0"/>
    </xf>
    <xf numFmtId="0" fontId="2" fillId="0" borderId="77" xfId="0" applyFont="1" applyFill="1" applyBorder="1" applyAlignment="1" applyProtection="1">
      <alignment horizontal="center" vertical="center"/>
      <protection locked="0"/>
    </xf>
    <xf numFmtId="0" fontId="2" fillId="0" borderId="78" xfId="0" applyFont="1" applyBorder="1" applyAlignment="1" applyProtection="1">
      <alignment horizontal="center" vertical="center"/>
      <protection locked="0"/>
    </xf>
    <xf numFmtId="0" fontId="2" fillId="0" borderId="78" xfId="0" applyFont="1" applyFill="1" applyBorder="1" applyAlignment="1" applyProtection="1">
      <alignment horizontal="center" vertical="center"/>
      <protection locked="0"/>
    </xf>
    <xf numFmtId="0" fontId="2" fillId="0" borderId="55" xfId="0" applyFont="1" applyBorder="1" applyAlignment="1" applyProtection="1">
      <alignment horizontal="center" vertical="center"/>
      <protection locked="0"/>
    </xf>
    <xf numFmtId="0" fontId="2" fillId="0" borderId="56" xfId="0" applyFont="1" applyBorder="1" applyAlignment="1" applyProtection="1">
      <alignment horizontal="center" vertical="center"/>
      <protection locked="0"/>
    </xf>
    <xf numFmtId="0" fontId="2" fillId="0" borderId="85" xfId="0" applyFont="1" applyBorder="1" applyAlignment="1" applyProtection="1">
      <alignment horizontal="center" vertical="center"/>
      <protection locked="0"/>
    </xf>
    <xf numFmtId="0" fontId="3" fillId="0" borderId="76" xfId="0" applyFont="1" applyBorder="1" applyAlignment="1" applyProtection="1">
      <alignment horizontal="center" vertical="center"/>
      <protection locked="0"/>
    </xf>
    <xf numFmtId="0" fontId="3" fillId="0" borderId="57" xfId="0" applyFont="1" applyBorder="1" applyAlignment="1" applyProtection="1">
      <alignment horizontal="center" vertical="center"/>
      <protection locked="0"/>
    </xf>
    <xf numFmtId="0" fontId="3" fillId="0" borderId="57" xfId="0" applyFont="1" applyFill="1" applyBorder="1" applyAlignment="1" applyProtection="1">
      <alignment horizontal="center" vertical="center"/>
      <protection locked="0"/>
    </xf>
    <xf numFmtId="0" fontId="3" fillId="7" borderId="73" xfId="0" applyFont="1" applyFill="1" applyBorder="1" applyAlignment="1" applyProtection="1">
      <alignment horizontal="center" vertical="center"/>
      <protection locked="0"/>
    </xf>
    <xf numFmtId="0" fontId="3" fillId="7" borderId="74" xfId="0" applyFont="1" applyFill="1" applyBorder="1" applyAlignment="1" applyProtection="1">
      <alignment horizontal="center" vertical="center"/>
      <protection locked="0"/>
    </xf>
    <xf numFmtId="0" fontId="3" fillId="7" borderId="75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horizontal="center" vertical="center" wrapText="1"/>
    </xf>
    <xf numFmtId="0" fontId="25" fillId="7" borderId="37" xfId="0" applyFont="1" applyFill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center" vertical="center" wrapText="1"/>
    </xf>
    <xf numFmtId="14" fontId="25" fillId="0" borderId="0" xfId="0" applyNumberFormat="1" applyFont="1" applyFill="1" applyBorder="1" applyAlignment="1">
      <alignment horizontal="center" vertical="center" wrapText="1"/>
    </xf>
    <xf numFmtId="0" fontId="25" fillId="7" borderId="70" xfId="0" applyFont="1" applyFill="1" applyBorder="1" applyAlignment="1">
      <alignment horizontal="center" vertical="center" wrapText="1"/>
    </xf>
    <xf numFmtId="0" fontId="25" fillId="7" borderId="66" xfId="0" applyFont="1" applyFill="1" applyBorder="1" applyAlignment="1">
      <alignment horizontal="center" vertical="center" wrapText="1"/>
    </xf>
    <xf numFmtId="0" fontId="25" fillId="7" borderId="71" xfId="0" applyFont="1" applyFill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166" fontId="24" fillId="0" borderId="38" xfId="0" applyNumberFormat="1" applyFont="1" applyFill="1" applyBorder="1" applyAlignment="1">
      <alignment horizontal="center" vertical="center" wrapText="1"/>
    </xf>
    <xf numFmtId="164" fontId="24" fillId="0" borderId="0" xfId="0" applyNumberFormat="1" applyFont="1" applyFill="1" applyBorder="1" applyAlignment="1">
      <alignment horizontal="center" vertical="center" wrapText="1"/>
    </xf>
    <xf numFmtId="164" fontId="25" fillId="0" borderId="0" xfId="0" applyNumberFormat="1" applyFont="1" applyFill="1" applyBorder="1" applyAlignment="1">
      <alignment horizontal="center" vertical="center" wrapText="1"/>
    </xf>
    <xf numFmtId="166" fontId="24" fillId="0" borderId="67" xfId="0" applyNumberFormat="1" applyFont="1" applyFill="1" applyBorder="1" applyAlignment="1">
      <alignment horizontal="center" vertical="center" wrapText="1"/>
    </xf>
    <xf numFmtId="166" fontId="24" fillId="0" borderId="68" xfId="0" applyNumberFormat="1" applyFont="1" applyFill="1" applyBorder="1" applyAlignment="1">
      <alignment horizontal="center" vertical="center" wrapText="1"/>
    </xf>
    <xf numFmtId="166" fontId="24" fillId="0" borderId="69" xfId="0" applyNumberFormat="1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166" fontId="24" fillId="0" borderId="72" xfId="0" applyNumberFormat="1" applyFont="1" applyFill="1" applyBorder="1" applyAlignment="1">
      <alignment horizontal="center" vertical="center" wrapText="1"/>
    </xf>
    <xf numFmtId="164" fontId="25" fillId="7" borderId="70" xfId="0" applyNumberFormat="1" applyFont="1" applyFill="1" applyBorder="1" applyAlignment="1">
      <alignment horizontal="center" vertical="center" wrapText="1"/>
    </xf>
    <xf numFmtId="0" fontId="25" fillId="7" borderId="37" xfId="0" applyNumberFormat="1" applyFont="1" applyFill="1" applyBorder="1" applyAlignment="1">
      <alignment horizontal="center" vertical="center" wrapText="1"/>
    </xf>
    <xf numFmtId="0" fontId="25" fillId="7" borderId="70" xfId="0" applyNumberFormat="1" applyFont="1" applyFill="1" applyBorder="1" applyAlignment="1">
      <alignment horizontal="center" vertical="center" wrapText="1"/>
    </xf>
    <xf numFmtId="0" fontId="25" fillId="7" borderId="66" xfId="0" applyNumberFormat="1" applyFont="1" applyFill="1" applyBorder="1" applyAlignment="1">
      <alignment horizontal="center" vertical="center" wrapText="1"/>
    </xf>
    <xf numFmtId="0" fontId="25" fillId="7" borderId="71" xfId="0" applyNumberFormat="1" applyFont="1" applyFill="1" applyBorder="1" applyAlignment="1">
      <alignment horizontal="center" vertical="center" wrapText="1"/>
    </xf>
    <xf numFmtId="166" fontId="24" fillId="0" borderId="67" xfId="0" applyNumberFormat="1" applyFont="1" applyBorder="1" applyAlignment="1">
      <alignment horizontal="center" vertical="center" wrapText="1"/>
    </xf>
    <xf numFmtId="166" fontId="24" fillId="0" borderId="68" xfId="0" applyNumberFormat="1" applyFont="1" applyBorder="1" applyAlignment="1">
      <alignment horizontal="center" vertical="center" wrapText="1"/>
    </xf>
    <xf numFmtId="166" fontId="24" fillId="0" borderId="69" xfId="0" applyNumberFormat="1" applyFont="1" applyBorder="1" applyAlignment="1">
      <alignment horizontal="center" vertical="center" wrapText="1"/>
    </xf>
    <xf numFmtId="164" fontId="25" fillId="7" borderId="37" xfId="0" applyNumberFormat="1" applyFont="1" applyFill="1" applyBorder="1" applyAlignment="1">
      <alignment horizontal="center" vertical="center" wrapText="1"/>
    </xf>
    <xf numFmtId="166" fontId="24" fillId="0" borderId="0" xfId="0" applyNumberFormat="1" applyFont="1" applyAlignment="1">
      <alignment horizontal="center" vertical="center" wrapText="1"/>
    </xf>
    <xf numFmtId="0" fontId="25" fillId="8" borderId="66" xfId="0" applyFont="1" applyFill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14" fontId="25" fillId="0" borderId="0" xfId="0" applyNumberFormat="1" applyFont="1" applyAlignment="1">
      <alignment horizontal="center" vertical="center" wrapText="1"/>
    </xf>
    <xf numFmtId="0" fontId="25" fillId="7" borderId="18" xfId="0" applyFont="1" applyFill="1" applyBorder="1" applyAlignment="1">
      <alignment horizontal="center" vertical="center" wrapText="1"/>
    </xf>
    <xf numFmtId="0" fontId="25" fillId="7" borderId="13" xfId="0" applyFont="1" applyFill="1" applyBorder="1" applyAlignment="1">
      <alignment horizontal="center" vertical="center" wrapText="1"/>
    </xf>
    <xf numFmtId="0" fontId="25" fillId="7" borderId="10" xfId="0" applyFont="1" applyFill="1" applyBorder="1" applyAlignment="1">
      <alignment horizontal="center" vertical="center" wrapText="1"/>
    </xf>
    <xf numFmtId="0" fontId="25" fillId="0" borderId="0" xfId="0" applyFont="1" applyFill="1" applyAlignment="1">
      <alignment horizontal="center" vertical="center" wrapText="1"/>
    </xf>
    <xf numFmtId="164" fontId="24" fillId="0" borderId="14" xfId="0" applyNumberFormat="1" applyFont="1" applyFill="1" applyBorder="1" applyAlignment="1">
      <alignment horizontal="center" vertical="center" wrapText="1"/>
    </xf>
    <xf numFmtId="166" fontId="24" fillId="0" borderId="14" xfId="0" applyNumberFormat="1" applyFont="1" applyFill="1" applyBorder="1" applyAlignment="1">
      <alignment horizontal="center" vertical="center" wrapText="1"/>
    </xf>
    <xf numFmtId="0" fontId="25" fillId="7" borderId="15" xfId="0" applyFont="1" applyFill="1" applyBorder="1" applyAlignment="1">
      <alignment horizontal="center" vertical="center" wrapText="1"/>
    </xf>
    <xf numFmtId="164" fontId="24" fillId="0" borderId="16" xfId="0" applyNumberFormat="1" applyFont="1" applyFill="1" applyBorder="1" applyAlignment="1">
      <alignment horizontal="center" vertical="center" wrapText="1"/>
    </xf>
    <xf numFmtId="0" fontId="25" fillId="7" borderId="17" xfId="0" applyFont="1" applyFill="1" applyBorder="1" applyAlignment="1">
      <alignment horizontal="center" vertical="center" wrapText="1"/>
    </xf>
    <xf numFmtId="164" fontId="24" fillId="0" borderId="11" xfId="0" applyNumberFormat="1" applyFont="1" applyFill="1" applyBorder="1" applyAlignment="1">
      <alignment horizontal="center" vertical="center" wrapText="1"/>
    </xf>
    <xf numFmtId="164" fontId="24" fillId="0" borderId="12" xfId="0" applyNumberFormat="1" applyFont="1" applyFill="1" applyBorder="1" applyAlignment="1">
      <alignment horizontal="center" vertical="center" wrapText="1"/>
    </xf>
    <xf numFmtId="164" fontId="24" fillId="0" borderId="12" xfId="0" applyNumberFormat="1" applyFont="1" applyBorder="1" applyAlignment="1">
      <alignment horizontal="center" vertical="center" wrapText="1"/>
    </xf>
    <xf numFmtId="166" fontId="24" fillId="3" borderId="14" xfId="0" applyNumberFormat="1" applyFont="1" applyFill="1" applyBorder="1" applyAlignment="1">
      <alignment horizontal="center" vertical="center" wrapText="1"/>
    </xf>
    <xf numFmtId="164" fontId="24" fillId="0" borderId="11" xfId="0" applyNumberFormat="1" applyFont="1" applyBorder="1" applyAlignment="1">
      <alignment horizontal="center" vertical="center" wrapText="1"/>
    </xf>
    <xf numFmtId="166" fontId="24" fillId="0" borderId="11" xfId="0" applyNumberFormat="1" applyFont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textRotation="90" wrapText="1"/>
    </xf>
    <xf numFmtId="0" fontId="25" fillId="0" borderId="0" xfId="0" applyFont="1" applyBorder="1" applyAlignment="1">
      <alignment horizontal="center" vertical="center" wrapText="1"/>
    </xf>
    <xf numFmtId="164" fontId="24" fillId="0" borderId="0" xfId="0" applyNumberFormat="1" applyFont="1" applyBorder="1" applyAlignment="1">
      <alignment horizontal="center" vertical="center" wrapText="1"/>
    </xf>
    <xf numFmtId="166" fontId="24" fillId="0" borderId="0" xfId="0" applyNumberFormat="1" applyFont="1" applyBorder="1" applyAlignment="1">
      <alignment horizontal="center" vertical="center" wrapText="1"/>
    </xf>
    <xf numFmtId="164" fontId="24" fillId="0" borderId="0" xfId="0" applyNumberFormat="1" applyFont="1" applyAlignment="1">
      <alignment horizontal="center" vertical="center" wrapText="1"/>
    </xf>
    <xf numFmtId="164" fontId="24" fillId="0" borderId="0" xfId="0" applyNumberFormat="1" applyFont="1" applyFill="1" applyAlignment="1">
      <alignment horizontal="center" vertical="center" wrapText="1"/>
    </xf>
    <xf numFmtId="0" fontId="24" fillId="0" borderId="0" xfId="0" applyFont="1" applyFill="1" applyAlignment="1">
      <alignment horizontal="center" vertical="center" wrapText="1"/>
    </xf>
    <xf numFmtId="0" fontId="25" fillId="6" borderId="0" xfId="0" applyFont="1" applyFill="1" applyBorder="1" applyAlignment="1">
      <alignment horizontal="center" vertical="center" wrapText="1"/>
    </xf>
    <xf numFmtId="0" fontId="26" fillId="0" borderId="0" xfId="0" applyFont="1" applyAlignment="1">
      <alignment horizontal="center" vertical="center" wrapText="1"/>
    </xf>
    <xf numFmtId="164" fontId="25" fillId="0" borderId="0" xfId="0" applyNumberFormat="1" applyFont="1" applyFill="1" applyAlignment="1">
      <alignment horizontal="center" vertical="center" wrapText="1"/>
    </xf>
    <xf numFmtId="0" fontId="27" fillId="0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14" fontId="25" fillId="0" borderId="0" xfId="0" applyNumberFormat="1" applyFont="1" applyFill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5" fillId="7" borderId="2" xfId="0" applyFont="1" applyFill="1" applyBorder="1" applyAlignment="1">
      <alignment horizontal="center" vertical="center"/>
    </xf>
    <xf numFmtId="166" fontId="24" fillId="0" borderId="3" xfId="0" applyNumberFormat="1" applyFont="1" applyFill="1" applyBorder="1" applyAlignment="1">
      <alignment horizontal="center" vertical="center"/>
    </xf>
    <xf numFmtId="0" fontId="25" fillId="7" borderId="2" xfId="0" applyFont="1" applyFill="1" applyBorder="1" applyAlignment="1">
      <alignment horizontal="center" vertical="center" wrapText="1"/>
    </xf>
    <xf numFmtId="166" fontId="24" fillId="0" borderId="4" xfId="0" applyNumberFormat="1" applyFont="1" applyFill="1" applyBorder="1" applyAlignment="1">
      <alignment horizontal="center" vertical="center"/>
    </xf>
    <xf numFmtId="0" fontId="25" fillId="7" borderId="58" xfId="0" applyFont="1" applyFill="1" applyBorder="1" applyAlignment="1">
      <alignment horizontal="center" vertical="center"/>
    </xf>
    <xf numFmtId="0" fontId="25" fillId="7" borderId="7" xfId="0" applyFont="1" applyFill="1" applyBorder="1" applyAlignment="1">
      <alignment horizontal="center" vertical="center"/>
    </xf>
    <xf numFmtId="0" fontId="25" fillId="7" borderId="6" xfId="0" applyFont="1" applyFill="1" applyBorder="1" applyAlignment="1">
      <alignment horizontal="center" vertical="center"/>
    </xf>
    <xf numFmtId="166" fontId="24" fillId="0" borderId="5" xfId="0" applyNumberFormat="1" applyFont="1" applyFill="1" applyBorder="1" applyAlignment="1">
      <alignment horizontal="center" vertical="center"/>
    </xf>
    <xf numFmtId="166" fontId="24" fillId="0" borderId="1" xfId="0" applyNumberFormat="1" applyFont="1" applyFill="1" applyBorder="1" applyAlignment="1">
      <alignment horizontal="center" vertical="center"/>
    </xf>
    <xf numFmtId="0" fontId="25" fillId="7" borderId="2" xfId="0" quotePrefix="1" applyFont="1" applyFill="1" applyBorder="1" applyAlignment="1">
      <alignment horizontal="center" vertical="center"/>
    </xf>
    <xf numFmtId="166" fontId="24" fillId="0" borderId="1" xfId="0" applyNumberFormat="1" applyFont="1" applyFill="1" applyBorder="1" applyAlignment="1">
      <alignment horizontal="center" vertical="center"/>
    </xf>
    <xf numFmtId="0" fontId="2" fillId="4" borderId="22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right"/>
    </xf>
    <xf numFmtId="14" fontId="25" fillId="0" borderId="0" xfId="0" applyNumberFormat="1" applyFont="1" applyFill="1" applyAlignment="1">
      <alignment horizontal="center" vertical="center"/>
    </xf>
    <xf numFmtId="14" fontId="25" fillId="4" borderId="22" xfId="0" applyNumberFormat="1" applyFont="1" applyFill="1" applyBorder="1" applyAlignment="1" applyProtection="1">
      <alignment horizontal="center" vertical="center"/>
      <protection locked="0"/>
    </xf>
    <xf numFmtId="14" fontId="25" fillId="0" borderId="0" xfId="0" applyNumberFormat="1" applyFont="1"/>
    <xf numFmtId="14" fontId="25" fillId="0" borderId="8" xfId="0" applyNumberFormat="1" applyFont="1" applyBorder="1" applyAlignment="1">
      <alignment horizontal="center" vertical="center" wrapText="1"/>
    </xf>
    <xf numFmtId="3" fontId="25" fillId="0" borderId="0" xfId="0" applyNumberFormat="1" applyFont="1" applyFill="1" applyBorder="1" applyAlignment="1">
      <alignment horizontal="center" vertical="center"/>
    </xf>
    <xf numFmtId="14" fontId="25" fillId="0" borderId="8" xfId="0" applyNumberFormat="1" applyFont="1" applyFill="1" applyBorder="1" applyAlignment="1">
      <alignment horizontal="center" vertical="center" wrapText="1"/>
    </xf>
    <xf numFmtId="164" fontId="24" fillId="0" borderId="19" xfId="0" applyNumberFormat="1" applyFont="1" applyFill="1" applyBorder="1" applyAlignment="1">
      <alignment horizontal="center" vertical="center" wrapText="1"/>
    </xf>
    <xf numFmtId="0" fontId="24" fillId="0" borderId="14" xfId="0" applyFont="1" applyFill="1" applyBorder="1" applyAlignment="1">
      <alignment horizontal="center" vertical="center" wrapText="1"/>
    </xf>
    <xf numFmtId="0" fontId="0" fillId="0" borderId="0" xfId="0" applyNumberFormat="1"/>
    <xf numFmtId="3" fontId="24" fillId="0" borderId="23" xfId="0" applyNumberFormat="1" applyFont="1" applyFill="1" applyBorder="1" applyAlignment="1">
      <alignment horizontal="center" vertical="center"/>
    </xf>
    <xf numFmtId="3" fontId="24" fillId="0" borderId="0" xfId="0" applyNumberFormat="1" applyFont="1" applyFill="1" applyBorder="1" applyAlignment="1">
      <alignment horizontal="center" vertical="center"/>
    </xf>
    <xf numFmtId="3" fontId="24" fillId="0" borderId="0" xfId="0" applyNumberFormat="1" applyFont="1" applyFill="1" applyAlignment="1">
      <alignment horizontal="center" vertical="center"/>
    </xf>
    <xf numFmtId="3" fontId="25" fillId="0" borderId="41" xfId="0" applyNumberFormat="1" applyFont="1" applyFill="1" applyBorder="1" applyAlignment="1">
      <alignment horizontal="center" vertical="center"/>
    </xf>
    <xf numFmtId="3" fontId="25" fillId="0" borderId="42" xfId="0" applyNumberFormat="1" applyFont="1" applyFill="1" applyBorder="1" applyAlignment="1">
      <alignment horizontal="center" vertical="center"/>
    </xf>
    <xf numFmtId="3" fontId="24" fillId="0" borderId="43" xfId="0" applyNumberFormat="1" applyFont="1" applyFill="1" applyBorder="1" applyAlignment="1">
      <alignment horizontal="center" vertical="center"/>
    </xf>
    <xf numFmtId="3" fontId="25" fillId="0" borderId="44" xfId="0" applyNumberFormat="1" applyFont="1" applyFill="1" applyBorder="1" applyAlignment="1">
      <alignment horizontal="center" vertical="center"/>
    </xf>
    <xf numFmtId="3" fontId="25" fillId="0" borderId="45" xfId="0" applyNumberFormat="1" applyFont="1" applyFill="1" applyBorder="1" applyAlignment="1">
      <alignment horizontal="center" vertical="center"/>
    </xf>
    <xf numFmtId="3" fontId="25" fillId="0" borderId="46" xfId="0" applyNumberFormat="1" applyFont="1" applyFill="1" applyBorder="1" applyAlignment="1">
      <alignment horizontal="center" vertical="center"/>
    </xf>
    <xf numFmtId="3" fontId="24" fillId="0" borderId="47" xfId="0" applyNumberFormat="1" applyFont="1" applyFill="1" applyBorder="1" applyAlignment="1">
      <alignment horizontal="center" vertical="center"/>
    </xf>
    <xf numFmtId="3" fontId="25" fillId="0" borderId="48" xfId="0" applyNumberFormat="1" applyFont="1" applyFill="1" applyBorder="1" applyAlignment="1">
      <alignment horizontal="center" vertical="center"/>
    </xf>
    <xf numFmtId="3" fontId="25" fillId="0" borderId="0" xfId="0" applyNumberFormat="1" applyFont="1" applyFill="1" applyBorder="1" applyAlignment="1">
      <alignment horizontal="center" vertical="center" wrapText="1"/>
    </xf>
    <xf numFmtId="3" fontId="25" fillId="0" borderId="46" xfId="0" applyNumberFormat="1" applyFont="1" applyFill="1" applyBorder="1" applyAlignment="1">
      <alignment horizontal="center" vertical="center" wrapText="1"/>
    </xf>
    <xf numFmtId="166" fontId="24" fillId="0" borderId="0" xfId="0" applyNumberFormat="1" applyFont="1" applyFill="1" applyBorder="1" applyAlignment="1">
      <alignment horizontal="center" vertical="center"/>
    </xf>
    <xf numFmtId="3" fontId="25" fillId="0" borderId="57" xfId="0" applyNumberFormat="1" applyFont="1" applyFill="1" applyBorder="1" applyAlignment="1">
      <alignment horizontal="center" vertical="center"/>
    </xf>
    <xf numFmtId="166" fontId="24" fillId="0" borderId="57" xfId="0" applyNumberFormat="1" applyFont="1" applyFill="1" applyBorder="1" applyAlignment="1">
      <alignment horizontal="center" vertical="center"/>
    </xf>
    <xf numFmtId="3" fontId="24" fillId="0" borderId="0" xfId="0" applyNumberFormat="1" applyFont="1" applyFill="1" applyBorder="1" applyAlignment="1">
      <alignment horizontal="center" vertical="center" wrapText="1"/>
    </xf>
    <xf numFmtId="166" fontId="24" fillId="0" borderId="74" xfId="0" applyNumberFormat="1" applyFont="1" applyFill="1" applyBorder="1" applyAlignment="1">
      <alignment horizontal="center" vertical="center"/>
    </xf>
    <xf numFmtId="3" fontId="25" fillId="0" borderId="49" xfId="0" applyNumberFormat="1" applyFont="1" applyFill="1" applyBorder="1" applyAlignment="1">
      <alignment horizontal="center" vertical="center"/>
    </xf>
    <xf numFmtId="3" fontId="25" fillId="0" borderId="50" xfId="0" applyNumberFormat="1" applyFont="1" applyFill="1" applyBorder="1" applyAlignment="1">
      <alignment horizontal="center" vertical="center" wrapText="1"/>
    </xf>
    <xf numFmtId="3" fontId="25" fillId="0" borderId="51" xfId="0" applyNumberFormat="1" applyFont="1" applyFill="1" applyBorder="1" applyAlignment="1">
      <alignment horizontal="center" vertical="center"/>
    </xf>
    <xf numFmtId="3" fontId="25" fillId="0" borderId="52" xfId="0" applyNumberFormat="1" applyFont="1" applyFill="1" applyBorder="1" applyAlignment="1">
      <alignment horizontal="center" vertical="center"/>
    </xf>
    <xf numFmtId="3" fontId="25" fillId="0" borderId="40" xfId="0" applyNumberFormat="1" applyFont="1" applyFill="1" applyBorder="1" applyAlignment="1">
      <alignment horizontal="center" vertical="center" wrapText="1"/>
    </xf>
    <xf numFmtId="3" fontId="24" fillId="0" borderId="53" xfId="0" applyNumberFormat="1" applyFont="1" applyFill="1" applyBorder="1" applyAlignment="1">
      <alignment horizontal="center" vertical="center"/>
    </xf>
    <xf numFmtId="3" fontId="25" fillId="0" borderId="54" xfId="0" applyNumberFormat="1" applyFont="1" applyFill="1" applyBorder="1" applyAlignment="1">
      <alignment horizontal="center" vertical="center"/>
    </xf>
    <xf numFmtId="3" fontId="25" fillId="7" borderId="89" xfId="0" applyNumberFormat="1" applyFont="1" applyFill="1" applyBorder="1" applyAlignment="1">
      <alignment horizontal="center" vertical="center"/>
    </xf>
    <xf numFmtId="166" fontId="24" fillId="0" borderId="14" xfId="0" applyNumberFormat="1" applyFont="1" applyFill="1" applyBorder="1" applyAlignment="1">
      <alignment horizontal="center" vertical="center"/>
    </xf>
    <xf numFmtId="3" fontId="25" fillId="0" borderId="14" xfId="0" applyNumberFormat="1" applyFont="1" applyFill="1" applyBorder="1" applyAlignment="1">
      <alignment horizontal="center" vertical="center"/>
    </xf>
    <xf numFmtId="3" fontId="25" fillId="7" borderId="88" xfId="0" applyNumberFormat="1" applyFont="1" applyFill="1" applyBorder="1" applyAlignment="1">
      <alignment horizontal="center" vertical="center"/>
    </xf>
    <xf numFmtId="166" fontId="24" fillId="0" borderId="90" xfId="0" applyNumberFormat="1" applyFont="1" applyFill="1" applyBorder="1" applyAlignment="1">
      <alignment horizontal="center" vertical="center"/>
    </xf>
    <xf numFmtId="3" fontId="25" fillId="7" borderId="90" xfId="0" applyNumberFormat="1" applyFont="1" applyFill="1" applyBorder="1" applyAlignment="1">
      <alignment horizontal="center" vertical="center"/>
    </xf>
    <xf numFmtId="3" fontId="25" fillId="0" borderId="90" xfId="0" applyNumberFormat="1" applyFont="1" applyFill="1" applyBorder="1" applyAlignment="1">
      <alignment horizontal="center" vertical="center"/>
    </xf>
    <xf numFmtId="3" fontId="25" fillId="0" borderId="0" xfId="0" quotePrefix="1" applyNumberFormat="1" applyFont="1" applyFill="1" applyBorder="1" applyAlignment="1">
      <alignment horizontal="center" vertical="center"/>
    </xf>
    <xf numFmtId="166" fontId="24" fillId="0" borderId="39" xfId="0" applyNumberFormat="1" applyFont="1" applyFill="1" applyBorder="1" applyAlignment="1">
      <alignment horizontal="center" vertical="center"/>
    </xf>
    <xf numFmtId="3" fontId="25" fillId="0" borderId="39" xfId="0" applyNumberFormat="1" applyFont="1" applyFill="1" applyBorder="1" applyAlignment="1">
      <alignment horizontal="center" vertical="center"/>
    </xf>
    <xf numFmtId="3" fontId="24" fillId="0" borderId="90" xfId="0" applyNumberFormat="1" applyFont="1" applyFill="1" applyBorder="1" applyAlignment="1">
      <alignment horizontal="center" vertical="center"/>
    </xf>
    <xf numFmtId="3" fontId="25" fillId="7" borderId="39" xfId="0" applyNumberFormat="1" applyFont="1" applyFill="1" applyBorder="1" applyAlignment="1">
      <alignment horizontal="center" vertical="center"/>
    </xf>
    <xf numFmtId="3" fontId="25" fillId="0" borderId="38" xfId="0" applyNumberFormat="1" applyFont="1" applyFill="1" applyBorder="1" applyAlignment="1">
      <alignment horizontal="center" vertical="center"/>
    </xf>
    <xf numFmtId="0" fontId="25" fillId="0" borderId="0" xfId="0" applyNumberFormat="1" applyFont="1" applyFill="1" applyBorder="1" applyAlignment="1">
      <alignment horizontal="center" vertical="center"/>
    </xf>
    <xf numFmtId="3" fontId="25" fillId="0" borderId="0" xfId="0" applyNumberFormat="1" applyFont="1" applyFill="1" applyAlignment="1">
      <alignment horizontal="center" vertical="center"/>
    </xf>
    <xf numFmtId="0" fontId="0" fillId="0" borderId="0" xfId="0" applyFill="1" applyBorder="1"/>
    <xf numFmtId="0" fontId="29" fillId="10" borderId="91" xfId="3" applyFont="1" applyBorder="1"/>
    <xf numFmtId="0" fontId="29" fillId="10" borderId="92" xfId="3" applyFont="1" applyBorder="1"/>
    <xf numFmtId="0" fontId="29" fillId="10" borderId="93" xfId="3" applyFont="1" applyBorder="1"/>
    <xf numFmtId="0" fontId="1" fillId="9" borderId="91" xfId="2" applyBorder="1"/>
    <xf numFmtId="0" fontId="1" fillId="9" borderId="92" xfId="2" applyBorder="1"/>
    <xf numFmtId="0" fontId="1" fillId="9" borderId="93" xfId="2" applyBorder="1"/>
    <xf numFmtId="0" fontId="0" fillId="0" borderId="91" xfId="0" applyBorder="1"/>
    <xf numFmtId="0" fontId="0" fillId="0" borderId="92" xfId="0" applyBorder="1"/>
    <xf numFmtId="0" fontId="0" fillId="0" borderId="93" xfId="0" applyBorder="1"/>
    <xf numFmtId="0" fontId="2" fillId="0" borderId="8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3" fillId="7" borderId="13" xfId="0" applyFont="1" applyFill="1" applyBorder="1" applyAlignment="1">
      <alignment horizontal="center" vertical="center" wrapText="1"/>
    </xf>
    <xf numFmtId="164" fontId="2" fillId="0" borderId="14" xfId="0" applyNumberFormat="1" applyFont="1" applyFill="1" applyBorder="1" applyAlignment="1">
      <alignment horizontal="center" vertical="center" wrapText="1"/>
    </xf>
    <xf numFmtId="164" fontId="2" fillId="0" borderId="12" xfId="0" applyNumberFormat="1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164" fontId="2" fillId="0" borderId="16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Fill="1" applyBorder="1" applyAlignment="1">
      <alignment horizontal="center" vertical="center" wrapText="1"/>
    </xf>
    <xf numFmtId="164" fontId="2" fillId="0" borderId="65" xfId="0" applyNumberFormat="1" applyFont="1" applyFill="1" applyBorder="1" applyAlignment="1">
      <alignment horizontal="center" vertical="center" wrapText="1"/>
    </xf>
    <xf numFmtId="0" fontId="3" fillId="7" borderId="18" xfId="0" applyFont="1" applyFill="1" applyBorder="1" applyAlignment="1">
      <alignment horizontal="center" vertical="center" wrapText="1"/>
    </xf>
    <xf numFmtId="0" fontId="3" fillId="7" borderId="17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0" fontId="3" fillId="0" borderId="48" xfId="0" applyFont="1" applyBorder="1" applyAlignment="1" applyProtection="1">
      <alignment horizontal="center" vertical="center"/>
      <protection locked="0"/>
    </xf>
    <xf numFmtId="0" fontId="2" fillId="0" borderId="54" xfId="0" applyFont="1" applyBorder="1" applyAlignment="1" applyProtection="1">
      <alignment horizontal="center" vertical="center"/>
      <protection locked="0"/>
    </xf>
    <xf numFmtId="0" fontId="0" fillId="0" borderId="81" xfId="0" applyBorder="1" applyAlignment="1" applyProtection="1">
      <alignment horizontal="center" vertical="center"/>
      <protection locked="0"/>
    </xf>
    <xf numFmtId="0" fontId="3" fillId="11" borderId="94" xfId="0" applyFont="1" applyFill="1" applyBorder="1" applyAlignment="1" applyProtection="1">
      <alignment horizontal="center" vertical="center"/>
      <protection locked="0"/>
    </xf>
    <xf numFmtId="0" fontId="3" fillId="11" borderId="43" xfId="0" applyFont="1" applyFill="1" applyBorder="1" applyAlignment="1" applyProtection="1">
      <alignment horizontal="center" vertical="center"/>
      <protection locked="0"/>
    </xf>
    <xf numFmtId="0" fontId="3" fillId="11" borderId="95" xfId="0" applyFont="1" applyFill="1" applyBorder="1" applyAlignment="1" applyProtection="1">
      <alignment horizontal="center" vertical="center"/>
      <protection locked="0"/>
    </xf>
    <xf numFmtId="0" fontId="2" fillId="0" borderId="73" xfId="0" applyFont="1" applyFill="1" applyBorder="1" applyAlignment="1" applyProtection="1">
      <alignment horizontal="center" vertical="center"/>
      <protection locked="0"/>
    </xf>
    <xf numFmtId="0" fontId="2" fillId="0" borderId="74" xfId="0" applyFont="1" applyFill="1" applyBorder="1" applyAlignment="1" applyProtection="1">
      <alignment horizontal="center" vertical="center"/>
      <protection locked="0"/>
    </xf>
    <xf numFmtId="0" fontId="2" fillId="0" borderId="74" xfId="0" applyFont="1" applyBorder="1" applyAlignment="1" applyProtection="1">
      <alignment horizontal="center" vertical="center"/>
      <protection locked="0"/>
    </xf>
    <xf numFmtId="0" fontId="0" fillId="0" borderId="77" xfId="0" applyFill="1" applyBorder="1" applyAlignment="1" applyProtection="1">
      <alignment horizontal="center" vertical="center"/>
      <protection locked="0"/>
    </xf>
    <xf numFmtId="0" fontId="0" fillId="0" borderId="78" xfId="0" applyFill="1" applyBorder="1" applyAlignment="1" applyProtection="1">
      <alignment horizontal="center" vertical="center"/>
      <protection locked="0"/>
    </xf>
    <xf numFmtId="0" fontId="0" fillId="0" borderId="78" xfId="0" applyBorder="1" applyAlignment="1" applyProtection="1">
      <alignment horizontal="center" vertical="center"/>
      <protection locked="0"/>
    </xf>
    <xf numFmtId="0" fontId="2" fillId="0" borderId="75" xfId="0" applyFont="1" applyFill="1" applyBorder="1" applyAlignment="1" applyProtection="1">
      <alignment horizontal="center" vertical="center"/>
      <protection locked="0"/>
    </xf>
    <xf numFmtId="0" fontId="0" fillId="0" borderId="79" xfId="0" applyFill="1" applyBorder="1" applyAlignment="1" applyProtection="1">
      <alignment horizontal="center" vertical="center"/>
      <protection locked="0"/>
    </xf>
    <xf numFmtId="0" fontId="2" fillId="0" borderId="25" xfId="0" applyFont="1" applyFill="1" applyBorder="1" applyAlignment="1" applyProtection="1">
      <alignment horizontal="center" vertical="center"/>
      <protection locked="0"/>
    </xf>
    <xf numFmtId="0" fontId="25" fillId="7" borderId="96" xfId="0" applyFont="1" applyFill="1" applyBorder="1" applyAlignment="1">
      <alignment horizontal="center" vertical="center" wrapText="1"/>
    </xf>
    <xf numFmtId="164" fontId="24" fillId="0" borderId="97" xfId="0" applyNumberFormat="1" applyFont="1" applyFill="1" applyBorder="1" applyAlignment="1">
      <alignment horizontal="center" vertical="center" wrapText="1"/>
    </xf>
    <xf numFmtId="0" fontId="25" fillId="7" borderId="98" xfId="0" applyFont="1" applyFill="1" applyBorder="1" applyAlignment="1">
      <alignment horizontal="center" vertical="center" wrapText="1"/>
    </xf>
    <xf numFmtId="164" fontId="24" fillId="0" borderId="99" xfId="0" applyNumberFormat="1" applyFont="1" applyFill="1" applyBorder="1" applyAlignment="1">
      <alignment horizontal="center" vertical="center" wrapText="1"/>
    </xf>
    <xf numFmtId="0" fontId="25" fillId="7" borderId="100" xfId="0" applyFont="1" applyFill="1" applyBorder="1" applyAlignment="1">
      <alignment horizontal="center" vertical="center" wrapText="1"/>
    </xf>
    <xf numFmtId="0" fontId="25" fillId="7" borderId="101" xfId="0" applyFont="1" applyFill="1" applyBorder="1" applyAlignment="1">
      <alignment horizontal="center" vertical="center" wrapText="1"/>
    </xf>
    <xf numFmtId="164" fontId="24" fillId="0" borderId="102" xfId="0" applyNumberFormat="1" applyFont="1" applyFill="1" applyBorder="1" applyAlignment="1">
      <alignment horizontal="center" vertical="center" wrapText="1"/>
    </xf>
    <xf numFmtId="0" fontId="25" fillId="7" borderId="103" xfId="0" applyFont="1" applyFill="1" applyBorder="1" applyAlignment="1">
      <alignment horizontal="center" vertical="center" wrapText="1"/>
    </xf>
    <xf numFmtId="164" fontId="24" fillId="0" borderId="104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/>
    </xf>
    <xf numFmtId="0" fontId="16" fillId="8" borderId="0" xfId="0" applyFont="1" applyFill="1" applyBorder="1" applyAlignment="1">
      <alignment horizontal="center" vertical="center" wrapText="1"/>
    </xf>
    <xf numFmtId="164" fontId="31" fillId="0" borderId="0" xfId="0" applyNumberFormat="1" applyFont="1" applyFill="1" applyBorder="1" applyAlignment="1">
      <alignment horizontal="center" vertical="center" wrapText="1"/>
    </xf>
    <xf numFmtId="3" fontId="16" fillId="8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6" fontId="24" fillId="0" borderId="105" xfId="0" applyNumberFormat="1" applyFont="1" applyFill="1" applyBorder="1" applyAlignment="1">
      <alignment horizontal="center" vertical="center" wrapText="1"/>
    </xf>
    <xf numFmtId="0" fontId="16" fillId="8" borderId="0" xfId="0" applyFont="1" applyFill="1" applyAlignment="1">
      <alignment horizontal="center" vertical="center"/>
    </xf>
    <xf numFmtId="14" fontId="5" fillId="0" borderId="22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3" fontId="25" fillId="7" borderId="106" xfId="0" applyNumberFormat="1" applyFont="1" applyFill="1" applyBorder="1" applyAlignment="1">
      <alignment horizontal="center" vertical="center"/>
    </xf>
    <xf numFmtId="166" fontId="24" fillId="0" borderId="107" xfId="0" applyNumberFormat="1" applyFont="1" applyFill="1" applyBorder="1" applyAlignment="1">
      <alignment horizontal="center" vertical="center"/>
    </xf>
    <xf numFmtId="3" fontId="25" fillId="7" borderId="107" xfId="0" applyNumberFormat="1" applyFont="1" applyFill="1" applyBorder="1" applyAlignment="1">
      <alignment horizontal="center" vertical="center"/>
    </xf>
    <xf numFmtId="3" fontId="25" fillId="0" borderId="108" xfId="0" applyNumberFormat="1" applyFont="1" applyFill="1" applyBorder="1" applyAlignment="1">
      <alignment horizontal="center" vertical="center" textRotation="90"/>
    </xf>
    <xf numFmtId="3" fontId="25" fillId="0" borderId="109" xfId="0" applyNumberFormat="1" applyFont="1" applyFill="1" applyBorder="1" applyAlignment="1">
      <alignment horizontal="center" vertical="center" textRotation="90"/>
    </xf>
    <xf numFmtId="3" fontId="25" fillId="0" borderId="109" xfId="0" applyNumberFormat="1" applyFont="1" applyFill="1" applyBorder="1" applyAlignment="1">
      <alignment horizontal="center" vertical="center"/>
    </xf>
    <xf numFmtId="3" fontId="25" fillId="0" borderId="110" xfId="0" applyNumberFormat="1" applyFont="1" applyFill="1" applyBorder="1" applyAlignment="1">
      <alignment horizontal="center" vertical="center"/>
    </xf>
    <xf numFmtId="3" fontId="25" fillId="7" borderId="110" xfId="0" applyNumberFormat="1" applyFont="1" applyFill="1" applyBorder="1" applyAlignment="1">
      <alignment horizontal="center" vertical="center"/>
    </xf>
    <xf numFmtId="166" fontId="24" fillId="0" borderId="110" xfId="0" applyNumberFormat="1" applyFont="1" applyFill="1" applyBorder="1" applyAlignment="1">
      <alignment horizontal="center" vertical="center"/>
    </xf>
    <xf numFmtId="3" fontId="25" fillId="0" borderId="111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25" fillId="0" borderId="112" xfId="0" applyNumberFormat="1" applyFont="1" applyFill="1" applyBorder="1" applyAlignment="1">
      <alignment horizontal="center" vertical="center"/>
    </xf>
    <xf numFmtId="166" fontId="25" fillId="0" borderId="112" xfId="0" applyNumberFormat="1" applyFont="1" applyFill="1" applyBorder="1" applyAlignment="1">
      <alignment horizontal="center" vertical="center"/>
    </xf>
    <xf numFmtId="166" fontId="3" fillId="0" borderId="57" xfId="0" applyNumberFormat="1" applyFont="1" applyFill="1" applyBorder="1" applyAlignment="1">
      <alignment horizontal="center" vertical="center"/>
    </xf>
    <xf numFmtId="164" fontId="2" fillId="0" borderId="113" xfId="0" applyNumberFormat="1" applyFont="1" applyFill="1" applyBorder="1" applyAlignment="1">
      <alignment horizontal="center" vertical="center" wrapText="1"/>
    </xf>
    <xf numFmtId="0" fontId="25" fillId="7" borderId="19" xfId="0" applyFont="1" applyFill="1" applyBorder="1" applyAlignment="1">
      <alignment horizontal="center" vertical="center" wrapText="1"/>
    </xf>
    <xf numFmtId="164" fontId="24" fillId="0" borderId="114" xfId="0" applyNumberFormat="1" applyFont="1" applyFill="1" applyBorder="1" applyAlignment="1">
      <alignment horizontal="center" vertical="center" wrapText="1"/>
    </xf>
    <xf numFmtId="164" fontId="24" fillId="0" borderId="115" xfId="0" applyNumberFormat="1" applyFont="1" applyFill="1" applyBorder="1" applyAlignment="1">
      <alignment horizontal="center" vertical="center" wrapText="1"/>
    </xf>
    <xf numFmtId="164" fontId="24" fillId="0" borderId="113" xfId="0" applyNumberFormat="1" applyFont="1" applyFill="1" applyBorder="1" applyAlignment="1">
      <alignment horizontal="center" vertical="center" wrapText="1"/>
    </xf>
    <xf numFmtId="164" fontId="24" fillId="0" borderId="2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/>
    </xf>
    <xf numFmtId="166" fontId="25" fillId="0" borderId="0" xfId="0" applyNumberFormat="1" applyFont="1" applyFill="1" applyAlignment="1">
      <alignment horizontal="center" vertical="center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2" fillId="5" borderId="25" xfId="0" applyFont="1" applyFill="1" applyBorder="1" applyAlignment="1" applyProtection="1">
      <alignment horizontal="center" vertical="center"/>
      <protection locked="0"/>
    </xf>
    <xf numFmtId="0" fontId="0" fillId="12" borderId="0" xfId="0" applyFill="1"/>
    <xf numFmtId="0" fontId="1" fillId="9" borderId="92" xfId="2" applyBorder="1" applyAlignment="1">
      <alignment horizontal="right"/>
    </xf>
    <xf numFmtId="0" fontId="0" fillId="0" borderId="92" xfId="0" applyBorder="1" applyAlignment="1">
      <alignment horizontal="right"/>
    </xf>
    <xf numFmtId="0" fontId="29" fillId="10" borderId="92" xfId="3" applyFont="1" applyBorder="1" applyAlignment="1">
      <alignment horizontal="center"/>
    </xf>
    <xf numFmtId="0" fontId="5" fillId="8" borderId="13" xfId="0" applyFont="1" applyFill="1" applyBorder="1" applyAlignment="1">
      <alignment horizontal="center" vertical="center" wrapText="1"/>
    </xf>
    <xf numFmtId="0" fontId="16" fillId="8" borderId="8" xfId="0" applyFont="1" applyFill="1" applyBorder="1" applyAlignment="1">
      <alignment horizontal="center" vertical="center" wrapText="1"/>
    </xf>
    <xf numFmtId="14" fontId="5" fillId="0" borderId="8" xfId="0" applyNumberFormat="1" applyFont="1" applyFill="1" applyBorder="1" applyAlignment="1">
      <alignment horizontal="center" vertical="center"/>
    </xf>
    <xf numFmtId="0" fontId="16" fillId="0" borderId="21" xfId="0" applyFont="1" applyFill="1" applyBorder="1" applyAlignment="1">
      <alignment horizontal="center" vertical="center" textRotation="90" wrapText="1"/>
    </xf>
    <xf numFmtId="0" fontId="16" fillId="0" borderId="19" xfId="0" applyFont="1" applyFill="1" applyBorder="1" applyAlignment="1">
      <alignment horizontal="center" vertical="center" textRotation="90" wrapText="1"/>
    </xf>
    <xf numFmtId="0" fontId="16" fillId="0" borderId="20" xfId="0" applyFont="1" applyFill="1" applyBorder="1" applyAlignment="1">
      <alignment horizontal="center" vertical="center" textRotation="90" wrapText="1"/>
    </xf>
    <xf numFmtId="0" fontId="5" fillId="0" borderId="39" xfId="0" applyFont="1" applyFill="1" applyBorder="1" applyAlignment="1">
      <alignment horizontal="center" vertical="center" wrapText="1"/>
    </xf>
    <xf numFmtId="0" fontId="5" fillId="0" borderId="38" xfId="0" applyFont="1" applyFill="1" applyBorder="1" applyAlignment="1">
      <alignment horizontal="center" vertical="center" wrapText="1"/>
    </xf>
    <xf numFmtId="0" fontId="5" fillId="0" borderId="37" xfId="0" applyFont="1" applyFill="1" applyBorder="1" applyAlignment="1">
      <alignment horizontal="center" vertical="center" wrapText="1"/>
    </xf>
    <xf numFmtId="0" fontId="16" fillId="0" borderId="63" xfId="0" applyFont="1" applyFill="1" applyBorder="1" applyAlignment="1">
      <alignment horizontal="center" vertical="center" textRotation="90" wrapText="1"/>
    </xf>
    <xf numFmtId="0" fontId="16" fillId="0" borderId="63" xfId="0" applyFont="1" applyFill="1" applyBorder="1" applyAlignment="1">
      <alignment horizontal="center" vertical="center" textRotation="90"/>
    </xf>
    <xf numFmtId="3" fontId="25" fillId="0" borderId="35" xfId="0" applyNumberFormat="1" applyFont="1" applyFill="1" applyBorder="1" applyAlignment="1">
      <alignment horizontal="center" vertical="center"/>
    </xf>
    <xf numFmtId="3" fontId="25" fillId="0" borderId="26" xfId="0" applyNumberFormat="1" applyFont="1" applyFill="1" applyBorder="1" applyAlignment="1">
      <alignment horizontal="center" vertical="center"/>
    </xf>
    <xf numFmtId="3" fontId="25" fillId="0" borderId="27" xfId="0" applyNumberFormat="1" applyFont="1" applyFill="1" applyBorder="1" applyAlignment="1">
      <alignment horizontal="center" vertical="center"/>
    </xf>
    <xf numFmtId="3" fontId="2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14" fontId="14" fillId="0" borderId="8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64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5" fillId="0" borderId="63" xfId="0" applyFont="1" applyFill="1" applyBorder="1" applyAlignment="1">
      <alignment horizontal="center" vertical="center" textRotation="90" wrapText="1"/>
    </xf>
    <xf numFmtId="0" fontId="16" fillId="8" borderId="0" xfId="0" applyFont="1" applyFill="1" applyAlignment="1">
      <alignment horizontal="center" vertical="center" wrapText="1"/>
    </xf>
    <xf numFmtId="0" fontId="25" fillId="0" borderId="9" xfId="0" applyFont="1" applyFill="1" applyBorder="1" applyAlignment="1">
      <alignment horizontal="center" vertical="center" wrapText="1"/>
    </xf>
    <xf numFmtId="0" fontId="25" fillId="0" borderId="9" xfId="0" applyFont="1" applyBorder="1" applyAlignment="1">
      <alignment horizontal="center" vertical="center" wrapText="1"/>
    </xf>
    <xf numFmtId="0" fontId="16" fillId="0" borderId="21" xfId="0" applyFont="1" applyBorder="1" applyAlignment="1">
      <alignment horizontal="center" vertical="center" textRotation="90" wrapText="1"/>
    </xf>
    <xf numFmtId="0" fontId="16" fillId="0" borderId="19" xfId="0" applyFont="1" applyBorder="1" applyAlignment="1">
      <alignment horizontal="center" vertical="center" textRotation="90" wrapText="1"/>
    </xf>
    <xf numFmtId="0" fontId="16" fillId="0" borderId="20" xfId="0" applyFont="1" applyBorder="1" applyAlignment="1">
      <alignment horizontal="center" vertical="center" textRotation="90" wrapText="1"/>
    </xf>
    <xf numFmtId="0" fontId="5" fillId="0" borderId="39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 wrapText="1"/>
    </xf>
    <xf numFmtId="0" fontId="5" fillId="0" borderId="37" xfId="0" applyFont="1" applyBorder="1" applyAlignment="1">
      <alignment horizontal="center" vertical="center" wrapText="1"/>
    </xf>
    <xf numFmtId="14" fontId="5" fillId="0" borderId="8" xfId="0" applyNumberFormat="1" applyFont="1" applyBorder="1" applyAlignment="1">
      <alignment horizontal="center" vertical="center"/>
    </xf>
    <xf numFmtId="0" fontId="25" fillId="8" borderId="0" xfId="0" applyFont="1" applyFill="1" applyAlignment="1">
      <alignment horizontal="center" vertical="center" wrapText="1"/>
    </xf>
    <xf numFmtId="0" fontId="25" fillId="0" borderId="59" xfId="0" applyFont="1" applyFill="1" applyBorder="1" applyAlignment="1">
      <alignment horizontal="center" vertical="center"/>
    </xf>
    <xf numFmtId="0" fontId="25" fillId="0" borderId="61" xfId="0" applyFont="1" applyFill="1" applyBorder="1" applyAlignment="1">
      <alignment horizontal="center" vertical="center"/>
    </xf>
    <xf numFmtId="0" fontId="24" fillId="0" borderId="60" xfId="0" applyFont="1" applyFill="1" applyBorder="1" applyAlignment="1">
      <alignment horizontal="center" vertical="center"/>
    </xf>
    <xf numFmtId="0" fontId="24" fillId="0" borderId="62" xfId="0" applyFont="1" applyFill="1" applyBorder="1" applyAlignment="1">
      <alignment horizontal="center" vertical="center"/>
    </xf>
    <xf numFmtId="0" fontId="32" fillId="8" borderId="0" xfId="0" applyFont="1" applyFill="1" applyAlignment="1">
      <alignment horizontal="center" vertical="center"/>
    </xf>
    <xf numFmtId="0" fontId="25" fillId="0" borderId="23" xfId="0" applyFont="1" applyFill="1" applyBorder="1" applyAlignment="1">
      <alignment horizontal="center" vertical="center" wrapText="1"/>
    </xf>
    <xf numFmtId="0" fontId="3" fillId="7" borderId="84" xfId="0" applyFont="1" applyFill="1" applyBorder="1" applyAlignment="1" applyProtection="1">
      <alignment horizontal="center" vertical="center"/>
      <protection locked="0"/>
    </xf>
    <xf numFmtId="0" fontId="3" fillId="7" borderId="82" xfId="0" applyFont="1" applyFill="1" applyBorder="1" applyAlignment="1" applyProtection="1">
      <alignment horizontal="center" vertical="center"/>
      <protection locked="0"/>
    </xf>
    <xf numFmtId="0" fontId="3" fillId="7" borderId="83" xfId="0" applyFont="1" applyFill="1" applyBorder="1" applyAlignment="1" applyProtection="1">
      <alignment horizontal="center" vertical="center"/>
      <protection locked="0"/>
    </xf>
    <xf numFmtId="0" fontId="3" fillId="11" borderId="84" xfId="0" applyFont="1" applyFill="1" applyBorder="1" applyAlignment="1" applyProtection="1">
      <alignment horizontal="center" vertical="center"/>
      <protection locked="0"/>
    </xf>
    <xf numFmtId="0" fontId="3" fillId="11" borderId="82" xfId="0" applyFont="1" applyFill="1" applyBorder="1" applyAlignment="1" applyProtection="1">
      <alignment horizontal="center" vertical="center"/>
      <protection locked="0"/>
    </xf>
    <xf numFmtId="0" fontId="3" fillId="11" borderId="83" xfId="0" applyFont="1" applyFill="1" applyBorder="1" applyAlignment="1" applyProtection="1">
      <alignment horizontal="center" vertical="center"/>
      <protection locked="0"/>
    </xf>
    <xf numFmtId="0" fontId="16" fillId="8" borderId="0" xfId="0" applyFont="1" applyFill="1" applyAlignment="1" applyProtection="1">
      <alignment horizontal="center" vertical="center"/>
      <protection locked="0"/>
    </xf>
    <xf numFmtId="0" fontId="16" fillId="8" borderId="81" xfId="0" applyFont="1" applyFill="1" applyBorder="1" applyAlignment="1" applyProtection="1">
      <alignment horizontal="center" vertical="center"/>
      <protection locked="0"/>
    </xf>
  </cellXfs>
  <cellStyles count="4">
    <cellStyle name="20 % - Accent1" xfId="2" builtinId="30"/>
    <cellStyle name="60 % - Accent1" xfId="3" builtinId="32"/>
    <cellStyle name="Normal" xfId="0" builtinId="0"/>
    <cellStyle name="Normal 2" xfId="1"/>
  </cellStyles>
  <dxfs count="4"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1143000</xdr:colOff>
          <xdr:row>0</xdr:row>
          <xdr:rowOff>66675</xdr:rowOff>
        </xdr:from>
        <xdr:to>
          <xdr:col>7</xdr:col>
          <xdr:colOff>504825</xdr:colOff>
          <xdr:row>0</xdr:row>
          <xdr:rowOff>400050</xdr:rowOff>
        </xdr:to>
        <xdr:sp macro="" textlink="">
          <xdr:nvSpPr>
            <xdr:cNvPr id="5138" name="Button 18" hidden="1">
              <a:extLst>
                <a:ext uri="{63B3BB69-23CF-44E3-9099-C40C66FF867C}">
                  <a14:compatExt spid="_x0000_s5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695325</xdr:colOff>
          <xdr:row>0</xdr:row>
          <xdr:rowOff>171450</xdr:rowOff>
        </xdr:from>
        <xdr:to>
          <xdr:col>8</xdr:col>
          <xdr:colOff>247650</xdr:colOff>
          <xdr:row>1</xdr:row>
          <xdr:rowOff>123825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0</xdr:row>
          <xdr:rowOff>114300</xdr:rowOff>
        </xdr:from>
        <xdr:to>
          <xdr:col>4</xdr:col>
          <xdr:colOff>790575</xdr:colOff>
          <xdr:row>1</xdr:row>
          <xdr:rowOff>57150</xdr:rowOff>
        </xdr:to>
        <xdr:sp macro="" textlink="">
          <xdr:nvSpPr>
            <xdr:cNvPr id="1128" name="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1228725</xdr:colOff>
          <xdr:row>0</xdr:row>
          <xdr:rowOff>152400</xdr:rowOff>
        </xdr:from>
        <xdr:to>
          <xdr:col>4</xdr:col>
          <xdr:colOff>1714500</xdr:colOff>
          <xdr:row>0</xdr:row>
          <xdr:rowOff>371475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352425</xdr:colOff>
          <xdr:row>0</xdr:row>
          <xdr:rowOff>123825</xdr:rowOff>
        </xdr:from>
        <xdr:to>
          <xdr:col>5</xdr:col>
          <xdr:colOff>952500</xdr:colOff>
          <xdr:row>0</xdr:row>
          <xdr:rowOff>447675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0</xdr:row>
          <xdr:rowOff>85725</xdr:rowOff>
        </xdr:from>
        <xdr:to>
          <xdr:col>8</xdr:col>
          <xdr:colOff>0</xdr:colOff>
          <xdr:row>0</xdr:row>
          <xdr:rowOff>409575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762000</xdr:colOff>
          <xdr:row>0</xdr:row>
          <xdr:rowOff>85725</xdr:rowOff>
        </xdr:from>
        <xdr:to>
          <xdr:col>9</xdr:col>
          <xdr:colOff>1228725</xdr:colOff>
          <xdr:row>0</xdr:row>
          <xdr:rowOff>257175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666750</xdr:colOff>
          <xdr:row>0</xdr:row>
          <xdr:rowOff>76200</xdr:rowOff>
        </xdr:from>
        <xdr:to>
          <xdr:col>6</xdr:col>
          <xdr:colOff>1457325</xdr:colOff>
          <xdr:row>0</xdr:row>
          <xdr:rowOff>466725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0</xdr:rowOff>
        </xdr:from>
        <xdr:to>
          <xdr:col>0</xdr:col>
          <xdr:colOff>133350</xdr:colOff>
          <xdr:row>0</xdr:row>
          <xdr:rowOff>9525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152400</xdr:rowOff>
        </xdr:from>
        <xdr:to>
          <xdr:col>6</xdr:col>
          <xdr:colOff>638175</xdr:colOff>
          <xdr:row>0</xdr:row>
          <xdr:rowOff>476250</xdr:rowOff>
        </xdr:to>
        <xdr:sp macro="" textlink="">
          <xdr:nvSpPr>
            <xdr:cNvPr id="12300" name="Button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0</xdr:row>
          <xdr:rowOff>133350</xdr:rowOff>
        </xdr:from>
        <xdr:to>
          <xdr:col>4</xdr:col>
          <xdr:colOff>38100</xdr:colOff>
          <xdr:row>1</xdr:row>
          <xdr:rowOff>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1057275</xdr:colOff>
          <xdr:row>0</xdr:row>
          <xdr:rowOff>114300</xdr:rowOff>
        </xdr:from>
        <xdr:to>
          <xdr:col>8</xdr:col>
          <xdr:colOff>190500</xdr:colOff>
          <xdr:row>1</xdr:row>
          <xdr:rowOff>38100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6</xdr:row>
          <xdr:rowOff>228600</xdr:rowOff>
        </xdr:from>
        <xdr:to>
          <xdr:col>0</xdr:col>
          <xdr:colOff>457200</xdr:colOff>
          <xdr:row>7</xdr:row>
          <xdr:rowOff>85725</xdr:rowOff>
        </xdr:to>
        <xdr:sp macro="" textlink="">
          <xdr:nvSpPr>
            <xdr:cNvPr id="2131" name="Button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485775</xdr:colOff>
          <xdr:row>1</xdr:row>
          <xdr:rowOff>114300</xdr:rowOff>
        </xdr:from>
        <xdr:to>
          <xdr:col>8</xdr:col>
          <xdr:colOff>1552575</xdr:colOff>
          <xdr:row>4</xdr:row>
          <xdr:rowOff>152400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RECUPERATION DONNEES FEUILLES INV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Ilot%20Mati&#232;re\3-INVENTAIRES%20STOCKS\BASE%20DONNEES%20MATIERE\Bases%20donn&#233;es%20mati&#232;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EES INGREDIENTS_VF9"/>
      <sheetName val="Bases données matière"/>
    </sheetNames>
    <sheetDataSet>
      <sheetData sheetId="0">
        <row r="2">
          <cell r="E2" t="str">
            <v>EMPLACEMENT</v>
          </cell>
          <cell r="F2" t="str">
            <v>MATIERE</v>
          </cell>
          <cell r="G2" t="str">
            <v>CODE GESTION</v>
          </cell>
          <cell r="H2" t="str">
            <v>REF FOURNISSEUR</v>
          </cell>
          <cell r="I2" t="str">
            <v>FOURNISSEUR</v>
          </cell>
          <cell r="J2" t="str">
            <v>COMMENTAIRES</v>
          </cell>
          <cell r="K2" t="str">
            <v>GFX GESTION ; FOURNISSEUR</v>
          </cell>
          <cell r="L2" t="str">
            <v>FOURNISSEUR - GFX GESTION</v>
          </cell>
        </row>
        <row r="3">
          <cell r="E3" t="str">
            <v>MAT</v>
          </cell>
          <cell r="F3" t="str">
            <v>SOUPLES</v>
          </cell>
          <cell r="G3">
            <v>3076</v>
          </cell>
          <cell r="H3" t="str">
            <v>EPA075/0110/AASE</v>
          </cell>
          <cell r="I3" t="str">
            <v>SOLVAY</v>
          </cell>
          <cell r="J3" t="str">
            <v>PVC SOUPLE BLANC EPA0750110</v>
          </cell>
          <cell r="K3" t="str">
            <v>3076 ; EPA075/0110/AASE</v>
          </cell>
          <cell r="L3" t="str">
            <v>EPA075/0110/AASE ; 3076</v>
          </cell>
        </row>
        <row r="4">
          <cell r="E4" t="str">
            <v>MAT</v>
          </cell>
          <cell r="F4" t="str">
            <v>SOUPLES</v>
          </cell>
          <cell r="G4">
            <v>3077</v>
          </cell>
          <cell r="H4" t="str">
            <v>EPA075/1667/AA</v>
          </cell>
          <cell r="I4" t="str">
            <v>SOLVAY</v>
          </cell>
          <cell r="J4" t="str">
            <v>PVC SOUPLE JAUNE EPA0751667</v>
          </cell>
          <cell r="K4" t="str">
            <v>3077 ; EPA075/1667/AA</v>
          </cell>
          <cell r="L4" t="str">
            <v>EPA075/1667/AA ; 3077</v>
          </cell>
        </row>
        <row r="5">
          <cell r="E5" t="str">
            <v>MAT</v>
          </cell>
          <cell r="F5" t="str">
            <v>SOUPLES</v>
          </cell>
          <cell r="G5">
            <v>3078</v>
          </cell>
          <cell r="H5" t="str">
            <v>EPA075/0529/AA</v>
          </cell>
          <cell r="I5" t="str">
            <v>SOLVAY</v>
          </cell>
          <cell r="J5" t="str">
            <v>PVC SOUPLE MARRON EPA0750529</v>
          </cell>
          <cell r="K5" t="str">
            <v>3078 ; EPA075/0529/AA</v>
          </cell>
          <cell r="L5" t="str">
            <v>EPA075/0529/AA ; 3078</v>
          </cell>
        </row>
        <row r="6">
          <cell r="E6" t="str">
            <v>MAT</v>
          </cell>
          <cell r="F6" t="str">
            <v>COLORANT</v>
          </cell>
          <cell r="G6">
            <v>3855</v>
          </cell>
          <cell r="H6" t="str">
            <v>PMB005/0770/AA</v>
          </cell>
          <cell r="I6"/>
          <cell r="J6" t="str">
            <v>PIGMENT BLEU CONCENTRE 5%</v>
          </cell>
          <cell r="K6" t="str">
            <v>3855 ; PMB005/0770/AA</v>
          </cell>
          <cell r="L6" t="str">
            <v>PMB005/0770/AA ; 3855</v>
          </cell>
        </row>
        <row r="7">
          <cell r="E7" t="str">
            <v>MAT</v>
          </cell>
          <cell r="F7" t="str">
            <v>COLORANT</v>
          </cell>
          <cell r="G7">
            <v>3857</v>
          </cell>
          <cell r="H7" t="str">
            <v>PMB001/0900/AA</v>
          </cell>
          <cell r="I7"/>
          <cell r="J7" t="str">
            <v>PIGMENT NOIR CONCENTRE 1%</v>
          </cell>
          <cell r="K7" t="str">
            <v>3857 ; PMB001/0900/AA</v>
          </cell>
          <cell r="L7" t="str">
            <v>PMB001/0900/AA ; 3857</v>
          </cell>
        </row>
        <row r="8">
          <cell r="E8" t="str">
            <v>MAT</v>
          </cell>
          <cell r="F8" t="str">
            <v>COLORANT</v>
          </cell>
          <cell r="G8">
            <v>3858</v>
          </cell>
          <cell r="H8" t="str">
            <v>PMB010/0200/AA</v>
          </cell>
          <cell r="I8"/>
          <cell r="J8" t="str">
            <v>PIGMENT JAUNE CONCENTRE 10%</v>
          </cell>
          <cell r="K8" t="str">
            <v>3858 ; PMB010/0200/AA</v>
          </cell>
          <cell r="L8" t="str">
            <v>PMB010/0200/AA ; 3858</v>
          </cell>
        </row>
        <row r="9">
          <cell r="E9" t="str">
            <v>MAT</v>
          </cell>
          <cell r="F9" t="str">
            <v>SOUPLES</v>
          </cell>
          <cell r="G9">
            <v>3958</v>
          </cell>
          <cell r="H9" t="str">
            <v>X</v>
          </cell>
          <cell r="I9" t="str">
            <v>ELIAN</v>
          </cell>
          <cell r="J9" t="str">
            <v>COLORANT JAUNE</v>
          </cell>
          <cell r="K9" t="str">
            <v>3958 ; X</v>
          </cell>
          <cell r="L9" t="str">
            <v>X ; 3958</v>
          </cell>
        </row>
        <row r="10">
          <cell r="E10" t="str">
            <v>MAT</v>
          </cell>
          <cell r="F10" t="str">
            <v>COLORANT</v>
          </cell>
          <cell r="G10">
            <v>3959</v>
          </cell>
          <cell r="H10" t="str">
            <v>M183045PVCR</v>
          </cell>
          <cell r="I10" t="str">
            <v>ELIAN</v>
          </cell>
          <cell r="J10" t="str">
            <v>MM MARRON A 2%</v>
          </cell>
          <cell r="K10" t="str">
            <v>3959 ; M183045PVCR</v>
          </cell>
          <cell r="L10" t="str">
            <v>M183045PVCR ; 3959</v>
          </cell>
        </row>
        <row r="11">
          <cell r="E11" t="str">
            <v>MAT</v>
          </cell>
          <cell r="F11" t="str">
            <v>COLORANT</v>
          </cell>
          <cell r="G11">
            <v>3960</v>
          </cell>
          <cell r="H11" t="str">
            <v>M215055</v>
          </cell>
          <cell r="I11" t="str">
            <v>ELIAN</v>
          </cell>
          <cell r="J11" t="str">
            <v>COLORANT JAUNE SPACY</v>
          </cell>
          <cell r="K11" t="str">
            <v>3960 ; M215055</v>
          </cell>
          <cell r="L11" t="str">
            <v>M215055 ; 3960</v>
          </cell>
        </row>
        <row r="12">
          <cell r="E12" t="str">
            <v>MAT</v>
          </cell>
          <cell r="F12" t="str">
            <v>PURGE</v>
          </cell>
          <cell r="G12">
            <v>4959</v>
          </cell>
          <cell r="H12" t="str">
            <v>ER778CZ/6560SE</v>
          </cell>
          <cell r="I12" t="str">
            <v>SOLVAY</v>
          </cell>
          <cell r="J12" t="str">
            <v>Purge verte</v>
          </cell>
          <cell r="K12" t="str">
            <v>4959 ; ER778CZ/6560SE</v>
          </cell>
          <cell r="L12" t="str">
            <v>ER778CZ/6560SE ; 4959</v>
          </cell>
        </row>
        <row r="13">
          <cell r="E13" t="str">
            <v>MAT</v>
          </cell>
          <cell r="F13" t="str">
            <v>ONEPACK</v>
          </cell>
          <cell r="G13">
            <v>6057</v>
          </cell>
          <cell r="H13" t="str">
            <v>CZ3289</v>
          </cell>
          <cell r="I13" t="str">
            <v>REAGENS</v>
          </cell>
          <cell r="J13" t="str">
            <v>ONE PACK CaZn MENUISERIE</v>
          </cell>
          <cell r="K13" t="str">
            <v>6057 ; CZ3289</v>
          </cell>
          <cell r="L13" t="str">
            <v>CZ3289 ; 6057</v>
          </cell>
        </row>
        <row r="14">
          <cell r="E14" t="str">
            <v>MAT</v>
          </cell>
          <cell r="F14" t="str">
            <v>ONEPACK</v>
          </cell>
          <cell r="G14">
            <v>6158</v>
          </cell>
          <cell r="H14" t="str">
            <v>CZ3282</v>
          </cell>
          <cell r="I14" t="str">
            <v>REAGENS</v>
          </cell>
          <cell r="J14" t="str">
            <v>ONE PACK RANGEMENT ET CLOISON</v>
          </cell>
          <cell r="K14" t="str">
            <v>6158 ; CZ3282</v>
          </cell>
          <cell r="L14" t="str">
            <v>CZ3282 ; 6158</v>
          </cell>
        </row>
        <row r="15">
          <cell r="E15" t="str">
            <v>MAT</v>
          </cell>
          <cell r="F15" t="str">
            <v>SOUPLES</v>
          </cell>
          <cell r="G15">
            <v>6159</v>
          </cell>
          <cell r="H15" t="str">
            <v>EPA075/G085/AASE</v>
          </cell>
          <cell r="I15" t="str">
            <v>SOLVAY</v>
          </cell>
          <cell r="J15" t="str">
            <v>PVC SOUPLE GRIS EPA075/G085/AA</v>
          </cell>
          <cell r="K15" t="str">
            <v>6159 ; EPA075/G085/AASE</v>
          </cell>
          <cell r="L15" t="str">
            <v>EPA075/G085/AASE ; 6159</v>
          </cell>
        </row>
        <row r="16">
          <cell r="E16" t="str">
            <v>MAT</v>
          </cell>
          <cell r="F16" t="str">
            <v>COLORANT</v>
          </cell>
          <cell r="G16">
            <v>6200</v>
          </cell>
          <cell r="H16" t="str">
            <v>M152659</v>
          </cell>
          <cell r="I16" t="str">
            <v>ELIAN</v>
          </cell>
          <cell r="J16" t="str">
            <v>COLORANT JAUNE ENCAD. CLOISON</v>
          </cell>
          <cell r="K16" t="str">
            <v>6200 ; M152659</v>
          </cell>
          <cell r="L16" t="str">
            <v>M152659 ; 6200</v>
          </cell>
        </row>
        <row r="17">
          <cell r="E17" t="str">
            <v>MAT</v>
          </cell>
          <cell r="F17" t="str">
            <v>COLORANT</v>
          </cell>
          <cell r="G17">
            <v>6201</v>
          </cell>
          <cell r="H17" t="str">
            <v>M152605</v>
          </cell>
          <cell r="I17" t="str">
            <v>ELIAN</v>
          </cell>
          <cell r="J17" t="str">
            <v>COLORANT MARRON ENCAD. CLOISON</v>
          </cell>
          <cell r="K17" t="str">
            <v>6201 ; M152605</v>
          </cell>
          <cell r="L17" t="str">
            <v>M152605 ; 6201</v>
          </cell>
        </row>
        <row r="18">
          <cell r="E18" t="str">
            <v>MAT</v>
          </cell>
          <cell r="F18" t="str">
            <v>COLORANT</v>
          </cell>
          <cell r="G18">
            <v>6217</v>
          </cell>
          <cell r="H18" t="str">
            <v>M152913</v>
          </cell>
          <cell r="I18" t="str">
            <v>ELIAN</v>
          </cell>
          <cell r="J18" t="str">
            <v>COLORANT GRIS CLOISON</v>
          </cell>
          <cell r="K18" t="str">
            <v>6217 ; M152913</v>
          </cell>
          <cell r="L18" t="str">
            <v>M152913 ; 6217</v>
          </cell>
        </row>
        <row r="19">
          <cell r="E19" t="str">
            <v>MAT</v>
          </cell>
          <cell r="F19" t="str">
            <v>COLORANT</v>
          </cell>
          <cell r="G19">
            <v>6337</v>
          </cell>
          <cell r="H19" t="str">
            <v>M01283UNA</v>
          </cell>
          <cell r="I19" t="str">
            <v>ELIAN</v>
          </cell>
          <cell r="J19" t="str">
            <v>MM NOIR à 1%</v>
          </cell>
          <cell r="K19" t="str">
            <v>6337 ; M01283UNA</v>
          </cell>
          <cell r="L19" t="str">
            <v>M01283UNA ; 6337</v>
          </cell>
        </row>
        <row r="20">
          <cell r="E20" t="str">
            <v>MAT</v>
          </cell>
          <cell r="F20" t="str">
            <v>COLORANT</v>
          </cell>
          <cell r="G20">
            <v>7261</v>
          </cell>
          <cell r="H20" t="str">
            <v>M173765</v>
          </cell>
          <cell r="I20" t="str">
            <v>ELIAN</v>
          </cell>
          <cell r="J20" t="str">
            <v>MM POIVRE rvet A 2%</v>
          </cell>
          <cell r="K20" t="str">
            <v>7261 ; M173765</v>
          </cell>
          <cell r="L20" t="str">
            <v>M173765 ; 7261</v>
          </cell>
        </row>
        <row r="21">
          <cell r="E21" t="str">
            <v>MAT</v>
          </cell>
          <cell r="F21" t="str">
            <v>COLORANT</v>
          </cell>
          <cell r="G21">
            <v>7264</v>
          </cell>
          <cell r="H21" t="str">
            <v>M214261</v>
          </cell>
          <cell r="I21" t="str">
            <v>ELIAN</v>
          </cell>
          <cell r="J21" t="str">
            <v>MM ROUGE  rvet A 1%</v>
          </cell>
          <cell r="K21" t="str">
            <v>7264 ; M214261</v>
          </cell>
          <cell r="L21" t="str">
            <v>M214261 ; 7264</v>
          </cell>
        </row>
        <row r="22">
          <cell r="E22" t="str">
            <v>BRO</v>
          </cell>
          <cell r="F22" t="str">
            <v>FILTRE</v>
          </cell>
          <cell r="G22" t="str">
            <v>3959F</v>
          </cell>
          <cell r="H22"/>
          <cell r="I22"/>
          <cell r="J22" t="str">
            <v>MATIERE FILTREE REGRANULE MARR</v>
          </cell>
          <cell r="K22" t="str">
            <v xml:space="preserve">3959F ; </v>
          </cell>
          <cell r="L22" t="str">
            <v xml:space="preserve"> ; 3959F</v>
          </cell>
        </row>
        <row r="23">
          <cell r="E23" t="str">
            <v>BRO</v>
          </cell>
          <cell r="F23" t="str">
            <v>FILTRE</v>
          </cell>
          <cell r="G23" t="str">
            <v>3960F</v>
          </cell>
          <cell r="H23"/>
          <cell r="I23"/>
          <cell r="J23" t="str">
            <v>MATIERE FILTREE REGRANULE JAUN</v>
          </cell>
          <cell r="K23" t="str">
            <v xml:space="preserve">3960F ; </v>
          </cell>
          <cell r="L23" t="str">
            <v xml:space="preserve"> ; 3960F</v>
          </cell>
        </row>
        <row r="24">
          <cell r="E24" t="str">
            <v>MAT</v>
          </cell>
          <cell r="F24" t="str">
            <v>ONEPACK</v>
          </cell>
          <cell r="G24" t="str">
            <v>3977D</v>
          </cell>
          <cell r="H24" t="str">
            <v>CZ3282</v>
          </cell>
          <cell r="I24" t="str">
            <v>REAGENS</v>
          </cell>
          <cell r="J24" t="str">
            <v>ONE PACK CaZn Pdt intér Déclas</v>
          </cell>
          <cell r="K24" t="str">
            <v>3977D ; CZ3282</v>
          </cell>
          <cell r="L24" t="str">
            <v>CZ3282 ; 3977D</v>
          </cell>
        </row>
        <row r="25">
          <cell r="E25" t="str">
            <v>BRO</v>
          </cell>
          <cell r="F25" t="str">
            <v>BROYE</v>
          </cell>
          <cell r="G25" t="str">
            <v>4219P</v>
          </cell>
          <cell r="H25"/>
          <cell r="I25"/>
          <cell r="J25" t="str">
            <v>BROYE MATIERE PROFILS PLAXES</v>
          </cell>
          <cell r="K25" t="str">
            <v xml:space="preserve">4219P ; </v>
          </cell>
          <cell r="L25" t="str">
            <v xml:space="preserve"> ; 4219P</v>
          </cell>
        </row>
        <row r="26">
          <cell r="E26" t="str">
            <v>MAT</v>
          </cell>
          <cell r="F26" t="str">
            <v>PURGE</v>
          </cell>
          <cell r="G26" t="str">
            <v>4959B</v>
          </cell>
          <cell r="H26" t="str">
            <v>PURGEB</v>
          </cell>
          <cell r="I26" t="str">
            <v>BROPLAST</v>
          </cell>
          <cell r="J26" t="str">
            <v>Purge verte</v>
          </cell>
          <cell r="K26" t="str">
            <v>4959B ; PURGEB</v>
          </cell>
          <cell r="L26" t="str">
            <v>PURGEB ; 4959B</v>
          </cell>
        </row>
        <row r="27">
          <cell r="E27" t="str">
            <v>BRO</v>
          </cell>
          <cell r="F27" t="str">
            <v>BROYE</v>
          </cell>
          <cell r="G27" t="str">
            <v>6008B</v>
          </cell>
          <cell r="H27"/>
          <cell r="I27"/>
          <cell r="J27" t="str">
            <v>CHUTE PP OUV/DOR SS JOINT BLC</v>
          </cell>
          <cell r="K27" t="str">
            <v xml:space="preserve">6008B ; </v>
          </cell>
          <cell r="L27" t="str">
            <v xml:space="preserve"> ; 6008B</v>
          </cell>
        </row>
        <row r="28">
          <cell r="E28" t="str">
            <v>BRO</v>
          </cell>
          <cell r="F28" t="str">
            <v>BROYE</v>
          </cell>
          <cell r="G28" t="str">
            <v>6008B1</v>
          </cell>
          <cell r="H28"/>
          <cell r="I28"/>
          <cell r="J28" t="str">
            <v>BROYE PROFILES VR SS JOINTS</v>
          </cell>
          <cell r="K28" t="str">
            <v xml:space="preserve">6008B1 ; </v>
          </cell>
          <cell r="L28" t="str">
            <v xml:space="preserve"> ; 6008B1</v>
          </cell>
        </row>
        <row r="29">
          <cell r="E29" t="str">
            <v>BRO</v>
          </cell>
          <cell r="F29" t="str">
            <v>BROYE</v>
          </cell>
          <cell r="G29" t="str">
            <v>6008B2</v>
          </cell>
          <cell r="H29"/>
          <cell r="I29"/>
          <cell r="J29" t="str">
            <v>BROYE CHIQUES</v>
          </cell>
          <cell r="K29" t="str">
            <v xml:space="preserve">6008B2 ; </v>
          </cell>
          <cell r="L29" t="str">
            <v xml:space="preserve"> ; 6008B2</v>
          </cell>
        </row>
        <row r="30">
          <cell r="E30" t="str">
            <v>BRO</v>
          </cell>
          <cell r="F30" t="str">
            <v>BROYE</v>
          </cell>
          <cell r="G30" t="str">
            <v>6008BC</v>
          </cell>
          <cell r="H30"/>
          <cell r="I30"/>
          <cell r="J30" t="str">
            <v>CHUTE PP OUVR/DORM 1 JOINT BLC</v>
          </cell>
          <cell r="K30" t="str">
            <v xml:space="preserve">6008BC ; </v>
          </cell>
          <cell r="L30" t="str">
            <v xml:space="preserve"> ; 6008BC</v>
          </cell>
        </row>
        <row r="31">
          <cell r="E31" t="str">
            <v>BRO</v>
          </cell>
          <cell r="F31" t="str">
            <v>BROYE</v>
          </cell>
          <cell r="G31" t="str">
            <v>6008BC1</v>
          </cell>
          <cell r="H31"/>
          <cell r="I31"/>
          <cell r="J31" t="str">
            <v>CHUTE EXT PP OUV/DOR 2 JOIN BL</v>
          </cell>
          <cell r="K31" t="str">
            <v xml:space="preserve">6008BC1 ; </v>
          </cell>
          <cell r="L31" t="str">
            <v xml:space="preserve"> ; 6008BC1</v>
          </cell>
        </row>
        <row r="32">
          <cell r="E32" t="str">
            <v>BRO</v>
          </cell>
          <cell r="F32" t="str">
            <v>BROYE</v>
          </cell>
          <cell r="G32" t="str">
            <v>6008BC1W</v>
          </cell>
          <cell r="H32"/>
          <cell r="I32"/>
          <cell r="J32" t="str">
            <v>BROYE OUVR/DORM/TRAV HORS COEX</v>
          </cell>
          <cell r="K32" t="str">
            <v xml:space="preserve">6008BC1W ; </v>
          </cell>
          <cell r="L32" t="str">
            <v xml:space="preserve"> ; 6008BC1W</v>
          </cell>
        </row>
        <row r="33">
          <cell r="E33" t="str">
            <v>BRO</v>
          </cell>
          <cell r="F33" t="str">
            <v>BROYE</v>
          </cell>
          <cell r="G33" t="str">
            <v>6008BC2</v>
          </cell>
          <cell r="H33"/>
          <cell r="I33"/>
          <cell r="J33" t="str">
            <v>CHUTE EXT PROFIL SECONDAIRE BL</v>
          </cell>
          <cell r="K33" t="str">
            <v xml:space="preserve">6008BC2 ; </v>
          </cell>
          <cell r="L33" t="str">
            <v xml:space="preserve"> ; 6008BC2</v>
          </cell>
        </row>
        <row r="34">
          <cell r="E34" t="str">
            <v>BRO</v>
          </cell>
          <cell r="F34" t="str">
            <v>BROYE</v>
          </cell>
          <cell r="G34" t="str">
            <v>6008BC2W</v>
          </cell>
          <cell r="H34"/>
          <cell r="I34"/>
          <cell r="J34" t="str">
            <v>BROYE HABI/PARC/SOUB/OUV/DOR C</v>
          </cell>
          <cell r="K34" t="str">
            <v xml:space="preserve">6008BC2W ; </v>
          </cell>
          <cell r="L34" t="str">
            <v xml:space="preserve"> ; 6008BC2W</v>
          </cell>
        </row>
        <row r="35">
          <cell r="E35" t="str">
            <v>BRO</v>
          </cell>
          <cell r="F35" t="str">
            <v>BROYE</v>
          </cell>
          <cell r="G35" t="str">
            <v>6008BC3</v>
          </cell>
          <cell r="H35"/>
          <cell r="I35"/>
          <cell r="J35" t="str">
            <v>CHUTE PP OURV/DORM COEXT BLANC</v>
          </cell>
          <cell r="K35" t="str">
            <v xml:space="preserve">6008BC3 ; </v>
          </cell>
          <cell r="L35" t="str">
            <v xml:space="preserve"> ; 6008BC3</v>
          </cell>
        </row>
        <row r="36">
          <cell r="E36" t="str">
            <v>BRO</v>
          </cell>
          <cell r="F36" t="str">
            <v>BROYE</v>
          </cell>
          <cell r="G36" t="str">
            <v>6008BC3W</v>
          </cell>
          <cell r="H36"/>
          <cell r="I36"/>
          <cell r="J36" t="str">
            <v>CHUTE  CH OUVRANTS/DORM COEXT</v>
          </cell>
          <cell r="K36" t="str">
            <v xml:space="preserve">6008BC3W ; </v>
          </cell>
          <cell r="L36" t="str">
            <v xml:space="preserve"> ; 6008BC3W</v>
          </cell>
        </row>
        <row r="37">
          <cell r="E37" t="str">
            <v>BRO</v>
          </cell>
          <cell r="F37" t="str">
            <v>BROYE</v>
          </cell>
          <cell r="G37" t="str">
            <v>6008BIM</v>
          </cell>
          <cell r="H37"/>
          <cell r="I37"/>
          <cell r="J37" t="str">
            <v>BROYE PROFILS IMPRIMES</v>
          </cell>
          <cell r="K37" t="str">
            <v xml:space="preserve">6008BIM ; </v>
          </cell>
          <cell r="L37" t="str">
            <v xml:space="preserve"> ; 6008BIM</v>
          </cell>
        </row>
        <row r="38">
          <cell r="E38" t="str">
            <v>BRO</v>
          </cell>
          <cell r="F38" t="str">
            <v>BROYE</v>
          </cell>
          <cell r="G38" t="str">
            <v>6008BIMW</v>
          </cell>
          <cell r="H38"/>
          <cell r="I38"/>
          <cell r="J38" t="str">
            <v>BROYE PROFILS IMPRIMES CHAINE</v>
          </cell>
          <cell r="K38" t="str">
            <v xml:space="preserve">6008BIMW ; </v>
          </cell>
          <cell r="L38" t="str">
            <v xml:space="preserve"> ; 6008BIMW</v>
          </cell>
        </row>
        <row r="39">
          <cell r="E39" t="str">
            <v>BRO</v>
          </cell>
          <cell r="F39" t="str">
            <v>BROYE</v>
          </cell>
          <cell r="G39" t="str">
            <v>6008BP</v>
          </cell>
          <cell r="H39"/>
          <cell r="I39"/>
          <cell r="J39" t="str">
            <v>BROYE PROFILS PLAXES</v>
          </cell>
          <cell r="K39" t="str">
            <v xml:space="preserve">6008BP ; </v>
          </cell>
          <cell r="L39" t="str">
            <v xml:space="preserve"> ; 6008BP</v>
          </cell>
        </row>
        <row r="40">
          <cell r="E40" t="str">
            <v>BRO</v>
          </cell>
          <cell r="F40" t="str">
            <v>BROYE</v>
          </cell>
          <cell r="G40" t="str">
            <v>6008BPW</v>
          </cell>
          <cell r="H40"/>
          <cell r="I40"/>
          <cell r="J40" t="str">
            <v>CHUTE TS PROFIL PLAXE BLC DPC</v>
          </cell>
          <cell r="K40" t="str">
            <v xml:space="preserve">6008BPW ; </v>
          </cell>
          <cell r="L40" t="str">
            <v xml:space="preserve"> ; 6008BPW</v>
          </cell>
        </row>
        <row r="41">
          <cell r="E41" t="str">
            <v>BRO</v>
          </cell>
          <cell r="F41" t="str">
            <v>FILTRE</v>
          </cell>
          <cell r="G41" t="str">
            <v>6008F3</v>
          </cell>
          <cell r="H41"/>
          <cell r="I41"/>
          <cell r="J41" t="str">
            <v>FILTRE MENUISERIE</v>
          </cell>
          <cell r="K41" t="str">
            <v xml:space="preserve">6008F3 ; </v>
          </cell>
          <cell r="L41" t="str">
            <v xml:space="preserve"> ; 6008F3</v>
          </cell>
        </row>
        <row r="42">
          <cell r="E42" t="str">
            <v>MAT</v>
          </cell>
          <cell r="F42" t="str">
            <v>POUDRE</v>
          </cell>
          <cell r="G42" t="str">
            <v>6008VF1</v>
          </cell>
          <cell r="H42" t="str">
            <v>PEH843/W012/AE</v>
          </cell>
          <cell r="I42" t="str">
            <v>SOLVAY</v>
          </cell>
          <cell r="J42" t="str">
            <v>DRY BLEND FENETRE Acheté</v>
          </cell>
          <cell r="K42" t="str">
            <v>6008VF1 ; PEH843/W012/AE</v>
          </cell>
          <cell r="L42" t="str">
            <v>PEH843/W012/AE ; 6008VF1</v>
          </cell>
        </row>
        <row r="43">
          <cell r="E43" t="str">
            <v>MAT</v>
          </cell>
          <cell r="F43" t="str">
            <v>POUDRE</v>
          </cell>
          <cell r="G43" t="str">
            <v>6008VF1</v>
          </cell>
          <cell r="H43" t="str">
            <v>PEH850/W012/AA</v>
          </cell>
          <cell r="I43" t="str">
            <v>SOLVAY</v>
          </cell>
          <cell r="J43" t="str">
            <v>DRY BLEND FENETRE Acheté</v>
          </cell>
          <cell r="K43" t="str">
            <v>6008VF1 ; PEH850/W012/AA</v>
          </cell>
          <cell r="L43" t="str">
            <v>PEH850/W012/AA ; 6008VF1</v>
          </cell>
        </row>
        <row r="44">
          <cell r="E44" t="str">
            <v>MAT</v>
          </cell>
          <cell r="F44" t="str">
            <v>POUDRE</v>
          </cell>
          <cell r="G44" t="str">
            <v>6008VF9</v>
          </cell>
          <cell r="H44" t="str">
            <v>6008VF9</v>
          </cell>
          <cell r="I44" t="str">
            <v>GROSFILLEX</v>
          </cell>
          <cell r="J44" t="str">
            <v>DRY BLEND FENETRE Fabriqué</v>
          </cell>
          <cell r="K44" t="str">
            <v>6008VF9 ; 6008VF9</v>
          </cell>
          <cell r="L44" t="str">
            <v>6008VF9 ; 6008VF9</v>
          </cell>
        </row>
        <row r="45">
          <cell r="E45" t="str">
            <v>MAT</v>
          </cell>
          <cell r="F45" t="str">
            <v>POUDRE</v>
          </cell>
          <cell r="G45" t="str">
            <v>6008VF9</v>
          </cell>
          <cell r="H45" t="str">
            <v>6008VF9DEC</v>
          </cell>
          <cell r="I45" t="str">
            <v>GROSFILLEX</v>
          </cell>
          <cell r="J45" t="str">
            <v>DRY BLEND FENETRE Fabriqué</v>
          </cell>
          <cell r="K45" t="str">
            <v>6008VF9 ; 6008VF9DEC</v>
          </cell>
          <cell r="L45" t="str">
            <v>6008VF9DEC ; 6008VF9</v>
          </cell>
        </row>
        <row r="46">
          <cell r="E46" t="str">
            <v>BRO</v>
          </cell>
          <cell r="F46" t="str">
            <v>BROYE</v>
          </cell>
          <cell r="G46" t="str">
            <v>6068B1AM46</v>
          </cell>
          <cell r="H46"/>
          <cell r="I46"/>
          <cell r="J46" t="str">
            <v>BROYE RANGEMENT GRIS MOYEN</v>
          </cell>
          <cell r="K46" t="str">
            <v xml:space="preserve">6068B1AM46 ; </v>
          </cell>
          <cell r="L46" t="str">
            <v xml:space="preserve"> ; 6068B1AM46</v>
          </cell>
        </row>
        <row r="47">
          <cell r="E47" t="str">
            <v>BRO</v>
          </cell>
          <cell r="F47" t="str">
            <v>BROYE</v>
          </cell>
          <cell r="G47" t="str">
            <v>6068B1AM46COE</v>
          </cell>
          <cell r="H47"/>
          <cell r="I47"/>
          <cell r="J47" t="str">
            <v>BROYE RANGT GRIS BLEU coextru</v>
          </cell>
          <cell r="K47" t="str">
            <v xml:space="preserve">6068B1AM46COE ; </v>
          </cell>
          <cell r="L47" t="str">
            <v xml:space="preserve"> ; 6068B1AM46COE</v>
          </cell>
        </row>
        <row r="48">
          <cell r="E48" t="str">
            <v>BRO</v>
          </cell>
          <cell r="F48" t="str">
            <v>BROYE</v>
          </cell>
          <cell r="G48" t="str">
            <v>6068B1AM46i</v>
          </cell>
          <cell r="H48"/>
          <cell r="I48"/>
          <cell r="J48" t="str">
            <v>BROYE RANGT GRIS MOYEN IMPRIME</v>
          </cell>
          <cell r="K48" t="str">
            <v xml:space="preserve">6068B1AM46i ; </v>
          </cell>
          <cell r="L48" t="str">
            <v xml:space="preserve"> ; 6068B1AM46i</v>
          </cell>
        </row>
        <row r="49">
          <cell r="E49" t="str">
            <v>BRO</v>
          </cell>
          <cell r="F49" t="str">
            <v>BROYE</v>
          </cell>
          <cell r="G49" t="str">
            <v>6068B1AM59</v>
          </cell>
          <cell r="H49"/>
          <cell r="I49"/>
          <cell r="J49" t="str">
            <v>BROYE BLEU SPACY</v>
          </cell>
          <cell r="K49" t="str">
            <v xml:space="preserve">6068B1AM59 ; </v>
          </cell>
          <cell r="L49" t="str">
            <v xml:space="preserve"> ; 6068B1AM59</v>
          </cell>
        </row>
        <row r="50">
          <cell r="E50" t="str">
            <v>BRO</v>
          </cell>
          <cell r="F50" t="str">
            <v>BROYE</v>
          </cell>
          <cell r="G50" t="str">
            <v>6068B1AM59i</v>
          </cell>
          <cell r="H50"/>
          <cell r="I50"/>
          <cell r="J50" t="str">
            <v>BROYE BLEU SPACY IMPRIME</v>
          </cell>
          <cell r="K50" t="str">
            <v xml:space="preserve">6068B1AM59i ; </v>
          </cell>
          <cell r="L50" t="str">
            <v xml:space="preserve"> ; 6068B1AM59i</v>
          </cell>
        </row>
        <row r="51">
          <cell r="E51" t="str">
            <v>BRO</v>
          </cell>
          <cell r="F51" t="str">
            <v>BROYE</v>
          </cell>
          <cell r="G51" t="str">
            <v>6068B1AU22</v>
          </cell>
          <cell r="H51"/>
          <cell r="I51"/>
          <cell r="J51" t="str">
            <v>CHUTE PROFIL RGT OUTDOOR BG</v>
          </cell>
          <cell r="K51" t="str">
            <v xml:space="preserve">6068B1AU22 ; </v>
          </cell>
          <cell r="L51" t="str">
            <v xml:space="preserve"> ; 6068B1AU22</v>
          </cell>
        </row>
        <row r="52">
          <cell r="E52" t="str">
            <v>BRO</v>
          </cell>
          <cell r="F52" t="str">
            <v>BROYE</v>
          </cell>
          <cell r="G52" t="str">
            <v>6068B1HD07</v>
          </cell>
          <cell r="H52"/>
          <cell r="I52"/>
          <cell r="J52" t="str">
            <v>BROYE VOLUM UP GRIS ANTHRACITE</v>
          </cell>
          <cell r="K52" t="str">
            <v xml:space="preserve">6068B1HD07 ; </v>
          </cell>
          <cell r="L52" t="str">
            <v xml:space="preserve"> ; 6068B1HD07</v>
          </cell>
        </row>
        <row r="53">
          <cell r="E53" t="str">
            <v>BRO</v>
          </cell>
          <cell r="F53" t="str">
            <v>BROYE</v>
          </cell>
          <cell r="G53" t="str">
            <v>6068B1HG62</v>
          </cell>
          <cell r="H53"/>
          <cell r="I53"/>
          <cell r="J53" t="str">
            <v>BROYE WORKLINE MAXILINE GREGE</v>
          </cell>
          <cell r="K53" t="str">
            <v xml:space="preserve">6068B1HG62 ; </v>
          </cell>
          <cell r="L53" t="str">
            <v xml:space="preserve"> ; 6068B1HG62</v>
          </cell>
        </row>
        <row r="54">
          <cell r="E54" t="str">
            <v>BRO</v>
          </cell>
          <cell r="F54" t="str">
            <v>BROYE</v>
          </cell>
          <cell r="G54" t="str">
            <v>6068B1HG62LI</v>
          </cell>
          <cell r="H54" t="str">
            <v>LISERET</v>
          </cell>
          <cell r="I54"/>
          <cell r="J54" t="str">
            <v>CHUTE PROFIL RGT GREGE+LISERET</v>
          </cell>
          <cell r="K54" t="str">
            <v>6068B1HG62LI ; LISERET</v>
          </cell>
          <cell r="L54" t="str">
            <v>LISERET ; 6068B1HG62LI</v>
          </cell>
        </row>
        <row r="55">
          <cell r="E55" t="str">
            <v>BRO</v>
          </cell>
          <cell r="F55" t="str">
            <v>BROYE</v>
          </cell>
          <cell r="G55" t="str">
            <v>6068B1HG88</v>
          </cell>
          <cell r="H55"/>
          <cell r="I55"/>
          <cell r="J55" t="str">
            <v>BROYE RANGEMENT GRIS MAUVE</v>
          </cell>
          <cell r="K55" t="str">
            <v xml:space="preserve">6068B1HG88 ; </v>
          </cell>
          <cell r="L55" t="str">
            <v xml:space="preserve"> ; 6068B1HG88</v>
          </cell>
        </row>
        <row r="56">
          <cell r="E56" t="str">
            <v>BRO</v>
          </cell>
          <cell r="F56" t="str">
            <v>BROYE</v>
          </cell>
          <cell r="G56" t="str">
            <v>6068B1MCREV</v>
          </cell>
          <cell r="H56">
            <v>6337</v>
          </cell>
          <cell r="I56"/>
          <cell r="J56" t="str">
            <v>BROYE MELANGE COULEUR REVETEME</v>
          </cell>
          <cell r="K56" t="str">
            <v>6068B1MCREV ; 6337</v>
          </cell>
          <cell r="L56" t="str">
            <v>6337 ; 6068B1MCREV</v>
          </cell>
        </row>
        <row r="57">
          <cell r="E57" t="str">
            <v>BRO</v>
          </cell>
          <cell r="F57" t="str">
            <v>BROYE</v>
          </cell>
          <cell r="G57" t="str">
            <v>6068B1MCREV</v>
          </cell>
          <cell r="H57">
            <v>7261</v>
          </cell>
          <cell r="I57"/>
          <cell r="J57" t="str">
            <v>BROYE MELANGE COULEUR REVETEME</v>
          </cell>
          <cell r="K57" t="str">
            <v>6068B1MCREV ; 7261</v>
          </cell>
          <cell r="L57" t="str">
            <v>7261 ; 6068B1MCREV</v>
          </cell>
        </row>
        <row r="58">
          <cell r="E58" t="str">
            <v>BRO</v>
          </cell>
          <cell r="F58" t="str">
            <v>BROYE</v>
          </cell>
          <cell r="G58" t="str">
            <v>6068B1MCREV</v>
          </cell>
          <cell r="H58" t="str">
            <v>AL14</v>
          </cell>
          <cell r="I58"/>
          <cell r="J58" t="str">
            <v>BROYE MELANGE COULEUR REVETEME</v>
          </cell>
          <cell r="K58" t="str">
            <v>6068B1MCREV ; AL14</v>
          </cell>
          <cell r="L58" t="str">
            <v>AL14 ; 6068B1MCREV</v>
          </cell>
        </row>
        <row r="59">
          <cell r="E59" t="str">
            <v>BRO</v>
          </cell>
          <cell r="F59" t="str">
            <v>BROYE</v>
          </cell>
          <cell r="G59" t="str">
            <v>6068B1MCREV</v>
          </cell>
          <cell r="H59" t="str">
            <v>AW40</v>
          </cell>
          <cell r="I59"/>
          <cell r="J59" t="str">
            <v>BROYE MELANGE COULEUR REVETEME</v>
          </cell>
          <cell r="K59" t="str">
            <v>6068B1MCREV ; AW40</v>
          </cell>
          <cell r="L59" t="str">
            <v>AW40 ; 6068B1MCREV</v>
          </cell>
        </row>
        <row r="60">
          <cell r="E60" t="str">
            <v>BRO</v>
          </cell>
          <cell r="F60" t="str">
            <v>BROYE</v>
          </cell>
          <cell r="G60" t="str">
            <v>6068B1MCREV</v>
          </cell>
          <cell r="H60" t="str">
            <v>AW41</v>
          </cell>
          <cell r="I60"/>
          <cell r="J60" t="str">
            <v>BROYE MELANGE COULEUR REVETEME</v>
          </cell>
          <cell r="K60" t="str">
            <v>6068B1MCREV ; AW41</v>
          </cell>
          <cell r="L60" t="str">
            <v>AW41 ; 6068B1MCREV</v>
          </cell>
        </row>
        <row r="61">
          <cell r="E61" t="str">
            <v>BRO</v>
          </cell>
          <cell r="F61" t="str">
            <v>BROYE</v>
          </cell>
          <cell r="G61" t="str">
            <v>6068B1MCREV</v>
          </cell>
          <cell r="H61" t="str">
            <v>AW41BIM</v>
          </cell>
          <cell r="I61"/>
          <cell r="J61" t="str">
            <v>BROYE MELANGE COULEUR REVETEME</v>
          </cell>
          <cell r="K61" t="str">
            <v>6068B1MCREV ; AW41BIM</v>
          </cell>
          <cell r="L61" t="str">
            <v>AW41BIM ; 6068B1MCREV</v>
          </cell>
        </row>
        <row r="62">
          <cell r="E62" t="str">
            <v>BRO</v>
          </cell>
          <cell r="F62" t="str">
            <v>BROYE</v>
          </cell>
          <cell r="G62" t="str">
            <v>6068B1MCREV</v>
          </cell>
          <cell r="H62" t="str">
            <v>AW88</v>
          </cell>
          <cell r="I62"/>
          <cell r="J62" t="str">
            <v>BROYE MELANGE COULEUR REVETEME</v>
          </cell>
          <cell r="K62" t="str">
            <v>6068B1MCREV ; AW88</v>
          </cell>
          <cell r="L62" t="str">
            <v>AW88 ; 6068B1MCREV</v>
          </cell>
        </row>
        <row r="63">
          <cell r="E63" t="str">
            <v>BRO</v>
          </cell>
          <cell r="F63" t="str">
            <v>BROYE</v>
          </cell>
          <cell r="G63" t="str">
            <v>6068B1MCREV</v>
          </cell>
          <cell r="H63" t="str">
            <v>AW99</v>
          </cell>
          <cell r="I63"/>
          <cell r="J63" t="str">
            <v>BROYE MELANGE COULEUR REVETEME</v>
          </cell>
          <cell r="K63" t="str">
            <v>6068B1MCREV ; AW99</v>
          </cell>
          <cell r="L63" t="str">
            <v>AW99 ; 6068B1MCREV</v>
          </cell>
        </row>
        <row r="64">
          <cell r="E64" t="str">
            <v>BRO</v>
          </cell>
          <cell r="F64" t="str">
            <v>BROYE</v>
          </cell>
          <cell r="G64" t="str">
            <v>6068B1MCREV</v>
          </cell>
          <cell r="H64" t="str">
            <v>CLAIR</v>
          </cell>
          <cell r="I64"/>
          <cell r="J64" t="str">
            <v>BROYE MELANGE COULEUR REVETEME</v>
          </cell>
          <cell r="K64" t="str">
            <v>6068B1MCREV ; CLAIR</v>
          </cell>
          <cell r="L64" t="str">
            <v>CLAIR ; 6068B1MCREV</v>
          </cell>
        </row>
        <row r="65">
          <cell r="E65" t="str">
            <v>BRO</v>
          </cell>
          <cell r="F65" t="str">
            <v>BROYE</v>
          </cell>
          <cell r="G65" t="str">
            <v>6068B1MCREV</v>
          </cell>
          <cell r="H65" t="str">
            <v>FONCE</v>
          </cell>
          <cell r="I65"/>
          <cell r="J65" t="str">
            <v>BROYE MELANGE COULEUR REVETEME</v>
          </cell>
          <cell r="K65" t="str">
            <v>6068B1MCREV ; FONCE</v>
          </cell>
          <cell r="L65" t="str">
            <v>FONCE ; 6068B1MCREV</v>
          </cell>
        </row>
        <row r="66">
          <cell r="E66" t="str">
            <v>BRO</v>
          </cell>
          <cell r="F66" t="str">
            <v>BROYE</v>
          </cell>
          <cell r="G66" t="str">
            <v>6068B1MCRGT</v>
          </cell>
          <cell r="H66">
            <v>6337</v>
          </cell>
          <cell r="I66"/>
          <cell r="J66" t="str">
            <v>BROYE MELANGE COULEUR RANGEMEN</v>
          </cell>
          <cell r="K66" t="str">
            <v>6068B1MCRGT ; 6337</v>
          </cell>
          <cell r="L66" t="str">
            <v>6337 ; 6068B1MCRGT</v>
          </cell>
        </row>
        <row r="67">
          <cell r="E67" t="str">
            <v>BRO</v>
          </cell>
          <cell r="F67" t="str">
            <v>BROYE</v>
          </cell>
          <cell r="G67" t="str">
            <v>6068B26217i</v>
          </cell>
          <cell r="H67"/>
          <cell r="I67"/>
          <cell r="J67" t="str">
            <v>BROYE WORKLINE GRIS ARGEN IMPR</v>
          </cell>
          <cell r="K67" t="str">
            <v xml:space="preserve">6068B26217i ; </v>
          </cell>
          <cell r="L67" t="str">
            <v xml:space="preserve"> ; 6068B26217i</v>
          </cell>
        </row>
        <row r="68">
          <cell r="E68" t="str">
            <v>BRO</v>
          </cell>
          <cell r="F68" t="str">
            <v>BROYE</v>
          </cell>
          <cell r="G68" t="str">
            <v>6068BC3959</v>
          </cell>
          <cell r="H68"/>
          <cell r="I68"/>
          <cell r="J68" t="str">
            <v>BROYE MARRON TOUTES CLOISONS</v>
          </cell>
          <cell r="K68" t="str">
            <v xml:space="preserve">6068BC3959 ; </v>
          </cell>
          <cell r="L68" t="str">
            <v xml:space="preserve"> ; 6068BC3959</v>
          </cell>
        </row>
        <row r="69">
          <cell r="E69" t="str">
            <v>BRO</v>
          </cell>
          <cell r="F69" t="str">
            <v>BROYE</v>
          </cell>
          <cell r="G69" t="str">
            <v>6068BC3959i</v>
          </cell>
          <cell r="H69"/>
          <cell r="I69"/>
          <cell r="J69" t="str">
            <v>BROYE MARRON TTES CLOISONS IMP</v>
          </cell>
          <cell r="K69" t="str">
            <v xml:space="preserve">6068BC3959i ; </v>
          </cell>
          <cell r="L69" t="str">
            <v xml:space="preserve"> ; 6068BC3959i</v>
          </cell>
        </row>
        <row r="70">
          <cell r="E70" t="str">
            <v>BRO</v>
          </cell>
          <cell r="F70" t="str">
            <v>BROYE</v>
          </cell>
          <cell r="G70" t="str">
            <v>6068BC3960</v>
          </cell>
          <cell r="H70"/>
          <cell r="I70"/>
          <cell r="J70" t="str">
            <v>BROYE JAUNE NELLE CLOISON</v>
          </cell>
          <cell r="K70" t="str">
            <v xml:space="preserve">6068BC3960 ; </v>
          </cell>
          <cell r="L70" t="str">
            <v xml:space="preserve"> ; 6068BC3960</v>
          </cell>
        </row>
        <row r="71">
          <cell r="E71" t="str">
            <v>BRO</v>
          </cell>
          <cell r="F71" t="str">
            <v>BROYE</v>
          </cell>
          <cell r="G71" t="str">
            <v>6068BC3960i</v>
          </cell>
          <cell r="H71"/>
          <cell r="I71"/>
          <cell r="J71" t="str">
            <v>BROYE JAUNE NELLE CLOISON IMP</v>
          </cell>
          <cell r="K71" t="str">
            <v xml:space="preserve">6068BC3960i ; </v>
          </cell>
          <cell r="L71" t="str">
            <v xml:space="preserve"> ; 6068BC3960i</v>
          </cell>
        </row>
        <row r="72">
          <cell r="E72" t="str">
            <v>BRO</v>
          </cell>
          <cell r="F72" t="str">
            <v>BROYE</v>
          </cell>
          <cell r="G72" t="str">
            <v>6068BC6200</v>
          </cell>
          <cell r="H72"/>
          <cell r="I72"/>
          <cell r="J72" t="str">
            <v>BROYE JAUNE ENCADREMENT CLOISO</v>
          </cell>
          <cell r="K72" t="str">
            <v xml:space="preserve">6068BC6200 ; </v>
          </cell>
          <cell r="L72" t="str">
            <v xml:space="preserve"> ; 6068BC6200</v>
          </cell>
        </row>
        <row r="73">
          <cell r="E73" t="str">
            <v>BRO</v>
          </cell>
          <cell r="F73" t="str">
            <v>BROYE</v>
          </cell>
          <cell r="G73" t="str">
            <v>6068BC6200i</v>
          </cell>
          <cell r="H73"/>
          <cell r="I73"/>
          <cell r="J73" t="str">
            <v>BROYE JAUNE ENCADRT CLOISO IMP</v>
          </cell>
          <cell r="K73" t="str">
            <v xml:space="preserve">6068BC6200i ; </v>
          </cell>
          <cell r="L73" t="str">
            <v xml:space="preserve"> ; 6068BC6200i</v>
          </cell>
        </row>
        <row r="74">
          <cell r="E74" t="str">
            <v>BRO</v>
          </cell>
          <cell r="F74" t="str">
            <v>BROYE</v>
          </cell>
          <cell r="G74" t="str">
            <v>6068BC6217</v>
          </cell>
          <cell r="H74"/>
          <cell r="I74"/>
          <cell r="J74" t="str">
            <v>BROYE GRIS ARGENT NELLE CLOISO</v>
          </cell>
          <cell r="K74" t="str">
            <v xml:space="preserve">6068BC6217 ; </v>
          </cell>
          <cell r="L74" t="str">
            <v xml:space="preserve"> ; 6068BC6217</v>
          </cell>
        </row>
        <row r="75">
          <cell r="E75" t="str">
            <v>BRO</v>
          </cell>
          <cell r="F75" t="str">
            <v>BROYE</v>
          </cell>
          <cell r="G75" t="str">
            <v>6068BC6217i</v>
          </cell>
          <cell r="H75"/>
          <cell r="I75"/>
          <cell r="J75" t="str">
            <v>BROYE GRIS ARGENT  CLOISO IMP</v>
          </cell>
          <cell r="K75" t="str">
            <v xml:space="preserve">6068BC6217i ; </v>
          </cell>
          <cell r="L75" t="str">
            <v xml:space="preserve"> ; 6068BC6217i</v>
          </cell>
        </row>
        <row r="76">
          <cell r="E76" t="str">
            <v>BRO</v>
          </cell>
          <cell r="F76" t="str">
            <v>FILTRE</v>
          </cell>
          <cell r="G76" t="str">
            <v>6068MCF</v>
          </cell>
          <cell r="H76"/>
          <cell r="I76"/>
          <cell r="J76" t="str">
            <v>BROYE MELANGE DE COULEUR FILTR</v>
          </cell>
          <cell r="K76" t="str">
            <v xml:space="preserve">6068MCF ; </v>
          </cell>
          <cell r="L76" t="str">
            <v xml:space="preserve"> ; 6068MCF</v>
          </cell>
        </row>
        <row r="77">
          <cell r="E77" t="str">
            <v>MAT</v>
          </cell>
          <cell r="F77" t="str">
            <v>POUDRE</v>
          </cell>
          <cell r="G77" t="str">
            <v>6068VF9</v>
          </cell>
          <cell r="H77" t="str">
            <v>6068VF9</v>
          </cell>
          <cell r="I77" t="str">
            <v>GROSFILLEX</v>
          </cell>
          <cell r="J77" t="str">
            <v>DRY BLEND RANGEMENT Fabriqué</v>
          </cell>
          <cell r="K77" t="str">
            <v>6068VF9 ; 6068VF9</v>
          </cell>
          <cell r="L77" t="str">
            <v>6068VF9 ; 6068VF9</v>
          </cell>
        </row>
        <row r="78">
          <cell r="E78" t="str">
            <v>MAT</v>
          </cell>
          <cell r="F78" t="str">
            <v>POUDRE</v>
          </cell>
          <cell r="G78" t="str">
            <v>6068VF9</v>
          </cell>
          <cell r="H78" t="str">
            <v>6068VF9DEC</v>
          </cell>
          <cell r="I78" t="str">
            <v>GROSFILLEX</v>
          </cell>
          <cell r="J78" t="str">
            <v>DRY BLEND RANGEMENT Fabriqué</v>
          </cell>
          <cell r="K78" t="str">
            <v>6068VF9 ; 6068VF9DEC</v>
          </cell>
          <cell r="L78" t="str">
            <v>6068VF9DEC ; 6068VF9</v>
          </cell>
        </row>
        <row r="79">
          <cell r="E79" t="str">
            <v>MAT</v>
          </cell>
          <cell r="F79" t="str">
            <v>ONEPACK</v>
          </cell>
          <cell r="G79" t="str">
            <v>6158D</v>
          </cell>
          <cell r="H79" t="str">
            <v>PP0485/G-13B</v>
          </cell>
          <cell r="I79" t="str">
            <v>FLORIDIENNE</v>
          </cell>
          <cell r="J79" t="str">
            <v>ONE PACK RGT CLOISON DECLASSE</v>
          </cell>
          <cell r="K79" t="str">
            <v>6158D ; PP0485/G-13B</v>
          </cell>
          <cell r="L79" t="str">
            <v>PP0485/G-13B ; 6158D</v>
          </cell>
        </row>
        <row r="80">
          <cell r="E80" t="str">
            <v>BRO</v>
          </cell>
          <cell r="F80" t="str">
            <v>FILTRE</v>
          </cell>
          <cell r="G80" t="str">
            <v>6200F</v>
          </cell>
          <cell r="H80"/>
          <cell r="I80"/>
          <cell r="J80" t="str">
            <v>MATIERE FILTREE REGRANULE JAUN</v>
          </cell>
          <cell r="K80" t="str">
            <v xml:space="preserve">6200F ; </v>
          </cell>
          <cell r="L80" t="str">
            <v xml:space="preserve"> ; 6200F</v>
          </cell>
        </row>
        <row r="81">
          <cell r="E81" t="str">
            <v>BRO</v>
          </cell>
          <cell r="F81" t="str">
            <v>FILTRE</v>
          </cell>
          <cell r="G81" t="str">
            <v>6217F</v>
          </cell>
          <cell r="H81"/>
          <cell r="I81"/>
          <cell r="J81" t="str">
            <v>MATIERE FILTREE REGRANULE GRIS</v>
          </cell>
          <cell r="K81" t="str">
            <v xml:space="preserve">6217F ; </v>
          </cell>
          <cell r="L81" t="str">
            <v xml:space="preserve"> ; 6217F</v>
          </cell>
        </row>
        <row r="82">
          <cell r="E82" t="str">
            <v>BRO</v>
          </cell>
          <cell r="F82" t="str">
            <v>FILTRE</v>
          </cell>
          <cell r="G82" t="str">
            <v>6314F</v>
          </cell>
          <cell r="H82" t="str">
            <v>6314F1i</v>
          </cell>
          <cell r="I82"/>
          <cell r="J82" t="str">
            <v>MATIERE FILTREE REGRANULEE BLC</v>
          </cell>
          <cell r="K82" t="str">
            <v>6314F ; 6314F1i</v>
          </cell>
          <cell r="L82" t="str">
            <v>6314F1i ; 6314F</v>
          </cell>
        </row>
        <row r="83">
          <cell r="E83" t="str">
            <v>BRO</v>
          </cell>
          <cell r="F83" t="str">
            <v>FILTRE</v>
          </cell>
          <cell r="G83" t="str">
            <v>6314F</v>
          </cell>
          <cell r="H83" t="str">
            <v>6314F2i</v>
          </cell>
          <cell r="I83"/>
          <cell r="J83" t="str">
            <v>MATIERE FILTREE REGRANULEE BLC</v>
          </cell>
          <cell r="K83" t="str">
            <v>6314F ; 6314F2i</v>
          </cell>
          <cell r="L83" t="str">
            <v>6314F2i ; 6314F</v>
          </cell>
        </row>
        <row r="84">
          <cell r="E84" t="str">
            <v>MAT</v>
          </cell>
          <cell r="F84" t="str">
            <v>POUDRE</v>
          </cell>
          <cell r="G84" t="str">
            <v>6314VF1</v>
          </cell>
          <cell r="H84" t="str">
            <v>ER757/BB/1293/BI</v>
          </cell>
          <cell r="I84" t="str">
            <v>SOLVAY IBERICA</v>
          </cell>
          <cell r="J84" t="str">
            <v>PREMIX PEAU REVET.SANS IGN.ACH</v>
          </cell>
          <cell r="K84" t="str">
            <v>6314VF1 ; ER757/BB/1293/BI</v>
          </cell>
          <cell r="L84" t="str">
            <v>ER757/BB/1293/BI ; 6314VF1</v>
          </cell>
        </row>
        <row r="85">
          <cell r="E85" t="str">
            <v>MAT</v>
          </cell>
          <cell r="F85" t="str">
            <v>POUDRE</v>
          </cell>
          <cell r="G85" t="str">
            <v>6315VF9</v>
          </cell>
          <cell r="H85" t="str">
            <v>6315VF9</v>
          </cell>
          <cell r="I85" t="str">
            <v>GROSFILLEX</v>
          </cell>
          <cell r="J85" t="str">
            <v>DRY BLEND/SUPPORT SANS IGN.FAB</v>
          </cell>
          <cell r="K85" t="str">
            <v>6315VF9 ; 6315VF9</v>
          </cell>
          <cell r="L85" t="str">
            <v>6315VF9 ; 6315VF9</v>
          </cell>
        </row>
        <row r="86">
          <cell r="E86" t="str">
            <v>MAT</v>
          </cell>
          <cell r="F86" t="str">
            <v>POUDRE</v>
          </cell>
          <cell r="G86" t="str">
            <v>6315VF9</v>
          </cell>
          <cell r="H86" t="str">
            <v>6315VF9DEC</v>
          </cell>
          <cell r="I86" t="str">
            <v>GROSFILLEX</v>
          </cell>
          <cell r="J86" t="str">
            <v>DRY BLEND/SUPPORT SANS IGN.FAB</v>
          </cell>
          <cell r="K86" t="str">
            <v>6315VF9 ; 6315VF9DEC</v>
          </cell>
          <cell r="L86" t="str">
            <v>6315VF9DEC ; 6315VF9</v>
          </cell>
        </row>
        <row r="87">
          <cell r="E87" t="str">
            <v>BRO</v>
          </cell>
          <cell r="F87" t="str">
            <v>FILTRE</v>
          </cell>
          <cell r="G87" t="str">
            <v>6337F</v>
          </cell>
          <cell r="H87"/>
          <cell r="I87"/>
          <cell r="J87" t="str">
            <v>BROYE NOIR REVET FILTRE</v>
          </cell>
          <cell r="K87" t="str">
            <v xml:space="preserve">6337F ; </v>
          </cell>
          <cell r="L87" t="str">
            <v xml:space="preserve"> ; 6337F</v>
          </cell>
        </row>
        <row r="88">
          <cell r="E88" t="str">
            <v>BRO</v>
          </cell>
          <cell r="F88" t="str">
            <v>BROYE</v>
          </cell>
          <cell r="G88" t="str">
            <v>8599B</v>
          </cell>
          <cell r="H88"/>
          <cell r="I88"/>
          <cell r="J88" t="str">
            <v>BROYE RVT PURE WHITE</v>
          </cell>
          <cell r="K88" t="str">
            <v xml:space="preserve">8599B ; </v>
          </cell>
          <cell r="L88" t="str">
            <v xml:space="preserve"> ; 8599B</v>
          </cell>
        </row>
        <row r="89">
          <cell r="E89" t="str">
            <v>BRO</v>
          </cell>
          <cell r="F89" t="str">
            <v>BROYE</v>
          </cell>
          <cell r="G89" t="str">
            <v>8599BIM</v>
          </cell>
          <cell r="H89"/>
          <cell r="I89"/>
          <cell r="J89" t="str">
            <v>BROYE RVT PURE WHITE IMPRIME</v>
          </cell>
          <cell r="K89" t="str">
            <v xml:space="preserve">8599BIM ; </v>
          </cell>
          <cell r="L89" t="str">
            <v xml:space="preserve"> ; 8599BIM</v>
          </cell>
        </row>
        <row r="90">
          <cell r="E90" t="str">
            <v>MAT</v>
          </cell>
          <cell r="F90" t="str">
            <v>POUDRE</v>
          </cell>
          <cell r="G90" t="str">
            <v>8599VF9</v>
          </cell>
          <cell r="H90" t="str">
            <v>8599VF9</v>
          </cell>
          <cell r="I90" t="str">
            <v>GROSFILLEX</v>
          </cell>
          <cell r="J90" t="str">
            <v>DRY BLEND REVT PURE WHITE</v>
          </cell>
          <cell r="K90" t="str">
            <v>8599VF9 ; 8599VF9</v>
          </cell>
          <cell r="L90" t="str">
            <v>8599VF9 ; 8599VF9</v>
          </cell>
        </row>
        <row r="91">
          <cell r="E91" t="str">
            <v>MAT</v>
          </cell>
          <cell r="F91" t="str">
            <v>POUDRE</v>
          </cell>
          <cell r="G91" t="str">
            <v>8599VF9</v>
          </cell>
          <cell r="H91" t="str">
            <v>8599VF9DEC</v>
          </cell>
          <cell r="I91" t="str">
            <v>GROSFILLEX</v>
          </cell>
          <cell r="J91" t="str">
            <v>DRY BLEND REVT PURE WHITE</v>
          </cell>
          <cell r="K91" t="str">
            <v>8599VF9 ; 8599VF9DEC</v>
          </cell>
          <cell r="L91" t="str">
            <v>8599VF9DEC ; 8599VF9</v>
          </cell>
        </row>
        <row r="92">
          <cell r="E92" t="str">
            <v>MAT</v>
          </cell>
          <cell r="F92" t="str">
            <v>POUDRE</v>
          </cell>
          <cell r="G92" t="str">
            <v>A959</v>
          </cell>
          <cell r="H92" t="str">
            <v>S099</v>
          </cell>
          <cell r="I92" t="str">
            <v>KEMONE</v>
          </cell>
          <cell r="J92" t="str">
            <v>RESINE SUSPENSION</v>
          </cell>
          <cell r="K92" t="str">
            <v>A959 ; S099</v>
          </cell>
          <cell r="L92" t="str">
            <v>S099 ; A959</v>
          </cell>
        </row>
        <row r="93">
          <cell r="E93" t="str">
            <v>MAT</v>
          </cell>
          <cell r="F93" t="str">
            <v>RESINE</v>
          </cell>
          <cell r="G93" t="str">
            <v>A959</v>
          </cell>
          <cell r="H93" t="str">
            <v>SHANGHAI-ZHUODENG</v>
          </cell>
          <cell r="I93"/>
          <cell r="J93" t="str">
            <v>RESINE SUSPENSION</v>
          </cell>
          <cell r="K93" t="str">
            <v>A959 ; SHANGHAI-ZHUODENG</v>
          </cell>
          <cell r="L93" t="str">
            <v>SHANGHAI-ZHUODENG ; A959</v>
          </cell>
        </row>
        <row r="94">
          <cell r="E94" t="str">
            <v>SILO22</v>
          </cell>
          <cell r="F94" t="str">
            <v>RESINE</v>
          </cell>
          <cell r="G94" t="str">
            <v>A959A</v>
          </cell>
          <cell r="H94" t="str">
            <v>S098-SILO22</v>
          </cell>
          <cell r="I94"/>
          <cell r="J94" t="str">
            <v>RESINE SUSPENSION KEM ONE</v>
          </cell>
          <cell r="K94" t="str">
            <v>A959A ; S098-SILO22</v>
          </cell>
          <cell r="L94" t="str">
            <v>S098-SILO22 ; A959A</v>
          </cell>
        </row>
        <row r="95">
          <cell r="E95" t="str">
            <v>SILO11</v>
          </cell>
          <cell r="F95" t="str">
            <v>RESINE</v>
          </cell>
          <cell r="G95" t="str">
            <v>A959A</v>
          </cell>
          <cell r="H95" t="str">
            <v>S099-SILO11</v>
          </cell>
          <cell r="I95"/>
          <cell r="J95" t="str">
            <v>RESINE SUSPENSION KEM ONE</v>
          </cell>
          <cell r="K95" t="str">
            <v>A959A ; S099-SILO11</v>
          </cell>
          <cell r="L95" t="str">
            <v>S099-SILO11 ; A959A</v>
          </cell>
        </row>
        <row r="96">
          <cell r="E96" t="str">
            <v>SILO22</v>
          </cell>
          <cell r="F96" t="str">
            <v>RESINE</v>
          </cell>
          <cell r="G96" t="str">
            <v>A959A</v>
          </cell>
          <cell r="H96" t="str">
            <v>S099-SILO22</v>
          </cell>
          <cell r="I96"/>
          <cell r="J96" t="str">
            <v>RESINE SUSPENSION KEM ONE</v>
          </cell>
          <cell r="K96" t="str">
            <v>A959A ; S099-SILO22</v>
          </cell>
          <cell r="L96" t="str">
            <v>S099-SILO22 ; A959A</v>
          </cell>
        </row>
        <row r="97">
          <cell r="E97" t="str">
            <v>SILO10</v>
          </cell>
          <cell r="F97" t="str">
            <v>RESINE</v>
          </cell>
          <cell r="G97" t="str">
            <v>A959A2</v>
          </cell>
          <cell r="H97" t="str">
            <v>S110P-SILO10</v>
          </cell>
          <cell r="I97"/>
          <cell r="J97" t="str">
            <v>RESINE SUSPENSION KEM ONE DPC</v>
          </cell>
          <cell r="K97" t="str">
            <v>A959A2 ; S110P-SILO10</v>
          </cell>
          <cell r="L97" t="str">
            <v>S110P-SILO10 ; A959A2</v>
          </cell>
        </row>
        <row r="98">
          <cell r="E98" t="str">
            <v>MAT</v>
          </cell>
          <cell r="F98" t="str">
            <v>RESINE</v>
          </cell>
          <cell r="G98" t="str">
            <v>A959D</v>
          </cell>
          <cell r="H98" t="str">
            <v>S1000</v>
          </cell>
          <cell r="I98"/>
          <cell r="J98" t="str">
            <v>RESINE SUSPENSION DECLASSEE</v>
          </cell>
          <cell r="K98" t="str">
            <v>A959D ; S1000</v>
          </cell>
          <cell r="L98" t="str">
            <v>S1000 ; A959D</v>
          </cell>
        </row>
        <row r="99">
          <cell r="E99" t="str">
            <v>MAT</v>
          </cell>
          <cell r="F99" t="str">
            <v>RESINE</v>
          </cell>
          <cell r="G99" t="str">
            <v>A959D</v>
          </cell>
          <cell r="H99" t="str">
            <v>S3160</v>
          </cell>
          <cell r="I99" t="str">
            <v>VINNOLIT</v>
          </cell>
          <cell r="J99" t="str">
            <v>RESINE SUSPENSION DECLASSEE</v>
          </cell>
          <cell r="K99" t="str">
            <v>A959D ; S3160</v>
          </cell>
          <cell r="L99" t="str">
            <v>S3160 ; A959D</v>
          </cell>
        </row>
        <row r="100">
          <cell r="E100" t="str">
            <v>MAT</v>
          </cell>
          <cell r="F100" t="str">
            <v>RESINE</v>
          </cell>
          <cell r="G100" t="str">
            <v>A959L</v>
          </cell>
          <cell r="H100" t="str">
            <v>S6706</v>
          </cell>
          <cell r="I100" t="str">
            <v>LVM</v>
          </cell>
          <cell r="J100" t="str">
            <v>RESINE SUSPENSION INEOS ex-LVM</v>
          </cell>
          <cell r="K100" t="str">
            <v>A959L ; S6706</v>
          </cell>
          <cell r="L100" t="str">
            <v>S6706 ; A959L</v>
          </cell>
        </row>
        <row r="101">
          <cell r="E101" t="str">
            <v>MAT</v>
          </cell>
          <cell r="F101" t="str">
            <v>RESINE</v>
          </cell>
          <cell r="G101" t="str">
            <v>A959L2</v>
          </cell>
          <cell r="H101" t="str">
            <v>S5902</v>
          </cell>
          <cell r="I101" t="str">
            <v>VINNOVA</v>
          </cell>
          <cell r="J101" t="str">
            <v>RESINE SUSPENSION INEOS S5902</v>
          </cell>
          <cell r="K101" t="str">
            <v>A959L2 ; S5902</v>
          </cell>
          <cell r="L101" t="str">
            <v>S5902 ; A959L2</v>
          </cell>
        </row>
        <row r="102">
          <cell r="E102" t="str">
            <v>SILO</v>
          </cell>
          <cell r="F102" t="str">
            <v>RESINE</v>
          </cell>
          <cell r="G102" t="str">
            <v>A959L2</v>
          </cell>
          <cell r="H102" t="str">
            <v>S5902-SILO9</v>
          </cell>
          <cell r="I102"/>
          <cell r="J102" t="str">
            <v>RESINE SUSPENSION INEOS S5902</v>
          </cell>
          <cell r="K102" t="str">
            <v>A959L2 ; S5902-SILO9</v>
          </cell>
          <cell r="L102" t="str">
            <v>S5902-SILO9 ; A959L2</v>
          </cell>
        </row>
        <row r="103">
          <cell r="E103" t="str">
            <v>MAT</v>
          </cell>
          <cell r="F103" t="str">
            <v>RESINE</v>
          </cell>
          <cell r="G103" t="str">
            <v>A959S</v>
          </cell>
          <cell r="H103" t="str">
            <v>263RB</v>
          </cell>
          <cell r="I103" t="str">
            <v>INOVYN</v>
          </cell>
          <cell r="J103" t="str">
            <v>RESINE SUSPENSION SOLVIN</v>
          </cell>
          <cell r="K103" t="str">
            <v>A959S ; 263RB</v>
          </cell>
          <cell r="L103" t="str">
            <v>263RB ; A959S</v>
          </cell>
        </row>
        <row r="104">
          <cell r="E104" t="str">
            <v>SILO11</v>
          </cell>
          <cell r="F104" t="str">
            <v>RESINE</v>
          </cell>
          <cell r="G104" t="str">
            <v>A959S</v>
          </cell>
          <cell r="H104" t="str">
            <v>263RB-SILO11</v>
          </cell>
          <cell r="I104"/>
          <cell r="J104" t="str">
            <v>RESINE SUSPENSION SOLVIN</v>
          </cell>
          <cell r="K104" t="str">
            <v>A959S ; 263RB-SILO11</v>
          </cell>
          <cell r="L104" t="str">
            <v>263RB-SILO11 ; A959S</v>
          </cell>
        </row>
        <row r="105">
          <cell r="E105" t="str">
            <v>SILO21</v>
          </cell>
          <cell r="F105" t="str">
            <v>RESINE</v>
          </cell>
          <cell r="G105" t="str">
            <v>A959SE</v>
          </cell>
          <cell r="H105" t="str">
            <v>S800-SILO21</v>
          </cell>
          <cell r="I105"/>
          <cell r="J105" t="str">
            <v>RESINE SUSPENSION SHIN-ETSU</v>
          </cell>
          <cell r="K105" t="str">
            <v>A959SE ; S800-SILO21</v>
          </cell>
          <cell r="L105" t="str">
            <v>S800-SILO21 ; A959SE</v>
          </cell>
        </row>
        <row r="106">
          <cell r="E106" t="str">
            <v>SILO11</v>
          </cell>
          <cell r="F106" t="str">
            <v>RESINE</v>
          </cell>
          <cell r="G106" t="str">
            <v>A959SE2</v>
          </cell>
          <cell r="H106" t="str">
            <v>S1000-SILO11</v>
          </cell>
          <cell r="I106"/>
          <cell r="J106" t="str">
            <v>RESINE K67 DPC</v>
          </cell>
          <cell r="K106" t="str">
            <v>A959SE2 ; S1000-SILO11</v>
          </cell>
          <cell r="L106" t="str">
            <v>S1000-SILO11 ; A959SE2</v>
          </cell>
        </row>
        <row r="107">
          <cell r="E107" t="str">
            <v>SILO8</v>
          </cell>
          <cell r="F107" t="str">
            <v>RESINE</v>
          </cell>
          <cell r="G107" t="str">
            <v>A959SE2</v>
          </cell>
          <cell r="H107" t="str">
            <v>S1000-SILO8</v>
          </cell>
          <cell r="I107"/>
          <cell r="J107" t="str">
            <v>RESINE K67 DPC</v>
          </cell>
          <cell r="K107" t="str">
            <v>A959SE2 ; S1000-SILO8</v>
          </cell>
          <cell r="L107" t="str">
            <v>S1000-SILO8 ; A959SE2</v>
          </cell>
        </row>
        <row r="108">
          <cell r="E108" t="str">
            <v>MAT</v>
          </cell>
          <cell r="F108" t="str">
            <v>RESINE</v>
          </cell>
          <cell r="G108" t="str">
            <v>A961</v>
          </cell>
          <cell r="H108" t="str">
            <v>NR950</v>
          </cell>
          <cell r="I108" t="str">
            <v>?</v>
          </cell>
          <cell r="J108" t="str">
            <v>DIOXYDE DE TITANE</v>
          </cell>
          <cell r="K108" t="str">
            <v>A961 ; NR950</v>
          </cell>
          <cell r="L108" t="str">
            <v>NR950 ; A961</v>
          </cell>
        </row>
        <row r="109">
          <cell r="E109" t="str">
            <v>MAT</v>
          </cell>
          <cell r="F109" t="str">
            <v>RESINE</v>
          </cell>
          <cell r="G109" t="str">
            <v>A961</v>
          </cell>
          <cell r="H109" t="str">
            <v>ZR110</v>
          </cell>
          <cell r="I109" t="str">
            <v>?</v>
          </cell>
          <cell r="J109" t="str">
            <v>DIOXYDE DE TITANE</v>
          </cell>
          <cell r="K109" t="str">
            <v>A961 ; ZR110</v>
          </cell>
          <cell r="L109" t="str">
            <v>ZR110 ; A961</v>
          </cell>
        </row>
        <row r="110">
          <cell r="E110" t="str">
            <v>MAT</v>
          </cell>
          <cell r="F110" t="str">
            <v>TIO2</v>
          </cell>
          <cell r="G110" t="str">
            <v>A961</v>
          </cell>
          <cell r="H110" t="str">
            <v>R208</v>
          </cell>
          <cell r="I110" t="str">
            <v>LAVOLLEE</v>
          </cell>
          <cell r="J110" t="str">
            <v>DIOXYDE DE TITANE</v>
          </cell>
          <cell r="K110" t="str">
            <v>A961 ; R208</v>
          </cell>
          <cell r="L110" t="str">
            <v>R208 ; A961</v>
          </cell>
        </row>
        <row r="111">
          <cell r="E111" t="str">
            <v>MAT</v>
          </cell>
          <cell r="F111" t="str">
            <v>RESINE</v>
          </cell>
          <cell r="G111" t="str">
            <v>A961D</v>
          </cell>
          <cell r="H111" t="str">
            <v>K2222</v>
          </cell>
          <cell r="I111" t="str">
            <v>KRONOS</v>
          </cell>
          <cell r="J111" t="str">
            <v>DIOXYDE DE TITANE DECLASSE</v>
          </cell>
          <cell r="K111" t="str">
            <v>A961D ; K2222</v>
          </cell>
          <cell r="L111" t="str">
            <v>K2222 ; A961D</v>
          </cell>
        </row>
        <row r="112">
          <cell r="E112" t="str">
            <v>MAT</v>
          </cell>
          <cell r="F112" t="str">
            <v>RESINE</v>
          </cell>
          <cell r="G112" t="str">
            <v>A961K1</v>
          </cell>
          <cell r="H112" t="str">
            <v>K2220</v>
          </cell>
          <cell r="I112" t="str">
            <v>KRONOS</v>
          </cell>
          <cell r="J112" t="str">
            <v>DIOXYDE DE TITANE KRONOS 2220</v>
          </cell>
          <cell r="K112" t="str">
            <v>A961K1 ; K2220</v>
          </cell>
          <cell r="L112" t="str">
            <v>K2220 ; A961K1</v>
          </cell>
        </row>
        <row r="113">
          <cell r="E113" t="str">
            <v>MAT</v>
          </cell>
          <cell r="F113" t="str">
            <v>TIO2</v>
          </cell>
          <cell r="G113" t="str">
            <v>A961L</v>
          </cell>
          <cell r="H113" t="str">
            <v>TIOX280</v>
          </cell>
          <cell r="I113" t="str">
            <v>LAVOLLEE</v>
          </cell>
          <cell r="J113" t="str">
            <v>DIOXYDE DE TITANE TIOX -280</v>
          </cell>
          <cell r="K113" t="str">
            <v>A961L ; TIOX280</v>
          </cell>
          <cell r="L113" t="str">
            <v>TIOX280 ; A961L</v>
          </cell>
        </row>
        <row r="114">
          <cell r="E114" t="str">
            <v>MAT</v>
          </cell>
          <cell r="F114" t="str">
            <v>TIO2</v>
          </cell>
          <cell r="G114" t="str">
            <v>A961T</v>
          </cell>
          <cell r="H114" t="str">
            <v>TIONA168</v>
          </cell>
          <cell r="I114" t="str">
            <v>CRISTAL</v>
          </cell>
          <cell r="J114" t="str">
            <v>DIOXYDE DE TITANE TIONA 168</v>
          </cell>
          <cell r="K114" t="str">
            <v>A961T ; TIONA168</v>
          </cell>
          <cell r="L114" t="str">
            <v>TIONA168 ; A961T</v>
          </cell>
        </row>
        <row r="115">
          <cell r="E115" t="str">
            <v>SILO24</v>
          </cell>
          <cell r="F115" t="str">
            <v>TITANE</v>
          </cell>
          <cell r="G115" t="str">
            <v>A961T</v>
          </cell>
          <cell r="H115" t="str">
            <v>TIONA168-SILO24</v>
          </cell>
          <cell r="I115"/>
          <cell r="J115" t="str">
            <v>DIOXYDE DE TITANE TIONA 168</v>
          </cell>
          <cell r="K115" t="str">
            <v>A961T ; TIONA168-SILO24</v>
          </cell>
          <cell r="L115" t="str">
            <v>TIONA168-SILO24 ; A961T</v>
          </cell>
        </row>
        <row r="116">
          <cell r="E116" t="str">
            <v>MAT</v>
          </cell>
          <cell r="F116" t="str">
            <v>CACO3</v>
          </cell>
          <cell r="G116" t="str">
            <v>A962</v>
          </cell>
          <cell r="H116" t="str">
            <v>HYDROCARB95T-OG</v>
          </cell>
          <cell r="I116" t="str">
            <v>OMYA</v>
          </cell>
          <cell r="J116" t="str">
            <v>CARBONATE DE CALCIUM</v>
          </cell>
          <cell r="K116" t="str">
            <v>A962 ; HYDROCARB95T-OG</v>
          </cell>
          <cell r="L116" t="str">
            <v>HYDROCARB95T-OG ; A962</v>
          </cell>
        </row>
        <row r="117">
          <cell r="E117" t="str">
            <v>SILO12</v>
          </cell>
          <cell r="F117" t="str">
            <v>CRAIE</v>
          </cell>
          <cell r="G117" t="str">
            <v>A962</v>
          </cell>
          <cell r="H117" t="str">
            <v>95T-SILO12</v>
          </cell>
          <cell r="I117"/>
          <cell r="J117" t="str">
            <v>CARBONATE DE CALCIUM</v>
          </cell>
          <cell r="K117" t="str">
            <v>A962 ; 95T-SILO12</v>
          </cell>
          <cell r="L117" t="str">
            <v>95T-SILO12 ; A962</v>
          </cell>
        </row>
        <row r="118">
          <cell r="E118" t="str">
            <v>SILO25</v>
          </cell>
          <cell r="F118" t="str">
            <v>CRAIE</v>
          </cell>
          <cell r="G118" t="str">
            <v>A962</v>
          </cell>
          <cell r="H118" t="str">
            <v>95T-SILO25</v>
          </cell>
          <cell r="I118"/>
          <cell r="J118" t="str">
            <v>CARBONATE DE CALCIUM</v>
          </cell>
          <cell r="K118" t="str">
            <v>A962 ; 95T-SILO25</v>
          </cell>
          <cell r="L118" t="str">
            <v>95T-SILO25 ; A962</v>
          </cell>
        </row>
        <row r="119">
          <cell r="E119" t="str">
            <v>MAT</v>
          </cell>
          <cell r="F119" t="str">
            <v>CACO3</v>
          </cell>
          <cell r="G119" t="str">
            <v>A962D</v>
          </cell>
          <cell r="H119" t="str">
            <v>HYDROCARB75T</v>
          </cell>
          <cell r="I119" t="str">
            <v>OMYA</v>
          </cell>
          <cell r="J119" t="str">
            <v>CARBONATE DE CALCIUM DECLASSE</v>
          </cell>
          <cell r="K119" t="str">
            <v>A962D ; HYDROCARB75T</v>
          </cell>
          <cell r="L119" t="str">
            <v>HYDROCARB75T ; A962D</v>
          </cell>
        </row>
        <row r="120">
          <cell r="E120" t="str">
            <v>MAT</v>
          </cell>
          <cell r="F120" t="str">
            <v>CACO3</v>
          </cell>
          <cell r="G120" t="str">
            <v>A962D</v>
          </cell>
          <cell r="H120" t="str">
            <v>HYDROCARB75T-OG</v>
          </cell>
          <cell r="I120" t="str">
            <v>OMYA</v>
          </cell>
          <cell r="J120" t="str">
            <v>CARBONATE DE CALCIUM DECLASSE</v>
          </cell>
          <cell r="K120" t="str">
            <v>A962D ; HYDROCARB75T-OG</v>
          </cell>
          <cell r="L120" t="str">
            <v>HYDROCARB75T-OG ; A962D</v>
          </cell>
        </row>
        <row r="121">
          <cell r="E121" t="str">
            <v>MAT</v>
          </cell>
          <cell r="F121" t="str">
            <v>CACO3</v>
          </cell>
          <cell r="G121" t="str">
            <v>A962D</v>
          </cell>
          <cell r="H121" t="str">
            <v>HYDROCARB95T-OG</v>
          </cell>
          <cell r="I121" t="str">
            <v>OMYA</v>
          </cell>
          <cell r="J121" t="str">
            <v>CARBONATE DE CALCIUM DECLASSE</v>
          </cell>
          <cell r="K121" t="str">
            <v>A962D ; HYDROCARB95T-OG</v>
          </cell>
          <cell r="L121" t="str">
            <v>HYDROCARB95T-OG ; A962D</v>
          </cell>
        </row>
        <row r="122">
          <cell r="E122" t="str">
            <v>MAT</v>
          </cell>
          <cell r="F122" t="str">
            <v>CACO3</v>
          </cell>
          <cell r="G122" t="str">
            <v>A962D</v>
          </cell>
          <cell r="H122" t="str">
            <v>OMYACARB1TSL</v>
          </cell>
          <cell r="I122" t="str">
            <v>OMYA</v>
          </cell>
          <cell r="J122" t="str">
            <v>CARBONATE DE CALCIUM DECLASSE</v>
          </cell>
          <cell r="K122" t="str">
            <v>A962D ; OMYACARB1TSL</v>
          </cell>
          <cell r="L122" t="str">
            <v>OMYACARB1TSL ; A962D</v>
          </cell>
        </row>
        <row r="123">
          <cell r="E123" t="str">
            <v>BRO</v>
          </cell>
          <cell r="F123" t="str">
            <v>BROYE</v>
          </cell>
          <cell r="G123" t="str">
            <v>A993B1</v>
          </cell>
          <cell r="H123"/>
          <cell r="I123"/>
          <cell r="J123" t="str">
            <v>BROYE PROFILES VR SS JOINTS</v>
          </cell>
          <cell r="K123" t="str">
            <v xml:space="preserve">A993B1 ; </v>
          </cell>
          <cell r="L123" t="str">
            <v xml:space="preserve"> ; A993B1</v>
          </cell>
        </row>
        <row r="124">
          <cell r="E124" t="str">
            <v>BRO</v>
          </cell>
          <cell r="F124" t="str">
            <v>BROYE</v>
          </cell>
          <cell r="G124" t="str">
            <v>A993B1W</v>
          </cell>
          <cell r="H124"/>
          <cell r="I124"/>
          <cell r="J124" t="str">
            <v>BROYE PROFIL VR SS JOINTS BDPC</v>
          </cell>
          <cell r="K124" t="str">
            <v xml:space="preserve">A993B1W ; </v>
          </cell>
          <cell r="L124" t="str">
            <v xml:space="preserve"> ; A993B1W</v>
          </cell>
        </row>
        <row r="125">
          <cell r="E125" t="str">
            <v>BRO</v>
          </cell>
          <cell r="F125" t="str">
            <v>BROYE</v>
          </cell>
          <cell r="G125" t="str">
            <v>A993B2</v>
          </cell>
          <cell r="H125"/>
          <cell r="I125"/>
          <cell r="J125" t="str">
            <v>BROYE CHIQUES</v>
          </cell>
          <cell r="K125" t="str">
            <v xml:space="preserve">A993B2 ; </v>
          </cell>
          <cell r="L125" t="str">
            <v xml:space="preserve"> ; A993B2</v>
          </cell>
        </row>
        <row r="126">
          <cell r="E126" t="str">
            <v>BRO</v>
          </cell>
          <cell r="F126" t="str">
            <v>BROYE</v>
          </cell>
          <cell r="G126" t="str">
            <v>A993BC1</v>
          </cell>
          <cell r="H126"/>
          <cell r="I126"/>
          <cell r="J126" t="str">
            <v>BROYE OUVR/DORM/TRAV HORS COEX</v>
          </cell>
          <cell r="K126" t="str">
            <v xml:space="preserve">A993BC1 ; </v>
          </cell>
          <cell r="L126" t="str">
            <v xml:space="preserve"> ; A993BC1</v>
          </cell>
        </row>
        <row r="127">
          <cell r="E127" t="str">
            <v>BRO</v>
          </cell>
          <cell r="F127" t="str">
            <v>BROYE</v>
          </cell>
          <cell r="G127" t="str">
            <v>A993BC1W</v>
          </cell>
          <cell r="H127"/>
          <cell r="I127"/>
          <cell r="J127" t="str">
            <v>BROYE OUVR/DORM/TRAV HORS COEX</v>
          </cell>
          <cell r="K127" t="str">
            <v xml:space="preserve">A993BC1W ; </v>
          </cell>
          <cell r="L127" t="str">
            <v xml:space="preserve"> ; A993BC1W</v>
          </cell>
        </row>
        <row r="128">
          <cell r="E128" t="str">
            <v>BRO</v>
          </cell>
          <cell r="F128" t="str">
            <v>BROYE</v>
          </cell>
          <cell r="G128" t="str">
            <v>A993BC2</v>
          </cell>
          <cell r="H128"/>
          <cell r="I128"/>
          <cell r="J128" t="str">
            <v>BROYE HABI/PARC/SOUB/OUV/DOR C</v>
          </cell>
          <cell r="K128" t="str">
            <v xml:space="preserve">A993BC2 ; </v>
          </cell>
          <cell r="L128" t="str">
            <v xml:space="preserve"> ; A993BC2</v>
          </cell>
        </row>
        <row r="129">
          <cell r="E129" t="str">
            <v>BRO</v>
          </cell>
          <cell r="F129" t="str">
            <v>BROYE</v>
          </cell>
          <cell r="G129" t="str">
            <v>A993BC2i</v>
          </cell>
          <cell r="H129"/>
          <cell r="I129"/>
          <cell r="J129" t="str">
            <v>BROYE TOUS PROFILS IMPRIMES</v>
          </cell>
          <cell r="K129" t="str">
            <v xml:space="preserve">A993BC2i ; </v>
          </cell>
          <cell r="L129" t="str">
            <v xml:space="preserve"> ; A993BC2i</v>
          </cell>
        </row>
        <row r="130">
          <cell r="E130" t="str">
            <v>MAT</v>
          </cell>
          <cell r="F130" t="str">
            <v>SOUPLES</v>
          </cell>
          <cell r="G130" t="str">
            <v>AA88</v>
          </cell>
          <cell r="H130" t="str">
            <v>EP812/G258/AASE</v>
          </cell>
          <cell r="I130" t="str">
            <v>SOLVAY</v>
          </cell>
          <cell r="J130" t="str">
            <v>PVC SOUPLE GRIS EP812/G258/AC</v>
          </cell>
          <cell r="K130" t="str">
            <v>AA88 ; EP812/G258/AASE</v>
          </cell>
          <cell r="L130" t="str">
            <v>EP812/G258/AASE ; AA88</v>
          </cell>
        </row>
        <row r="131">
          <cell r="E131" t="str">
            <v>MAT</v>
          </cell>
          <cell r="F131" t="str">
            <v>ANTICHOC</v>
          </cell>
          <cell r="G131" t="str">
            <v>AH41</v>
          </cell>
          <cell r="H131" t="str">
            <v>KM361</v>
          </cell>
          <cell r="I131" t="str">
            <v>DOW</v>
          </cell>
          <cell r="J131" t="str">
            <v>MODIFIANT CHOC</v>
          </cell>
          <cell r="K131" t="str">
            <v>AH41 ; KM361</v>
          </cell>
          <cell r="L131" t="str">
            <v>KM361 ; AH41</v>
          </cell>
        </row>
        <row r="132">
          <cell r="E132" t="str">
            <v>SILO23</v>
          </cell>
          <cell r="F132" t="str">
            <v>ANTICHOC</v>
          </cell>
          <cell r="G132" t="str">
            <v>AH41</v>
          </cell>
          <cell r="H132" t="str">
            <v>KM361-SILO23</v>
          </cell>
          <cell r="I132"/>
          <cell r="J132" t="str">
            <v>MODIFIANT CHOC</v>
          </cell>
          <cell r="K132" t="str">
            <v>AH41 ; KM361-SILO23</v>
          </cell>
          <cell r="L132" t="str">
            <v>KM361-SILO23 ; AH41</v>
          </cell>
        </row>
        <row r="133">
          <cell r="E133" t="str">
            <v>MAT</v>
          </cell>
          <cell r="F133" t="str">
            <v>TIO2</v>
          </cell>
          <cell r="G133" t="str">
            <v>AH42</v>
          </cell>
          <cell r="H133" t="str">
            <v>TIOXYDE-ANTIMOINE</v>
          </cell>
          <cell r="I133" t="str">
            <v>?</v>
          </cell>
          <cell r="J133" t="str">
            <v>TRIOXYDE D'ANTIMOINE</v>
          </cell>
          <cell r="K133" t="str">
            <v>AH42 ; TIOXYDE-ANTIMOINE</v>
          </cell>
          <cell r="L133" t="str">
            <v>TIOXYDE-ANTIMOINE ; AH42</v>
          </cell>
        </row>
        <row r="134">
          <cell r="E134" t="str">
            <v>BRO</v>
          </cell>
          <cell r="F134" t="str">
            <v>FILTRE</v>
          </cell>
          <cell r="G134" t="str">
            <v>AI08F</v>
          </cell>
          <cell r="H134"/>
          <cell r="I134"/>
          <cell r="J134" t="str">
            <v>MATIERE FILTREE REGRANULE GRIS</v>
          </cell>
          <cell r="K134" t="str">
            <v xml:space="preserve">AI08F ; </v>
          </cell>
          <cell r="L134" t="str">
            <v xml:space="preserve"> ; AI08F</v>
          </cell>
        </row>
        <row r="135">
          <cell r="E135" t="str">
            <v>BRO</v>
          </cell>
          <cell r="F135" t="str">
            <v>BROYE</v>
          </cell>
          <cell r="G135" t="str">
            <v>AL03B</v>
          </cell>
          <cell r="H135"/>
          <cell r="I135"/>
          <cell r="J135" t="str">
            <v>BROYE PVC BLC MONO</v>
          </cell>
          <cell r="K135" t="str">
            <v xml:space="preserve">AL03B ; </v>
          </cell>
          <cell r="L135" t="str">
            <v xml:space="preserve"> ; AL03B</v>
          </cell>
        </row>
        <row r="136">
          <cell r="E136" t="str">
            <v>BRO</v>
          </cell>
          <cell r="F136" t="str">
            <v>FILTRE</v>
          </cell>
          <cell r="G136" t="str">
            <v>AL03F</v>
          </cell>
          <cell r="H136"/>
          <cell r="I136"/>
          <cell r="J136" t="str">
            <v>BROYE PVC BLC MONO FILTRE</v>
          </cell>
          <cell r="K136" t="str">
            <v xml:space="preserve">AL03F ; </v>
          </cell>
          <cell r="L136" t="str">
            <v xml:space="preserve"> ; AL03F</v>
          </cell>
        </row>
        <row r="137">
          <cell r="E137" t="str">
            <v>MAT</v>
          </cell>
          <cell r="F137" t="str">
            <v>GRANULE</v>
          </cell>
          <cell r="G137" t="str">
            <v>AL05</v>
          </cell>
          <cell r="H137">
            <v>7016001</v>
          </cell>
          <cell r="I137" t="str">
            <v>VEKA</v>
          </cell>
          <cell r="J137" t="str">
            <v>PVC RECYCLE ANTHR L30</v>
          </cell>
          <cell r="K137" t="str">
            <v>AL05 ; 7016001</v>
          </cell>
          <cell r="L137" t="str">
            <v>7016001 ; AL05</v>
          </cell>
        </row>
        <row r="138">
          <cell r="E138" t="str">
            <v>BRO</v>
          </cell>
          <cell r="F138" t="str">
            <v>BROYE</v>
          </cell>
          <cell r="G138" t="str">
            <v>AL05B</v>
          </cell>
          <cell r="H138" t="str">
            <v>PAPREC7011</v>
          </cell>
          <cell r="I138" t="str">
            <v>PAPREC</v>
          </cell>
          <cell r="J138" t="str">
            <v>PVC RECYCLE GRIS  L45</v>
          </cell>
          <cell r="K138" t="str">
            <v>AL05B ; PAPREC7011</v>
          </cell>
          <cell r="L138" t="str">
            <v>PAPREC7011 ; AL05B</v>
          </cell>
        </row>
        <row r="139">
          <cell r="E139" t="str">
            <v>BRO</v>
          </cell>
          <cell r="F139" t="str">
            <v>BROYE</v>
          </cell>
          <cell r="G139" t="str">
            <v>AL05B</v>
          </cell>
          <cell r="H139" t="str">
            <v>VEKA7012.001</v>
          </cell>
          <cell r="I139" t="str">
            <v>VEKA</v>
          </cell>
          <cell r="J139" t="str">
            <v>PVC RECYCLE GRIS  L45</v>
          </cell>
          <cell r="K139" t="str">
            <v>AL05B ; VEKA7012.001</v>
          </cell>
          <cell r="L139" t="str">
            <v>VEKA7012.001 ; AL05B</v>
          </cell>
        </row>
        <row r="140">
          <cell r="E140" t="str">
            <v>MAT</v>
          </cell>
          <cell r="F140" t="str">
            <v>COLORANT</v>
          </cell>
          <cell r="G140" t="str">
            <v>AL14</v>
          </cell>
          <cell r="H140" t="str">
            <v>M129321</v>
          </cell>
          <cell r="I140" t="str">
            <v>ELIAN</v>
          </cell>
          <cell r="J140" t="str">
            <v>MM GRIS FONCE à 2% VOLUM'UP</v>
          </cell>
          <cell r="K140" t="str">
            <v>AL14 ; M129321</v>
          </cell>
          <cell r="L140" t="str">
            <v>M129321 ; AL14</v>
          </cell>
        </row>
        <row r="141">
          <cell r="E141" t="str">
            <v>BRO</v>
          </cell>
          <cell r="F141" t="str">
            <v>BROYE</v>
          </cell>
          <cell r="G141" t="str">
            <v>AL14B</v>
          </cell>
          <cell r="H141"/>
          <cell r="I141"/>
          <cell r="J141" t="str">
            <v>BROYE NEO ALVEO + 375 V</v>
          </cell>
          <cell r="K141" t="str">
            <v xml:space="preserve">AL14B ; </v>
          </cell>
          <cell r="L141" t="str">
            <v xml:space="preserve"> ; AL14B</v>
          </cell>
        </row>
        <row r="142">
          <cell r="E142" t="str">
            <v>BRO</v>
          </cell>
          <cell r="F142" t="str">
            <v>FILTRE</v>
          </cell>
          <cell r="G142" t="str">
            <v>AL14F</v>
          </cell>
          <cell r="H142"/>
          <cell r="I142"/>
          <cell r="J142" t="str">
            <v>MATIERE FILTREE REGRANULE GRIS</v>
          </cell>
          <cell r="K142" t="str">
            <v xml:space="preserve">AL14F ; </v>
          </cell>
          <cell r="L142" t="str">
            <v xml:space="preserve"> ; AL14F</v>
          </cell>
        </row>
        <row r="143">
          <cell r="E143" t="str">
            <v>BRO</v>
          </cell>
          <cell r="F143" t="str">
            <v>BROYE</v>
          </cell>
          <cell r="G143" t="str">
            <v>AL14J500BIM</v>
          </cell>
          <cell r="H143"/>
          <cell r="I143"/>
          <cell r="J143" t="str">
            <v>BROYE NEO ALVEO IMPRIME</v>
          </cell>
          <cell r="K143" t="str">
            <v xml:space="preserve">AL14J500BIM ; </v>
          </cell>
          <cell r="L143" t="str">
            <v xml:space="preserve"> ; AL14J500BIM</v>
          </cell>
        </row>
        <row r="144">
          <cell r="E144" t="str">
            <v>MAT</v>
          </cell>
          <cell r="F144" t="str">
            <v>COLORANT</v>
          </cell>
          <cell r="G144" t="str">
            <v>AL27</v>
          </cell>
          <cell r="H144" t="str">
            <v>M207664</v>
          </cell>
          <cell r="I144" t="str">
            <v>ELIAN</v>
          </cell>
          <cell r="J144" t="str">
            <v>MM GRIS VERT à 0,9%</v>
          </cell>
          <cell r="K144" t="str">
            <v>AL27 ; M207664</v>
          </cell>
          <cell r="L144" t="str">
            <v>M207664 ; AL27</v>
          </cell>
        </row>
        <row r="145">
          <cell r="E145" t="str">
            <v>MAT</v>
          </cell>
          <cell r="F145" t="str">
            <v>COLORANT</v>
          </cell>
          <cell r="G145" t="str">
            <v>AL28</v>
          </cell>
          <cell r="H145" t="str">
            <v>M154643</v>
          </cell>
          <cell r="I145" t="str">
            <v>ELIAN</v>
          </cell>
          <cell r="J145" t="str">
            <v>POUDRE GRIS BLEU à 0,26%</v>
          </cell>
          <cell r="K145" t="str">
            <v>AL28 ; M154643</v>
          </cell>
          <cell r="L145" t="str">
            <v>M154643 ; AL28</v>
          </cell>
        </row>
        <row r="146">
          <cell r="E146" t="str">
            <v>MAT</v>
          </cell>
          <cell r="F146" t="str">
            <v>COLORANT</v>
          </cell>
          <cell r="G146" t="str">
            <v>AL62</v>
          </cell>
          <cell r="H146"/>
          <cell r="I146"/>
          <cell r="J146" t="str">
            <v>PVC RIGIDE GRIS/BLEU</v>
          </cell>
          <cell r="K146" t="str">
            <v xml:space="preserve">AL62 ; </v>
          </cell>
          <cell r="L146" t="str">
            <v xml:space="preserve"> ; AL62</v>
          </cell>
        </row>
        <row r="147">
          <cell r="E147" t="str">
            <v>MAT</v>
          </cell>
          <cell r="F147" t="str">
            <v>POUDRE</v>
          </cell>
          <cell r="G147" t="str">
            <v>AL62VF9</v>
          </cell>
          <cell r="H147" t="str">
            <v>AL62VF9</v>
          </cell>
          <cell r="I147" t="str">
            <v>GROSFILLEX</v>
          </cell>
          <cell r="J147" t="str">
            <v>PVC RIGIDE GRIS/BLEU  fabriqué</v>
          </cell>
          <cell r="K147" t="str">
            <v>AL62VF9 ; AL62VF9</v>
          </cell>
          <cell r="L147" t="str">
            <v>AL62VF9 ; AL62VF9</v>
          </cell>
        </row>
        <row r="148">
          <cell r="E148" t="str">
            <v>MAT</v>
          </cell>
          <cell r="F148" t="str">
            <v>POUDRE</v>
          </cell>
          <cell r="G148" t="str">
            <v>AL62VF9</v>
          </cell>
          <cell r="H148" t="str">
            <v>AL62VF9DEC</v>
          </cell>
          <cell r="I148" t="str">
            <v>GROSFILLEX</v>
          </cell>
          <cell r="J148" t="str">
            <v>PVC RIGIDE GRIS/BLEU  fabriqué</v>
          </cell>
          <cell r="K148" t="str">
            <v>AL62VF9 ; AL62VF9DEC</v>
          </cell>
          <cell r="L148" t="str">
            <v>AL62VF9DEC ; AL62VF9</v>
          </cell>
        </row>
        <row r="149">
          <cell r="E149" t="str">
            <v>MAT</v>
          </cell>
          <cell r="F149" t="str">
            <v>POUDRE</v>
          </cell>
          <cell r="G149" t="str">
            <v>AL63VF9</v>
          </cell>
          <cell r="H149" t="str">
            <v>AL63VF9</v>
          </cell>
          <cell r="I149" t="str">
            <v>GROSFILLEX</v>
          </cell>
          <cell r="J149" t="str">
            <v>PVC RIGIDE GRIS/VERT fabriqué</v>
          </cell>
          <cell r="K149" t="str">
            <v>AL63VF9 ; AL63VF9</v>
          </cell>
          <cell r="L149" t="str">
            <v>AL63VF9 ; AL63VF9</v>
          </cell>
        </row>
        <row r="150">
          <cell r="E150" t="str">
            <v>MAT</v>
          </cell>
          <cell r="F150" t="str">
            <v>SOUPLES</v>
          </cell>
          <cell r="G150" t="str">
            <v>AL69</v>
          </cell>
          <cell r="H150" t="str">
            <v>EP800/G231</v>
          </cell>
          <cell r="I150" t="str">
            <v>SOLVAY</v>
          </cell>
          <cell r="J150" t="str">
            <v>PVC PLASTIF GR/BLEU EP800/G231</v>
          </cell>
          <cell r="K150" t="str">
            <v>AL69 ; EP800/G231</v>
          </cell>
          <cell r="L150" t="str">
            <v>EP800/G231 ; AL69</v>
          </cell>
        </row>
        <row r="151">
          <cell r="E151" t="str">
            <v>BRO</v>
          </cell>
          <cell r="F151" t="str">
            <v>BROYE</v>
          </cell>
          <cell r="G151" t="str">
            <v>AL82B2</v>
          </cell>
          <cell r="H151"/>
          <cell r="I151"/>
          <cell r="J151" t="str">
            <v>BROYE ABRI ORIGINE EXTRUSION</v>
          </cell>
          <cell r="K151" t="str">
            <v xml:space="preserve">AL82B2 ; </v>
          </cell>
          <cell r="L151" t="str">
            <v xml:space="preserve"> ; AL82B2</v>
          </cell>
        </row>
        <row r="152">
          <cell r="E152" t="str">
            <v>BRO</v>
          </cell>
          <cell r="F152" t="str">
            <v>FILTRE</v>
          </cell>
          <cell r="G152" t="str">
            <v>AL82F</v>
          </cell>
          <cell r="H152"/>
          <cell r="I152"/>
          <cell r="J152" t="str">
            <v>BROYE ABRI FILTRE</v>
          </cell>
          <cell r="K152" t="str">
            <v xml:space="preserve">AL82F ; </v>
          </cell>
          <cell r="L152" t="str">
            <v xml:space="preserve"> ; AL82F</v>
          </cell>
        </row>
        <row r="153">
          <cell r="E153" t="str">
            <v>BRO</v>
          </cell>
          <cell r="F153" t="str">
            <v>BROYE</v>
          </cell>
          <cell r="G153" t="str">
            <v>AL82PMMA</v>
          </cell>
          <cell r="H153" t="str">
            <v>NOIR</v>
          </cell>
          <cell r="I153"/>
          <cell r="J153" t="str">
            <v>BROYE ABRI PMMA Origine EXTR</v>
          </cell>
          <cell r="K153" t="str">
            <v>AL82PMMA ; NOIR</v>
          </cell>
          <cell r="L153" t="str">
            <v>NOIR ; AL82PMMA</v>
          </cell>
        </row>
        <row r="154">
          <cell r="E154" t="str">
            <v>BRO</v>
          </cell>
          <cell r="F154" t="str">
            <v>BROYE</v>
          </cell>
          <cell r="G154" t="str">
            <v>AL82PMMA</v>
          </cell>
          <cell r="H154" t="str">
            <v>ROUGE</v>
          </cell>
          <cell r="I154"/>
          <cell r="J154" t="str">
            <v>BROYE ABRI PMMA Origine EXTR</v>
          </cell>
          <cell r="K154" t="str">
            <v>AL82PMMA ; ROUGE</v>
          </cell>
          <cell r="L154" t="str">
            <v>ROUGE ; AL82PMMA</v>
          </cell>
        </row>
        <row r="155">
          <cell r="E155" t="str">
            <v>BRO</v>
          </cell>
          <cell r="F155" t="str">
            <v>BROYE</v>
          </cell>
          <cell r="G155" t="str">
            <v>AL83B2E</v>
          </cell>
          <cell r="H155"/>
          <cell r="I155"/>
          <cell r="J155" t="str">
            <v>BROYE ABRI ORIGINE DPE</v>
          </cell>
          <cell r="K155" t="str">
            <v xml:space="preserve">AL83B2E ; </v>
          </cell>
          <cell r="L155" t="str">
            <v xml:space="preserve"> ; AL83B2E</v>
          </cell>
        </row>
        <row r="156">
          <cell r="E156" t="str">
            <v>BRO</v>
          </cell>
          <cell r="F156" t="str">
            <v>BROYE</v>
          </cell>
          <cell r="G156" t="str">
            <v>AL83PMMA</v>
          </cell>
          <cell r="H156"/>
          <cell r="I156"/>
          <cell r="J156" t="str">
            <v>BROYE ABRI PMMA Origine DPE</v>
          </cell>
          <cell r="K156" t="str">
            <v xml:space="preserve">AL83PMMA ; </v>
          </cell>
          <cell r="L156" t="str">
            <v xml:space="preserve"> ; AL83PMMA</v>
          </cell>
        </row>
        <row r="157">
          <cell r="E157" t="str">
            <v>MAT</v>
          </cell>
          <cell r="F157" t="str">
            <v>COLORANT</v>
          </cell>
          <cell r="G157" t="str">
            <v>AM46</v>
          </cell>
          <cell r="H157" t="str">
            <v>M231243</v>
          </cell>
          <cell r="I157" t="str">
            <v>ELIAN</v>
          </cell>
          <cell r="J157" t="str">
            <v>MM GRIS MOYEN à 1%</v>
          </cell>
          <cell r="K157" t="str">
            <v>AM46 ; M231243</v>
          </cell>
          <cell r="L157" t="str">
            <v>M231243 ; AM46</v>
          </cell>
        </row>
        <row r="158">
          <cell r="E158" t="str">
            <v>BRO</v>
          </cell>
          <cell r="F158" t="str">
            <v>FILTRE</v>
          </cell>
          <cell r="G158" t="str">
            <v>AM46COEXTF</v>
          </cell>
          <cell r="H158"/>
          <cell r="I158"/>
          <cell r="J158" t="str">
            <v>BROYE GRIS BLEU RGT FILTRE CO</v>
          </cell>
          <cell r="K158" t="str">
            <v xml:space="preserve">AM46COEXTF ; </v>
          </cell>
          <cell r="L158" t="str">
            <v xml:space="preserve"> ; AM46COEXTF</v>
          </cell>
        </row>
        <row r="159">
          <cell r="E159" t="str">
            <v>BRO</v>
          </cell>
          <cell r="F159" t="str">
            <v>FILTRE</v>
          </cell>
          <cell r="G159" t="str">
            <v>AM46F</v>
          </cell>
          <cell r="H159"/>
          <cell r="I159"/>
          <cell r="J159" t="str">
            <v>BROYE GRIS MOYEN RGT FILTRE</v>
          </cell>
          <cell r="K159" t="str">
            <v xml:space="preserve">AM46F ; </v>
          </cell>
          <cell r="L159" t="str">
            <v xml:space="preserve"> ; AM46F</v>
          </cell>
        </row>
        <row r="160">
          <cell r="E160" t="str">
            <v>MAT</v>
          </cell>
          <cell r="F160" t="str">
            <v>COLORANT</v>
          </cell>
          <cell r="G160" t="str">
            <v>AM59</v>
          </cell>
          <cell r="H160" t="str">
            <v>M124037</v>
          </cell>
          <cell r="I160" t="str">
            <v>ELIAN</v>
          </cell>
          <cell r="J160" t="str">
            <v>MM BLEU  A 1,5% SPACY</v>
          </cell>
          <cell r="K160" t="str">
            <v>AM59 ; M124037</v>
          </cell>
          <cell r="L160" t="str">
            <v>M124037 ; AM59</v>
          </cell>
        </row>
        <row r="161">
          <cell r="E161" t="str">
            <v>BRO</v>
          </cell>
          <cell r="F161" t="str">
            <v>FILTRE</v>
          </cell>
          <cell r="G161" t="str">
            <v>AM59F</v>
          </cell>
          <cell r="H161"/>
          <cell r="I161"/>
          <cell r="J161" t="str">
            <v>MATIERE FILTREE REGRANULE GRIS</v>
          </cell>
          <cell r="K161" t="str">
            <v xml:space="preserve">AM59F ; </v>
          </cell>
          <cell r="L161" t="str">
            <v xml:space="preserve"> ; AM59F</v>
          </cell>
        </row>
        <row r="162">
          <cell r="E162" t="str">
            <v>MAT</v>
          </cell>
          <cell r="F162" t="str">
            <v>POUDRE</v>
          </cell>
          <cell r="G162" t="str">
            <v>AM62VF1</v>
          </cell>
          <cell r="H162"/>
          <cell r="I162"/>
          <cell r="J162" t="str">
            <v>DRY BLEND RANGEMENT alimen.ACH</v>
          </cell>
          <cell r="K162" t="str">
            <v xml:space="preserve">AM62VF1 ; </v>
          </cell>
          <cell r="L162" t="str">
            <v xml:space="preserve"> ; AM62VF1</v>
          </cell>
        </row>
        <row r="163">
          <cell r="E163" t="str">
            <v>MAT</v>
          </cell>
          <cell r="F163" t="str">
            <v>POUDRE</v>
          </cell>
          <cell r="G163" t="str">
            <v>AM62VF9</v>
          </cell>
          <cell r="H163" t="str">
            <v>AM62VF9</v>
          </cell>
          <cell r="I163" t="str">
            <v>GROSFILLEX</v>
          </cell>
          <cell r="J163" t="str">
            <v>DRY BLEND RANG/alim Fabriqué</v>
          </cell>
          <cell r="K163" t="str">
            <v>AM62VF9 ; AM62VF9</v>
          </cell>
          <cell r="L163" t="str">
            <v>AM62VF9 ; AM62VF9</v>
          </cell>
        </row>
        <row r="164">
          <cell r="E164" t="str">
            <v>MAT</v>
          </cell>
          <cell r="F164" t="str">
            <v>POUDRE</v>
          </cell>
          <cell r="G164" t="str">
            <v>AM62VF9</v>
          </cell>
          <cell r="H164" t="str">
            <v>AM62VF9DEC</v>
          </cell>
          <cell r="I164" t="str">
            <v>GROSFILLEX</v>
          </cell>
          <cell r="J164" t="str">
            <v>DRY BLEND RANG/alim Fabriqué</v>
          </cell>
          <cell r="K164" t="str">
            <v>AM62VF9 ; AM62VF9DEC</v>
          </cell>
          <cell r="L164" t="str">
            <v>AM62VF9DEC ; AM62VF9</v>
          </cell>
        </row>
        <row r="165">
          <cell r="E165" t="str">
            <v>MAT</v>
          </cell>
          <cell r="F165" t="str">
            <v>ONEPACK</v>
          </cell>
          <cell r="G165" t="str">
            <v>AM63</v>
          </cell>
          <cell r="H165" t="str">
            <v>CZ3041</v>
          </cell>
          <cell r="I165" t="str">
            <v>REAGENS</v>
          </cell>
          <cell r="J165" t="str">
            <v>ONE PACK ALIMENTAIRE</v>
          </cell>
          <cell r="K165" t="str">
            <v>AM63 ; CZ3041</v>
          </cell>
          <cell r="L165" t="str">
            <v>CZ3041 ; AM63</v>
          </cell>
        </row>
        <row r="166">
          <cell r="E166" t="str">
            <v>MAT</v>
          </cell>
          <cell r="F166" t="str">
            <v>COLORANT</v>
          </cell>
          <cell r="G166" t="str">
            <v>AM90</v>
          </cell>
          <cell r="H166" t="str">
            <v>M209056PVCS</v>
          </cell>
          <cell r="I166" t="str">
            <v>MASTER Tech</v>
          </cell>
          <cell r="J166" t="str">
            <v>MM BEIGE ABRI JARDIN 2%</v>
          </cell>
          <cell r="K166" t="str">
            <v>AM90 ; M209056PVCS</v>
          </cell>
          <cell r="L166" t="str">
            <v>M209056PVCS ; AM90</v>
          </cell>
        </row>
        <row r="167">
          <cell r="E167" t="str">
            <v>MAT</v>
          </cell>
          <cell r="F167" t="str">
            <v>COLORANT</v>
          </cell>
          <cell r="G167" t="str">
            <v>AM97</v>
          </cell>
          <cell r="H167" t="str">
            <v>M124222</v>
          </cell>
          <cell r="I167" t="str">
            <v>ELIAN</v>
          </cell>
          <cell r="J167" t="str">
            <v>MM JAUNE FONCE (MERISIER) 2%</v>
          </cell>
          <cell r="K167" t="str">
            <v>AM97 ; M124222</v>
          </cell>
          <cell r="L167" t="str">
            <v>M124222 ; AM97</v>
          </cell>
        </row>
        <row r="168">
          <cell r="E168" t="str">
            <v>MAT</v>
          </cell>
          <cell r="F168" t="str">
            <v>GRANULE</v>
          </cell>
          <cell r="G168" t="str">
            <v>AN32</v>
          </cell>
          <cell r="H168" t="str">
            <v>HFI7-Frosted</v>
          </cell>
          <cell r="I168" t="str">
            <v>GAZECHIM</v>
          </cell>
          <cell r="J168" t="str">
            <v>MATIERE PMMA TRANSP GIVRE</v>
          </cell>
          <cell r="K168" t="str">
            <v>AN32 ; HFI7-Frosted</v>
          </cell>
          <cell r="L168" t="str">
            <v>HFI7-Frosted ; AN32</v>
          </cell>
        </row>
        <row r="169">
          <cell r="E169" t="str">
            <v>MAT</v>
          </cell>
          <cell r="F169" t="str">
            <v>COLORANT</v>
          </cell>
          <cell r="G169" t="str">
            <v>AN33</v>
          </cell>
          <cell r="H169" t="str">
            <v>1259PMMA</v>
          </cell>
          <cell r="I169" t="str">
            <v>COLOR SYSTEM</v>
          </cell>
          <cell r="J169" t="str">
            <v>MM ROUGE 1259PPMMA 4% extrusio</v>
          </cell>
          <cell r="K169" t="str">
            <v>AN33 ; 1259PMMA</v>
          </cell>
          <cell r="L169" t="str">
            <v>1259PMMA ; AN33</v>
          </cell>
        </row>
        <row r="170">
          <cell r="E170" t="str">
            <v>MAT</v>
          </cell>
          <cell r="F170" t="str">
            <v>COLORANT</v>
          </cell>
          <cell r="G170" t="str">
            <v>AN34</v>
          </cell>
          <cell r="H170" t="str">
            <v>4137PMMA</v>
          </cell>
          <cell r="I170" t="str">
            <v>COLOR SYSTEM</v>
          </cell>
          <cell r="J170" t="str">
            <v>MM VERT 4137PPMMA 4% extrusion</v>
          </cell>
          <cell r="K170" t="str">
            <v>AN34 ; 4137PMMA</v>
          </cell>
          <cell r="L170" t="str">
            <v>4137PMMA ; AN34</v>
          </cell>
        </row>
        <row r="171">
          <cell r="E171" t="str">
            <v>MAT</v>
          </cell>
          <cell r="F171" t="str">
            <v>COLORANT</v>
          </cell>
          <cell r="G171" t="str">
            <v>AN35</v>
          </cell>
          <cell r="H171" t="str">
            <v>4138PMMA</v>
          </cell>
          <cell r="I171" t="str">
            <v>COLOR SYSTEM</v>
          </cell>
          <cell r="J171" t="str">
            <v>MM VERT 4138PPMMA 4% extrusion</v>
          </cell>
          <cell r="K171" t="str">
            <v>AN35 ; 4138PMMA</v>
          </cell>
          <cell r="L171" t="str">
            <v>4138PMMA ; AN35</v>
          </cell>
        </row>
        <row r="172">
          <cell r="E172" t="str">
            <v>MAT</v>
          </cell>
          <cell r="F172" t="str">
            <v>COLORANT</v>
          </cell>
          <cell r="G172" t="str">
            <v>AN36</v>
          </cell>
          <cell r="H172" t="str">
            <v>5141PMMA</v>
          </cell>
          <cell r="I172" t="str">
            <v>COLOR SYSTEM</v>
          </cell>
          <cell r="J172" t="str">
            <v>MM BLEU 5141PPMMA 4% extrusion</v>
          </cell>
          <cell r="K172" t="str">
            <v>AN36 ; 5141PMMA</v>
          </cell>
          <cell r="L172" t="str">
            <v>5141PMMA ; AN36</v>
          </cell>
        </row>
        <row r="173">
          <cell r="E173" t="str">
            <v>MAT</v>
          </cell>
          <cell r="F173" t="str">
            <v>COLORANT</v>
          </cell>
          <cell r="G173" t="str">
            <v>AN37</v>
          </cell>
          <cell r="H173" t="str">
            <v>8050PMMA</v>
          </cell>
          <cell r="I173" t="str">
            <v>COLOR SYSTEM</v>
          </cell>
          <cell r="J173" t="str">
            <v>MM BEIGE 8050PPMMA 4% extrusio</v>
          </cell>
          <cell r="K173" t="str">
            <v>AN37 ; 8050PMMA</v>
          </cell>
          <cell r="L173" t="str">
            <v>8050PMMA ; AN37</v>
          </cell>
        </row>
        <row r="174">
          <cell r="E174" t="str">
            <v>MAT</v>
          </cell>
          <cell r="F174" t="str">
            <v>COLORANT</v>
          </cell>
          <cell r="G174" t="str">
            <v>AN38</v>
          </cell>
          <cell r="H174" t="str">
            <v>8001PMMA</v>
          </cell>
          <cell r="I174" t="str">
            <v>COLOR SYSTEM</v>
          </cell>
          <cell r="J174" t="str">
            <v>MM MARRON 8001PPMMA 4% extrus</v>
          </cell>
          <cell r="K174" t="str">
            <v>AN38 ; 8001PMMA</v>
          </cell>
          <cell r="L174" t="str">
            <v>8001PMMA ; AN38</v>
          </cell>
        </row>
        <row r="175">
          <cell r="E175" t="str">
            <v>MAT</v>
          </cell>
          <cell r="F175" t="str">
            <v>COLORANT</v>
          </cell>
          <cell r="G175" t="str">
            <v>AN39</v>
          </cell>
          <cell r="H175" t="str">
            <v>8002PMMA</v>
          </cell>
          <cell r="I175" t="str">
            <v>COLOR SYSTEM</v>
          </cell>
          <cell r="J175" t="str">
            <v>MM MARRON 8002PPMMA 4% extrus</v>
          </cell>
          <cell r="K175" t="str">
            <v>AN39 ; 8002PMMA</v>
          </cell>
          <cell r="L175" t="str">
            <v>8002PMMA ; AN39</v>
          </cell>
        </row>
        <row r="176">
          <cell r="E176" t="str">
            <v>MAT</v>
          </cell>
          <cell r="F176" t="str">
            <v>COLORANT</v>
          </cell>
          <cell r="G176" t="str">
            <v>AP75</v>
          </cell>
          <cell r="H176" t="str">
            <v>M221444</v>
          </cell>
          <cell r="I176" t="str">
            <v>ELIAN</v>
          </cell>
          <cell r="J176" t="str">
            <v>MM GRIS MOYEN DOPE 2,3% /AL04</v>
          </cell>
          <cell r="K176" t="str">
            <v>AP75 ; M221444</v>
          </cell>
          <cell r="L176" t="str">
            <v>M221444 ; AP75</v>
          </cell>
        </row>
        <row r="177">
          <cell r="E177" t="str">
            <v>MAT</v>
          </cell>
          <cell r="F177" t="str">
            <v>COLORANT</v>
          </cell>
          <cell r="G177" t="str">
            <v>AP76</v>
          </cell>
          <cell r="H177" t="str">
            <v>M221443</v>
          </cell>
          <cell r="I177" t="str">
            <v>ELIAN</v>
          </cell>
          <cell r="J177" t="str">
            <v>MM GREIGE DOPE 2% UTIL AL04</v>
          </cell>
          <cell r="K177" t="str">
            <v>AP76 ; M221443</v>
          </cell>
          <cell r="L177" t="str">
            <v>M221443 ; AP76</v>
          </cell>
        </row>
        <row r="178">
          <cell r="E178" t="str">
            <v>MAT</v>
          </cell>
          <cell r="F178" t="str">
            <v>COLORANT</v>
          </cell>
          <cell r="G178" t="str">
            <v>AU23</v>
          </cell>
          <cell r="H178" t="str">
            <v>M124322</v>
          </cell>
          <cell r="I178" t="str">
            <v>ELIAN</v>
          </cell>
          <cell r="J178" t="str">
            <v>MM GRIS MENUISERIE à 2%</v>
          </cell>
          <cell r="K178" t="str">
            <v>AU23 ; M124322</v>
          </cell>
          <cell r="L178" t="str">
            <v>M124322 ; AU23</v>
          </cell>
        </row>
        <row r="179">
          <cell r="E179" t="str">
            <v>MAT</v>
          </cell>
          <cell r="F179" t="str">
            <v>COLORANT</v>
          </cell>
          <cell r="G179" t="str">
            <v>AU32</v>
          </cell>
          <cell r="H179" t="str">
            <v>M216587</v>
          </cell>
          <cell r="I179" t="str">
            <v>ELIAN</v>
          </cell>
          <cell r="J179" t="str">
            <v>MM COTTON  SUR BASE 6068</v>
          </cell>
          <cell r="K179" t="str">
            <v>AU32 ; M216587</v>
          </cell>
          <cell r="L179" t="str">
            <v>M216587 ; AU32</v>
          </cell>
        </row>
        <row r="180">
          <cell r="E180" t="str">
            <v>MAT</v>
          </cell>
          <cell r="F180" t="str">
            <v>COLORANT</v>
          </cell>
          <cell r="G180" t="str">
            <v>AU33</v>
          </cell>
          <cell r="H180" t="str">
            <v>M216588</v>
          </cell>
          <cell r="I180" t="str">
            <v>ELIAN</v>
          </cell>
          <cell r="J180" t="str">
            <v>MM INCENSE GREY SUR BASE 6068</v>
          </cell>
          <cell r="K180" t="str">
            <v>AU33 ; M216588</v>
          </cell>
          <cell r="L180" t="str">
            <v>M216588 ; AU33</v>
          </cell>
        </row>
        <row r="181">
          <cell r="E181" t="str">
            <v>MAT</v>
          </cell>
          <cell r="F181" t="str">
            <v>GRANULE</v>
          </cell>
          <cell r="G181" t="str">
            <v>AU45</v>
          </cell>
          <cell r="H181">
            <v>505003029</v>
          </cell>
          <cell r="I181" t="str">
            <v>BEOLOGIC</v>
          </cell>
          <cell r="J181" t="str">
            <v>COMPOUND WPC GRANULE NATUREL</v>
          </cell>
          <cell r="K181" t="str">
            <v>AU45 ; 505003029</v>
          </cell>
          <cell r="L181" t="str">
            <v>505003029 ; AU45</v>
          </cell>
        </row>
        <row r="182">
          <cell r="E182" t="str">
            <v>MAT</v>
          </cell>
          <cell r="F182" t="str">
            <v>GRANULE</v>
          </cell>
          <cell r="G182" t="str">
            <v>AU46</v>
          </cell>
          <cell r="H182">
            <v>505003132</v>
          </cell>
          <cell r="I182" t="str">
            <v>BEOLOGIC</v>
          </cell>
          <cell r="J182" t="str">
            <v>COMPOUND WPC GRANULE GRIS MOYE</v>
          </cell>
          <cell r="K182" t="str">
            <v>AU46 ; 505003132</v>
          </cell>
          <cell r="L182" t="str">
            <v>505003132 ; AU46</v>
          </cell>
        </row>
        <row r="183">
          <cell r="E183" t="str">
            <v>MAT</v>
          </cell>
          <cell r="F183" t="str">
            <v>GRANULE</v>
          </cell>
          <cell r="G183" t="str">
            <v>AU47</v>
          </cell>
          <cell r="H183">
            <v>505003134</v>
          </cell>
          <cell r="I183" t="str">
            <v>BEOLOGIC</v>
          </cell>
          <cell r="J183" t="str">
            <v>COMPOUND WPC GRANULE GRIS CLAI</v>
          </cell>
          <cell r="K183" t="str">
            <v>AU47 ; 505003134</v>
          </cell>
          <cell r="L183" t="str">
            <v>505003134 ; AU47</v>
          </cell>
        </row>
        <row r="184">
          <cell r="E184" t="str">
            <v>MAT</v>
          </cell>
          <cell r="F184" t="str">
            <v>POUDRE</v>
          </cell>
          <cell r="G184" t="str">
            <v>AU48</v>
          </cell>
          <cell r="H184" t="str">
            <v>PEH842/1683/AB</v>
          </cell>
          <cell r="I184" t="str">
            <v>SOLVAY</v>
          </cell>
          <cell r="J184" t="str">
            <v>MATIERE PEH842/1683/AB</v>
          </cell>
          <cell r="K184" t="str">
            <v>AU48 ; PEH842/1683/AB</v>
          </cell>
          <cell r="L184" t="str">
            <v>PEH842/1683/AB ; AU48</v>
          </cell>
        </row>
        <row r="185">
          <cell r="E185" t="str">
            <v>BRO</v>
          </cell>
          <cell r="F185" t="str">
            <v>BROYE</v>
          </cell>
          <cell r="G185" t="str">
            <v>AU78B</v>
          </cell>
          <cell r="H185"/>
          <cell r="I185"/>
          <cell r="J185" t="str">
            <v>CHUTE LAME VOLET ROUL BLC GX</v>
          </cell>
          <cell r="K185" t="str">
            <v xml:space="preserve">AU78B ; </v>
          </cell>
          <cell r="L185" t="str">
            <v xml:space="preserve"> ; AU78B</v>
          </cell>
        </row>
        <row r="186">
          <cell r="E186" t="str">
            <v>MAT</v>
          </cell>
          <cell r="F186" t="str">
            <v>POUDRE</v>
          </cell>
          <cell r="G186" t="str">
            <v>AU78VF1</v>
          </cell>
          <cell r="H186" t="str">
            <v>ER198/W012/BN</v>
          </cell>
          <cell r="I186" t="str">
            <v>SOLVAY</v>
          </cell>
          <cell r="J186" t="str">
            <v>DRY BLEND BLC FERMETURE acheté</v>
          </cell>
          <cell r="K186" t="str">
            <v>AU78VF1 ; ER198/W012/BN</v>
          </cell>
          <cell r="L186" t="str">
            <v>ER198/W012/BN ; AU78VF1</v>
          </cell>
        </row>
        <row r="187">
          <cell r="E187" t="str">
            <v>MAT</v>
          </cell>
          <cell r="F187" t="str">
            <v>POUDRE</v>
          </cell>
          <cell r="G187" t="str">
            <v>AU78VF1</v>
          </cell>
          <cell r="H187" t="str">
            <v>PER198/W012/BS</v>
          </cell>
          <cell r="I187" t="str">
            <v>SOLVAY</v>
          </cell>
          <cell r="J187" t="str">
            <v>DRY BLEND BLC FERMETURE acheté</v>
          </cell>
          <cell r="K187" t="str">
            <v>AU78VF1 ; PER198/W012/BS</v>
          </cell>
          <cell r="L187" t="str">
            <v>PER198/W012/BS ; AU78VF1</v>
          </cell>
        </row>
        <row r="188">
          <cell r="E188" t="str">
            <v>MAT</v>
          </cell>
          <cell r="F188" t="str">
            <v>POUDRE</v>
          </cell>
          <cell r="G188" t="str">
            <v>AU78VF9</v>
          </cell>
          <cell r="H188" t="str">
            <v>FERM0006</v>
          </cell>
          <cell r="I188" t="str">
            <v>GROSFILLEX</v>
          </cell>
          <cell r="J188" t="str">
            <v>Recette VOLET ROULANT</v>
          </cell>
          <cell r="K188" t="str">
            <v>AU78VF9 ; FERM0006</v>
          </cell>
          <cell r="L188" t="str">
            <v>FERM0006 ; AU78VF9</v>
          </cell>
        </row>
        <row r="189">
          <cell r="E189" t="str">
            <v>MAT</v>
          </cell>
          <cell r="F189" t="str">
            <v>POUDRE</v>
          </cell>
          <cell r="G189" t="str">
            <v>AU78VF9</v>
          </cell>
          <cell r="H189" t="str">
            <v>AU78VF9</v>
          </cell>
          <cell r="I189" t="str">
            <v>GROSFILLEX</v>
          </cell>
          <cell r="J189" t="str">
            <v>Recette VOLET ROULANT</v>
          </cell>
          <cell r="K189" t="str">
            <v>AU78VF9 ; AU78VF9</v>
          </cell>
          <cell r="L189" t="str">
            <v>AU78VF9 ; AU78VF9</v>
          </cell>
        </row>
        <row r="190">
          <cell r="E190" t="str">
            <v>MAT</v>
          </cell>
          <cell r="F190" t="str">
            <v>POUDRE</v>
          </cell>
          <cell r="G190" t="str">
            <v>AU78VF9</v>
          </cell>
          <cell r="H190" t="str">
            <v>FERM0011</v>
          </cell>
          <cell r="I190" t="str">
            <v>GROSFILLEX</v>
          </cell>
          <cell r="J190" t="str">
            <v>Recette VOLET ROULANT</v>
          </cell>
          <cell r="K190" t="str">
            <v>AU78VF9 ; FERM0011</v>
          </cell>
          <cell r="L190" t="str">
            <v>FERM0011 ; AU78VF9</v>
          </cell>
        </row>
        <row r="191">
          <cell r="E191" t="str">
            <v>MAT</v>
          </cell>
          <cell r="F191" t="str">
            <v>ONEPACK</v>
          </cell>
          <cell r="G191" t="str">
            <v>AU79</v>
          </cell>
          <cell r="H191" t="str">
            <v>TG704V4BI</v>
          </cell>
          <cell r="I191" t="str">
            <v>BENVIC</v>
          </cell>
          <cell r="J191" t="str">
            <v>ONE PACK VOLET ROULANT</v>
          </cell>
          <cell r="K191" t="str">
            <v>AU79 ; TG704V4BI</v>
          </cell>
          <cell r="L191" t="str">
            <v>TG704V4BI ; AU79</v>
          </cell>
        </row>
        <row r="192">
          <cell r="E192" t="str">
            <v>MAT</v>
          </cell>
          <cell r="F192" t="str">
            <v>ONEPACK</v>
          </cell>
          <cell r="G192" t="str">
            <v>AU79</v>
          </cell>
          <cell r="H192" t="str">
            <v>TG704V2BI</v>
          </cell>
          <cell r="I192" t="str">
            <v>BENVIC</v>
          </cell>
          <cell r="J192" t="str">
            <v>ONE PACK VOLET ROULANT</v>
          </cell>
          <cell r="K192" t="str">
            <v>AU79 ; TG704V2BI</v>
          </cell>
          <cell r="L192" t="str">
            <v>TG704V2BI ; AU79</v>
          </cell>
        </row>
        <row r="193">
          <cell r="E193" t="str">
            <v>MAT</v>
          </cell>
          <cell r="F193" t="str">
            <v>ONEPACK</v>
          </cell>
          <cell r="G193" t="str">
            <v>AU79</v>
          </cell>
          <cell r="H193" t="str">
            <v>TG704V3BI</v>
          </cell>
          <cell r="I193" t="str">
            <v>BENVIC</v>
          </cell>
          <cell r="J193" t="str">
            <v>ONE PACK VOLET ROULANT</v>
          </cell>
          <cell r="K193" t="str">
            <v>AU79 ; TG704V3BI</v>
          </cell>
          <cell r="L193" t="str">
            <v>TG704V3BI ; AU79</v>
          </cell>
        </row>
        <row r="194">
          <cell r="E194" t="str">
            <v>MAT</v>
          </cell>
          <cell r="F194" t="str">
            <v>POUDRE</v>
          </cell>
          <cell r="G194" t="str">
            <v>AU83</v>
          </cell>
          <cell r="H194" t="str">
            <v>PER198/G070/AA</v>
          </cell>
          <cell r="I194" t="str">
            <v>SOLVAY</v>
          </cell>
          <cell r="J194" t="str">
            <v>DRY BLEND GRIS FERMETURE(VR)</v>
          </cell>
          <cell r="K194" t="str">
            <v>AU83 ; PER198/G070/AA</v>
          </cell>
          <cell r="L194" t="str">
            <v>PER198/G070/AA ; AU83</v>
          </cell>
        </row>
        <row r="195">
          <cell r="E195" t="str">
            <v>MAT</v>
          </cell>
          <cell r="F195" t="str">
            <v>POUDRE</v>
          </cell>
          <cell r="G195" t="str">
            <v>AU83</v>
          </cell>
          <cell r="H195" t="str">
            <v>PER198/G070/AB</v>
          </cell>
          <cell r="I195" t="str">
            <v>SOLVAY</v>
          </cell>
          <cell r="J195" t="str">
            <v>DRY BLEND GRIS FERMETURE(VR)</v>
          </cell>
          <cell r="K195" t="str">
            <v>AU83 ; PER198/G070/AB</v>
          </cell>
          <cell r="L195" t="str">
            <v>PER198/G070/AB ; AU83</v>
          </cell>
        </row>
        <row r="196">
          <cell r="E196" t="str">
            <v>BRO</v>
          </cell>
          <cell r="F196" t="str">
            <v>BROYE</v>
          </cell>
          <cell r="G196" t="str">
            <v>AU83B</v>
          </cell>
          <cell r="H196"/>
          <cell r="I196"/>
          <cell r="J196" t="str">
            <v>CHUTE LAME VOLET ROUL GRIS GX</v>
          </cell>
          <cell r="K196" t="str">
            <v xml:space="preserve">AU83B ; </v>
          </cell>
          <cell r="L196" t="str">
            <v xml:space="preserve"> ; AU83B</v>
          </cell>
        </row>
        <row r="197">
          <cell r="E197" t="str">
            <v>MAT</v>
          </cell>
          <cell r="F197" t="str">
            <v>GRANULE</v>
          </cell>
          <cell r="G197" t="str">
            <v>AU95</v>
          </cell>
          <cell r="H197" t="str">
            <v>EB676/7438</v>
          </cell>
          <cell r="I197" t="str">
            <v>SOLVAY</v>
          </cell>
          <cell r="J197" t="str">
            <v>PVC TRANSLUCIDE CLOISON EB676/</v>
          </cell>
          <cell r="K197" t="str">
            <v>AU95 ; EB676/7438</v>
          </cell>
          <cell r="L197" t="str">
            <v>EB676/7438 ; AU95</v>
          </cell>
        </row>
        <row r="198">
          <cell r="E198" t="str">
            <v>MAT</v>
          </cell>
          <cell r="F198" t="str">
            <v>SOUPLES</v>
          </cell>
          <cell r="G198" t="str">
            <v>AU98</v>
          </cell>
          <cell r="H198" t="str">
            <v>EP800/G231/AASE</v>
          </cell>
          <cell r="I198" t="str">
            <v>SOLVAY</v>
          </cell>
          <cell r="J198" t="str">
            <v>GR/BLEU EP800/G231/AA</v>
          </cell>
          <cell r="K198" t="str">
            <v>AU98 ; EP800/G231/AASE</v>
          </cell>
          <cell r="L198" t="str">
            <v>EP800/G231/AASE ; AU98</v>
          </cell>
        </row>
        <row r="199">
          <cell r="E199" t="str">
            <v>MAT</v>
          </cell>
          <cell r="F199" t="str">
            <v>SOUPLES</v>
          </cell>
          <cell r="G199" t="str">
            <v>AU98</v>
          </cell>
          <cell r="H199" t="str">
            <v>EP800/G231/AB</v>
          </cell>
          <cell r="I199" t="str">
            <v>SOLVAY</v>
          </cell>
          <cell r="J199" t="str">
            <v>GR/BLEU EP800/G231/AA</v>
          </cell>
          <cell r="K199" t="str">
            <v>AU98 ; EP800/G231/AB</v>
          </cell>
          <cell r="L199" t="str">
            <v>EP800/G231/AB ; AU98</v>
          </cell>
        </row>
        <row r="200">
          <cell r="E200" t="str">
            <v>MAT</v>
          </cell>
          <cell r="F200" t="str">
            <v>SOUPLES</v>
          </cell>
          <cell r="G200" t="str">
            <v>AU99</v>
          </cell>
          <cell r="H200" t="str">
            <v>EP800/G232/AASE</v>
          </cell>
          <cell r="I200" t="str">
            <v>SOLVAY</v>
          </cell>
          <cell r="J200" t="str">
            <v>GR/VERT EP800/G232/AA</v>
          </cell>
          <cell r="K200" t="str">
            <v>AU99 ; EP800/G232/AASE</v>
          </cell>
          <cell r="L200" t="str">
            <v>EP800/G232/AASE ; AU99</v>
          </cell>
        </row>
        <row r="201">
          <cell r="E201" t="str">
            <v>MAT</v>
          </cell>
          <cell r="F201" t="str">
            <v>GRANULE</v>
          </cell>
          <cell r="G201" t="str">
            <v>AW01</v>
          </cell>
          <cell r="H201" t="str">
            <v>EP812/M071/AA</v>
          </cell>
          <cell r="I201" t="str">
            <v>BENVIC</v>
          </cell>
          <cell r="J201" t="str">
            <v>PVC PLASTIFIE CHOCOLAT DPC</v>
          </cell>
          <cell r="K201" t="str">
            <v>AW01 ; EP812/M071/AA</v>
          </cell>
          <cell r="L201" t="str">
            <v>EP812/M071/AA ; AW01</v>
          </cell>
        </row>
        <row r="202">
          <cell r="E202" t="str">
            <v>MAT</v>
          </cell>
          <cell r="F202" t="str">
            <v>SOUPLES</v>
          </cell>
          <cell r="G202" t="str">
            <v>AW01</v>
          </cell>
          <cell r="H202" t="str">
            <v>SJL609RM122</v>
          </cell>
          <cell r="I202" t="str">
            <v>RESINOPLAST</v>
          </cell>
          <cell r="J202" t="str">
            <v>PVC PLASTIFIE CHOCOLAT DPC</v>
          </cell>
          <cell r="K202" t="str">
            <v>AW01 ; SJL609RM122</v>
          </cell>
          <cell r="L202" t="str">
            <v>SJL609RM122 ; AW01</v>
          </cell>
        </row>
        <row r="203">
          <cell r="E203" t="str">
            <v>BRO</v>
          </cell>
          <cell r="F203" t="str">
            <v>BROYE</v>
          </cell>
          <cell r="G203" t="str">
            <v>AW02B</v>
          </cell>
          <cell r="H203"/>
          <cell r="I203"/>
          <cell r="J203" t="str">
            <v>BROYE MEN BLC SANS JOINT EXT</v>
          </cell>
          <cell r="K203" t="str">
            <v xml:space="preserve">AW02B ; </v>
          </cell>
          <cell r="L203" t="str">
            <v xml:space="preserve"> ; AW02B</v>
          </cell>
        </row>
        <row r="204">
          <cell r="E204" t="str">
            <v>BRO</v>
          </cell>
          <cell r="F204" t="str">
            <v>BROYE</v>
          </cell>
          <cell r="G204" t="str">
            <v>AW02B1</v>
          </cell>
          <cell r="H204"/>
          <cell r="I204"/>
          <cell r="J204" t="str">
            <v>BROYE PRF CAPOT VR &amp; FERM SSJT</v>
          </cell>
          <cell r="K204" t="str">
            <v xml:space="preserve">AW02B1 ; </v>
          </cell>
          <cell r="L204" t="str">
            <v xml:space="preserve"> ; AW02B1</v>
          </cell>
        </row>
        <row r="205">
          <cell r="E205" t="str">
            <v>BRO</v>
          </cell>
          <cell r="F205" t="str">
            <v>BROYE</v>
          </cell>
          <cell r="G205" t="str">
            <v>AW02B2</v>
          </cell>
          <cell r="H205"/>
          <cell r="I205"/>
          <cell r="J205" t="str">
            <v>BROYE MEN BLC CHIQUE+BRULE EXT</v>
          </cell>
          <cell r="K205" t="str">
            <v xml:space="preserve">AW02B2 ; </v>
          </cell>
          <cell r="L205" t="str">
            <v xml:space="preserve"> ; AW02B2</v>
          </cell>
        </row>
        <row r="206">
          <cell r="E206" t="str">
            <v>BRO</v>
          </cell>
          <cell r="F206" t="str">
            <v>BROYE</v>
          </cell>
          <cell r="G206" t="str">
            <v>AW02BC</v>
          </cell>
          <cell r="H206"/>
          <cell r="I206"/>
          <cell r="J206" t="str">
            <v>CHUTE OUVRANTS/DORM 1JOINT</v>
          </cell>
          <cell r="K206" t="str">
            <v xml:space="preserve">AW02BC ; </v>
          </cell>
          <cell r="L206" t="str">
            <v xml:space="preserve"> ; AW02BC</v>
          </cell>
        </row>
        <row r="207">
          <cell r="E207" t="str">
            <v>BRO</v>
          </cell>
          <cell r="F207" t="str">
            <v>BROYE</v>
          </cell>
          <cell r="G207" t="str">
            <v>AW02BC1</v>
          </cell>
          <cell r="H207"/>
          <cell r="I207"/>
          <cell r="J207" t="str">
            <v>BROY MEN BLC PROFILS+JOINT EXT</v>
          </cell>
          <cell r="K207" t="str">
            <v xml:space="preserve">AW02BC1 ; </v>
          </cell>
          <cell r="L207" t="str">
            <v xml:space="preserve"> ; AW02BC1</v>
          </cell>
        </row>
        <row r="208">
          <cell r="E208" t="str">
            <v>BRO</v>
          </cell>
          <cell r="F208" t="str">
            <v>BROYE</v>
          </cell>
          <cell r="G208" t="str">
            <v>AW02BC1W</v>
          </cell>
          <cell r="H208" t="str">
            <v>AW02BC1WS</v>
          </cell>
          <cell r="I208"/>
          <cell r="J208" t="str">
            <v>BROYE MEN BLC ONGLETS CHAINES</v>
          </cell>
          <cell r="K208" t="str">
            <v>AW02BC1W ; AW02BC1WS</v>
          </cell>
          <cell r="L208" t="str">
            <v>AW02BC1WS ; AW02BC1W</v>
          </cell>
        </row>
        <row r="209">
          <cell r="E209" t="str">
            <v>BRO</v>
          </cell>
          <cell r="F209" t="str">
            <v>BROYE</v>
          </cell>
          <cell r="G209" t="str">
            <v>AW02BC1W</v>
          </cell>
          <cell r="H209"/>
          <cell r="I209"/>
          <cell r="J209" t="str">
            <v>BROYE MEN BLC ONGLETS CHAINES</v>
          </cell>
          <cell r="K209" t="str">
            <v xml:space="preserve">AW02BC1W ; </v>
          </cell>
          <cell r="L209" t="str">
            <v xml:space="preserve"> ; AW02BC1W</v>
          </cell>
        </row>
        <row r="210">
          <cell r="E210" t="str">
            <v>BRO</v>
          </cell>
          <cell r="F210" t="str">
            <v>BROYE</v>
          </cell>
          <cell r="G210" t="str">
            <v>AW02BC2</v>
          </cell>
          <cell r="H210"/>
          <cell r="I210"/>
          <cell r="J210" t="str">
            <v>BROY MEN BLC PARC+FERM+COEX EX</v>
          </cell>
          <cell r="K210" t="str">
            <v xml:space="preserve">AW02BC2 ; </v>
          </cell>
          <cell r="L210" t="str">
            <v xml:space="preserve"> ; AW02BC2</v>
          </cell>
        </row>
        <row r="211">
          <cell r="E211" t="str">
            <v>BRO</v>
          </cell>
          <cell r="F211" t="str">
            <v>BROYE</v>
          </cell>
          <cell r="G211" t="str">
            <v>AW02BC2W</v>
          </cell>
          <cell r="H211" t="str">
            <v>AW02BC2WS</v>
          </cell>
          <cell r="I211"/>
          <cell r="J211" t="str">
            <v>BRO MEN BLC PARC+FER+COEX CHAI</v>
          </cell>
          <cell r="K211" t="str">
            <v>AW02BC2W ; AW02BC2WS</v>
          </cell>
          <cell r="L211" t="str">
            <v>AW02BC2WS ; AW02BC2W</v>
          </cell>
        </row>
        <row r="212">
          <cell r="E212" t="str">
            <v>BRO</v>
          </cell>
          <cell r="F212" t="str">
            <v>BROYE</v>
          </cell>
          <cell r="G212" t="str">
            <v>AW02BC2W</v>
          </cell>
          <cell r="H212"/>
          <cell r="I212"/>
          <cell r="J212" t="str">
            <v>BRO MEN BLC PARC+FER+COEX CHAI</v>
          </cell>
          <cell r="K212" t="str">
            <v xml:space="preserve">AW02BC2W ; </v>
          </cell>
          <cell r="L212" t="str">
            <v xml:space="preserve"> ; AW02BC2W</v>
          </cell>
        </row>
        <row r="213">
          <cell r="E213" t="str">
            <v>BRO</v>
          </cell>
          <cell r="F213" t="str">
            <v>BROYE</v>
          </cell>
          <cell r="G213" t="str">
            <v>AW02BC3</v>
          </cell>
          <cell r="H213"/>
          <cell r="I213"/>
          <cell r="J213" t="str">
            <v>CHUTE OUVRANTS/DORM COEXT</v>
          </cell>
          <cell r="K213" t="str">
            <v xml:space="preserve">AW02BC3 ; </v>
          </cell>
          <cell r="L213" t="str">
            <v xml:space="preserve"> ; AW02BC3</v>
          </cell>
        </row>
        <row r="214">
          <cell r="E214" t="str">
            <v>BRO</v>
          </cell>
          <cell r="F214" t="str">
            <v>BROYE</v>
          </cell>
          <cell r="G214" t="str">
            <v>AW02BC4</v>
          </cell>
          <cell r="H214"/>
          <cell r="I214"/>
          <cell r="J214" t="str">
            <v>BROYE PROF FENET COEX+HABIL 2C</v>
          </cell>
          <cell r="K214" t="str">
            <v xml:space="preserve">AW02BC4 ; </v>
          </cell>
          <cell r="L214" t="str">
            <v xml:space="preserve"> ; AW02BC4</v>
          </cell>
        </row>
        <row r="215">
          <cell r="E215" t="str">
            <v>BRO</v>
          </cell>
          <cell r="F215" t="str">
            <v>BROYE</v>
          </cell>
          <cell r="G215" t="str">
            <v>AW02BC4W</v>
          </cell>
          <cell r="H215" t="str">
            <v>AW02BC4WS</v>
          </cell>
          <cell r="I215"/>
          <cell r="J215" t="str">
            <v>BRO PROF FEN COEX+HAB 2C CHAIN</v>
          </cell>
          <cell r="K215" t="str">
            <v>AW02BC4W ; AW02BC4WS</v>
          </cell>
          <cell r="L215" t="str">
            <v>AW02BC4WS ; AW02BC4W</v>
          </cell>
        </row>
        <row r="216">
          <cell r="E216" t="str">
            <v>BRO</v>
          </cell>
          <cell r="F216" t="str">
            <v>BROYE</v>
          </cell>
          <cell r="G216" t="str">
            <v>AW02BC4W</v>
          </cell>
          <cell r="H216" t="str">
            <v>AW02BC4W</v>
          </cell>
          <cell r="I216"/>
          <cell r="J216" t="str">
            <v>BRO PROF FEN COEX+HAB 2C CHAIN</v>
          </cell>
          <cell r="K216" t="str">
            <v>AW02BC4W ; AW02BC4W</v>
          </cell>
          <cell r="L216" t="str">
            <v>AW02BC4W ; AW02BC4W</v>
          </cell>
        </row>
        <row r="217">
          <cell r="E217" t="str">
            <v>BRO</v>
          </cell>
          <cell r="F217" t="str">
            <v>BROYE</v>
          </cell>
          <cell r="G217" t="str">
            <v>AW02BIM</v>
          </cell>
          <cell r="H217" t="str">
            <v>AW02BIMS</v>
          </cell>
          <cell r="I217"/>
          <cell r="J217" t="str">
            <v>BROYE PROFILS BLC IMPRIMES</v>
          </cell>
          <cell r="K217" t="str">
            <v>AW02BIM ; AW02BIMS</v>
          </cell>
          <cell r="L217" t="str">
            <v>AW02BIMS ; AW02BIM</v>
          </cell>
        </row>
        <row r="218">
          <cell r="E218" t="str">
            <v>BRO</v>
          </cell>
          <cell r="F218" t="str">
            <v>BROYE</v>
          </cell>
          <cell r="G218" t="str">
            <v>AW02BIM</v>
          </cell>
          <cell r="H218"/>
          <cell r="I218"/>
          <cell r="J218" t="str">
            <v>BROYE PROFILS BLC IMPRIMES</v>
          </cell>
          <cell r="K218" t="str">
            <v xml:space="preserve">AW02BIM ; </v>
          </cell>
          <cell r="L218" t="str">
            <v xml:space="preserve"> ; AW02BIM</v>
          </cell>
        </row>
        <row r="219">
          <cell r="E219" t="str">
            <v>BRO</v>
          </cell>
          <cell r="F219" t="str">
            <v>BROYE</v>
          </cell>
          <cell r="G219" t="str">
            <v>AW02BPW</v>
          </cell>
          <cell r="H219" t="str">
            <v>AW02BP</v>
          </cell>
          <cell r="I219"/>
          <cell r="J219" t="str">
            <v>BROYE PROFIL BLC PLAXE CHAINE</v>
          </cell>
          <cell r="K219" t="str">
            <v>AW02BPW ; AW02BP</v>
          </cell>
          <cell r="L219" t="str">
            <v>AW02BP ; AW02BPW</v>
          </cell>
        </row>
        <row r="220">
          <cell r="E220" t="str">
            <v>BRO</v>
          </cell>
          <cell r="F220" t="str">
            <v>BROYE</v>
          </cell>
          <cell r="G220" t="str">
            <v>AW02BPW</v>
          </cell>
          <cell r="H220" t="str">
            <v>AW02BPW</v>
          </cell>
          <cell r="I220"/>
          <cell r="J220" t="str">
            <v>BROYE PROFIL BLC PLAXE CHAINE</v>
          </cell>
          <cell r="K220" t="str">
            <v>AW02BPW ; AW02BPW</v>
          </cell>
          <cell r="L220" t="str">
            <v>AW02BPW ; AW02BPW</v>
          </cell>
        </row>
        <row r="221">
          <cell r="E221" t="str">
            <v>BRO</v>
          </cell>
          <cell r="F221" t="str">
            <v>BROYE</v>
          </cell>
          <cell r="G221" t="str">
            <v>AW02BPW</v>
          </cell>
          <cell r="H221" t="str">
            <v>AW02BPWS</v>
          </cell>
          <cell r="I221"/>
          <cell r="J221" t="str">
            <v>BROYE PROFIL BLC PLAXE CHAINE</v>
          </cell>
          <cell r="K221" t="str">
            <v>AW02BPW ; AW02BPWS</v>
          </cell>
          <cell r="L221" t="str">
            <v>AW02BPWS ; AW02BPW</v>
          </cell>
        </row>
        <row r="222">
          <cell r="E222" t="str">
            <v>BRO</v>
          </cell>
          <cell r="F222" t="str">
            <v>FILTRE</v>
          </cell>
          <cell r="G222" t="str">
            <v>AW02F</v>
          </cell>
          <cell r="H222" t="str">
            <v>AW02F</v>
          </cell>
          <cell r="I222"/>
          <cell r="J222" t="str">
            <v>FILTRE MENUISERIE</v>
          </cell>
          <cell r="K222" t="str">
            <v>AW02F ; AW02F</v>
          </cell>
          <cell r="L222" t="str">
            <v>AW02F ; AW02F</v>
          </cell>
        </row>
        <row r="223">
          <cell r="E223" t="str">
            <v>BRO</v>
          </cell>
          <cell r="F223" t="str">
            <v>FILTRE</v>
          </cell>
          <cell r="G223" t="str">
            <v>AW02F</v>
          </cell>
          <cell r="H223" t="str">
            <v>AW02F1</v>
          </cell>
          <cell r="I223"/>
          <cell r="J223" t="str">
            <v>FILTRE MENUISERIE</v>
          </cell>
          <cell r="K223" t="str">
            <v>AW02F ; AW02F1</v>
          </cell>
          <cell r="L223" t="str">
            <v>AW02F1 ; AW02F</v>
          </cell>
        </row>
        <row r="224">
          <cell r="E224" t="str">
            <v>BRO</v>
          </cell>
          <cell r="F224" t="str">
            <v>FILTRE</v>
          </cell>
          <cell r="G224" t="str">
            <v>AW02F</v>
          </cell>
          <cell r="H224" t="str">
            <v>AW02F2</v>
          </cell>
          <cell r="I224"/>
          <cell r="J224" t="str">
            <v>FILTRE MENUISERIE</v>
          </cell>
          <cell r="K224" t="str">
            <v>AW02F ; AW02F2</v>
          </cell>
          <cell r="L224" t="str">
            <v>AW02F2 ; AW02F</v>
          </cell>
        </row>
        <row r="225">
          <cell r="E225" t="str">
            <v>BRO</v>
          </cell>
          <cell r="F225" t="str">
            <v>FILTRE</v>
          </cell>
          <cell r="G225" t="str">
            <v>AW02F</v>
          </cell>
          <cell r="H225" t="str">
            <v>AW02F3</v>
          </cell>
          <cell r="I225"/>
          <cell r="J225" t="str">
            <v>FILTRE MENUISERIE</v>
          </cell>
          <cell r="K225" t="str">
            <v>AW02F ; AW02F3</v>
          </cell>
          <cell r="L225" t="str">
            <v>AW02F3 ; AW02F</v>
          </cell>
        </row>
        <row r="226">
          <cell r="E226" t="str">
            <v>BRO</v>
          </cell>
          <cell r="F226" t="str">
            <v>FILTRE</v>
          </cell>
          <cell r="G226" t="str">
            <v>AW02F</v>
          </cell>
          <cell r="H226" t="str">
            <v>AW02FP</v>
          </cell>
          <cell r="I226"/>
          <cell r="J226" t="str">
            <v>FILTRE MENUISERIE</v>
          </cell>
          <cell r="K226" t="str">
            <v>AW02F ; AW02FP</v>
          </cell>
          <cell r="L226" t="str">
            <v>AW02FP ; AW02F</v>
          </cell>
        </row>
        <row r="227">
          <cell r="E227" t="str">
            <v>MAT</v>
          </cell>
          <cell r="F227" t="str">
            <v>POUDRE</v>
          </cell>
          <cell r="G227" t="str">
            <v>AW02VF9</v>
          </cell>
          <cell r="H227" t="str">
            <v>AW02VF9</v>
          </cell>
          <cell r="I227" t="str">
            <v>GROSFILLEX</v>
          </cell>
          <cell r="J227" t="str">
            <v>MENUISERIE BLC RECETTE BENVIC</v>
          </cell>
          <cell r="K227" t="str">
            <v>AW02VF9 ; AW02VF9</v>
          </cell>
          <cell r="L227" t="str">
            <v>AW02VF9 ; AW02VF9</v>
          </cell>
        </row>
        <row r="228">
          <cell r="E228" t="str">
            <v>MAT</v>
          </cell>
          <cell r="F228" t="str">
            <v>POUDRE</v>
          </cell>
          <cell r="G228" t="str">
            <v>AW02VF9</v>
          </cell>
          <cell r="H228" t="str">
            <v>AW02VF9DEC</v>
          </cell>
          <cell r="I228" t="str">
            <v>GROSFILLEX</v>
          </cell>
          <cell r="J228" t="str">
            <v>MENUISERIE BLC RECETTE BENVIC</v>
          </cell>
          <cell r="K228" t="str">
            <v>AW02VF9 ; AW02VF9DEC</v>
          </cell>
          <cell r="L228" t="str">
            <v>AW02VF9DEC ; AW02VF9</v>
          </cell>
        </row>
        <row r="229">
          <cell r="E229" t="str">
            <v>SILO</v>
          </cell>
          <cell r="F229" t="str">
            <v>POUDRE</v>
          </cell>
          <cell r="G229" t="str">
            <v>AW02VF9</v>
          </cell>
          <cell r="H229" t="str">
            <v>AW02VF9SILO</v>
          </cell>
          <cell r="I229" t="str">
            <v>GROSFILLEX</v>
          </cell>
          <cell r="J229" t="str">
            <v>MENUISERIE BLC RECETTE BENVIC</v>
          </cell>
          <cell r="K229" t="str">
            <v>AW02VF9 ; AW02VF9SILO</v>
          </cell>
          <cell r="L229" t="str">
            <v>AW02VF9SILO ; AW02VF9</v>
          </cell>
        </row>
        <row r="230">
          <cell r="E230" t="str">
            <v>MAT</v>
          </cell>
          <cell r="F230" t="str">
            <v>POUDRE</v>
          </cell>
          <cell r="G230" t="str">
            <v>AW02VF9</v>
          </cell>
          <cell r="H230" t="str">
            <v>PER198/W066/AC</v>
          </cell>
          <cell r="I230" t="str">
            <v>SOLVAY</v>
          </cell>
          <cell r="J230" t="str">
            <v>MENUISERIE BLC RECETTE BENVIC</v>
          </cell>
          <cell r="K230" t="str">
            <v>AW02VF9 ; PER198/W066/AC</v>
          </cell>
          <cell r="L230" t="str">
            <v>PER198/W066/AC ; AW02VF9</v>
          </cell>
        </row>
        <row r="231">
          <cell r="E231" t="str">
            <v>MAT</v>
          </cell>
          <cell r="F231" t="str">
            <v>POUDRE</v>
          </cell>
          <cell r="G231" t="str">
            <v>AW02VF9</v>
          </cell>
          <cell r="H231" t="str">
            <v>MENUI0026</v>
          </cell>
          <cell r="I231" t="str">
            <v>GROSFILLEX</v>
          </cell>
          <cell r="J231" t="str">
            <v>MENUISERIE BLC RECETTE BENVIC</v>
          </cell>
          <cell r="K231" t="str">
            <v>AW02VF9 ; MENUI0026</v>
          </cell>
          <cell r="L231" t="str">
            <v>MENUI0026 ; AW02VF9</v>
          </cell>
        </row>
        <row r="232">
          <cell r="E232" t="str">
            <v>MAT</v>
          </cell>
          <cell r="F232" t="str">
            <v>POUDRE</v>
          </cell>
          <cell r="G232" t="str">
            <v>AW02VF9</v>
          </cell>
          <cell r="H232" t="str">
            <v>MENUI0033</v>
          </cell>
          <cell r="I232" t="str">
            <v>GROSFILLEX</v>
          </cell>
          <cell r="J232" t="str">
            <v>MENUISERIE BLC RECETTE BENVIC</v>
          </cell>
          <cell r="K232" t="str">
            <v>AW02VF9 ; MENUI0033</v>
          </cell>
          <cell r="L232" t="str">
            <v>MENUI0033 ; AW02VF9</v>
          </cell>
        </row>
        <row r="233">
          <cell r="E233" t="str">
            <v>MAT</v>
          </cell>
          <cell r="F233" t="str">
            <v>POUDRE</v>
          </cell>
          <cell r="G233" t="str">
            <v>AW02VF9</v>
          </cell>
          <cell r="H233" t="str">
            <v>MENUI0034</v>
          </cell>
          <cell r="I233" t="str">
            <v>GROSFILLEX</v>
          </cell>
          <cell r="J233" t="str">
            <v>MENUISERIE BLC RECETTE BENVIC</v>
          </cell>
          <cell r="K233" t="str">
            <v>AW02VF9 ; MENUI0034</v>
          </cell>
          <cell r="L233" t="str">
            <v>MENUI0034 ; AW02VF9</v>
          </cell>
        </row>
        <row r="234">
          <cell r="E234" t="str">
            <v>MAT</v>
          </cell>
          <cell r="F234" t="str">
            <v>POUDRE</v>
          </cell>
          <cell r="G234" t="str">
            <v>AW02VF9</v>
          </cell>
          <cell r="H234" t="str">
            <v>MENUI----</v>
          </cell>
          <cell r="I234" t="str">
            <v>GROSFILLEX</v>
          </cell>
          <cell r="J234" t="str">
            <v>MENUISERIE BLC RECETTE BENVIC</v>
          </cell>
          <cell r="K234" t="str">
            <v>AW02VF9 ; MENUI----</v>
          </cell>
          <cell r="L234" t="str">
            <v>MENUI---- ; AW02VF9</v>
          </cell>
        </row>
        <row r="235">
          <cell r="E235" t="str">
            <v>MAT</v>
          </cell>
          <cell r="F235" t="str">
            <v>ONEPACK</v>
          </cell>
          <cell r="G235" t="str">
            <v>AW03</v>
          </cell>
          <cell r="H235" t="str">
            <v>CES953CZV3BI</v>
          </cell>
          <cell r="I235" t="str">
            <v>BENVIC</v>
          </cell>
          <cell r="J235" t="str">
            <v>ONE PACK NON DILUE MENUISERIE</v>
          </cell>
          <cell r="K235" t="str">
            <v>AW03 ; CES953CZV3BI</v>
          </cell>
          <cell r="L235" t="str">
            <v>CES953CZV3BI ; AW03</v>
          </cell>
        </row>
        <row r="236">
          <cell r="E236" t="str">
            <v>MAT</v>
          </cell>
          <cell r="F236" t="str">
            <v>ONEPACK</v>
          </cell>
          <cell r="G236" t="str">
            <v>AW03C</v>
          </cell>
          <cell r="H236" t="str">
            <v>CWG0049407T</v>
          </cell>
          <cell r="I236" t="str">
            <v>CHEMSON</v>
          </cell>
          <cell r="J236" t="str">
            <v>ONE PACK MENUISERIE CaZn</v>
          </cell>
          <cell r="K236" t="str">
            <v>AW03C ; CWG0049407T</v>
          </cell>
          <cell r="L236" t="str">
            <v>CWG0049407T ; AW03C</v>
          </cell>
        </row>
        <row r="237">
          <cell r="E237" t="str">
            <v>MAT</v>
          </cell>
          <cell r="F237" t="str">
            <v>COLORANT</v>
          </cell>
          <cell r="G237" t="str">
            <v>AW09</v>
          </cell>
          <cell r="H237" t="str">
            <v>M189265</v>
          </cell>
          <cell r="I237" t="str">
            <v>ELIAN</v>
          </cell>
          <cell r="J237" t="str">
            <v>MM NOIR CARBONE A 2%</v>
          </cell>
          <cell r="K237" t="str">
            <v>AW09 ; M189265</v>
          </cell>
          <cell r="L237" t="str">
            <v>M189265 ; AW09</v>
          </cell>
        </row>
        <row r="238">
          <cell r="E238" t="str">
            <v>MAT</v>
          </cell>
          <cell r="F238" t="str">
            <v>POUDRE</v>
          </cell>
          <cell r="G238" t="str">
            <v>AW10VF1</v>
          </cell>
          <cell r="H238" t="str">
            <v>PEH842/1668/AE</v>
          </cell>
          <cell r="I238" t="str">
            <v>SOLVAY</v>
          </cell>
          <cell r="J238" t="str">
            <v>MENUISERIE BEIGE BENVIC acheté</v>
          </cell>
          <cell r="K238" t="str">
            <v>AW10VF1 ; PEH842/1668/AE</v>
          </cell>
          <cell r="L238" t="str">
            <v>PEH842/1668/AE ; AW10VF1</v>
          </cell>
        </row>
        <row r="239">
          <cell r="E239" t="str">
            <v>BRO</v>
          </cell>
          <cell r="F239" t="str">
            <v>BROYE</v>
          </cell>
          <cell r="G239" t="str">
            <v>AW11B</v>
          </cell>
          <cell r="H239"/>
          <cell r="I239"/>
          <cell r="J239" t="str">
            <v>CHUTE EXT PP OUV/DOR SS JOIN C</v>
          </cell>
          <cell r="K239" t="str">
            <v xml:space="preserve">AW11B ; </v>
          </cell>
          <cell r="L239" t="str">
            <v xml:space="preserve"> ; AW11B</v>
          </cell>
        </row>
        <row r="240">
          <cell r="E240" t="str">
            <v>BRO</v>
          </cell>
          <cell r="F240" t="str">
            <v>BROYE</v>
          </cell>
          <cell r="G240" t="str">
            <v>AW11B1</v>
          </cell>
          <cell r="H240"/>
          <cell r="I240"/>
          <cell r="J240" t="str">
            <v>CHUTE EXT CAPOT CARAME VRI VRE</v>
          </cell>
          <cell r="K240" t="str">
            <v xml:space="preserve">AW11B1 ; </v>
          </cell>
          <cell r="L240" t="str">
            <v xml:space="preserve"> ; AW11B1</v>
          </cell>
        </row>
        <row r="241">
          <cell r="E241" t="str">
            <v>BRO</v>
          </cell>
          <cell r="F241" t="str">
            <v>BROYE</v>
          </cell>
          <cell r="G241" t="str">
            <v>AW11B2</v>
          </cell>
          <cell r="H241"/>
          <cell r="I241"/>
          <cell r="J241" t="str">
            <v>BROYE CHIQUES CARAMEL</v>
          </cell>
          <cell r="K241" t="str">
            <v xml:space="preserve">AW11B2 ; </v>
          </cell>
          <cell r="L241" t="str">
            <v xml:space="preserve"> ; AW11B2</v>
          </cell>
        </row>
        <row r="242">
          <cell r="E242" t="str">
            <v>BRO</v>
          </cell>
          <cell r="F242" t="str">
            <v>BROYE</v>
          </cell>
          <cell r="G242" t="str">
            <v>AW11BC</v>
          </cell>
          <cell r="H242"/>
          <cell r="I242"/>
          <cell r="J242" t="str">
            <v>CHUTE EXT PP OUV/DOR 1 JOIN CA</v>
          </cell>
          <cell r="K242" t="str">
            <v xml:space="preserve">AW11BC ; </v>
          </cell>
          <cell r="L242" t="str">
            <v xml:space="preserve"> ; AW11BC</v>
          </cell>
        </row>
        <row r="243">
          <cell r="E243" t="str">
            <v>BRO</v>
          </cell>
          <cell r="F243" t="str">
            <v>BROYE</v>
          </cell>
          <cell r="G243" t="str">
            <v>AW11BC1</v>
          </cell>
          <cell r="H243"/>
          <cell r="I243"/>
          <cell r="J243" t="str">
            <v>BROYE OUVRANT/DORMANT CARAMEL</v>
          </cell>
          <cell r="K243" t="str">
            <v xml:space="preserve">AW11BC1 ; </v>
          </cell>
          <cell r="L243" t="str">
            <v xml:space="preserve"> ; AW11BC1</v>
          </cell>
        </row>
        <row r="244">
          <cell r="E244" t="str">
            <v>BRO</v>
          </cell>
          <cell r="F244" t="str">
            <v>BROYE</v>
          </cell>
          <cell r="G244" t="str">
            <v>AW11BC1W</v>
          </cell>
          <cell r="H244"/>
          <cell r="I244"/>
          <cell r="J244" t="str">
            <v>CHUTES CH.OUVRANT/DORM CARAMEL</v>
          </cell>
          <cell r="K244" t="str">
            <v xml:space="preserve">AW11BC1W ; </v>
          </cell>
          <cell r="L244" t="str">
            <v xml:space="preserve"> ; AW11BC1W</v>
          </cell>
        </row>
        <row r="245">
          <cell r="E245" t="str">
            <v>BRO</v>
          </cell>
          <cell r="F245" t="str">
            <v>BROYE</v>
          </cell>
          <cell r="G245" t="str">
            <v>AW11BC2</v>
          </cell>
          <cell r="H245"/>
          <cell r="I245"/>
          <cell r="J245" t="str">
            <v>CHUTE EXT PROFIL SECONDAIRE CA</v>
          </cell>
          <cell r="K245" t="str">
            <v xml:space="preserve">AW11BC2 ; </v>
          </cell>
          <cell r="L245" t="str">
            <v xml:space="preserve"> ; AW11BC2</v>
          </cell>
        </row>
        <row r="246">
          <cell r="E246" t="str">
            <v>BRO</v>
          </cell>
          <cell r="F246" t="str">
            <v>BROYE</v>
          </cell>
          <cell r="G246" t="str">
            <v>AW11BC3</v>
          </cell>
          <cell r="H246"/>
          <cell r="I246"/>
          <cell r="J246" t="str">
            <v>CHUTE PP OURV/DORM COEXT CARA</v>
          </cell>
          <cell r="K246" t="str">
            <v xml:space="preserve">AW11BC3 ; </v>
          </cell>
          <cell r="L246" t="str">
            <v xml:space="preserve"> ; AW11BC3</v>
          </cell>
        </row>
        <row r="247">
          <cell r="E247" t="str">
            <v>BRO</v>
          </cell>
          <cell r="F247" t="str">
            <v>BROYE</v>
          </cell>
          <cell r="G247" t="str">
            <v>AW11BPW</v>
          </cell>
          <cell r="H247" t="str">
            <v>AW11BP</v>
          </cell>
          <cell r="I247"/>
          <cell r="J247" t="str">
            <v>CHUTE TS PROFIL PLAXE CARA DPC</v>
          </cell>
          <cell r="K247" t="str">
            <v>AW11BPW ; AW11BP</v>
          </cell>
          <cell r="L247" t="str">
            <v>AW11BP ; AW11BPW</v>
          </cell>
        </row>
        <row r="248">
          <cell r="E248" t="str">
            <v>BRO</v>
          </cell>
          <cell r="F248" t="str">
            <v>BROYE</v>
          </cell>
          <cell r="G248" t="str">
            <v>AW11BPW</v>
          </cell>
          <cell r="H248" t="str">
            <v>AW11BPW</v>
          </cell>
          <cell r="I248"/>
          <cell r="J248" t="str">
            <v>CHUTE TS PROFIL PLAXE CARA DPC</v>
          </cell>
          <cell r="K248" t="str">
            <v>AW11BPW ; AW11BPW</v>
          </cell>
          <cell r="L248" t="str">
            <v>AW11BPW ; AW11BPW</v>
          </cell>
        </row>
        <row r="249">
          <cell r="E249" t="str">
            <v>MAT</v>
          </cell>
          <cell r="F249" t="str">
            <v>POUDRE</v>
          </cell>
          <cell r="G249" t="str">
            <v>AW11VF1</v>
          </cell>
          <cell r="H249" t="str">
            <v>PEH875/M031/AB</v>
          </cell>
          <cell r="I249" t="str">
            <v>SOLVAY</v>
          </cell>
          <cell r="J249" t="str">
            <v>MENUISERIE CARAMEL BENVI achet</v>
          </cell>
          <cell r="K249" t="str">
            <v>AW11VF1 ; PEH875/M031/AB</v>
          </cell>
          <cell r="L249" t="str">
            <v>PEH875/M031/AB ; AW11VF1</v>
          </cell>
        </row>
        <row r="250">
          <cell r="E250" t="str">
            <v>BRO</v>
          </cell>
          <cell r="F250" t="str">
            <v>BROYE</v>
          </cell>
          <cell r="G250" t="str">
            <v>AW13B</v>
          </cell>
          <cell r="H250"/>
          <cell r="I250"/>
          <cell r="J250" t="str">
            <v>CHUTE EXT PP OUV/DOR SS JOIN G</v>
          </cell>
          <cell r="K250" t="str">
            <v xml:space="preserve">AW13B ; </v>
          </cell>
          <cell r="L250" t="str">
            <v xml:space="preserve"> ; AW13B</v>
          </cell>
        </row>
        <row r="251">
          <cell r="E251" t="str">
            <v>BRO</v>
          </cell>
          <cell r="F251" t="str">
            <v>BROYE</v>
          </cell>
          <cell r="G251" t="str">
            <v>AW13B1</v>
          </cell>
          <cell r="H251" t="str">
            <v>FONCE</v>
          </cell>
          <cell r="I251"/>
          <cell r="J251" t="str">
            <v>CHUTE EXT CAPOT GRIS VRI VRE</v>
          </cell>
          <cell r="K251" t="str">
            <v>AW13B1 ; FONCE</v>
          </cell>
          <cell r="L251" t="str">
            <v>FONCE ; AW13B1</v>
          </cell>
        </row>
        <row r="252">
          <cell r="E252" t="str">
            <v>BRO</v>
          </cell>
          <cell r="F252" t="str">
            <v>BROYE</v>
          </cell>
          <cell r="G252" t="str">
            <v>AW13B2</v>
          </cell>
          <cell r="H252"/>
          <cell r="I252"/>
          <cell r="J252" t="str">
            <v>BROYE CHIQUES GRISES</v>
          </cell>
          <cell r="K252" t="str">
            <v xml:space="preserve">AW13B2 ; </v>
          </cell>
          <cell r="L252" t="str">
            <v xml:space="preserve"> ; AW13B2</v>
          </cell>
        </row>
        <row r="253">
          <cell r="E253" t="str">
            <v>BRO</v>
          </cell>
          <cell r="F253" t="str">
            <v>BROYE</v>
          </cell>
          <cell r="G253" t="str">
            <v>AW13BC</v>
          </cell>
          <cell r="H253"/>
          <cell r="I253"/>
          <cell r="J253" t="str">
            <v>CHUTE EXT PP OUV/DOR 1 JOIN GR</v>
          </cell>
          <cell r="K253" t="str">
            <v xml:space="preserve">AW13BC ; </v>
          </cell>
          <cell r="L253" t="str">
            <v xml:space="preserve"> ; AW13BC</v>
          </cell>
        </row>
        <row r="254">
          <cell r="E254" t="str">
            <v>BRO</v>
          </cell>
          <cell r="F254" t="str">
            <v>BROYE</v>
          </cell>
          <cell r="G254" t="str">
            <v>AW13BC1W</v>
          </cell>
          <cell r="H254" t="str">
            <v>AW13BC1</v>
          </cell>
          <cell r="I254"/>
          <cell r="J254" t="str">
            <v>CHUTES CH.OUVRANT/DORM GR</v>
          </cell>
          <cell r="K254" t="str">
            <v>AW13BC1W ; AW13BC1</v>
          </cell>
          <cell r="L254" t="str">
            <v>AW13BC1 ; AW13BC1W</v>
          </cell>
        </row>
        <row r="255">
          <cell r="E255" t="str">
            <v>BRO</v>
          </cell>
          <cell r="F255" t="str">
            <v>BROYE</v>
          </cell>
          <cell r="G255" t="str">
            <v>AW13BC1W</v>
          </cell>
          <cell r="H255" t="str">
            <v>AW13BC1W</v>
          </cell>
          <cell r="I255"/>
          <cell r="J255" t="str">
            <v>CHUTES CH.OUVRANT/DORM GR</v>
          </cell>
          <cell r="K255" t="str">
            <v>AW13BC1W ; AW13BC1W</v>
          </cell>
          <cell r="L255" t="str">
            <v>AW13BC1W ; AW13BC1W</v>
          </cell>
        </row>
        <row r="256">
          <cell r="E256" t="str">
            <v>BRO</v>
          </cell>
          <cell r="F256" t="str">
            <v>BROYE</v>
          </cell>
          <cell r="G256" t="str">
            <v>AW13BC2</v>
          </cell>
          <cell r="H256"/>
          <cell r="I256"/>
          <cell r="J256" t="str">
            <v>CHUTE EXT PROFIL SECONDAIRE GR</v>
          </cell>
          <cell r="K256" t="str">
            <v xml:space="preserve">AW13BC2 ; </v>
          </cell>
          <cell r="L256" t="str">
            <v xml:space="preserve"> ; AW13BC2</v>
          </cell>
        </row>
        <row r="257">
          <cell r="E257" t="str">
            <v>BRO</v>
          </cell>
          <cell r="F257" t="str">
            <v>BROYE</v>
          </cell>
          <cell r="G257" t="str">
            <v>AW13BC2W</v>
          </cell>
          <cell r="H257"/>
          <cell r="I257"/>
          <cell r="J257" t="str">
            <v>CHUTE GRIS TOUS PROFILS IMPRIM</v>
          </cell>
          <cell r="K257" t="str">
            <v xml:space="preserve">AW13BC2W ; </v>
          </cell>
          <cell r="L257" t="str">
            <v xml:space="preserve"> ; AW13BC2W</v>
          </cell>
        </row>
        <row r="258">
          <cell r="E258" t="str">
            <v>BRO</v>
          </cell>
          <cell r="F258" t="str">
            <v>BROYE</v>
          </cell>
          <cell r="G258" t="str">
            <v>AW13BC3</v>
          </cell>
          <cell r="H258"/>
          <cell r="I258"/>
          <cell r="J258" t="str">
            <v>CHUTE PP OURV/DORM COEXT GRIS</v>
          </cell>
          <cell r="K258" t="str">
            <v xml:space="preserve">AW13BC3 ; </v>
          </cell>
          <cell r="L258" t="str">
            <v xml:space="preserve"> ; AW13BC3</v>
          </cell>
        </row>
        <row r="259">
          <cell r="E259" t="str">
            <v>BRO</v>
          </cell>
          <cell r="F259" t="str">
            <v>BROYE</v>
          </cell>
          <cell r="G259" t="str">
            <v>AW13BC3W</v>
          </cell>
          <cell r="H259"/>
          <cell r="I259"/>
          <cell r="J259" t="str">
            <v>CHUTE CH OUVRANTS/DORM COEXT</v>
          </cell>
          <cell r="K259" t="str">
            <v xml:space="preserve">AW13BC3W ; </v>
          </cell>
          <cell r="L259" t="str">
            <v xml:space="preserve"> ; AW13BC3W</v>
          </cell>
        </row>
        <row r="260">
          <cell r="E260" t="str">
            <v>BRO</v>
          </cell>
          <cell r="F260" t="str">
            <v>BROYE</v>
          </cell>
          <cell r="G260" t="str">
            <v>AW13BC4</v>
          </cell>
          <cell r="H260"/>
          <cell r="I260"/>
          <cell r="J260" t="str">
            <v>BROY PROFL FENET COEX+HABIL 2C</v>
          </cell>
          <cell r="K260" t="str">
            <v xml:space="preserve">AW13BC4 ; </v>
          </cell>
          <cell r="L260" t="str">
            <v xml:space="preserve"> ; AW13BC4</v>
          </cell>
        </row>
        <row r="261">
          <cell r="E261" t="str">
            <v>BRO</v>
          </cell>
          <cell r="F261" t="str">
            <v>BROYE</v>
          </cell>
          <cell r="G261" t="str">
            <v>AW13BIM</v>
          </cell>
          <cell r="H261"/>
          <cell r="I261"/>
          <cell r="J261" t="str">
            <v>BROYE PROFILS IMPRIMES</v>
          </cell>
          <cell r="K261" t="str">
            <v xml:space="preserve">AW13BIM ; </v>
          </cell>
          <cell r="L261" t="str">
            <v xml:space="preserve"> ; AW13BIM</v>
          </cell>
        </row>
        <row r="262">
          <cell r="E262" t="str">
            <v>BRO</v>
          </cell>
          <cell r="F262" t="str">
            <v>FILTRE</v>
          </cell>
          <cell r="G262" t="str">
            <v>AW13F</v>
          </cell>
          <cell r="H262"/>
          <cell r="I262"/>
          <cell r="J262" t="str">
            <v>BROYE GRIS FILTRE MENUISERIES</v>
          </cell>
          <cell r="K262" t="str">
            <v xml:space="preserve">AW13F ; </v>
          </cell>
          <cell r="L262" t="str">
            <v xml:space="preserve"> ; AW13F</v>
          </cell>
        </row>
        <row r="263">
          <cell r="E263" t="str">
            <v>MAT</v>
          </cell>
          <cell r="F263" t="str">
            <v>POUDRE</v>
          </cell>
          <cell r="G263" t="str">
            <v>AW13VF1</v>
          </cell>
          <cell r="H263" t="str">
            <v>PEH842/G070/AJ</v>
          </cell>
          <cell r="I263" t="str">
            <v>SOLVAY</v>
          </cell>
          <cell r="J263" t="str">
            <v>MENUISERIE GRIS BENVIC achetée</v>
          </cell>
          <cell r="K263" t="str">
            <v>AW13VF1 ; PEH842/G070/AJ</v>
          </cell>
          <cell r="L263" t="str">
            <v>PEH842/G070/AJ ; AW13VF1</v>
          </cell>
        </row>
        <row r="264">
          <cell r="E264" t="str">
            <v>MAT</v>
          </cell>
          <cell r="F264" t="str">
            <v>MICRO GRANULE</v>
          </cell>
          <cell r="G264" t="str">
            <v>AW14</v>
          </cell>
          <cell r="H264" t="str">
            <v>MB33M/G070/AA</v>
          </cell>
          <cell r="I264" t="str">
            <v>SOLVAY</v>
          </cell>
          <cell r="J264" t="str">
            <v>MM MICRO-GRAN GRIS PCGR007SE</v>
          </cell>
          <cell r="K264" t="str">
            <v>AW14 ; MB33M/G070/AA</v>
          </cell>
          <cell r="L264" t="str">
            <v>MB33M/G070/AA ; AW14</v>
          </cell>
        </row>
        <row r="265">
          <cell r="E265" t="str">
            <v>MAT</v>
          </cell>
          <cell r="F265" t="str">
            <v>MICRO GRANULE</v>
          </cell>
          <cell r="G265" t="str">
            <v>AW14</v>
          </cell>
          <cell r="H265" t="str">
            <v>PCGR007SE</v>
          </cell>
          <cell r="I265" t="str">
            <v>SOLVAY</v>
          </cell>
          <cell r="J265" t="str">
            <v>MM MICRO-GRAN GRIS PCGR007SE</v>
          </cell>
          <cell r="K265" t="str">
            <v>AW14 ; PCGR007SE</v>
          </cell>
          <cell r="L265" t="str">
            <v>PCGR007SE ; AW14</v>
          </cell>
        </row>
        <row r="266">
          <cell r="E266" t="str">
            <v>MAT</v>
          </cell>
          <cell r="F266" t="str">
            <v>MICRO GRANULE</v>
          </cell>
          <cell r="G266" t="str">
            <v>AW14</v>
          </cell>
          <cell r="H266" t="str">
            <v>PMPG07004SE</v>
          </cell>
          <cell r="I266" t="str">
            <v>SOLVAY</v>
          </cell>
          <cell r="J266" t="str">
            <v>MM MICRO-GRAN GRIS PCGR007SE</v>
          </cell>
          <cell r="K266" t="str">
            <v>AW14 ; PMPG07004SE</v>
          </cell>
          <cell r="L266" t="str">
            <v>PMPG07004SE ; AW14</v>
          </cell>
        </row>
        <row r="267">
          <cell r="E267" t="str">
            <v>MAT</v>
          </cell>
          <cell r="F267" t="str">
            <v>MICRO GRANULE</v>
          </cell>
          <cell r="G267" t="str">
            <v>AW16</v>
          </cell>
          <cell r="H267" t="str">
            <v>PCMA003SEM031</v>
          </cell>
          <cell r="I267" t="str">
            <v>SOLVAY</v>
          </cell>
          <cell r="J267" t="str">
            <v>MM MICRO-GRAN CARAM PCMA003SE</v>
          </cell>
          <cell r="K267" t="str">
            <v>AW16 ; PCMA003SEM031</v>
          </cell>
          <cell r="L267" t="str">
            <v>PCMA003SEM031 ; AW16</v>
          </cell>
        </row>
        <row r="268">
          <cell r="E268" t="str">
            <v>MAT</v>
          </cell>
          <cell r="F268" t="str">
            <v>MICRO GRANULE</v>
          </cell>
          <cell r="G268" t="str">
            <v>AW16</v>
          </cell>
          <cell r="H268" t="str">
            <v>PCMA004SE</v>
          </cell>
          <cell r="I268" t="str">
            <v>SOLVAY</v>
          </cell>
          <cell r="J268" t="str">
            <v>MM MICRO-GRAN CARAM PCMA003SE</v>
          </cell>
          <cell r="K268" t="str">
            <v>AW16 ; PCMA004SE</v>
          </cell>
          <cell r="L268" t="str">
            <v>PCMA004SE ; AW16</v>
          </cell>
        </row>
        <row r="269">
          <cell r="E269" t="str">
            <v>MAT</v>
          </cell>
          <cell r="F269" t="str">
            <v>MICRO GRANULE</v>
          </cell>
          <cell r="G269" t="str">
            <v>AW16</v>
          </cell>
          <cell r="H269" t="str">
            <v>PMPM031</v>
          </cell>
          <cell r="I269" t="str">
            <v>SOLVAY</v>
          </cell>
          <cell r="J269" t="str">
            <v>MM MICRO-GRAN CARAM PCMA003SE</v>
          </cell>
          <cell r="K269" t="str">
            <v>AW16 ; PMPM031</v>
          </cell>
          <cell r="L269" t="str">
            <v>PMPM031 ; AW16</v>
          </cell>
        </row>
        <row r="270">
          <cell r="E270" t="str">
            <v>MAT</v>
          </cell>
          <cell r="F270" t="str">
            <v>POUDRE</v>
          </cell>
          <cell r="G270" t="str">
            <v>AW24</v>
          </cell>
          <cell r="H270" t="str">
            <v>PEH842/0830/AC</v>
          </cell>
          <cell r="I270" t="str">
            <v>SOLVAY</v>
          </cell>
          <cell r="J270" t="str">
            <v>PEH 842/830 GRIS BENVIC</v>
          </cell>
          <cell r="K270" t="str">
            <v>AW24 ; PEH842/0830/AC</v>
          </cell>
          <cell r="L270" t="str">
            <v>PEH842/0830/AC ; AW24</v>
          </cell>
        </row>
        <row r="271">
          <cell r="E271" t="str">
            <v>MAT</v>
          </cell>
          <cell r="F271" t="str">
            <v>POUDRE</v>
          </cell>
          <cell r="G271" t="str">
            <v>AW25</v>
          </cell>
          <cell r="H271" t="str">
            <v>ER019/G212/AH</v>
          </cell>
          <cell r="I271" t="str">
            <v>SOLVAY</v>
          </cell>
          <cell r="J271" t="str">
            <v>ER019 G212 GRIS ANTHRA. BENVIC</v>
          </cell>
          <cell r="K271" t="str">
            <v>AW25 ; ER019/G212/AH</v>
          </cell>
          <cell r="L271" t="str">
            <v>ER019/G212/AH ; AW25</v>
          </cell>
        </row>
        <row r="272">
          <cell r="E272" t="str">
            <v>MAT</v>
          </cell>
          <cell r="F272" t="str">
            <v>POUDRE</v>
          </cell>
          <cell r="G272" t="str">
            <v>AW29VF9</v>
          </cell>
          <cell r="H272" t="str">
            <v>AW29VF9</v>
          </cell>
          <cell r="I272" t="str">
            <v>GROSFILLEX</v>
          </cell>
          <cell r="J272" t="str">
            <v>MENUISERIE naturel SS TITANE</v>
          </cell>
          <cell r="K272" t="str">
            <v>AW29VF9 ; AW29VF9</v>
          </cell>
          <cell r="L272" t="str">
            <v>AW29VF9 ; AW29VF9</v>
          </cell>
        </row>
        <row r="273">
          <cell r="E273" t="str">
            <v>BRO</v>
          </cell>
          <cell r="F273" t="str">
            <v>BROYE</v>
          </cell>
          <cell r="G273" t="str">
            <v>AW30B</v>
          </cell>
          <cell r="H273"/>
          <cell r="I273"/>
          <cell r="J273" t="str">
            <v>BROYE LAME VOLET ROUL BLC ACHA</v>
          </cell>
          <cell r="K273" t="str">
            <v xml:space="preserve">AW30B ; </v>
          </cell>
          <cell r="L273" t="str">
            <v xml:space="preserve"> ; AW30B</v>
          </cell>
        </row>
        <row r="274">
          <cell r="E274" t="str">
            <v>BRO</v>
          </cell>
          <cell r="F274" t="str">
            <v>BROYE</v>
          </cell>
          <cell r="G274" t="str">
            <v>AW31</v>
          </cell>
          <cell r="H274"/>
          <cell r="I274"/>
          <cell r="J274" t="str">
            <v>CHUTE LAME VOLET ROUL GRIS ACH</v>
          </cell>
          <cell r="K274" t="str">
            <v xml:space="preserve">AW31 ; </v>
          </cell>
          <cell r="L274" t="str">
            <v xml:space="preserve"> ; AW31</v>
          </cell>
        </row>
        <row r="275">
          <cell r="E275" t="str">
            <v>MAT</v>
          </cell>
          <cell r="F275" t="str">
            <v>COLORANT</v>
          </cell>
          <cell r="G275" t="str">
            <v>AW40</v>
          </cell>
          <cell r="H275" t="str">
            <v>M219421</v>
          </cell>
          <cell r="I275" t="str">
            <v>ELIAN</v>
          </cell>
          <cell r="J275" t="str">
            <v>MM COOL GREY à 2% EXT</v>
          </cell>
          <cell r="K275" t="str">
            <v>AW40 ; M219421</v>
          </cell>
          <cell r="L275" t="str">
            <v>M219421 ; AW40</v>
          </cell>
        </row>
        <row r="276">
          <cell r="E276" t="str">
            <v>MAT</v>
          </cell>
          <cell r="F276" t="str">
            <v>COLORANT</v>
          </cell>
          <cell r="G276" t="str">
            <v>AW41</v>
          </cell>
          <cell r="H276" t="str">
            <v>M219504</v>
          </cell>
          <cell r="I276" t="str">
            <v>ELIAN</v>
          </cell>
          <cell r="J276" t="str">
            <v>MM marron BROWN à 2% EXT</v>
          </cell>
          <cell r="K276" t="str">
            <v>AW41 ; M219504</v>
          </cell>
          <cell r="L276" t="str">
            <v>M219504 ; AW41</v>
          </cell>
        </row>
        <row r="277">
          <cell r="E277" t="str">
            <v>MAT</v>
          </cell>
          <cell r="F277" t="str">
            <v>COLORANT</v>
          </cell>
          <cell r="G277" t="str">
            <v>AW47</v>
          </cell>
          <cell r="H277" t="str">
            <v>PMB050/0811/AA</v>
          </cell>
          <cell r="I277"/>
          <cell r="J277" t="str">
            <v>PIGMENT VIOLET BENVIC</v>
          </cell>
          <cell r="K277" t="str">
            <v>AW47 ; PMB050/0811/AA</v>
          </cell>
          <cell r="L277" t="str">
            <v>PMB050/0811/AA ; AW47</v>
          </cell>
        </row>
        <row r="278">
          <cell r="E278" t="str">
            <v>MAT</v>
          </cell>
          <cell r="F278" t="str">
            <v>COLORANT</v>
          </cell>
          <cell r="G278" t="str">
            <v>AW60</v>
          </cell>
          <cell r="H278" t="str">
            <v>75663PMMA</v>
          </cell>
          <cell r="I278" t="str">
            <v>COLOR SYSTEM</v>
          </cell>
          <cell r="J278" t="str">
            <v>MM PMMA Gris</v>
          </cell>
          <cell r="K278" t="str">
            <v>AW60 ; 75663PMMA</v>
          </cell>
          <cell r="L278" t="str">
            <v>75663PMMA ; AW60</v>
          </cell>
        </row>
        <row r="279">
          <cell r="E279" t="str">
            <v>MAT</v>
          </cell>
          <cell r="F279" t="str">
            <v>ONEPACK</v>
          </cell>
          <cell r="G279" t="str">
            <v>AW69</v>
          </cell>
          <cell r="H279" t="str">
            <v>CES934CZV16BI</v>
          </cell>
          <cell r="I279" t="str">
            <v>BENVIC</v>
          </cell>
          <cell r="J279" t="str">
            <v>ONE PACK REVETEMENT 25 PCR</v>
          </cell>
          <cell r="K279" t="str">
            <v>AW69 ; CES934CZV16BI</v>
          </cell>
          <cell r="L279" t="str">
            <v>CES934CZV16BI ; AW69</v>
          </cell>
        </row>
        <row r="280">
          <cell r="E280" t="str">
            <v>MAT</v>
          </cell>
          <cell r="F280" t="str">
            <v>ONEPACK</v>
          </cell>
          <cell r="G280" t="str">
            <v>AW69</v>
          </cell>
          <cell r="H280" t="str">
            <v>CES934CZV25/V30</v>
          </cell>
          <cell r="I280" t="str">
            <v>BENVIC</v>
          </cell>
          <cell r="J280" t="str">
            <v>ONE PACK REVETEMENT 25 PCR</v>
          </cell>
          <cell r="K280" t="str">
            <v>AW69 ; CES934CZV25/V30</v>
          </cell>
          <cell r="L280" t="str">
            <v>CES934CZV25/V30 ; AW69</v>
          </cell>
        </row>
        <row r="281">
          <cell r="E281" t="str">
            <v>MAT</v>
          </cell>
          <cell r="F281" t="str">
            <v>ONEPACK</v>
          </cell>
          <cell r="G281" t="str">
            <v>AW69</v>
          </cell>
          <cell r="H281" t="str">
            <v>CES934CZV29BI</v>
          </cell>
          <cell r="I281" t="str">
            <v>BENVIC</v>
          </cell>
          <cell r="J281" t="str">
            <v>ONE PACK REVETEMENT 25 PCR</v>
          </cell>
          <cell r="K281" t="str">
            <v>AW69 ; CES934CZV29BI</v>
          </cell>
          <cell r="L281" t="str">
            <v>CES934CZV29BI ; AW69</v>
          </cell>
        </row>
        <row r="282">
          <cell r="E282" t="str">
            <v>MAT</v>
          </cell>
          <cell r="F282" t="str">
            <v>ONEPACK</v>
          </cell>
          <cell r="G282" t="str">
            <v>AW69R</v>
          </cell>
          <cell r="H282" t="str">
            <v>GAV/2233/3</v>
          </cell>
          <cell r="I282" t="str">
            <v>REAGENS</v>
          </cell>
          <cell r="J282" t="str">
            <v>ONE PACK REVT 25 PCR REAGENS</v>
          </cell>
          <cell r="K282" t="str">
            <v>AW69R ; GAV/2233/3</v>
          </cell>
          <cell r="L282" t="str">
            <v>GAV/2233/3 ; AW69R</v>
          </cell>
        </row>
        <row r="283">
          <cell r="E283" t="str">
            <v>MAT</v>
          </cell>
          <cell r="F283" t="str">
            <v>ONEPACK</v>
          </cell>
          <cell r="G283" t="str">
            <v>AW69R</v>
          </cell>
          <cell r="H283" t="str">
            <v>GAV/2233/4</v>
          </cell>
          <cell r="I283" t="str">
            <v>REAGENS</v>
          </cell>
          <cell r="J283" t="str">
            <v>ONE PACK REVT 25 PCR REAGENS</v>
          </cell>
          <cell r="K283" t="str">
            <v>AW69R ; GAV/2233/4</v>
          </cell>
          <cell r="L283" t="str">
            <v>GAV/2233/4 ; AW69R</v>
          </cell>
        </row>
        <row r="284">
          <cell r="E284" t="str">
            <v>BRO</v>
          </cell>
          <cell r="F284" t="str">
            <v>BROYE</v>
          </cell>
          <cell r="G284" t="str">
            <v>AW70B</v>
          </cell>
          <cell r="H284"/>
          <cell r="I284"/>
          <cell r="J284" t="str">
            <v>BROYE Lam72 25pcr</v>
          </cell>
          <cell r="K284" t="str">
            <v xml:space="preserve">AW70B ; </v>
          </cell>
          <cell r="L284" t="str">
            <v xml:space="preserve"> ; AW70B</v>
          </cell>
        </row>
        <row r="285">
          <cell r="E285" t="str">
            <v>BRO</v>
          </cell>
          <cell r="F285" t="str">
            <v>BROYE</v>
          </cell>
          <cell r="G285" t="str">
            <v>AW70B1</v>
          </cell>
          <cell r="H285"/>
          <cell r="I285"/>
          <cell r="J285" t="str">
            <v>BROYE BLANC BRUT REVT 72 25PCR</v>
          </cell>
          <cell r="K285" t="str">
            <v xml:space="preserve">AW70B1 ; </v>
          </cell>
          <cell r="L285" t="str">
            <v xml:space="preserve"> ; AW70B1</v>
          </cell>
        </row>
        <row r="286">
          <cell r="E286" t="str">
            <v>BRO</v>
          </cell>
          <cell r="F286" t="str">
            <v>BROYE</v>
          </cell>
          <cell r="G286" t="str">
            <v>AW70B2</v>
          </cell>
          <cell r="H286" t="str">
            <v>AX23</v>
          </cell>
          <cell r="I286"/>
          <cell r="J286" t="str">
            <v>CHUTES ARRET/DEMAR lam72 25pcr</v>
          </cell>
          <cell r="K286" t="str">
            <v>AW70B2 ; AX23</v>
          </cell>
          <cell r="L286" t="str">
            <v>AX23 ; AW70B2</v>
          </cell>
        </row>
        <row r="287">
          <cell r="E287" t="str">
            <v>BRO</v>
          </cell>
          <cell r="F287" t="str">
            <v>BROYE</v>
          </cell>
          <cell r="G287" t="str">
            <v>AW70B2</v>
          </cell>
          <cell r="H287"/>
          <cell r="I287"/>
          <cell r="J287" t="str">
            <v>CHUTES ARRET/DEMAR lam72 25pcr</v>
          </cell>
          <cell r="K287" t="str">
            <v xml:space="preserve">AW70B2 ; </v>
          </cell>
          <cell r="L287" t="str">
            <v xml:space="preserve"> ; AW70B2</v>
          </cell>
        </row>
        <row r="288">
          <cell r="E288" t="str">
            <v>BRO</v>
          </cell>
          <cell r="F288" t="str">
            <v>BROYE</v>
          </cell>
          <cell r="G288" t="str">
            <v>AW70BC</v>
          </cell>
          <cell r="H288"/>
          <cell r="I288"/>
          <cell r="J288" t="str">
            <v>BROYE CLOISON BLANCHE</v>
          </cell>
          <cell r="K288" t="str">
            <v xml:space="preserve">AW70BC ; </v>
          </cell>
          <cell r="L288" t="str">
            <v xml:space="preserve"> ; AW70BC</v>
          </cell>
        </row>
        <row r="289">
          <cell r="E289" t="str">
            <v>BRO</v>
          </cell>
          <cell r="F289" t="str">
            <v>BROYE</v>
          </cell>
          <cell r="G289" t="str">
            <v>AW70BIM</v>
          </cell>
          <cell r="H289"/>
          <cell r="I289"/>
          <cell r="J289" t="str">
            <v>BROYE Lam72 25pcr IMPRIME</v>
          </cell>
          <cell r="K289" t="str">
            <v xml:space="preserve">AW70BIM ; </v>
          </cell>
          <cell r="L289" t="str">
            <v xml:space="preserve"> ; AW70BIM</v>
          </cell>
        </row>
        <row r="290">
          <cell r="E290" t="str">
            <v>BRO</v>
          </cell>
          <cell r="F290" t="str">
            <v>FILTRE</v>
          </cell>
          <cell r="G290" t="str">
            <v>AW70F</v>
          </cell>
          <cell r="H290" t="str">
            <v>AW41F</v>
          </cell>
          <cell r="I290"/>
          <cell r="J290" t="str">
            <v>BROYE Lam72 25pcr FILTRE</v>
          </cell>
          <cell r="K290" t="str">
            <v>AW70F ; AW41F</v>
          </cell>
          <cell r="L290" t="str">
            <v>AW41F ; AW70F</v>
          </cell>
        </row>
        <row r="291">
          <cell r="E291" t="str">
            <v>BRO</v>
          </cell>
          <cell r="F291" t="str">
            <v>FILTRE</v>
          </cell>
          <cell r="G291" t="str">
            <v>AW70F</v>
          </cell>
          <cell r="H291" t="str">
            <v>AW70F</v>
          </cell>
          <cell r="I291"/>
          <cell r="J291" t="str">
            <v>BROYE Lam72 25pcr FILTRE</v>
          </cell>
          <cell r="K291" t="str">
            <v>AW70F ; AW70F</v>
          </cell>
          <cell r="L291" t="str">
            <v>AW70F ; AW70F</v>
          </cell>
        </row>
        <row r="292">
          <cell r="E292" t="str">
            <v>BRO</v>
          </cell>
          <cell r="F292" t="str">
            <v>FILTRE</v>
          </cell>
          <cell r="G292" t="str">
            <v>AW70F</v>
          </cell>
          <cell r="H292" t="str">
            <v>AW70F2</v>
          </cell>
          <cell r="I292"/>
          <cell r="J292" t="str">
            <v>BROYE Lam72 25pcr FILTRE</v>
          </cell>
          <cell r="K292" t="str">
            <v>AW70F ; AW70F2</v>
          </cell>
          <cell r="L292" t="str">
            <v>AW70F2 ; AW70F</v>
          </cell>
        </row>
        <row r="293">
          <cell r="E293" t="str">
            <v>BRO</v>
          </cell>
          <cell r="F293" t="str">
            <v>FILTRE</v>
          </cell>
          <cell r="G293" t="str">
            <v>AW70F</v>
          </cell>
          <cell r="H293" t="str">
            <v>AW70F3</v>
          </cell>
          <cell r="I293"/>
          <cell r="J293" t="str">
            <v>BROYE Lam72 25pcr FILTRE</v>
          </cell>
          <cell r="K293" t="str">
            <v>AW70F ; AW70F3</v>
          </cell>
          <cell r="L293" t="str">
            <v>AW70F3 ; AW70F</v>
          </cell>
        </row>
        <row r="294">
          <cell r="E294" t="str">
            <v>BRO</v>
          </cell>
          <cell r="F294" t="str">
            <v>FILTRE</v>
          </cell>
          <cell r="G294" t="str">
            <v>AW70F</v>
          </cell>
          <cell r="H294" t="str">
            <v>AW70F4</v>
          </cell>
          <cell r="I294"/>
          <cell r="J294" t="str">
            <v>BROYE Lam72 25pcr FILTRE</v>
          </cell>
          <cell r="K294" t="str">
            <v>AW70F ; AW70F4</v>
          </cell>
          <cell r="L294" t="str">
            <v>AW70F4 ; AW70F</v>
          </cell>
        </row>
        <row r="295">
          <cell r="E295" t="str">
            <v>MAT</v>
          </cell>
          <cell r="F295" t="str">
            <v>FILTRE</v>
          </cell>
          <cell r="G295" t="str">
            <v>AW70F</v>
          </cell>
          <cell r="H295" t="str">
            <v>AW70Fi</v>
          </cell>
          <cell r="I295"/>
          <cell r="J295" t="str">
            <v>BROYE Lam72 25pcr FILTRE</v>
          </cell>
          <cell r="K295" t="str">
            <v>AW70F ; AW70Fi</v>
          </cell>
          <cell r="L295" t="str">
            <v>AW70Fi ; AW70F</v>
          </cell>
        </row>
        <row r="296">
          <cell r="E296" t="str">
            <v>MAT</v>
          </cell>
          <cell r="F296" t="str">
            <v>POUDRE</v>
          </cell>
          <cell r="G296" t="str">
            <v>AW70VF9</v>
          </cell>
          <cell r="H296" t="str">
            <v>AW70VF9</v>
          </cell>
          <cell r="I296" t="str">
            <v>GROSFILLEX</v>
          </cell>
          <cell r="J296" t="str">
            <v>Lam72 25pcr</v>
          </cell>
          <cell r="K296" t="str">
            <v>AW70VF9 ; AW70VF9</v>
          </cell>
          <cell r="L296" t="str">
            <v>AW70VF9 ; AW70VF9</v>
          </cell>
        </row>
        <row r="297">
          <cell r="E297" t="str">
            <v>MAT</v>
          </cell>
          <cell r="F297" t="str">
            <v>POUDRE</v>
          </cell>
          <cell r="G297" t="str">
            <v>AW70VF9</v>
          </cell>
          <cell r="H297" t="str">
            <v>AW70VF9DEC</v>
          </cell>
          <cell r="I297" t="str">
            <v>GROSFILLEX</v>
          </cell>
          <cell r="J297" t="str">
            <v>Lam72 25pcr</v>
          </cell>
          <cell r="K297" t="str">
            <v>AW70VF9 ; AW70VF9DEC</v>
          </cell>
          <cell r="L297" t="str">
            <v>AW70VF9DEC ; AW70VF9</v>
          </cell>
        </row>
        <row r="298">
          <cell r="E298" t="str">
            <v>SILO</v>
          </cell>
          <cell r="F298" t="str">
            <v>POUDRE</v>
          </cell>
          <cell r="G298" t="str">
            <v>AW70VF9</v>
          </cell>
          <cell r="H298" t="str">
            <v>AW70VF9SILO</v>
          </cell>
          <cell r="I298" t="str">
            <v>GROSFILLEX</v>
          </cell>
          <cell r="J298" t="str">
            <v>Lam72 25pcr</v>
          </cell>
          <cell r="K298" t="str">
            <v>AW70VF9 ; AW70VF9SILO</v>
          </cell>
          <cell r="L298" t="str">
            <v>AW70VF9SILO ; AW70VF9</v>
          </cell>
        </row>
        <row r="299">
          <cell r="E299" t="str">
            <v>MAT</v>
          </cell>
          <cell r="F299" t="str">
            <v>POUDRE</v>
          </cell>
          <cell r="G299" t="str">
            <v>AW70VF9</v>
          </cell>
          <cell r="H299" t="str">
            <v>REVET0067</v>
          </cell>
          <cell r="I299" t="str">
            <v>GROSFILLEX</v>
          </cell>
          <cell r="J299" t="str">
            <v>Lam72 25pcr</v>
          </cell>
          <cell r="K299" t="str">
            <v>AW70VF9 ; REVET0067</v>
          </cell>
          <cell r="L299" t="str">
            <v>REVET0067 ; AW70VF9</v>
          </cell>
        </row>
        <row r="300">
          <cell r="E300" t="str">
            <v>MAT</v>
          </cell>
          <cell r="F300" t="str">
            <v>POUDRE</v>
          </cell>
          <cell r="G300" t="str">
            <v>AW70VF9</v>
          </cell>
          <cell r="H300" t="str">
            <v>REVET----</v>
          </cell>
          <cell r="I300" t="str">
            <v>GROSFILLEX</v>
          </cell>
          <cell r="J300" t="str">
            <v>Lam72 25pcr</v>
          </cell>
          <cell r="K300" t="str">
            <v>AW70VF9 ; REVET----</v>
          </cell>
          <cell r="L300" t="str">
            <v>REVET---- ; AW70VF9</v>
          </cell>
        </row>
        <row r="301">
          <cell r="E301" t="str">
            <v>MAT</v>
          </cell>
          <cell r="F301" t="str">
            <v>POUDRE</v>
          </cell>
          <cell r="G301" t="str">
            <v>AW70VF9</v>
          </cell>
          <cell r="H301" t="str">
            <v>REVET0065</v>
          </cell>
          <cell r="I301" t="str">
            <v>GROSFILLEX</v>
          </cell>
          <cell r="J301" t="str">
            <v>Lam72 25pcr</v>
          </cell>
          <cell r="K301" t="str">
            <v>AW70VF9 ; REVET0065</v>
          </cell>
          <cell r="L301" t="str">
            <v>REVET0065 ; AW70VF9</v>
          </cell>
        </row>
        <row r="302">
          <cell r="E302" t="str">
            <v>MAT</v>
          </cell>
          <cell r="F302" t="str">
            <v>POUDRE</v>
          </cell>
          <cell r="G302" t="str">
            <v>AW70VF9</v>
          </cell>
          <cell r="H302" t="str">
            <v>REVET0031</v>
          </cell>
          <cell r="I302" t="str">
            <v>GROSFILLEX</v>
          </cell>
          <cell r="J302" t="str">
            <v>Lam72 25pcr</v>
          </cell>
          <cell r="K302" t="str">
            <v>AW70VF9 ; REVET0031</v>
          </cell>
          <cell r="L302" t="str">
            <v>REVET0031 ; AW70VF9</v>
          </cell>
        </row>
        <row r="303">
          <cell r="E303" t="str">
            <v>MAT</v>
          </cell>
          <cell r="F303" t="str">
            <v>POUDRE</v>
          </cell>
          <cell r="G303" t="str">
            <v>AW70VF9</v>
          </cell>
          <cell r="H303" t="str">
            <v>REVET0066</v>
          </cell>
          <cell r="I303" t="str">
            <v>GROSFILLEX</v>
          </cell>
          <cell r="J303" t="str">
            <v>Lam72 25pcr</v>
          </cell>
          <cell r="K303" t="str">
            <v>AW70VF9 ; REVET0066</v>
          </cell>
          <cell r="L303" t="str">
            <v>REVET0066 ; AW70VF9</v>
          </cell>
        </row>
        <row r="304">
          <cell r="E304" t="str">
            <v>MAT</v>
          </cell>
          <cell r="F304" t="str">
            <v>POUDRE</v>
          </cell>
          <cell r="G304" t="str">
            <v>AW70VF9</v>
          </cell>
          <cell r="H304" t="str">
            <v>REVET0073</v>
          </cell>
          <cell r="I304" t="str">
            <v>GROSFILLEX</v>
          </cell>
          <cell r="J304" t="str">
            <v>Lam72 25pcr</v>
          </cell>
          <cell r="K304" t="str">
            <v>AW70VF9 ; REVET0073</v>
          </cell>
          <cell r="L304" t="str">
            <v>REVET0073 ; AW70VF9</v>
          </cell>
        </row>
        <row r="305">
          <cell r="E305" t="str">
            <v>MAT</v>
          </cell>
          <cell r="F305" t="str">
            <v>POUDRE</v>
          </cell>
          <cell r="G305" t="str">
            <v>AW70VF9</v>
          </cell>
          <cell r="H305" t="str">
            <v>REVET0071</v>
          </cell>
          <cell r="I305" t="str">
            <v>GROSFILLEX</v>
          </cell>
          <cell r="J305" t="str">
            <v>Lam72 25pcr</v>
          </cell>
          <cell r="K305" t="str">
            <v>AW70VF9 ; REVET0071</v>
          </cell>
          <cell r="L305" t="str">
            <v>REVET0071 ; AW70VF9</v>
          </cell>
        </row>
        <row r="306">
          <cell r="E306" t="str">
            <v>SILO</v>
          </cell>
          <cell r="F306" t="str">
            <v>POUDRE</v>
          </cell>
          <cell r="G306" t="str">
            <v>AW70VF9</v>
          </cell>
          <cell r="H306" t="str">
            <v>REVET0071SILO</v>
          </cell>
          <cell r="I306" t="str">
            <v>GROSFILLEX</v>
          </cell>
          <cell r="J306" t="str">
            <v>Lam72 25pcr</v>
          </cell>
          <cell r="K306" t="str">
            <v>AW70VF9 ; REVET0071SILO</v>
          </cell>
          <cell r="L306" t="str">
            <v>REVET0071SILO ; AW70VF9</v>
          </cell>
        </row>
        <row r="307">
          <cell r="E307" t="str">
            <v>SILO</v>
          </cell>
          <cell r="F307" t="str">
            <v>POUDRE</v>
          </cell>
          <cell r="G307" t="str">
            <v>AW70VF9</v>
          </cell>
          <cell r="H307" t="str">
            <v>REVET0063SILO</v>
          </cell>
          <cell r="I307" t="str">
            <v>GROSFILLEX</v>
          </cell>
          <cell r="J307" t="str">
            <v>Lam72 25pcr</v>
          </cell>
          <cell r="K307" t="str">
            <v>AW70VF9 ; REVET0063SILO</v>
          </cell>
          <cell r="L307" t="str">
            <v>REVET0063SILO ; AW70VF9</v>
          </cell>
        </row>
        <row r="308">
          <cell r="E308" t="str">
            <v>MAT</v>
          </cell>
          <cell r="F308" t="str">
            <v>POUDRE</v>
          </cell>
          <cell r="G308" t="str">
            <v>AW71VF9</v>
          </cell>
          <cell r="H308" t="str">
            <v>AW71VF9</v>
          </cell>
          <cell r="I308" t="str">
            <v>GROSFILLEX</v>
          </cell>
          <cell r="J308" t="str">
            <v>RGT6 Naturel  25pcr</v>
          </cell>
          <cell r="K308" t="str">
            <v>AW71VF9 ; AW71VF9</v>
          </cell>
          <cell r="L308" t="str">
            <v>AW71VF9 ; AW71VF9</v>
          </cell>
        </row>
        <row r="309">
          <cell r="E309" t="str">
            <v>MAT</v>
          </cell>
          <cell r="F309" t="str">
            <v>POUDRE</v>
          </cell>
          <cell r="G309" t="str">
            <v>AW71VF9</v>
          </cell>
          <cell r="H309" t="str">
            <v>AW71VF9DEC</v>
          </cell>
          <cell r="I309" t="str">
            <v>GROSFILLEX</v>
          </cell>
          <cell r="J309" t="str">
            <v>RGT6 Naturel  25pcr</v>
          </cell>
          <cell r="K309" t="str">
            <v>AW71VF9 ; AW71VF9DEC</v>
          </cell>
          <cell r="L309" t="str">
            <v>AW71VF9DEC ; AW71VF9</v>
          </cell>
        </row>
        <row r="310">
          <cell r="E310" t="str">
            <v>SILO</v>
          </cell>
          <cell r="F310" t="str">
            <v>POUDRE</v>
          </cell>
          <cell r="G310" t="str">
            <v>AW71VF9</v>
          </cell>
          <cell r="H310" t="str">
            <v>AW71VF9SILO</v>
          </cell>
          <cell r="I310" t="str">
            <v>GROSFILLEX</v>
          </cell>
          <cell r="J310" t="str">
            <v>RGT6 Naturel  25pcr</v>
          </cell>
          <cell r="K310" t="str">
            <v>AW71VF9 ; AW71VF9SILO</v>
          </cell>
          <cell r="L310" t="str">
            <v>AW71VF9SILO ; AW71VF9</v>
          </cell>
        </row>
        <row r="311">
          <cell r="E311" t="str">
            <v>MAT</v>
          </cell>
          <cell r="F311" t="str">
            <v>POUDRE</v>
          </cell>
          <cell r="G311" t="str">
            <v>AW71VF9</v>
          </cell>
          <cell r="H311" t="str">
            <v>RANGE0028</v>
          </cell>
          <cell r="I311" t="str">
            <v>GROSFILLEX</v>
          </cell>
          <cell r="J311" t="str">
            <v>RGT6 Naturel  25pcr</v>
          </cell>
          <cell r="K311" t="str">
            <v>AW71VF9 ; RANGE0028</v>
          </cell>
          <cell r="L311" t="str">
            <v>RANGE0028 ; AW71VF9</v>
          </cell>
        </row>
        <row r="312">
          <cell r="E312" t="str">
            <v>MAT</v>
          </cell>
          <cell r="F312" t="str">
            <v>COLORANT</v>
          </cell>
          <cell r="G312" t="str">
            <v>AW88</v>
          </cell>
          <cell r="H312" t="str">
            <v>M226173</v>
          </cell>
          <cell r="I312" t="str">
            <v>ELIAN</v>
          </cell>
          <cell r="J312" t="str">
            <v>MM COLD GREY à 2% EXT (AW71)</v>
          </cell>
          <cell r="K312" t="str">
            <v>AW88 ; M226173</v>
          </cell>
          <cell r="L312" t="str">
            <v>M226173 ; AW88</v>
          </cell>
        </row>
        <row r="313">
          <cell r="E313" t="str">
            <v>BRO</v>
          </cell>
          <cell r="F313" t="str">
            <v>BROYE</v>
          </cell>
          <cell r="G313" t="str">
            <v>AW88B</v>
          </cell>
          <cell r="H313"/>
          <cell r="I313"/>
          <cell r="J313" t="str">
            <v>BROYE NEO ALVEO + 375 V</v>
          </cell>
          <cell r="K313" t="str">
            <v xml:space="preserve">AW88B ; </v>
          </cell>
          <cell r="L313" t="str">
            <v xml:space="preserve"> ; AW88B</v>
          </cell>
        </row>
        <row r="314">
          <cell r="E314" t="str">
            <v>BRO</v>
          </cell>
          <cell r="F314" t="str">
            <v>FILTRE</v>
          </cell>
          <cell r="G314" t="str">
            <v>AW88F</v>
          </cell>
          <cell r="H314"/>
          <cell r="I314"/>
          <cell r="J314" t="str">
            <v>FILTRE NEO ALVEO AW88</v>
          </cell>
          <cell r="K314" t="str">
            <v xml:space="preserve">AW88F ; </v>
          </cell>
          <cell r="L314" t="str">
            <v xml:space="preserve"> ; AW88F</v>
          </cell>
        </row>
        <row r="315">
          <cell r="E315" t="str">
            <v>BRO</v>
          </cell>
          <cell r="F315" t="str">
            <v>BROYE</v>
          </cell>
          <cell r="G315" t="str">
            <v>AW88J500BIM</v>
          </cell>
          <cell r="H315"/>
          <cell r="I315"/>
          <cell r="J315" t="str">
            <v>BROYE NEO ALVEO IMPRIME</v>
          </cell>
          <cell r="K315" t="str">
            <v xml:space="preserve">AW88J500BIM ; </v>
          </cell>
          <cell r="L315" t="str">
            <v xml:space="preserve"> ; AW88J500BIM</v>
          </cell>
        </row>
        <row r="316">
          <cell r="E316" t="str">
            <v>MAT</v>
          </cell>
          <cell r="F316" t="str">
            <v>COLORANT</v>
          </cell>
          <cell r="G316" t="str">
            <v>AW97</v>
          </cell>
          <cell r="H316" t="str">
            <v>M272191</v>
          </cell>
          <cell r="I316" t="str">
            <v>ELIAN</v>
          </cell>
          <cell r="J316" t="str">
            <v>MM BLANC PURE WHITE 2.5%</v>
          </cell>
          <cell r="K316" t="str">
            <v>AW97 ; M272191</v>
          </cell>
          <cell r="L316" t="str">
            <v>M272191 ; AW97</v>
          </cell>
        </row>
        <row r="317">
          <cell r="E317" t="str">
            <v>MAT</v>
          </cell>
          <cell r="F317" t="str">
            <v>COLORANT</v>
          </cell>
          <cell r="G317" t="str">
            <v>AW98</v>
          </cell>
          <cell r="H317" t="str">
            <v>M173779</v>
          </cell>
          <cell r="I317" t="str">
            <v>ELIAN</v>
          </cell>
          <cell r="J317" t="str">
            <v>MM FOND CHENE POUR REVT 2%</v>
          </cell>
          <cell r="K317" t="str">
            <v>AW98 ; M173779</v>
          </cell>
          <cell r="L317" t="str">
            <v>M173779 ; AW98</v>
          </cell>
        </row>
        <row r="318">
          <cell r="E318" t="str">
            <v>MAT</v>
          </cell>
          <cell r="F318" t="str">
            <v>COLORANT</v>
          </cell>
          <cell r="G318" t="str">
            <v>AW99</v>
          </cell>
          <cell r="H318" t="str">
            <v>M272041</v>
          </cell>
          <cell r="I318" t="str">
            <v>ELIAN</v>
          </cell>
          <cell r="J318" t="str">
            <v>MM SAVANE POUR REVT 2%</v>
          </cell>
          <cell r="K318" t="str">
            <v>AW99 ; M272041</v>
          </cell>
          <cell r="L318" t="str">
            <v>M272041 ; AW99</v>
          </cell>
        </row>
        <row r="319">
          <cell r="E319" t="str">
            <v>MAT</v>
          </cell>
          <cell r="F319" t="str">
            <v>COLORANT</v>
          </cell>
          <cell r="G319" t="str">
            <v>AX01</v>
          </cell>
          <cell r="H319" t="str">
            <v>M272042</v>
          </cell>
          <cell r="I319" t="str">
            <v>ELIAN</v>
          </cell>
          <cell r="J319" t="str">
            <v>MM GRIS URBAN POUR REVT 2%</v>
          </cell>
          <cell r="K319" t="str">
            <v>AX01 ; M272042</v>
          </cell>
          <cell r="L319" t="str">
            <v>M272042 ; AX01</v>
          </cell>
        </row>
        <row r="320">
          <cell r="E320" t="str">
            <v>MAT</v>
          </cell>
          <cell r="F320" t="str">
            <v>COLORANT</v>
          </cell>
          <cell r="G320" t="str">
            <v>AX12</v>
          </cell>
          <cell r="H320">
            <v>708001</v>
          </cell>
          <cell r="I320" t="str">
            <v>HEUBACH</v>
          </cell>
          <cell r="J320" t="str">
            <v>MM 708001 GR VERT ABRI 2%(AW02</v>
          </cell>
          <cell r="K320" t="str">
            <v>AX12 ; 708001</v>
          </cell>
          <cell r="L320" t="str">
            <v>708001 ; AX12</v>
          </cell>
        </row>
        <row r="321">
          <cell r="E321" t="str">
            <v>MAT</v>
          </cell>
          <cell r="F321" t="str">
            <v>COLORANT</v>
          </cell>
          <cell r="G321" t="str">
            <v>AX13</v>
          </cell>
          <cell r="H321">
            <v>790144</v>
          </cell>
          <cell r="I321" t="str">
            <v>HEUBACH</v>
          </cell>
          <cell r="J321" t="str">
            <v>MM M790144 G BLEU ABRI 3%(AW02</v>
          </cell>
          <cell r="K321" t="str">
            <v>AX13 ; 790144</v>
          </cell>
          <cell r="L321" t="str">
            <v>790144 ; AX13</v>
          </cell>
        </row>
        <row r="322">
          <cell r="E322" t="str">
            <v>MAT</v>
          </cell>
          <cell r="F322" t="str">
            <v>COLORANT</v>
          </cell>
          <cell r="G322" t="str">
            <v>AX23VF1</v>
          </cell>
          <cell r="H322" t="str">
            <v>PEX0003/0005/AG</v>
          </cell>
          <cell r="I322" t="str">
            <v>BENVIC</v>
          </cell>
          <cell r="J322" t="str">
            <v>PEX003/005/AG Acheté</v>
          </cell>
          <cell r="K322" t="str">
            <v>AX23VF1 ; PEX0003/0005/AG</v>
          </cell>
          <cell r="L322" t="str">
            <v>PEX0003/0005/AG ; AX23VF1</v>
          </cell>
        </row>
        <row r="323">
          <cell r="E323" t="str">
            <v>MAT</v>
          </cell>
          <cell r="F323" t="str">
            <v>POUDRE</v>
          </cell>
          <cell r="G323" t="str">
            <v>AX24VF9</v>
          </cell>
          <cell r="H323" t="str">
            <v>AX24VF9AA</v>
          </cell>
          <cell r="I323" t="str">
            <v>GROSFILLEX</v>
          </cell>
          <cell r="J323" t="str">
            <v>MENUISERIE BLC RECETTE CHEMSON</v>
          </cell>
          <cell r="K323" t="str">
            <v>AX24VF9 ; AX24VF9AA</v>
          </cell>
          <cell r="L323" t="str">
            <v>AX24VF9AA ; AX24VF9</v>
          </cell>
        </row>
        <row r="324">
          <cell r="E324" t="str">
            <v>MAT</v>
          </cell>
          <cell r="F324" t="str">
            <v>POUDRE</v>
          </cell>
          <cell r="G324" t="str">
            <v>AX24VF9</v>
          </cell>
          <cell r="H324" t="str">
            <v>AX24VF9DEC</v>
          </cell>
          <cell r="I324" t="str">
            <v>GROSFILLEX</v>
          </cell>
          <cell r="J324" t="str">
            <v>MENUISERIE BLC RECETTE CHEMSON</v>
          </cell>
          <cell r="K324" t="str">
            <v>AX24VF9 ; AX24VF9DEC</v>
          </cell>
          <cell r="L324" t="str">
            <v>AX24VF9DEC ; AX24VF9</v>
          </cell>
        </row>
        <row r="325">
          <cell r="E325" t="str">
            <v>MAT</v>
          </cell>
          <cell r="F325" t="str">
            <v>POUDRE</v>
          </cell>
          <cell r="G325" t="str">
            <v>AX24VF9</v>
          </cell>
          <cell r="H325" t="str">
            <v>AX24VF9SILO</v>
          </cell>
          <cell r="I325" t="str">
            <v>GROSFILLEX</v>
          </cell>
          <cell r="J325" t="str">
            <v>MENUISERIE BLC RECETTE CHEMSON</v>
          </cell>
          <cell r="K325" t="str">
            <v>AX24VF9 ; AX24VF9SILO</v>
          </cell>
          <cell r="L325" t="str">
            <v>AX24VF9SILO ; AX24VF9</v>
          </cell>
        </row>
        <row r="326">
          <cell r="E326" t="str">
            <v>MAT</v>
          </cell>
          <cell r="F326" t="str">
            <v>POUDRE</v>
          </cell>
          <cell r="G326" t="str">
            <v>AX24VF9</v>
          </cell>
          <cell r="H326" t="str">
            <v>AX24VF9AB</v>
          </cell>
          <cell r="I326" t="str">
            <v>GROSFILLEX</v>
          </cell>
          <cell r="J326" t="str">
            <v>MENUISERIE BLC RECETTE CHEMSON</v>
          </cell>
          <cell r="K326" t="str">
            <v>AX24VF9 ; AX24VF9AB</v>
          </cell>
          <cell r="L326" t="str">
            <v>AX24VF9AB ; AX24VF9</v>
          </cell>
        </row>
        <row r="327">
          <cell r="E327" t="str">
            <v>BRO</v>
          </cell>
          <cell r="F327" t="str">
            <v>BROYE</v>
          </cell>
          <cell r="G327" t="str">
            <v>CHIQUEDGP</v>
          </cell>
          <cell r="H327"/>
          <cell r="I327"/>
          <cell r="J327" t="str">
            <v>MATIERE BRULEE(rebut)</v>
          </cell>
          <cell r="K327" t="str">
            <v xml:space="preserve">CHIQUEDGP ; </v>
          </cell>
          <cell r="L327" t="str">
            <v xml:space="preserve"> ; CHIQUEDGP</v>
          </cell>
        </row>
        <row r="328">
          <cell r="E328" t="str">
            <v>BRO</v>
          </cell>
          <cell r="F328" t="str">
            <v>BROYE</v>
          </cell>
          <cell r="G328" t="str">
            <v>CHIQUEDPC</v>
          </cell>
          <cell r="H328"/>
          <cell r="I328"/>
          <cell r="J328" t="str">
            <v>MATIERE BRULEE(rebut)</v>
          </cell>
          <cell r="K328" t="str">
            <v xml:space="preserve">CHIQUEDPC ; </v>
          </cell>
          <cell r="L328" t="str">
            <v xml:space="preserve"> ; CHIQUEDPC</v>
          </cell>
        </row>
        <row r="329">
          <cell r="E329" t="str">
            <v>MAT</v>
          </cell>
          <cell r="F329" t="str">
            <v>COLORANT</v>
          </cell>
          <cell r="G329" t="str">
            <v>HD07</v>
          </cell>
          <cell r="H329" t="str">
            <v>M153629</v>
          </cell>
          <cell r="I329" t="str">
            <v>ELIAN</v>
          </cell>
          <cell r="J329" t="str">
            <v>MM ANTRACITE EXT M153629PVCR</v>
          </cell>
          <cell r="K329" t="str">
            <v>HD07 ; M153629</v>
          </cell>
          <cell r="L329" t="str">
            <v>M153629 ; HD07</v>
          </cell>
        </row>
        <row r="330">
          <cell r="E330" t="str">
            <v>MAT</v>
          </cell>
          <cell r="F330" t="str">
            <v>COLORANT</v>
          </cell>
          <cell r="G330" t="str">
            <v>HG62</v>
          </cell>
          <cell r="H330" t="str">
            <v>M152594</v>
          </cell>
          <cell r="I330" t="str">
            <v>ELIAN</v>
          </cell>
          <cell r="J330" t="str">
            <v>COLORANT GREGE TAKE IT NOW</v>
          </cell>
          <cell r="K330" t="str">
            <v>HG62 ; M152594</v>
          </cell>
          <cell r="L330" t="str">
            <v>M152594 ; HG62</v>
          </cell>
        </row>
        <row r="331">
          <cell r="E331" t="str">
            <v>BRO</v>
          </cell>
          <cell r="F331" t="str">
            <v>FILTRE</v>
          </cell>
          <cell r="G331" t="str">
            <v>HG62F</v>
          </cell>
          <cell r="H331"/>
          <cell r="I331"/>
          <cell r="J331" t="str">
            <v>MATIERE FILTREE REGRANULE GREG</v>
          </cell>
          <cell r="K331" t="str">
            <v xml:space="preserve">HG62F ; </v>
          </cell>
          <cell r="L331" t="str">
            <v xml:space="preserve"> ; HG62F</v>
          </cell>
        </row>
        <row r="332">
          <cell r="E332" t="str">
            <v>MAT</v>
          </cell>
          <cell r="F332" t="str">
            <v>COLORANT</v>
          </cell>
          <cell r="G332" t="str">
            <v>HG88</v>
          </cell>
          <cell r="H332" t="str">
            <v>CC10051495RG</v>
          </cell>
          <cell r="I332" t="str">
            <v>Polyone</v>
          </cell>
          <cell r="J332" t="str">
            <v>COLORANT GRIS MAUVE</v>
          </cell>
          <cell r="K332" t="str">
            <v>HG88 ; CC10051495RG</v>
          </cell>
          <cell r="L332" t="str">
            <v>CC10051495RG ; HG88</v>
          </cell>
        </row>
        <row r="333">
          <cell r="E333" t="str">
            <v>BRO</v>
          </cell>
          <cell r="F333" t="str">
            <v>FILTRE</v>
          </cell>
          <cell r="G333" t="str">
            <v>M90F</v>
          </cell>
          <cell r="H333"/>
          <cell r="I333"/>
          <cell r="J333" t="str">
            <v>FILTRE RGT ET REV</v>
          </cell>
          <cell r="K333" t="str">
            <v xml:space="preserve">M90F ; </v>
          </cell>
          <cell r="L333" t="str">
            <v xml:space="preserve"> ; M90F</v>
          </cell>
        </row>
        <row r="334">
          <cell r="E334" t="str">
            <v>BRO</v>
          </cell>
          <cell r="F334" t="str">
            <v>FILTRE</v>
          </cell>
          <cell r="G334" t="str">
            <v>MCMENF</v>
          </cell>
          <cell r="H334"/>
          <cell r="I334"/>
          <cell r="J334" t="str">
            <v>FILTRE MELANGE  couleurs menui</v>
          </cell>
          <cell r="K334" t="str">
            <v xml:space="preserve">MCMENF ; </v>
          </cell>
          <cell r="L334" t="str">
            <v xml:space="preserve"> ; MCMENF</v>
          </cell>
        </row>
        <row r="335">
          <cell r="E335" t="str">
            <v>BRO</v>
          </cell>
          <cell r="F335" t="str">
            <v>BROYE</v>
          </cell>
          <cell r="G335" t="str">
            <v>MCMENUISERIE</v>
          </cell>
          <cell r="H335"/>
          <cell r="I335"/>
          <cell r="J335" t="str">
            <v>BROYE MELANGE COULEUR MENUISER</v>
          </cell>
          <cell r="K335" t="str">
            <v xml:space="preserve">MCMENUISERIE ; </v>
          </cell>
          <cell r="L335" t="str">
            <v xml:space="preserve"> ; MCMENUISERIE</v>
          </cell>
        </row>
        <row r="336">
          <cell r="E336" t="str">
            <v>BRO</v>
          </cell>
          <cell r="F336" t="str">
            <v>FILTRE</v>
          </cell>
          <cell r="G336" t="str">
            <v>PMMAF</v>
          </cell>
          <cell r="H336"/>
          <cell r="I336"/>
          <cell r="J336" t="str">
            <v>BROYE PMMA  FILTRE</v>
          </cell>
          <cell r="K336" t="str">
            <v xml:space="preserve">PMMAF ; </v>
          </cell>
          <cell r="L336" t="str">
            <v xml:space="preserve"> ; PMMAF</v>
          </cell>
        </row>
        <row r="337">
          <cell r="E337" t="str">
            <v>BRO</v>
          </cell>
          <cell r="F337" t="str">
            <v>BROYE</v>
          </cell>
          <cell r="G337" t="str">
            <v>PURGEB</v>
          </cell>
          <cell r="H337"/>
          <cell r="I337"/>
          <cell r="J337" t="str">
            <v>PURGEB</v>
          </cell>
          <cell r="K337" t="str">
            <v xml:space="preserve">PURGEB ; </v>
          </cell>
          <cell r="L337" t="str">
            <v xml:space="preserve"> ; PURGEB</v>
          </cell>
        </row>
        <row r="338">
          <cell r="E338" t="str">
            <v>BRO</v>
          </cell>
          <cell r="F338" t="str">
            <v>BROYE</v>
          </cell>
          <cell r="G338" t="str">
            <v>PURGECAZN</v>
          </cell>
          <cell r="H338" t="str">
            <v>PURGECAZN</v>
          </cell>
          <cell r="I338"/>
          <cell r="J338" t="str">
            <v>PURGECAZN</v>
          </cell>
          <cell r="K338" t="str">
            <v>PURGECAZN ; PURGECAZN</v>
          </cell>
          <cell r="L338" t="str">
            <v>PURGECAZN ; PURGECAZN</v>
          </cell>
        </row>
        <row r="339">
          <cell r="E339" t="str">
            <v>MAT</v>
          </cell>
          <cell r="F339" t="str">
            <v>GRANULE</v>
          </cell>
          <cell r="G339" t="str">
            <v>PURGE-CAZN</v>
          </cell>
          <cell r="H339" t="str">
            <v>PURGE-CAZN</v>
          </cell>
          <cell r="I339"/>
          <cell r="J339" t="str">
            <v>Purge</v>
          </cell>
          <cell r="K339" t="str">
            <v>PURGE-CAZN ; PURGE-CAZN</v>
          </cell>
          <cell r="L339" t="str">
            <v>PURGE-CAZN ; PURGE-CAZN</v>
          </cell>
        </row>
        <row r="340">
          <cell r="E340" t="str">
            <v>BRO</v>
          </cell>
          <cell r="F340" t="str">
            <v>BROYE</v>
          </cell>
          <cell r="G340" t="str">
            <v>PURGEDGP</v>
          </cell>
          <cell r="H340"/>
          <cell r="I340"/>
          <cell r="J340" t="str">
            <v>PURGEDGP</v>
          </cell>
          <cell r="K340" t="str">
            <v xml:space="preserve">PURGEDGP ; </v>
          </cell>
          <cell r="L340" t="str">
            <v xml:space="preserve"> ; PURGEDGP</v>
          </cell>
        </row>
        <row r="341">
          <cell r="E341" t="str">
            <v>BRO</v>
          </cell>
          <cell r="F341" t="str">
            <v>BROYE</v>
          </cell>
          <cell r="G341" t="str">
            <v>PURGEDPC</v>
          </cell>
          <cell r="H341"/>
          <cell r="I341"/>
          <cell r="J341" t="str">
            <v>PURGE VERTE</v>
          </cell>
          <cell r="K341" t="str">
            <v xml:space="preserve">PURGEDPC ; </v>
          </cell>
          <cell r="L341" t="str">
            <v xml:space="preserve"> ; PURGEDPC</v>
          </cell>
        </row>
        <row r="342">
          <cell r="E342" t="str">
            <v>MAT</v>
          </cell>
          <cell r="F342" t="str">
            <v>GRANULE</v>
          </cell>
          <cell r="G342" t="str">
            <v>PURGE-GX</v>
          </cell>
          <cell r="H342" t="str">
            <v>PURGE-GX</v>
          </cell>
          <cell r="I342"/>
          <cell r="J342" t="str">
            <v>Purge</v>
          </cell>
          <cell r="K342" t="str">
            <v>PURGE-GX ; PURGE-GX</v>
          </cell>
          <cell r="L342" t="str">
            <v>PURGE-GX ; PURGE-GX</v>
          </cell>
        </row>
        <row r="343">
          <cell r="E343" t="str">
            <v>MAT</v>
          </cell>
          <cell r="F343" t="str">
            <v>COLORANT</v>
          </cell>
          <cell r="G343" t="str">
            <v>QD09</v>
          </cell>
          <cell r="H343" t="str">
            <v>M153631</v>
          </cell>
          <cell r="I343" t="str">
            <v>ELIAN</v>
          </cell>
          <cell r="J343" t="str">
            <v>MM GRIS ANTHRACITE</v>
          </cell>
          <cell r="K343" t="str">
            <v>QD09 ; M153631</v>
          </cell>
          <cell r="L343" t="str">
            <v>M153631 ; QD09</v>
          </cell>
        </row>
        <row r="344">
          <cell r="E344" t="str">
            <v>MAT</v>
          </cell>
          <cell r="F344" t="str">
            <v>POUDRE</v>
          </cell>
          <cell r="G344" t="str">
            <v>REBUT</v>
          </cell>
          <cell r="H344" t="str">
            <v>REBUT</v>
          </cell>
          <cell r="I344" t="str">
            <v>GROSFILLEX</v>
          </cell>
          <cell r="J344" t="str">
            <v>Rebut</v>
          </cell>
          <cell r="K344" t="str">
            <v>REBUT ; REBUT</v>
          </cell>
          <cell r="L344" t="str">
            <v>REBUT ; REBUT</v>
          </cell>
        </row>
        <row r="345">
          <cell r="E345" t="str">
            <v>MAT</v>
          </cell>
          <cell r="F345" t="str">
            <v>STABILISANT</v>
          </cell>
          <cell r="G345" t="str">
            <v>X</v>
          </cell>
          <cell r="H345" t="str">
            <v>CZ2222</v>
          </cell>
          <cell r="I345" t="str">
            <v>REAGENS</v>
          </cell>
          <cell r="J345" t="e">
            <v>#N/A</v>
          </cell>
          <cell r="K345" t="str">
            <v>X ; CZ2222</v>
          </cell>
          <cell r="L345" t="str">
            <v>CZ2222 ; X</v>
          </cell>
        </row>
        <row r="346">
          <cell r="E346" t="str">
            <v>BRO</v>
          </cell>
          <cell r="F346" t="str">
            <v>BROYE</v>
          </cell>
          <cell r="G346" t="str">
            <v>125UBROYE</v>
          </cell>
          <cell r="H346" t="str">
            <v>WPC BEOLOGIC</v>
          </cell>
          <cell r="I346"/>
          <cell r="J346" t="str">
            <v>BROYE HAB 125U BRUT ET IMPRIME</v>
          </cell>
          <cell r="K346" t="str">
            <v>125UBROYE ; WPC BEOLOGIC</v>
          </cell>
          <cell r="L346" t="str">
            <v>WPC BEOLOGIC ; 125UBROYE</v>
          </cell>
        </row>
        <row r="347">
          <cell r="E347"/>
          <cell r="F347"/>
          <cell r="G347"/>
          <cell r="H347"/>
          <cell r="I347"/>
          <cell r="J347"/>
          <cell r="K347"/>
          <cell r="L347"/>
        </row>
        <row r="348">
          <cell r="E348"/>
          <cell r="F348"/>
          <cell r="G348"/>
          <cell r="H348"/>
          <cell r="I348"/>
          <cell r="J348"/>
          <cell r="K348"/>
          <cell r="L348"/>
        </row>
        <row r="349">
          <cell r="E349"/>
          <cell r="F349"/>
          <cell r="G349"/>
          <cell r="H349"/>
          <cell r="I349"/>
          <cell r="J349"/>
          <cell r="K349"/>
          <cell r="L349"/>
        </row>
        <row r="350">
          <cell r="E350"/>
          <cell r="F350"/>
          <cell r="G350"/>
          <cell r="H350"/>
          <cell r="I350"/>
          <cell r="J350"/>
          <cell r="K350"/>
          <cell r="L350"/>
        </row>
        <row r="351">
          <cell r="E351"/>
          <cell r="F351"/>
          <cell r="G351"/>
          <cell r="H351"/>
          <cell r="I351"/>
          <cell r="J351"/>
          <cell r="K351"/>
          <cell r="L351"/>
        </row>
        <row r="352">
          <cell r="E352"/>
          <cell r="F352"/>
          <cell r="G352"/>
          <cell r="H352"/>
          <cell r="I352"/>
          <cell r="J352"/>
          <cell r="K352"/>
          <cell r="L352"/>
        </row>
        <row r="353">
          <cell r="E353"/>
          <cell r="F353"/>
          <cell r="G353"/>
          <cell r="H353"/>
          <cell r="I353"/>
          <cell r="J353"/>
          <cell r="K353"/>
          <cell r="L353"/>
        </row>
        <row r="354">
          <cell r="E354"/>
          <cell r="F354"/>
          <cell r="G354"/>
          <cell r="H354"/>
          <cell r="I354"/>
          <cell r="J354"/>
          <cell r="K354"/>
          <cell r="L354"/>
        </row>
        <row r="355">
          <cell r="E355"/>
          <cell r="F355"/>
          <cell r="G355"/>
          <cell r="H355"/>
          <cell r="I355"/>
          <cell r="J355"/>
          <cell r="K355"/>
          <cell r="L355"/>
        </row>
        <row r="356">
          <cell r="E356"/>
          <cell r="F356"/>
          <cell r="G356"/>
          <cell r="H356"/>
          <cell r="I356"/>
          <cell r="J356"/>
          <cell r="K356"/>
          <cell r="L356"/>
        </row>
        <row r="357">
          <cell r="E357"/>
          <cell r="F357"/>
          <cell r="G357"/>
          <cell r="H357"/>
          <cell r="I357"/>
          <cell r="J357"/>
          <cell r="K357"/>
          <cell r="L357"/>
        </row>
        <row r="358">
          <cell r="E358"/>
          <cell r="F358"/>
          <cell r="G358"/>
          <cell r="H358"/>
          <cell r="I358"/>
          <cell r="J358"/>
          <cell r="K358"/>
          <cell r="L358"/>
        </row>
        <row r="359">
          <cell r="E359"/>
          <cell r="F359"/>
          <cell r="G359"/>
          <cell r="H359"/>
          <cell r="I359"/>
          <cell r="J359"/>
          <cell r="K359"/>
          <cell r="L359"/>
        </row>
        <row r="360">
          <cell r="E360"/>
          <cell r="F360"/>
          <cell r="G360"/>
          <cell r="H360"/>
          <cell r="I360"/>
          <cell r="J360"/>
          <cell r="K360"/>
          <cell r="L360"/>
        </row>
        <row r="361">
          <cell r="E361"/>
          <cell r="F361"/>
          <cell r="G361"/>
          <cell r="H361"/>
          <cell r="I361"/>
          <cell r="J361"/>
          <cell r="K361"/>
          <cell r="L361"/>
        </row>
        <row r="362">
          <cell r="E362"/>
          <cell r="F362"/>
          <cell r="G362"/>
          <cell r="H362"/>
          <cell r="I362"/>
          <cell r="J362"/>
          <cell r="K362"/>
          <cell r="L362"/>
        </row>
        <row r="363">
          <cell r="E363"/>
          <cell r="F363"/>
          <cell r="G363"/>
          <cell r="H363"/>
          <cell r="I363"/>
          <cell r="J363"/>
          <cell r="K363"/>
          <cell r="L363"/>
        </row>
        <row r="364">
          <cell r="E364"/>
          <cell r="F364"/>
          <cell r="G364"/>
          <cell r="H364"/>
          <cell r="I364"/>
          <cell r="J364"/>
          <cell r="K364"/>
          <cell r="L364"/>
        </row>
        <row r="365">
          <cell r="E365"/>
          <cell r="F365"/>
          <cell r="G365"/>
          <cell r="H365"/>
          <cell r="I365"/>
          <cell r="J365"/>
          <cell r="K365"/>
          <cell r="L365"/>
        </row>
        <row r="366">
          <cell r="E366"/>
          <cell r="F366"/>
          <cell r="G366"/>
          <cell r="H366"/>
          <cell r="I366"/>
          <cell r="J366"/>
          <cell r="K366"/>
          <cell r="L366"/>
        </row>
        <row r="367">
          <cell r="E367"/>
          <cell r="F367"/>
          <cell r="G367"/>
          <cell r="H367"/>
          <cell r="I367"/>
          <cell r="J367"/>
          <cell r="K367"/>
          <cell r="L367"/>
        </row>
        <row r="368">
          <cell r="E368"/>
          <cell r="F368"/>
          <cell r="G368"/>
          <cell r="H368"/>
          <cell r="I368"/>
          <cell r="J368"/>
          <cell r="K368"/>
          <cell r="L368"/>
        </row>
        <row r="369">
          <cell r="E369"/>
          <cell r="F369"/>
          <cell r="G369"/>
          <cell r="H369"/>
          <cell r="I369"/>
          <cell r="J369"/>
          <cell r="K369"/>
          <cell r="L369"/>
        </row>
        <row r="370">
          <cell r="E370"/>
          <cell r="F370"/>
          <cell r="G370"/>
          <cell r="H370"/>
          <cell r="I370"/>
          <cell r="J370"/>
          <cell r="K370"/>
          <cell r="L370"/>
        </row>
        <row r="371">
          <cell r="E371"/>
          <cell r="F371"/>
          <cell r="G371"/>
          <cell r="H371"/>
          <cell r="I371"/>
          <cell r="J371"/>
          <cell r="K371"/>
          <cell r="L371"/>
        </row>
        <row r="372">
          <cell r="E372"/>
          <cell r="F372"/>
          <cell r="G372"/>
          <cell r="H372"/>
          <cell r="I372"/>
          <cell r="J372"/>
          <cell r="K372"/>
          <cell r="L372"/>
        </row>
        <row r="373">
          <cell r="E373"/>
          <cell r="F373"/>
          <cell r="G373"/>
          <cell r="H373"/>
          <cell r="I373"/>
          <cell r="J373"/>
          <cell r="K373"/>
          <cell r="L373"/>
        </row>
        <row r="374">
          <cell r="E374"/>
          <cell r="F374"/>
          <cell r="G374"/>
          <cell r="H374"/>
          <cell r="I374"/>
          <cell r="J374"/>
          <cell r="K374"/>
          <cell r="L374"/>
        </row>
        <row r="375">
          <cell r="E375"/>
          <cell r="F375"/>
          <cell r="G375"/>
          <cell r="H375"/>
          <cell r="I375"/>
          <cell r="J375"/>
          <cell r="K375"/>
          <cell r="L375"/>
        </row>
        <row r="376">
          <cell r="E376"/>
          <cell r="F376"/>
          <cell r="G376"/>
          <cell r="H376"/>
          <cell r="I376"/>
          <cell r="J376"/>
          <cell r="K376"/>
          <cell r="L376"/>
        </row>
        <row r="377">
          <cell r="E377"/>
          <cell r="F377"/>
          <cell r="G377"/>
          <cell r="H377"/>
          <cell r="I377"/>
          <cell r="J377"/>
          <cell r="K377"/>
          <cell r="L377"/>
        </row>
        <row r="378">
          <cell r="E378"/>
          <cell r="F378"/>
          <cell r="G378"/>
          <cell r="H378"/>
          <cell r="I378"/>
          <cell r="J378"/>
          <cell r="K378"/>
          <cell r="L378"/>
        </row>
        <row r="379">
          <cell r="E379"/>
          <cell r="F379"/>
          <cell r="G379"/>
          <cell r="H379"/>
          <cell r="I379"/>
          <cell r="J379"/>
          <cell r="K379"/>
          <cell r="L379"/>
        </row>
        <row r="380">
          <cell r="E380"/>
          <cell r="F380"/>
          <cell r="G380"/>
          <cell r="H380"/>
          <cell r="I380"/>
          <cell r="J380"/>
          <cell r="K380"/>
          <cell r="L380"/>
        </row>
        <row r="381">
          <cell r="E381"/>
          <cell r="F381"/>
          <cell r="G381"/>
          <cell r="H381"/>
          <cell r="I381"/>
          <cell r="J381"/>
          <cell r="K381"/>
          <cell r="L381"/>
        </row>
        <row r="382">
          <cell r="E382"/>
          <cell r="F382"/>
          <cell r="G382"/>
          <cell r="H382"/>
          <cell r="I382"/>
          <cell r="J382"/>
          <cell r="K382"/>
          <cell r="L382"/>
        </row>
        <row r="383">
          <cell r="E383"/>
          <cell r="F383"/>
          <cell r="G383"/>
          <cell r="H383"/>
          <cell r="I383"/>
          <cell r="J383"/>
          <cell r="K383"/>
          <cell r="L383"/>
        </row>
        <row r="384">
          <cell r="E384"/>
          <cell r="F384"/>
          <cell r="G384"/>
          <cell r="H384"/>
          <cell r="I384"/>
          <cell r="J384"/>
          <cell r="K384"/>
          <cell r="L384"/>
        </row>
        <row r="385">
          <cell r="E385"/>
          <cell r="F385"/>
          <cell r="G385"/>
          <cell r="H385"/>
          <cell r="I385"/>
          <cell r="J385"/>
          <cell r="K385"/>
          <cell r="L385"/>
        </row>
        <row r="386">
          <cell r="F386"/>
          <cell r="G386"/>
          <cell r="H386"/>
          <cell r="I386"/>
          <cell r="J386"/>
          <cell r="K386"/>
          <cell r="L386"/>
        </row>
        <row r="387">
          <cell r="F387"/>
          <cell r="G387"/>
          <cell r="H387"/>
          <cell r="I387"/>
          <cell r="J387"/>
          <cell r="K387"/>
          <cell r="L387"/>
        </row>
        <row r="388">
          <cell r="F388"/>
          <cell r="G388"/>
          <cell r="H388"/>
          <cell r="I388"/>
          <cell r="J388"/>
          <cell r="K388"/>
          <cell r="L388"/>
        </row>
        <row r="389">
          <cell r="F389"/>
          <cell r="G389"/>
          <cell r="H389"/>
          <cell r="I389"/>
          <cell r="J389"/>
          <cell r="K389"/>
          <cell r="L389"/>
        </row>
        <row r="390">
          <cell r="F390"/>
          <cell r="G390"/>
          <cell r="H390"/>
          <cell r="I390"/>
          <cell r="J390"/>
          <cell r="K390"/>
          <cell r="L390"/>
        </row>
        <row r="391">
          <cell r="F391"/>
          <cell r="G391"/>
          <cell r="H391"/>
          <cell r="I391"/>
          <cell r="J391"/>
          <cell r="K391"/>
          <cell r="L391"/>
        </row>
        <row r="392">
          <cell r="F392"/>
          <cell r="G392"/>
          <cell r="H392"/>
          <cell r="I392"/>
          <cell r="J392"/>
          <cell r="K392"/>
          <cell r="L392"/>
        </row>
        <row r="393">
          <cell r="F393"/>
          <cell r="G393"/>
          <cell r="H393"/>
          <cell r="I393"/>
          <cell r="J393"/>
          <cell r="K393"/>
          <cell r="L393"/>
        </row>
        <row r="394">
          <cell r="F394"/>
          <cell r="G394"/>
          <cell r="H394"/>
          <cell r="I394"/>
          <cell r="J394"/>
          <cell r="K394"/>
          <cell r="L394"/>
        </row>
        <row r="395">
          <cell r="F395"/>
          <cell r="G395"/>
          <cell r="H395"/>
          <cell r="I395"/>
          <cell r="J395"/>
          <cell r="K395"/>
          <cell r="L395"/>
        </row>
        <row r="396">
          <cell r="F396"/>
          <cell r="G396"/>
          <cell r="H396"/>
          <cell r="I396"/>
          <cell r="J396"/>
          <cell r="K396"/>
          <cell r="L396"/>
        </row>
        <row r="397">
          <cell r="F397"/>
          <cell r="G397"/>
          <cell r="H397"/>
          <cell r="I397"/>
          <cell r="J397"/>
          <cell r="K397"/>
          <cell r="L397"/>
        </row>
        <row r="398">
          <cell r="F398"/>
          <cell r="G398"/>
          <cell r="H398"/>
          <cell r="I398"/>
          <cell r="J398"/>
          <cell r="K398"/>
          <cell r="L398"/>
        </row>
        <row r="399">
          <cell r="F399"/>
          <cell r="G399"/>
          <cell r="H399"/>
          <cell r="I399"/>
          <cell r="J399"/>
          <cell r="K399"/>
          <cell r="L399"/>
        </row>
        <row r="400">
          <cell r="F400"/>
          <cell r="G400"/>
          <cell r="H400"/>
          <cell r="I400"/>
          <cell r="J400"/>
          <cell r="K400"/>
          <cell r="L400"/>
        </row>
        <row r="401">
          <cell r="F401"/>
          <cell r="G401"/>
          <cell r="H401"/>
          <cell r="I401"/>
          <cell r="J401"/>
          <cell r="K401"/>
          <cell r="L401"/>
        </row>
        <row r="402">
          <cell r="F402"/>
          <cell r="G402"/>
          <cell r="H402"/>
          <cell r="I402"/>
          <cell r="J402"/>
          <cell r="K402"/>
          <cell r="L402"/>
        </row>
        <row r="403">
          <cell r="F403"/>
          <cell r="G403"/>
          <cell r="H403"/>
          <cell r="I403"/>
          <cell r="J403"/>
          <cell r="K403"/>
          <cell r="L403"/>
        </row>
        <row r="404">
          <cell r="F404"/>
          <cell r="G404"/>
          <cell r="H404"/>
          <cell r="I404"/>
          <cell r="J404"/>
          <cell r="K404"/>
          <cell r="L404"/>
        </row>
        <row r="405">
          <cell r="F405"/>
          <cell r="G405"/>
          <cell r="H405"/>
          <cell r="I405"/>
          <cell r="J405"/>
          <cell r="K405"/>
          <cell r="L405"/>
        </row>
        <row r="406">
          <cell r="F406"/>
          <cell r="G406"/>
          <cell r="H406"/>
          <cell r="I406"/>
          <cell r="J406"/>
          <cell r="K406"/>
          <cell r="L406"/>
        </row>
        <row r="407">
          <cell r="F407"/>
          <cell r="G407"/>
          <cell r="H407"/>
          <cell r="I407"/>
          <cell r="J407"/>
          <cell r="K407"/>
          <cell r="L407"/>
        </row>
        <row r="408">
          <cell r="F408"/>
          <cell r="G408"/>
          <cell r="H408"/>
          <cell r="I408"/>
          <cell r="J408"/>
          <cell r="K408"/>
          <cell r="L408"/>
        </row>
        <row r="409">
          <cell r="F409"/>
          <cell r="G409"/>
          <cell r="H409"/>
          <cell r="I409"/>
          <cell r="J409"/>
          <cell r="K409"/>
          <cell r="L409"/>
        </row>
        <row r="410">
          <cell r="F410"/>
          <cell r="G410"/>
          <cell r="H410"/>
          <cell r="I410"/>
          <cell r="J410"/>
          <cell r="K410"/>
          <cell r="L410"/>
        </row>
        <row r="411">
          <cell r="F411"/>
          <cell r="G411"/>
          <cell r="H411"/>
          <cell r="I411"/>
          <cell r="J411"/>
          <cell r="K411"/>
          <cell r="L411"/>
        </row>
        <row r="412">
          <cell r="F412"/>
          <cell r="G412"/>
          <cell r="H412"/>
          <cell r="I412"/>
          <cell r="J412"/>
          <cell r="K412"/>
          <cell r="L412"/>
        </row>
        <row r="413">
          <cell r="F413"/>
          <cell r="G413"/>
          <cell r="H413"/>
          <cell r="I413"/>
          <cell r="J413"/>
          <cell r="K413"/>
          <cell r="L413"/>
        </row>
        <row r="414">
          <cell r="F414"/>
          <cell r="G414"/>
          <cell r="H414"/>
          <cell r="I414"/>
          <cell r="J414"/>
          <cell r="K414"/>
          <cell r="L414"/>
        </row>
        <row r="415">
          <cell r="F415"/>
          <cell r="G415"/>
          <cell r="H415"/>
          <cell r="I415"/>
          <cell r="J415"/>
          <cell r="K415"/>
          <cell r="L415"/>
        </row>
        <row r="416">
          <cell r="F416"/>
          <cell r="G416"/>
          <cell r="H416"/>
          <cell r="I416"/>
          <cell r="J416"/>
          <cell r="K416"/>
          <cell r="L416"/>
        </row>
        <row r="417">
          <cell r="F417"/>
          <cell r="G417"/>
          <cell r="H417"/>
          <cell r="I417"/>
          <cell r="J417"/>
          <cell r="K417"/>
          <cell r="L417"/>
        </row>
        <row r="418">
          <cell r="F418"/>
          <cell r="G418"/>
          <cell r="H418"/>
          <cell r="I418"/>
          <cell r="J418"/>
          <cell r="K418"/>
          <cell r="L418"/>
        </row>
        <row r="419">
          <cell r="F419"/>
          <cell r="G419"/>
          <cell r="H419"/>
          <cell r="I419"/>
          <cell r="J419"/>
          <cell r="K419"/>
          <cell r="L419"/>
        </row>
        <row r="420">
          <cell r="F420"/>
          <cell r="G420"/>
          <cell r="H420"/>
          <cell r="I420"/>
          <cell r="J420"/>
          <cell r="K420"/>
          <cell r="L420"/>
        </row>
        <row r="421">
          <cell r="F421"/>
          <cell r="G421"/>
          <cell r="H421"/>
          <cell r="I421"/>
          <cell r="J421"/>
          <cell r="K421"/>
          <cell r="L421"/>
        </row>
        <row r="422">
          <cell r="F422"/>
          <cell r="G422"/>
          <cell r="H422"/>
          <cell r="I422"/>
          <cell r="J422"/>
          <cell r="K422"/>
          <cell r="L422"/>
        </row>
        <row r="423">
          <cell r="F423"/>
          <cell r="G423"/>
          <cell r="H423"/>
          <cell r="I423"/>
          <cell r="J423"/>
          <cell r="K423"/>
          <cell r="L423"/>
        </row>
        <row r="424">
          <cell r="F424"/>
          <cell r="G424"/>
          <cell r="H424"/>
          <cell r="I424"/>
          <cell r="J424"/>
          <cell r="K424"/>
          <cell r="L424"/>
        </row>
        <row r="425">
          <cell r="F425"/>
          <cell r="G425"/>
          <cell r="H425"/>
          <cell r="I425"/>
          <cell r="J425"/>
          <cell r="K425"/>
          <cell r="L425"/>
        </row>
        <row r="426">
          <cell r="F426"/>
          <cell r="G426"/>
          <cell r="H426"/>
          <cell r="I426"/>
          <cell r="J426"/>
          <cell r="K426"/>
          <cell r="L426"/>
        </row>
        <row r="427">
          <cell r="F427"/>
          <cell r="G427"/>
          <cell r="H427"/>
          <cell r="I427"/>
          <cell r="J427"/>
          <cell r="K427"/>
          <cell r="L427"/>
        </row>
        <row r="428">
          <cell r="F428"/>
          <cell r="G428"/>
          <cell r="H428"/>
          <cell r="I428"/>
          <cell r="J428"/>
          <cell r="K428"/>
          <cell r="L428"/>
        </row>
        <row r="429">
          <cell r="F429"/>
          <cell r="G429"/>
          <cell r="H429"/>
          <cell r="I429"/>
          <cell r="J429"/>
          <cell r="K429"/>
          <cell r="L429"/>
        </row>
        <row r="430">
          <cell r="F430"/>
          <cell r="G430"/>
          <cell r="H430"/>
          <cell r="I430"/>
          <cell r="J430"/>
          <cell r="K430"/>
          <cell r="L430"/>
        </row>
        <row r="431">
          <cell r="F431"/>
          <cell r="G431"/>
          <cell r="H431"/>
          <cell r="I431"/>
          <cell r="J431"/>
          <cell r="K431"/>
          <cell r="L431"/>
        </row>
        <row r="432">
          <cell r="F432"/>
          <cell r="G432"/>
          <cell r="H432"/>
          <cell r="I432"/>
          <cell r="J432"/>
          <cell r="K432"/>
          <cell r="L432"/>
        </row>
        <row r="433">
          <cell r="F433"/>
          <cell r="G433"/>
          <cell r="H433"/>
          <cell r="I433"/>
          <cell r="J433"/>
          <cell r="K433"/>
          <cell r="L433"/>
        </row>
        <row r="434">
          <cell r="F434"/>
          <cell r="G434"/>
          <cell r="H434"/>
          <cell r="I434"/>
          <cell r="J434"/>
          <cell r="K434"/>
          <cell r="L434"/>
        </row>
        <row r="435">
          <cell r="F435"/>
          <cell r="G435"/>
          <cell r="H435"/>
          <cell r="I435"/>
          <cell r="J435"/>
          <cell r="K435"/>
          <cell r="L435"/>
        </row>
        <row r="436">
          <cell r="F436"/>
          <cell r="G436"/>
          <cell r="H436"/>
          <cell r="I436"/>
          <cell r="J436"/>
          <cell r="K436"/>
          <cell r="L436"/>
        </row>
        <row r="437">
          <cell r="F437"/>
          <cell r="G437"/>
          <cell r="H437"/>
          <cell r="I437"/>
          <cell r="J437"/>
          <cell r="K437"/>
          <cell r="L437"/>
        </row>
        <row r="438">
          <cell r="F438"/>
          <cell r="G438"/>
          <cell r="H438"/>
          <cell r="I438"/>
          <cell r="J438"/>
          <cell r="K438"/>
          <cell r="L438"/>
        </row>
        <row r="439">
          <cell r="F439"/>
          <cell r="G439"/>
          <cell r="H439"/>
          <cell r="I439"/>
          <cell r="J439"/>
          <cell r="K439"/>
          <cell r="L439"/>
        </row>
        <row r="440">
          <cell r="F440"/>
          <cell r="G440"/>
          <cell r="H440"/>
          <cell r="I440"/>
          <cell r="J440"/>
          <cell r="K440"/>
          <cell r="L440"/>
        </row>
        <row r="441">
          <cell r="F441"/>
          <cell r="G441"/>
          <cell r="H441"/>
          <cell r="I441"/>
          <cell r="J441"/>
          <cell r="K441"/>
          <cell r="L441"/>
        </row>
        <row r="442">
          <cell r="F442"/>
          <cell r="G442"/>
          <cell r="H442"/>
          <cell r="I442"/>
          <cell r="J442"/>
          <cell r="K442"/>
          <cell r="L442"/>
        </row>
        <row r="443">
          <cell r="F443"/>
          <cell r="G443"/>
          <cell r="H443"/>
          <cell r="I443"/>
          <cell r="J443"/>
          <cell r="K443"/>
          <cell r="L443"/>
        </row>
        <row r="444">
          <cell r="F444"/>
          <cell r="G444"/>
          <cell r="H444"/>
          <cell r="I444"/>
          <cell r="J444"/>
          <cell r="K444"/>
          <cell r="L444"/>
        </row>
        <row r="445">
          <cell r="F445"/>
          <cell r="G445"/>
          <cell r="H445"/>
          <cell r="I445"/>
          <cell r="J445"/>
          <cell r="K445"/>
          <cell r="L445"/>
        </row>
        <row r="446">
          <cell r="F446"/>
          <cell r="G446"/>
          <cell r="H446"/>
          <cell r="I446"/>
          <cell r="J446"/>
          <cell r="K446"/>
          <cell r="L446"/>
        </row>
        <row r="447">
          <cell r="F447"/>
          <cell r="G447"/>
          <cell r="H447"/>
          <cell r="I447"/>
          <cell r="J447"/>
          <cell r="K447"/>
          <cell r="L447"/>
        </row>
        <row r="448">
          <cell r="F448"/>
          <cell r="G448"/>
          <cell r="H448"/>
          <cell r="I448"/>
          <cell r="J448"/>
          <cell r="K448"/>
          <cell r="L448"/>
        </row>
        <row r="449">
          <cell r="F449"/>
          <cell r="G449"/>
          <cell r="H449"/>
          <cell r="I449"/>
          <cell r="J449"/>
          <cell r="K449"/>
          <cell r="L449"/>
        </row>
        <row r="450">
          <cell r="F450"/>
          <cell r="G450"/>
          <cell r="H450"/>
          <cell r="I450"/>
          <cell r="J450"/>
          <cell r="K450"/>
          <cell r="L450"/>
        </row>
        <row r="451">
          <cell r="F451"/>
          <cell r="G451"/>
          <cell r="H451"/>
          <cell r="I451"/>
          <cell r="J451"/>
          <cell r="K451"/>
          <cell r="L451"/>
        </row>
        <row r="452">
          <cell r="F452"/>
          <cell r="G452"/>
          <cell r="H452"/>
          <cell r="I452"/>
          <cell r="J452"/>
          <cell r="K452"/>
          <cell r="L452"/>
        </row>
        <row r="453">
          <cell r="F453"/>
          <cell r="G453"/>
          <cell r="H453"/>
          <cell r="I453"/>
          <cell r="J453"/>
          <cell r="K453"/>
          <cell r="L453"/>
        </row>
        <row r="454">
          <cell r="F454"/>
          <cell r="G454"/>
          <cell r="H454"/>
          <cell r="I454"/>
          <cell r="J454"/>
          <cell r="K454"/>
          <cell r="L454"/>
        </row>
        <row r="455">
          <cell r="F455"/>
          <cell r="G455"/>
          <cell r="H455"/>
          <cell r="I455"/>
          <cell r="J455"/>
          <cell r="K455"/>
          <cell r="L455"/>
        </row>
        <row r="456">
          <cell r="F456"/>
          <cell r="G456"/>
          <cell r="H456"/>
          <cell r="I456"/>
          <cell r="J456"/>
          <cell r="K456"/>
          <cell r="L456"/>
        </row>
        <row r="457">
          <cell r="F457"/>
          <cell r="G457"/>
          <cell r="H457"/>
          <cell r="I457"/>
          <cell r="J457"/>
          <cell r="K457"/>
          <cell r="L457"/>
        </row>
        <row r="458">
          <cell r="F458"/>
          <cell r="G458"/>
          <cell r="H458"/>
          <cell r="I458"/>
          <cell r="J458"/>
          <cell r="K458"/>
          <cell r="L458"/>
        </row>
        <row r="459">
          <cell r="F459"/>
          <cell r="G459"/>
          <cell r="H459"/>
          <cell r="I459"/>
          <cell r="J459"/>
          <cell r="K459"/>
          <cell r="L459"/>
        </row>
        <row r="460">
          <cell r="F460"/>
          <cell r="G460"/>
          <cell r="H460"/>
          <cell r="I460"/>
          <cell r="J460"/>
          <cell r="K460"/>
          <cell r="L460"/>
        </row>
        <row r="461">
          <cell r="F461"/>
          <cell r="G461"/>
          <cell r="H461"/>
          <cell r="I461"/>
          <cell r="J461"/>
          <cell r="K461"/>
          <cell r="L461"/>
        </row>
        <row r="462">
          <cell r="F462"/>
          <cell r="G462"/>
          <cell r="H462"/>
          <cell r="I462"/>
          <cell r="J462"/>
          <cell r="K462"/>
          <cell r="L462"/>
        </row>
        <row r="463">
          <cell r="F463"/>
          <cell r="G463"/>
          <cell r="H463"/>
          <cell r="I463"/>
          <cell r="J463"/>
          <cell r="K463"/>
          <cell r="L463"/>
        </row>
        <row r="464">
          <cell r="F464"/>
          <cell r="G464"/>
          <cell r="H464"/>
          <cell r="I464"/>
          <cell r="J464"/>
          <cell r="K464"/>
          <cell r="L464"/>
        </row>
        <row r="465">
          <cell r="F465"/>
          <cell r="G465"/>
          <cell r="H465"/>
          <cell r="I465"/>
          <cell r="J465"/>
          <cell r="K465"/>
          <cell r="L465"/>
        </row>
        <row r="466">
          <cell r="F466"/>
          <cell r="G466"/>
          <cell r="H466"/>
          <cell r="I466"/>
          <cell r="J466"/>
          <cell r="K466"/>
          <cell r="L466"/>
        </row>
        <row r="467">
          <cell r="F467"/>
          <cell r="G467"/>
          <cell r="H467"/>
          <cell r="I467"/>
          <cell r="J467"/>
          <cell r="K467"/>
          <cell r="L467"/>
        </row>
        <row r="468">
          <cell r="F468"/>
          <cell r="G468"/>
          <cell r="H468"/>
          <cell r="I468"/>
          <cell r="J468"/>
          <cell r="K468"/>
          <cell r="L468"/>
        </row>
        <row r="469">
          <cell r="F469"/>
          <cell r="G469"/>
          <cell r="H469"/>
          <cell r="I469"/>
          <cell r="J469"/>
          <cell r="K469"/>
          <cell r="L469"/>
        </row>
        <row r="470">
          <cell r="F470"/>
          <cell r="G470"/>
          <cell r="H470"/>
          <cell r="I470"/>
          <cell r="J470"/>
          <cell r="K470"/>
          <cell r="L470"/>
        </row>
        <row r="471">
          <cell r="F471"/>
          <cell r="G471"/>
          <cell r="H471"/>
          <cell r="I471"/>
          <cell r="J471"/>
          <cell r="K471"/>
          <cell r="L471"/>
        </row>
        <row r="472">
          <cell r="F472"/>
          <cell r="G472"/>
          <cell r="H472"/>
          <cell r="I472"/>
          <cell r="J472"/>
          <cell r="K472"/>
          <cell r="L472"/>
        </row>
        <row r="473">
          <cell r="F473"/>
          <cell r="G473"/>
          <cell r="H473"/>
          <cell r="I473"/>
          <cell r="J473"/>
          <cell r="K473"/>
          <cell r="L473"/>
        </row>
        <row r="474">
          <cell r="F474"/>
          <cell r="G474"/>
          <cell r="H474"/>
          <cell r="I474"/>
          <cell r="J474"/>
          <cell r="K474"/>
          <cell r="L474"/>
        </row>
        <row r="475">
          <cell r="F475"/>
          <cell r="G475"/>
          <cell r="H475"/>
          <cell r="I475"/>
          <cell r="J475"/>
          <cell r="K475"/>
          <cell r="L475"/>
        </row>
        <row r="476">
          <cell r="F476"/>
          <cell r="G476"/>
          <cell r="H476"/>
          <cell r="I476"/>
          <cell r="J476"/>
          <cell r="K476"/>
          <cell r="L476"/>
        </row>
        <row r="477">
          <cell r="F477"/>
          <cell r="G477"/>
          <cell r="H477"/>
          <cell r="I477"/>
          <cell r="J477"/>
          <cell r="K477"/>
          <cell r="L477"/>
        </row>
        <row r="478">
          <cell r="F478"/>
          <cell r="G478"/>
          <cell r="H478"/>
          <cell r="I478"/>
          <cell r="J478"/>
          <cell r="K478"/>
          <cell r="L478"/>
        </row>
        <row r="479">
          <cell r="F479"/>
          <cell r="G479"/>
          <cell r="H479"/>
          <cell r="I479"/>
          <cell r="J479"/>
          <cell r="K479"/>
          <cell r="L479"/>
        </row>
        <row r="480">
          <cell r="F480"/>
          <cell r="G480"/>
          <cell r="H480"/>
          <cell r="I480"/>
          <cell r="J480"/>
          <cell r="K480"/>
          <cell r="L480"/>
        </row>
        <row r="481">
          <cell r="F481"/>
          <cell r="G481"/>
          <cell r="H481"/>
          <cell r="I481"/>
          <cell r="J481"/>
          <cell r="K481"/>
          <cell r="L481"/>
        </row>
        <row r="482">
          <cell r="F482"/>
          <cell r="G482"/>
          <cell r="H482"/>
          <cell r="I482"/>
          <cell r="J482"/>
          <cell r="K482"/>
          <cell r="L482"/>
        </row>
        <row r="483">
          <cell r="F483"/>
          <cell r="G483"/>
          <cell r="H483"/>
          <cell r="I483"/>
          <cell r="J483"/>
          <cell r="K483"/>
          <cell r="L483"/>
        </row>
        <row r="484">
          <cell r="F484"/>
          <cell r="G484"/>
          <cell r="H484"/>
          <cell r="I484"/>
          <cell r="J484"/>
          <cell r="K484"/>
          <cell r="L484"/>
        </row>
        <row r="485">
          <cell r="F485"/>
          <cell r="G485"/>
          <cell r="H485"/>
          <cell r="I485"/>
          <cell r="J485"/>
          <cell r="K485"/>
          <cell r="L485"/>
        </row>
        <row r="486">
          <cell r="F486"/>
          <cell r="G486"/>
          <cell r="H486"/>
          <cell r="I486"/>
          <cell r="J486"/>
          <cell r="K486"/>
          <cell r="L486"/>
        </row>
        <row r="487">
          <cell r="F487"/>
          <cell r="G487"/>
          <cell r="H487"/>
          <cell r="I487"/>
          <cell r="J487"/>
          <cell r="K487"/>
          <cell r="L487"/>
        </row>
        <row r="488">
          <cell r="F488"/>
          <cell r="G488"/>
          <cell r="H488"/>
          <cell r="I488"/>
          <cell r="J488"/>
          <cell r="K488"/>
          <cell r="L488"/>
        </row>
        <row r="489">
          <cell r="F489"/>
          <cell r="G489"/>
          <cell r="H489"/>
          <cell r="I489"/>
          <cell r="J489"/>
          <cell r="K489"/>
          <cell r="L489"/>
        </row>
        <row r="490">
          <cell r="F490"/>
          <cell r="G490"/>
          <cell r="H490"/>
          <cell r="I490"/>
          <cell r="J490"/>
          <cell r="K490"/>
          <cell r="L490"/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LIARD Frederic" refreshedDate="43010.599062731482" createdVersion="4" refreshedVersion="4" minRefreshableVersion="3" recordCount="599">
  <cacheSource type="worksheet">
    <worksheetSource ref="A1:F609" sheet="Recap"/>
  </cacheSource>
  <cacheFields count="6">
    <cacheField name="ZONE" numFmtId="0">
      <sharedItems containsBlank="1" count="14">
        <s v="Souples et TIO2"/>
        <s v="Colorants OUEST"/>
        <s v="Encours Broyage"/>
        <s v="5 compoundage"/>
        <s v="Poudres OUEST"/>
        <s v="Extérieur Dormant"/>
        <s v="Poudres EST"/>
        <s v="Granulatrice"/>
        <s v="stock au sol"/>
        <s v="vif habitat"/>
        <s v="inventaire matière VF9"/>
        <s v="Stock UC2"/>
        <s v="Silos 51/52/55/58/61/62/64 et VIF EXT VF9"/>
        <m/>
      </sharedItems>
    </cacheField>
    <cacheField name="REF" numFmtId="0">
      <sharedItems containsBlank="1" containsMixedTypes="1" containsNumber="1" containsInteger="1" minValue="0" maxValue="0"/>
    </cacheField>
    <cacheField name="RECOPIE VALEURS" numFmtId="0">
      <sharedItems containsBlank="1" containsMixedTypes="1" containsNumber="1" containsInteger="1" minValue="0" maxValue="0"/>
    </cacheField>
    <cacheField name="CODE GESTION" numFmtId="0">
      <sharedItems containsBlank="1" containsMixedTypes="1" containsNumber="1" containsInteger="1" minValue="0" maxValue="7264"/>
    </cacheField>
    <cacheField name="REF FOURNISSEUR" numFmtId="0">
      <sharedItems containsBlank="1" containsMixedTypes="1" containsNumber="1" containsInteger="1" minValue="708001" maxValue="505003029"/>
    </cacheField>
    <cacheField name="Quantité" numFmtId="0">
      <sharedItems containsBlank="1" containsMixedTypes="1" containsNumber="1" containsInteger="1" minValue="0" maxValue="131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ULLIARD Frederic" refreshedDate="43012.450919212963" createdVersion="4" refreshedVersion="4" minRefreshableVersion="3" recordCount="603">
  <cacheSource type="worksheet">
    <worksheetSource name="GESTION_INDICE"/>
  </cacheSource>
  <cacheFields count="5">
    <cacheField name="REF" numFmtId="0">
      <sharedItems containsMixedTypes="1" containsNumber="1" containsInteger="1" minValue="0" maxValue="0" count="141">
        <s v="AA88 ; EP812/G258/AASE"/>
        <s v="3076 ; EPA075/0110/AASE"/>
        <n v="0"/>
        <s v="6159 ; EPA075/G085/AASE"/>
        <s v="AU95 ; EB676/7438"/>
        <s v="A961K1 ; K2220"/>
        <s v="3077 ; EPA075/1667/AA"/>
        <s v="3078 ; EPA075/0529/AA"/>
        <s v="6217 ; M152913"/>
        <s v="AN39 ; 8002PMMA"/>
        <s v="AU98 ; EP800/G231/AASE"/>
        <s v="AU99 ; EP800/G232/AASE"/>
        <s v="AW98 ; M173779"/>
        <s v="AW97 ; M272191"/>
        <s v="AX01 ; M272042"/>
        <s v="AW16 ; PCMA003SEM031"/>
        <s v="3960 ; M215055"/>
        <s v="AW99 ; M272041"/>
        <s v="7264 ; M214261"/>
        <s v="6201 ; M152605"/>
        <s v="6200 ; M152659"/>
        <s v="AW60 ; 75663PMMA"/>
        <s v="6337 ; M01283UNA"/>
        <s v="AW01 ; EP812/M071/AA"/>
        <s v="HG62 ; M152594"/>
        <s v="AM97 ; M124222"/>
        <s v="HD07 ; M153629"/>
        <s v="AX13 ; 790144"/>
        <s v="AU33 ; M216588"/>
        <s v="AU32 ; M216587"/>
        <s v="3959 ; M183045PVCR"/>
        <s v="AM46 ; M231243"/>
        <s v="AN33 ; 1259PMMA"/>
        <s v="AW09 ; M189265"/>
        <s v="AW40 ; M219421"/>
        <s v="QD09 ; M153631"/>
        <s v="AX12 ; 708001"/>
        <s v="REBUT ; REBUT"/>
        <s v="AW03C ; CWG0049407T"/>
        <s v="A959S ; 263RB"/>
        <s v="AW69R ; GAV/2233/3"/>
        <s v="AW03 ; CES953CZV3BI"/>
        <s v="AW47 ; PMB050/0811/AA"/>
        <s v="POLYMERE"/>
        <s v="A959D ; S3160"/>
        <s v="3857 ; PMB001/0900/AA"/>
        <s v="3858 ; PMB010/0200/AA"/>
        <s v="AU78VF1 ; PER198/W012/BS"/>
        <s v="AN32 ; HFI7-Frosted"/>
        <s v="AU83 ; PER198/G070/AB"/>
        <s v="AP75 ; M221444"/>
        <s v="AP76 ; M221443"/>
        <s v="AM90 ; M209056PVCS"/>
        <s v="AL27 ; M207664"/>
        <s v="AM59 ; M124037"/>
        <s v="AH42 ; TIOXYDE-ANTIMOINE"/>
        <s v="A961 ; NR950"/>
        <s v="A961 ; ZR110"/>
        <s v="A961D ; K2222"/>
        <s v="AW10VF1 ; PEH842/1668/AE"/>
        <s v="AN34 ; 4137PMMA"/>
        <s v="AN35 ; 4138PMMA"/>
        <s v="AN36 ; 5141PMMA"/>
        <s v="AN37 ; 8050PMMA"/>
        <s v="AN38 ; 8001PMMA"/>
        <s v="AL28 ; M154643"/>
        <s v="AW24 ; PEH842/0830/AC"/>
        <s v="AW25 ; ER019/G212/AH"/>
        <s v="AW13VF1 ; PEH842/G070/AJ"/>
        <s v="AW14 ; MB33M/G070/AA"/>
        <s v="RL105"/>
        <s v="X ; CZ2222"/>
        <s v="AH41 ; KM361"/>
        <s v="PURGEB ; "/>
        <s v="AX23VF1 ; PEX0003/0005/AG"/>
        <s v="6008VF1 ; PEH843/W012/AE"/>
        <s v="AU78VF9 ; FERM0006"/>
        <s v="POLYMERCHEMIE"/>
        <s v="A959L2 ; S5902"/>
        <s v="A959L ; S6706"/>
        <s v="AL63VF9 ; AL63VF9"/>
        <s v="AU79 ; TG704V4BI"/>
        <s v="6008VF1 ; PEH850/W012/AA"/>
        <s v="6057 ; CZ3289"/>
        <s v="AW69 ; CES934CZV25/V30"/>
        <s v="AW69 ; CES934CZV16BI"/>
        <s v="AU79 ; TG704V3BI"/>
        <s v="AW70VF9 ; REVET0065"/>
        <s v="AW70VF9 ; REVET0031"/>
        <s v="AW70VF9 ; REVET0066"/>
        <s v="AW70VF9 ; REVET0073"/>
        <s v="AU79 ; TG704V2BI"/>
        <s v="A962 ; HYDROCARB95T-OG"/>
        <s v="AW69 ; CES934CZV29BI"/>
        <s v="A961 ; R208"/>
        <s v="6158D ; PP0485/G-13B"/>
        <s v="GTU/1155/3XOB"/>
        <s v="A959D ; S1000"/>
        <s v="AU45 ; 505003029"/>
        <s v="7261 ; M173765"/>
        <s v="AW41 ; M219504"/>
        <s v="AL14 ; M129321"/>
        <s v="AW88 ; M226173"/>
        <s v="PURGE-GX ; PURGE-GX"/>
        <s v="4959B ; PURGEB"/>
        <s v="AU83VF1 ; PER198/G070/AB"/>
        <s v="3855 ; PMB005/0770/AA"/>
        <s v="AM62VF9 ; AM62VF9"/>
        <s v="6008VF9 ; 6008VF9"/>
        <s v="AW29VF9 ; AW29VF9"/>
        <s v="AW70VF9 ; AW70VF9"/>
        <s v="AW71VF9 ; AW71VF9"/>
        <s v="AW02VF9 ; AW02VF9"/>
        <s v="AU78VF9 ; FERM0011"/>
        <s v="AW70VF9 ; AW70VF9DEC"/>
        <s v="AW02VF9 ; AW02VF9DEC"/>
        <s v="AW02VF9 ; MENUI0026"/>
        <s v="AW71VF9 ; RANGE0028"/>
        <s v="AU78VF9 ; AU78VF9"/>
        <s v="6315VF9 ; 6315VF9"/>
        <s v="6068VF9 ; 6068VF9DEC"/>
        <s v="8599VF9 ; 8599VF9DEC"/>
        <s v="AM63 ; CZ3041"/>
        <s v="6008VF9 ; 6008VF9DEC"/>
        <s v="AW02VF9 ; MENUI0034"/>
        <s v="AX24VF9 ; AX24VF9AA"/>
        <s v="AX24VF9 ; AX24VF9AB"/>
        <s v="AW70VF9 ; REVET0071SILO"/>
        <s v="AW71VF9 ; AW71VF9SILO"/>
        <s v="AW02VF9 ; AW02VF9SILO"/>
        <s v="AW70VF9 ; REVET0063SILO"/>
        <s v="A959SE2 ; S1000-SILO8"/>
        <s v="A959L2 ; S5902-SILO9"/>
        <s v="A959A2 ; S110P-SILO10"/>
        <s v="A959S ; 263RB-SILO11"/>
        <s v="A962 ; 95T-SILO12"/>
        <s v="A959SE ; S800-SILO21"/>
        <s v="A959A ; S099-SILO22"/>
        <s v="AH41 ; KM361-SILO23"/>
        <s v="A961T ; TIONA168-SILO24"/>
        <s v="A962 ; 95T-SILO25"/>
      </sharedItems>
    </cacheField>
    <cacheField name="RECOPIE VALEURS" numFmtId="0">
      <sharedItems containsMixedTypes="1" containsNumber="1" containsInteger="1" minValue="0" maxValue="0"/>
    </cacheField>
    <cacheField name="CODE GESTION" numFmtId="0">
      <sharedItems containsMixedTypes="1" containsNumber="1" containsInteger="1" minValue="0" maxValue="7264"/>
    </cacheField>
    <cacheField name="REF FOURNISSEUR" numFmtId="0">
      <sharedItems containsBlank="1" containsMixedTypes="1" containsNumber="1" containsInteger="1" minValue="708001" maxValue="505003029"/>
    </cacheField>
    <cacheField name="Quantité" numFmtId="166">
      <sharedItems containsSemiMixedTypes="0" containsString="0" containsNumber="1" containsInteger="1" minValue="0" maxValue="131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ULLIARD Frederic" refreshedDate="43012.608516319444" createdVersion="4" refreshedVersion="4" minRefreshableVersion="3" recordCount="649">
  <cacheSource type="worksheet">
    <worksheetSource ref="A1:G650" sheet="Recap"/>
  </cacheSource>
  <cacheFields count="7">
    <cacheField name="ZONE" numFmtId="0">
      <sharedItems containsBlank="1"/>
    </cacheField>
    <cacheField name="REF" numFmtId="0">
      <sharedItems containsBlank="1" containsMixedTypes="1" containsNumber="1" containsInteger="1" minValue="0" maxValue="0"/>
    </cacheField>
    <cacheField name="RECOPIE VALEURS" numFmtId="0">
      <sharedItems containsBlank="1" containsMixedTypes="1" containsNumber="1" containsInteger="1" minValue="0" maxValue="0"/>
    </cacheField>
    <cacheField name="CODE GESTION" numFmtId="0">
      <sharedItems containsBlank="1" containsMixedTypes="1" containsNumber="1" containsInteger="1" minValue="0" maxValue="7264" count="112">
        <s v="AA88"/>
        <n v="3076"/>
        <n v="0"/>
        <n v="6159"/>
        <s v="AU95"/>
        <s v="A961K1"/>
        <n v="3077"/>
        <n v="3078"/>
        <n v="6217"/>
        <s v="AN39"/>
        <s v="AU98"/>
        <s v="AU99"/>
        <s v="AW98"/>
        <s v="AW97"/>
        <s v="AX01"/>
        <s v="AW16"/>
        <n v="3960"/>
        <s v="AW99"/>
        <n v="7264"/>
        <n v="6201"/>
        <n v="6200"/>
        <s v="AW60"/>
        <n v="6337"/>
        <s v="AW01"/>
        <s v="HG62"/>
        <s v="AM97"/>
        <s v="HD07"/>
        <s v="AX13"/>
        <s v="AU33"/>
        <s v="AU32"/>
        <n v="3959"/>
        <s v="AM46"/>
        <s v="AN33"/>
        <s v="AW09"/>
        <s v="AW40"/>
        <s v="QD09"/>
        <s v="AX12"/>
        <s v="REBUT"/>
        <s v="AW03C"/>
        <s v="A959S"/>
        <s v="AW69R"/>
        <s v="AW03"/>
        <s v="AW47"/>
        <s v="POLYMERE"/>
        <s v="A959D"/>
        <n v="3857"/>
        <n v="3858"/>
        <s v="AU78VF1"/>
        <s v="AN32"/>
        <s v="AU83"/>
        <s v="AP75"/>
        <s v="AP76"/>
        <s v="AM90"/>
        <s v="AL27"/>
        <s v="AM59"/>
        <s v="AH42"/>
        <s v="A961"/>
        <s v="A961D"/>
        <s v="AW10VF1"/>
        <s v="AN34"/>
        <s v="AN35"/>
        <s v="AN36"/>
        <s v="AN37"/>
        <s v="AN38"/>
        <s v="AL28"/>
        <s v="AW24"/>
        <s v="AW25"/>
        <s v="AW13VF1"/>
        <s v="AW14"/>
        <s v="RL105"/>
        <s v="X"/>
        <s v="AH41"/>
        <s v="PURGEB"/>
        <s v="AX23VF1"/>
        <s v="6008VF1"/>
        <s v="AU78VF9"/>
        <s v="POLYMERCHEMIE"/>
        <s v="A959L2"/>
        <s v="A959L"/>
        <s v="AL63VF9"/>
        <s v="AU79"/>
        <n v="6057"/>
        <s v="AW69"/>
        <s v="AW70VF9"/>
        <s v="A962"/>
        <s v="6158D"/>
        <s v="GTU/1155/3XOB"/>
        <s v="AU45"/>
        <n v="7261"/>
        <s v="AW41"/>
        <s v="AL14"/>
        <s v="AW88"/>
        <s v="PURGE-GX"/>
        <s v="4959B"/>
        <s v="AU83VF1"/>
        <n v="3855"/>
        <s v="AM62VF9"/>
        <s v="6008VF9"/>
        <s v="AW29VF9"/>
        <s v="AW71VF9"/>
        <s v="AW02VF9"/>
        <s v="6315VF9"/>
        <s v="6068VF9"/>
        <s v="8599VF9"/>
        <s v="AM63"/>
        <s v="AX24VF9"/>
        <s v="A959SE2"/>
        <s v="A959A2"/>
        <s v="A959SE"/>
        <s v="A959A"/>
        <s v="A961T"/>
        <m/>
      </sharedItems>
    </cacheField>
    <cacheField name="REF FOURNISSEUR" numFmtId="0">
      <sharedItems containsBlank="1" containsMixedTypes="1" containsNumber="1" containsInteger="1" minValue="708001" maxValue="505003029"/>
    </cacheField>
    <cacheField name="Quantité" numFmtId="0">
      <sharedItems containsString="0" containsBlank="1" containsNumber="1" containsInteger="1" minValue="0" maxValue="131500"/>
    </cacheField>
    <cacheField name="Emplacement" numFmtId="0">
      <sharedItems containsBlank="1" containsMixedTypes="1" containsNumber="1" containsInteger="1" minValue="0" maxValue="0" count="15">
        <s v="MAT"/>
        <n v="0"/>
        <e v="#N/A"/>
        <s v="BRO"/>
        <s v="SILO"/>
        <s v="SILO8"/>
        <s v="SILO10"/>
        <s v="SILO11"/>
        <s v="SILO12"/>
        <s v="SILO21"/>
        <s v="SILO22"/>
        <s v="SILO23"/>
        <s v="SILO24"/>
        <s v="SILO2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9">
  <r>
    <x v="0"/>
    <s v="AA88 ; EP812/G258/AASE"/>
    <s v="AA88 ; EP812/G258/AASE"/>
    <s v="AA88"/>
    <s v="EP812/G258/AASE"/>
    <n v="1250"/>
  </r>
  <r>
    <x v="0"/>
    <s v="3076 ; EPA075/0110/AASE"/>
    <s v="3076 ; EPA075/0110/AASE"/>
    <n v="3076"/>
    <s v="EPA075/0110/AASE"/>
    <n v="1250"/>
  </r>
  <r>
    <x v="0"/>
    <n v="0"/>
    <n v="0"/>
    <n v="0"/>
    <m/>
    <n v="0"/>
  </r>
  <r>
    <x v="0"/>
    <s v="6159 ; EPA075/G085/AASE"/>
    <s v="6159 ; EPA075/G085/AASE"/>
    <n v="6159"/>
    <s v="EPA075/G085/AASE"/>
    <n v="1250"/>
  </r>
  <r>
    <x v="0"/>
    <n v="0"/>
    <n v="0"/>
    <n v="0"/>
    <m/>
    <n v="0"/>
  </r>
  <r>
    <x v="0"/>
    <s v="AU95 ; EB676/7438"/>
    <s v="AU95 ; EB676/7438"/>
    <s v="AU95"/>
    <s v="EB676/7438"/>
    <n v="1250"/>
  </r>
  <r>
    <x v="0"/>
    <n v="0"/>
    <n v="0"/>
    <n v="0"/>
    <m/>
    <n v="0"/>
  </r>
  <r>
    <x v="0"/>
    <s v="A961K1 ; K2220"/>
    <s v="A961K1 ; K2220"/>
    <s v="A961K1"/>
    <s v="K2220"/>
    <n v="1000"/>
  </r>
  <r>
    <x v="0"/>
    <s v="A961K1 ; K2220"/>
    <s v="A961K1 ; K2220"/>
    <s v="A961K1"/>
    <s v="K2220"/>
    <n v="1000"/>
  </r>
  <r>
    <x v="0"/>
    <n v="0"/>
    <n v="0"/>
    <n v="0"/>
    <m/>
    <n v="0"/>
  </r>
  <r>
    <x v="0"/>
    <s v="AA88 ; EP812/G258/AASE"/>
    <s v="AA88 ; EP812/G258/AASE"/>
    <s v="AA88"/>
    <s v="EP812/G258/AASE"/>
    <n v="1250"/>
  </r>
  <r>
    <x v="0"/>
    <s v="3076 ; EPA075/0110/AASE"/>
    <s v="3076 ; EPA075/0110/AASE"/>
    <n v="3076"/>
    <s v="EPA075/0110/AASE"/>
    <n v="1250"/>
  </r>
  <r>
    <x v="0"/>
    <n v="0"/>
    <n v="0"/>
    <n v="0"/>
    <m/>
    <n v="0"/>
  </r>
  <r>
    <x v="0"/>
    <s v="6159 ; EPA075/G085/AASE"/>
    <s v="6159 ; EPA075/G085/AASE"/>
    <n v="6159"/>
    <s v="EPA075/G085/AASE"/>
    <n v="900"/>
  </r>
  <r>
    <x v="0"/>
    <n v="0"/>
    <n v="0"/>
    <n v="0"/>
    <m/>
    <n v="0"/>
  </r>
  <r>
    <x v="0"/>
    <s v="AU95 ; EB676/7438"/>
    <s v="AU95 ; EB676/7438"/>
    <s v="AU95"/>
    <s v="EB676/7438"/>
    <n v="1250"/>
  </r>
  <r>
    <x v="0"/>
    <n v="0"/>
    <n v="0"/>
    <n v="0"/>
    <m/>
    <n v="0"/>
  </r>
  <r>
    <x v="0"/>
    <s v="A961K1 ; K2220"/>
    <s v="A961K1 ; K2220"/>
    <s v="A961K1"/>
    <s v="K2220"/>
    <n v="1000"/>
  </r>
  <r>
    <x v="0"/>
    <s v="A961K1 ; K2220"/>
    <s v="A961K1 ; K2220"/>
    <s v="A961K1"/>
    <s v="K2220"/>
    <n v="1000"/>
  </r>
  <r>
    <x v="0"/>
    <n v="0"/>
    <n v="0"/>
    <n v="0"/>
    <m/>
    <n v="0"/>
  </r>
  <r>
    <x v="0"/>
    <s v="AA88 ; EP812/G258/AASE"/>
    <s v="AA88 ; EP812/G258/AASE"/>
    <s v="AA88"/>
    <s v="EP812/G258/AASE"/>
    <n v="1250"/>
  </r>
  <r>
    <x v="0"/>
    <s v="3076 ; EPA075/0110/AASE"/>
    <s v="3076 ; EPA075/0110/AASE"/>
    <n v="3076"/>
    <s v="EPA075/0110/AASE"/>
    <n v="1250"/>
  </r>
  <r>
    <x v="0"/>
    <n v="0"/>
    <n v="0"/>
    <n v="0"/>
    <m/>
    <n v="0"/>
  </r>
  <r>
    <x v="0"/>
    <s v="3077 ; EPA075/1667/AA"/>
    <s v="3077 ; EPA075/1667/AA"/>
    <n v="3077"/>
    <s v="EPA075/1667/AA"/>
    <n v="0"/>
  </r>
  <r>
    <x v="0"/>
    <n v="0"/>
    <n v="0"/>
    <n v="0"/>
    <m/>
    <n v="0"/>
  </r>
  <r>
    <x v="0"/>
    <s v="AU95 ; EB676/7438"/>
    <s v="AU95 ; EB676/7438"/>
    <s v="AU95"/>
    <s v="EB676/7438"/>
    <n v="1250"/>
  </r>
  <r>
    <x v="0"/>
    <n v="0"/>
    <n v="0"/>
    <n v="0"/>
    <m/>
    <n v="0"/>
  </r>
  <r>
    <x v="0"/>
    <s v="A961K1 ; K2220"/>
    <s v="A961K1 ; K2220"/>
    <s v="A961K1"/>
    <s v="K2220"/>
    <n v="1000"/>
  </r>
  <r>
    <x v="0"/>
    <s v="A961K1 ; K2220"/>
    <s v="A961K1 ; K2220"/>
    <s v="A961K1"/>
    <s v="K2220"/>
    <n v="1000"/>
  </r>
  <r>
    <x v="0"/>
    <n v="0"/>
    <n v="0"/>
    <n v="0"/>
    <m/>
    <n v="0"/>
  </r>
  <r>
    <x v="0"/>
    <s v="AA88 ; EP812/G258/AASE"/>
    <s v="AA88 ; EP812/G258/AASE"/>
    <s v="AA88"/>
    <s v="EP812/G258/AASE"/>
    <n v="1250"/>
  </r>
  <r>
    <x v="0"/>
    <s v="3076 ; EPA075/0110/AASE"/>
    <s v="3076 ; EPA075/0110/AASE"/>
    <n v="3076"/>
    <s v="EPA075/0110/AASE"/>
    <n v="1250"/>
  </r>
  <r>
    <x v="0"/>
    <n v="0"/>
    <n v="0"/>
    <n v="0"/>
    <m/>
    <n v="0"/>
  </r>
  <r>
    <x v="0"/>
    <s v="3077 ; EPA075/1667/AA"/>
    <s v="3077 ; EPA075/1667/AA"/>
    <n v="3077"/>
    <s v="EPA075/1667/AA"/>
    <n v="1250"/>
  </r>
  <r>
    <x v="0"/>
    <n v="0"/>
    <n v="0"/>
    <n v="0"/>
    <m/>
    <n v="0"/>
  </r>
  <r>
    <x v="0"/>
    <s v="AU95 ; EB676/7438"/>
    <s v="AU95 ; EB676/7438"/>
    <s v="AU95"/>
    <s v="EB676/7438"/>
    <n v="1000"/>
  </r>
  <r>
    <x v="0"/>
    <n v="0"/>
    <n v="0"/>
    <n v="0"/>
    <m/>
    <n v="0"/>
  </r>
  <r>
    <x v="0"/>
    <s v="A961K1 ; K2220"/>
    <s v="A961K1 ; K2220"/>
    <s v="A961K1"/>
    <s v="K2220"/>
    <n v="1000"/>
  </r>
  <r>
    <x v="0"/>
    <s v="A961K1 ; K2220"/>
    <s v="A961K1 ; K2220"/>
    <s v="A961K1"/>
    <s v="K2220"/>
    <n v="1000"/>
  </r>
  <r>
    <x v="0"/>
    <n v="0"/>
    <n v="0"/>
    <n v="0"/>
    <m/>
    <n v="0"/>
  </r>
  <r>
    <x v="0"/>
    <s v="AA88 ; EP812/G258/AASE"/>
    <s v="AA88 ; EP812/G258/AASE"/>
    <s v="AA88"/>
    <s v="EP812/G258/AASE"/>
    <n v="1250"/>
  </r>
  <r>
    <x v="0"/>
    <s v="3076 ; EPA075/0110/AASE"/>
    <s v="3076 ; EPA075/0110/AASE"/>
    <n v="3076"/>
    <s v="EPA075/0110/AASE"/>
    <n v="1250"/>
  </r>
  <r>
    <x v="0"/>
    <n v="0"/>
    <n v="0"/>
    <n v="0"/>
    <m/>
    <n v="0"/>
  </r>
  <r>
    <x v="0"/>
    <s v="3078 ; EPA075/0529/AA"/>
    <s v="3078 ; EPA075/0529/AA"/>
    <n v="3078"/>
    <s v="EPA075/0529/AA"/>
    <n v="1250"/>
  </r>
  <r>
    <x v="0"/>
    <n v="0"/>
    <n v="0"/>
    <n v="0"/>
    <m/>
    <n v="0"/>
  </r>
  <r>
    <x v="0"/>
    <s v="AU95 ; EB676/7438"/>
    <s v="AU95 ; EB676/7438"/>
    <s v="AU95"/>
    <s v="EB676/7438"/>
    <n v="1250"/>
  </r>
  <r>
    <x v="0"/>
    <n v="0"/>
    <n v="0"/>
    <n v="0"/>
    <m/>
    <n v="0"/>
  </r>
  <r>
    <x v="0"/>
    <s v="A961K1 ; K2220"/>
    <s v="A961K1 ; K2220"/>
    <s v="A961K1"/>
    <s v="K2220"/>
    <n v="1000"/>
  </r>
  <r>
    <x v="0"/>
    <s v="A961K1 ; K2220"/>
    <s v="A961K1 ; K2220"/>
    <s v="A961K1"/>
    <s v="K2220"/>
    <n v="1000"/>
  </r>
  <r>
    <x v="0"/>
    <n v="0"/>
    <n v="0"/>
    <n v="0"/>
    <m/>
    <n v="0"/>
  </r>
  <r>
    <x v="0"/>
    <s v="AA88 ; EP812/G258/AASE"/>
    <s v="AA88 ; EP812/G258/AASE"/>
    <s v="AA88"/>
    <s v="EP812/G258/AASE"/>
    <n v="1250"/>
  </r>
  <r>
    <x v="0"/>
    <n v="0"/>
    <n v="0"/>
    <n v="0"/>
    <m/>
    <n v="0"/>
  </r>
  <r>
    <x v="0"/>
    <n v="0"/>
    <n v="0"/>
    <n v="0"/>
    <m/>
    <n v="0"/>
  </r>
  <r>
    <x v="0"/>
    <s v="3078 ; EPA075/0529/AA"/>
    <s v="3078 ; EPA075/0529/AA"/>
    <n v="3078"/>
    <s v="EPA075/0529/AA"/>
    <n v="1250"/>
  </r>
  <r>
    <x v="0"/>
    <n v="0"/>
    <n v="0"/>
    <n v="0"/>
    <m/>
    <n v="0"/>
  </r>
  <r>
    <x v="0"/>
    <s v="AU95 ; EB676/7438"/>
    <s v="AU95 ; EB676/7438"/>
    <s v="AU95"/>
    <s v="EB676/7438"/>
    <n v="500"/>
  </r>
  <r>
    <x v="0"/>
    <n v="0"/>
    <n v="0"/>
    <n v="0"/>
    <m/>
    <n v="0"/>
  </r>
  <r>
    <x v="0"/>
    <s v="A961K1 ; K2220"/>
    <s v="A961K1 ; K2220"/>
    <s v="A961K1"/>
    <s v="K2220"/>
    <n v="1000"/>
  </r>
  <r>
    <x v="0"/>
    <s v="A961K1 ; K2220"/>
    <s v="A961K1 ; K2220"/>
    <s v="A961K1"/>
    <s v="K2220"/>
    <n v="1000"/>
  </r>
  <r>
    <x v="0"/>
    <n v="0"/>
    <n v="0"/>
    <n v="0"/>
    <m/>
    <n v="0"/>
  </r>
  <r>
    <x v="0"/>
    <s v="AA88 ; EP812/G258/AASE"/>
    <s v="AA88 ; EP812/G258/AASE"/>
    <s v="AA88"/>
    <s v="EP812/G258/AASE"/>
    <n v="250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s v="A961K1 ; K2220"/>
    <s v="A961K1 ; K2220"/>
    <s v="A961K1"/>
    <s v="K2220"/>
    <n v="2000"/>
  </r>
  <r>
    <x v="0"/>
    <s v="A961K1 ; K2220"/>
    <s v="A961K1 ; K2220"/>
    <s v="A961K1"/>
    <s v="K2220"/>
    <n v="300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n v="0"/>
    <n v="0"/>
    <n v="0"/>
    <m/>
    <n v="0"/>
  </r>
  <r>
    <x v="0"/>
    <s v="A961K1 ; K2220"/>
    <s v="A961K1 ; K2220"/>
    <s v="A961K1"/>
    <s v="K2220"/>
    <n v="2000"/>
  </r>
  <r>
    <x v="0"/>
    <s v="A961K1 ; K2220"/>
    <s v="A961K1 ; K2220"/>
    <s v="A961K1"/>
    <s v="K2220"/>
    <n v="2000"/>
  </r>
  <r>
    <x v="0"/>
    <n v="0"/>
    <n v="0"/>
    <n v="0"/>
    <m/>
    <n v="0"/>
  </r>
  <r>
    <x v="1"/>
    <s v="6217 ; M152913"/>
    <s v="6217 ; M152913"/>
    <n v="6217"/>
    <s v="M152913"/>
    <n v="1000"/>
  </r>
  <r>
    <x v="1"/>
    <s v="AN39 ; 8002PMMA"/>
    <s v="AN39 ; 8002PMMA"/>
    <s v="AN39"/>
    <s v="8002PMMA"/>
    <n v="300"/>
  </r>
  <r>
    <x v="1"/>
    <n v="0"/>
    <n v="0"/>
    <n v="0"/>
    <m/>
    <n v="0"/>
  </r>
  <r>
    <x v="1"/>
    <s v="AU98 ; EP800/G231/AASE"/>
    <s v="AU98 ; EP800/G231/AASE"/>
    <s v="AU98"/>
    <s v="EP800/G231/AASE"/>
    <n v="1225"/>
  </r>
  <r>
    <x v="1"/>
    <s v="AU99 ; EP800/G232/AASE"/>
    <s v="AU99 ; EP800/G232/AASE"/>
    <s v="AU99"/>
    <s v="EP800/G232/AASE"/>
    <n v="1240"/>
  </r>
  <r>
    <x v="1"/>
    <s v="AW98 ; M173779"/>
    <s v="AW98 ; M173779"/>
    <s v="AW98"/>
    <s v="M173779"/>
    <n v="1000"/>
  </r>
  <r>
    <x v="1"/>
    <s v="AW97 ; M272191"/>
    <s v="AW97 ; M272191"/>
    <s v="AW97"/>
    <s v="M272191"/>
    <n v="1400"/>
  </r>
  <r>
    <x v="1"/>
    <s v="AX01 ; M272042"/>
    <s v="AX01 ; M272042"/>
    <s v="AX01"/>
    <s v="M272042"/>
    <n v="250"/>
  </r>
  <r>
    <x v="1"/>
    <s v="AW16 ; PCMA003SEM031"/>
    <s v="AW16 ; PCMA003SEM031"/>
    <s v="AW16"/>
    <s v="PCMA003SEM031"/>
    <n v="528"/>
  </r>
  <r>
    <x v="1"/>
    <s v="AW16 ; PCMA003SEM031"/>
    <s v="AW16 ; PCMA003SEM031"/>
    <s v="AW16"/>
    <s v="PCMA003SEM031"/>
    <n v="500"/>
  </r>
  <r>
    <x v="1"/>
    <s v="3960 ; M215055"/>
    <s v="3960 ; M215055"/>
    <n v="3960"/>
    <s v="M215055"/>
    <n v="1060"/>
  </r>
  <r>
    <x v="1"/>
    <s v="AW99 ; M272041"/>
    <s v="AW99 ; M272041"/>
    <s v="AW99"/>
    <s v="M272041"/>
    <n v="1000"/>
  </r>
  <r>
    <x v="1"/>
    <s v="7264 ; M214261"/>
    <s v="7264 ; M214261"/>
    <n v="7264"/>
    <s v="M214261"/>
    <n v="125"/>
  </r>
  <r>
    <x v="1"/>
    <s v="6201 ; M152605"/>
    <s v="6201 ; M152605"/>
    <n v="6201"/>
    <s v="M152605"/>
    <n v="150"/>
  </r>
  <r>
    <x v="1"/>
    <s v="6200 ; M152659"/>
    <s v="6200 ; M152659"/>
    <n v="6200"/>
    <s v="M152659"/>
    <n v="500"/>
  </r>
  <r>
    <x v="1"/>
    <s v="3960 ; M215055"/>
    <s v="3960 ; M215055"/>
    <n v="3960"/>
    <s v="M215055"/>
    <n v="250"/>
  </r>
  <r>
    <x v="1"/>
    <n v="0"/>
    <n v="0"/>
    <n v="0"/>
    <m/>
    <n v="0"/>
  </r>
  <r>
    <x v="1"/>
    <n v="0"/>
    <n v="0"/>
    <n v="0"/>
    <m/>
    <n v="0"/>
  </r>
  <r>
    <x v="1"/>
    <s v="AU98 ; EP800/G231/AASE"/>
    <s v="AU98 ; EP800/G231/AASE"/>
    <s v="AU98"/>
    <s v="EP800/G231/AASE"/>
    <n v="670"/>
  </r>
  <r>
    <x v="1"/>
    <s v="AU99 ; EP800/G232/AASE"/>
    <s v="AU99 ; EP800/G232/AASE"/>
    <s v="AU99"/>
    <s v="EP800/G232/AASE"/>
    <n v="890"/>
  </r>
  <r>
    <x v="1"/>
    <s v="AW60 ; 75663PMMA"/>
    <s v="AW60 ; 75663PMMA"/>
    <s v="AW60"/>
    <s v="75663PMMA"/>
    <n v="1000"/>
  </r>
  <r>
    <x v="1"/>
    <n v="0"/>
    <n v="0"/>
    <n v="0"/>
    <m/>
    <n v="0"/>
  </r>
  <r>
    <x v="1"/>
    <n v="0"/>
    <n v="0"/>
    <n v="0"/>
    <m/>
    <n v="0"/>
  </r>
  <r>
    <x v="1"/>
    <s v="6337 ; M01283UNA"/>
    <s v="6337 ; M01283UNA"/>
    <n v="6337"/>
    <s v="M01283UNA"/>
    <n v="1075"/>
  </r>
  <r>
    <x v="1"/>
    <s v="AW01 ; EP812/M071/AA"/>
    <s v="AW01 ; EP812/M071/AA"/>
    <s v="AW01"/>
    <s v="EP812/M071/AA"/>
    <n v="1125"/>
  </r>
  <r>
    <x v="1"/>
    <s v="HG62 ; M152594"/>
    <s v="HG62 ; M152594"/>
    <s v="HG62"/>
    <s v="M152594"/>
    <n v="1061"/>
  </r>
  <r>
    <x v="1"/>
    <s v="AW99 ; M272041"/>
    <s v="AW99 ; M272041"/>
    <s v="AW99"/>
    <s v="M272041"/>
    <n v="1000"/>
  </r>
  <r>
    <x v="1"/>
    <s v="AM97 ; M124222"/>
    <s v="AM97 ; M124222"/>
    <s v="AM97"/>
    <s v="M124222"/>
    <n v="308"/>
  </r>
  <r>
    <x v="1"/>
    <s v="HD07 ; M153629"/>
    <s v="HD07 ; M153629"/>
    <s v="HD07"/>
    <s v="M153629"/>
    <n v="1000"/>
  </r>
  <r>
    <x v="1"/>
    <s v="AX13 ; 790144"/>
    <s v="AX13 ; 790144"/>
    <s v="AX13"/>
    <n v="790144"/>
    <n v="250"/>
  </r>
  <r>
    <x v="1"/>
    <s v="AU33 ; M216588"/>
    <s v="AU33 ; M216588"/>
    <s v="AU33"/>
    <s v="M216588"/>
    <n v="325"/>
  </r>
  <r>
    <x v="1"/>
    <s v="AU32 ; M216587"/>
    <s v="AU32 ; M216587"/>
    <s v="AU32"/>
    <s v="M216587"/>
    <n v="525"/>
  </r>
  <r>
    <x v="1"/>
    <s v="3959 ; M183045PVCR"/>
    <s v="3959 ; M183045PVCR"/>
    <n v="3959"/>
    <s v="M183045PVCR"/>
    <n v="625"/>
  </r>
  <r>
    <x v="1"/>
    <s v="AM46 ; M231243"/>
    <s v="AM46 ; M231243"/>
    <s v="AM46"/>
    <s v="M231243"/>
    <n v="625"/>
  </r>
  <r>
    <x v="1"/>
    <s v="AM46 ; M231243"/>
    <s v="AM46 ; M231243"/>
    <s v="AM46"/>
    <s v="M231243"/>
    <n v="1000"/>
  </r>
  <r>
    <x v="1"/>
    <s v="AW60 ; 75663PMMA"/>
    <s v="AW60 ; 75663PMMA"/>
    <s v="AW60"/>
    <s v="75663PMMA"/>
    <n v="475"/>
  </r>
  <r>
    <x v="1"/>
    <s v="AN33 ; 1259PMMA"/>
    <s v="AN33 ; 1259PMMA"/>
    <s v="AN33"/>
    <s v="1259PMMA"/>
    <n v="700"/>
  </r>
  <r>
    <x v="1"/>
    <s v="AW09 ; M189265"/>
    <s v="AW09 ; M189265"/>
    <s v="AW09"/>
    <s v="M189265"/>
    <n v="325"/>
  </r>
  <r>
    <x v="1"/>
    <s v="6337 ; M01283UNA"/>
    <s v="6337 ; M01283UNA"/>
    <n v="6337"/>
    <s v="M01283UNA"/>
    <n v="1000"/>
  </r>
  <r>
    <x v="1"/>
    <s v="AW40 ; M219421"/>
    <s v="AW40 ; M219421"/>
    <s v="AW40"/>
    <s v="M219421"/>
    <n v="1000"/>
  </r>
  <r>
    <x v="1"/>
    <s v="HG62 ; M152594"/>
    <s v="HG62 ; M152594"/>
    <s v="HG62"/>
    <s v="M152594"/>
    <n v="1000"/>
  </r>
  <r>
    <x v="1"/>
    <s v="AW99 ; M272041"/>
    <s v="AW99 ; M272041"/>
    <s v="AW99"/>
    <s v="M272041"/>
    <n v="1000"/>
  </r>
  <r>
    <x v="1"/>
    <s v="QD09 ; M153631"/>
    <s v="QD09 ; M153631"/>
    <s v="QD09"/>
    <s v="M153631"/>
    <n v="75"/>
  </r>
  <r>
    <x v="1"/>
    <s v="HD07 ; M153629"/>
    <s v="HD07 ; M153629"/>
    <s v="HD07"/>
    <s v="M153629"/>
    <n v="1076"/>
  </r>
  <r>
    <x v="1"/>
    <s v="AX12 ; 708001"/>
    <s v="AX12 ; 708001"/>
    <s v="AX12"/>
    <n v="708001"/>
    <n v="375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1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s v="REBUT ; REBUT"/>
    <s v="REBUT ; REBUT"/>
    <s v="REBUT"/>
    <s v="REBUT"/>
    <n v="700"/>
  </r>
  <r>
    <x v="2"/>
    <s v="AW03C ; CWG0049407T"/>
    <s v="AW03C ; CWG0049407T"/>
    <s v="AW03C"/>
    <s v="CWG0049407T"/>
    <n v="800"/>
  </r>
  <r>
    <x v="2"/>
    <s v="AW03C ; CWG0049407T"/>
    <s v="AW03C ; CWG0049407T"/>
    <s v="AW03C"/>
    <s v="CWG0049407T"/>
    <n v="800"/>
  </r>
  <r>
    <x v="2"/>
    <s v="AW03C ; CWG0049407T"/>
    <s v="AW03C ; CWG0049407T"/>
    <s v="AW03C"/>
    <s v="CWG0049407T"/>
    <n v="800"/>
  </r>
  <r>
    <x v="2"/>
    <s v="AW03C ; CWG0049407T"/>
    <s v="AW03C ; CWG0049407T"/>
    <s v="AW03C"/>
    <s v="CWG0049407T"/>
    <n v="800"/>
  </r>
  <r>
    <x v="2"/>
    <s v="AW03C ; CWG0049407T"/>
    <s v="AW03C ; CWG0049407T"/>
    <s v="AW03C"/>
    <s v="CWG0049407T"/>
    <n v="800"/>
  </r>
  <r>
    <x v="2"/>
    <s v="AW03C ; CWG0049407T"/>
    <s v="AW03C ; CWG0049407T"/>
    <s v="AW03C"/>
    <s v="CWG0049407T"/>
    <n v="800"/>
  </r>
  <r>
    <x v="2"/>
    <s v="AW03C ; CWG0049407T"/>
    <s v="AW03C ; CWG0049407T"/>
    <s v="AW03C"/>
    <s v="CWG0049407T"/>
    <n v="80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2"/>
    <n v="0"/>
    <n v="0"/>
    <n v="0"/>
    <m/>
    <n v="0"/>
  </r>
  <r>
    <x v="3"/>
    <s v="A959S ; 263RB"/>
    <s v="A959S ; 263RB"/>
    <s v="A959S"/>
    <s v="263RB"/>
    <n v="1250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AW47 ; PMB050/0811/AA"/>
    <s v="AW47 ; PMB050/0811/AA"/>
    <s v="AW47"/>
    <s v="PMB050/0811/AA"/>
    <n v="820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POLYMERE"/>
    <s v="POLYMERE"/>
    <s v="POLYMERE"/>
    <m/>
    <n v="1000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A959D ; S3160"/>
    <s v="A959D ; S3160"/>
    <s v="A959D"/>
    <s v="S3160"/>
    <n v="1200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3857 ; PMB001/0900/AA"/>
    <s v="3857 ; PMB001/0900/AA"/>
    <n v="3857"/>
    <s v="PMB001/0900/AA"/>
    <n v="800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3857 ; PMB001/0900/AA"/>
    <s v="3857 ; PMB001/0900/AA"/>
    <n v="3857"/>
    <s v="PMB001/0900/AA"/>
    <n v="500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3858 ; PMB010/0200/AA"/>
    <s v="3858 ; PMB010/0200/AA"/>
    <n v="3858"/>
    <s v="PMB010/0200/AA"/>
    <n v="800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AW47 ; PMB050/0811/AA"/>
    <s v="AW47 ; PMB050/0811/AA"/>
    <s v="AW47"/>
    <s v="PMB050/0811/AA"/>
    <n v="848"/>
  </r>
  <r>
    <x v="3"/>
    <s v="AW69R ; GAV/2233/3"/>
    <s v="AW69R ; GAV/2233/3"/>
    <s v="AW69R"/>
    <s v="GAV/2233/3"/>
    <n v="1000"/>
  </r>
  <r>
    <x v="3"/>
    <s v="AW69R ; GAV/2233/3"/>
    <s v="AW69R ; GAV/2233/3"/>
    <s v="AW69R"/>
    <s v="GAV/2233/3"/>
    <n v="100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3857 ; PMB001/0900/AA"/>
    <s v="3857 ; PMB001/0900/AA"/>
    <n v="3857"/>
    <s v="PMB001/0900/AA"/>
    <n v="800"/>
  </r>
  <r>
    <x v="3"/>
    <s v="AW69R ; GAV/2233/3"/>
    <s v="AW69R ; GAV/2233/3"/>
    <s v="AW69R"/>
    <s v="GAV/2233/3"/>
    <n v="2000"/>
  </r>
  <r>
    <x v="3"/>
    <s v="AW69R ; GAV/2233/3"/>
    <s v="AW69R ; GAV/2233/3"/>
    <s v="AW69R"/>
    <s v="GAV/2233/3"/>
    <n v="2000"/>
  </r>
  <r>
    <x v="3"/>
    <n v="0"/>
    <n v="0"/>
    <n v="0"/>
    <m/>
    <n v="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n v="0"/>
    <n v="0"/>
    <n v="0"/>
    <m/>
    <n v="0"/>
  </r>
  <r>
    <x v="3"/>
    <n v="0"/>
    <n v="0"/>
    <n v="0"/>
    <m/>
    <n v="0"/>
  </r>
  <r>
    <x v="3"/>
    <n v="0"/>
    <n v="0"/>
    <n v="0"/>
    <m/>
    <n v="0"/>
  </r>
  <r>
    <x v="3"/>
    <s v="AW03 ; CES953CZV3BI"/>
    <s v="AW03 ; CES953CZV3BI"/>
    <s v="AW03"/>
    <s v="CES953CZV3BI"/>
    <n v="80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n v="0"/>
    <n v="0"/>
    <n v="0"/>
    <m/>
    <n v="0"/>
  </r>
  <r>
    <x v="3"/>
    <n v="0"/>
    <n v="0"/>
    <n v="0"/>
    <m/>
    <n v="0"/>
  </r>
  <r>
    <x v="3"/>
    <n v="0"/>
    <n v="0"/>
    <n v="0"/>
    <m/>
    <n v="0"/>
  </r>
  <r>
    <x v="3"/>
    <n v="0"/>
    <n v="0"/>
    <n v="0"/>
    <m/>
    <n v="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n v="0"/>
    <n v="0"/>
    <n v="0"/>
    <m/>
    <n v="0"/>
  </r>
  <r>
    <x v="3"/>
    <n v="0"/>
    <n v="0"/>
    <n v="0"/>
    <m/>
    <n v="0"/>
  </r>
  <r>
    <x v="3"/>
    <n v="0"/>
    <n v="0"/>
    <n v="0"/>
    <m/>
    <n v="0"/>
  </r>
  <r>
    <x v="3"/>
    <n v="0"/>
    <n v="0"/>
    <n v="0"/>
    <m/>
    <n v="0"/>
  </r>
  <r>
    <x v="3"/>
    <s v="AW03C ; CWG0049407T"/>
    <s v="AW03C ; CWG0049407T"/>
    <s v="AW03C"/>
    <s v="CWG0049407T"/>
    <n v="800"/>
  </r>
  <r>
    <x v="3"/>
    <s v="AW03C ; CWG0049407T"/>
    <s v="AW03C ; CWG0049407T"/>
    <s v="AW03C"/>
    <s v="CWG0049407T"/>
    <n v="800"/>
  </r>
  <r>
    <x v="3"/>
    <s v="AW03C ; CWG0049407T"/>
    <s v="AW03C ; CWG0049407T"/>
    <s v="AW03C"/>
    <s v="CWG0049407T"/>
    <n v="1600"/>
  </r>
  <r>
    <x v="3"/>
    <n v="0"/>
    <n v="0"/>
    <n v="0"/>
    <m/>
    <n v="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N32 ; HFI7-Frosted"/>
    <s v="AN32 ; HFI7-Frosted"/>
    <s v="AN32"/>
    <s v="HFI7-Frosted"/>
    <n v="100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n v="0"/>
    <n v="0"/>
    <n v="0"/>
    <m/>
    <n v="0"/>
  </r>
  <r>
    <x v="4"/>
    <n v="0"/>
    <n v="0"/>
    <n v="0"/>
    <m/>
    <n v="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n v="0"/>
    <n v="0"/>
    <n v="0"/>
    <m/>
    <n v="0"/>
  </r>
  <r>
    <x v="4"/>
    <n v="0"/>
    <n v="0"/>
    <n v="0"/>
    <m/>
    <n v="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N32 ; HFI7-Frosted"/>
    <s v="AN32 ; HFI7-Frosted"/>
    <s v="AN32"/>
    <s v="HFI7-Frosted"/>
    <n v="100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N32 ; HFI7-Frosted"/>
    <s v="AN32 ; HFI7-Frosted"/>
    <s v="AN32"/>
    <s v="HFI7-Frosted"/>
    <n v="100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n v="0"/>
    <n v="0"/>
    <n v="0"/>
    <m/>
    <n v="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N32 ; HFI7-Frosted"/>
    <s v="AN32 ; HFI7-Frosted"/>
    <s v="AN32"/>
    <s v="HFI7-Frosted"/>
    <n v="1000"/>
  </r>
  <r>
    <x v="4"/>
    <s v="AU78VF1 ; PER198/W012/BS"/>
    <s v="AU78VF1 ; PER198/W012/BS"/>
    <s v="AU78VF1"/>
    <s v="PER198/W012/BS"/>
    <n v="971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000"/>
  </r>
  <r>
    <x v="4"/>
    <s v="AN32 ; HFI7-Frosted"/>
    <s v="AN32 ; HFI7-Frosted"/>
    <s v="AN32"/>
    <s v="HFI7-Frosted"/>
    <n v="1000"/>
  </r>
  <r>
    <x v="4"/>
    <s v="AU78VF1 ; PER198/W012/BS"/>
    <s v="AU78VF1 ; PER198/W012/BS"/>
    <s v="AU78VF1"/>
    <s v="PER198/W012/BS"/>
    <n v="750"/>
  </r>
  <r>
    <x v="4"/>
    <s v="AU78VF1 ; PER198/W012/BS"/>
    <s v="AU78VF1 ; PER198/W012/BS"/>
    <s v="AU78VF1"/>
    <s v="PER198/W012/BS"/>
    <n v="1250"/>
  </r>
  <r>
    <x v="4"/>
    <s v="AU78VF1 ; PER198/W012/BS"/>
    <s v="AU78VF1 ; PER198/W012/BS"/>
    <s v="AU78VF1"/>
    <s v="PER198/W012/BS"/>
    <n v="1250"/>
  </r>
  <r>
    <x v="4"/>
    <s v="AN32 ; HFI7-Frosted"/>
    <s v="AN32 ; HFI7-Frosted"/>
    <s v="AN32"/>
    <s v="HFI7-Frosted"/>
    <n v="125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s v="AU83VF1 ; PER198/G070/AB"/>
    <n v="0"/>
    <n v="0"/>
    <m/>
    <n v="125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s v="AU83VF1 ; PER198/G070/AB"/>
    <n v="0"/>
    <n v="0"/>
    <m/>
    <n v="125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4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s v="AP75 ; M221444"/>
    <s v="AP75 ; M221444"/>
    <s v="AP75"/>
    <s v="M221444"/>
    <n v="175"/>
  </r>
  <r>
    <x v="5"/>
    <s v="AP76 ; M221443"/>
    <s v="AP76 ; M221443"/>
    <s v="AP76"/>
    <s v="M221443"/>
    <n v="125"/>
  </r>
  <r>
    <x v="5"/>
    <s v="AM90 ; M209056PVCS"/>
    <s v="AM90 ; M209056PVCS"/>
    <s v="AM90"/>
    <s v="M209056PVCS"/>
    <n v="1125"/>
  </r>
  <r>
    <x v="5"/>
    <n v="0"/>
    <n v="0"/>
    <n v="0"/>
    <m/>
    <n v="0"/>
  </r>
  <r>
    <x v="5"/>
    <s v="AL27 ; M207664"/>
    <s v="AL27 ; M207664"/>
    <s v="AL27"/>
    <s v="M207664"/>
    <n v="1175"/>
  </r>
  <r>
    <x v="5"/>
    <s v="AM59 ; M124037"/>
    <s v="AM59 ; M124037"/>
    <s v="AM59"/>
    <s v="M124037"/>
    <n v="425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s v="AN34 ; 4137PMMA"/>
    <s v="AN34 ; 4137PMMA"/>
    <s v="AN34"/>
    <s v="4137PMMA"/>
    <n v="75"/>
  </r>
  <r>
    <x v="5"/>
    <s v="AN35 ; 4138PMMA"/>
    <s v="AN35 ; 4138PMMA"/>
    <s v="AN35"/>
    <s v="4138PMMA"/>
    <n v="85"/>
  </r>
  <r>
    <x v="5"/>
    <s v="AN36 ; 5141PMMA"/>
    <s v="AN36 ; 5141PMMA"/>
    <s v="AN36"/>
    <s v="5141PMMA"/>
    <n v="178"/>
  </r>
  <r>
    <x v="5"/>
    <s v="AN37 ; 8050PMMA"/>
    <s v="AN37 ; 8050PMMA"/>
    <s v="AN37"/>
    <s v="8050PMMA"/>
    <n v="99"/>
  </r>
  <r>
    <x v="5"/>
    <s v="AN38 ; 8001PMMA"/>
    <s v="AN38 ; 8001PMMA"/>
    <s v="AN38"/>
    <s v="8001PMMA"/>
    <n v="9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s v="AL28 ; M154643"/>
    <s v="AL28 ; M154643"/>
    <s v="AL28"/>
    <s v="M154643"/>
    <n v="75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n v="0"/>
    <n v="0"/>
    <n v="0"/>
    <m/>
    <n v="0"/>
  </r>
  <r>
    <x v="5"/>
    <s v="AN39 ; 8002PMMA"/>
    <s v="AN39 ; 8002PMMA"/>
    <s v="AN39"/>
    <s v="8002PMMA"/>
    <n v="300"/>
  </r>
  <r>
    <x v="6"/>
    <s v="AW24 ; PEH842/0830/AC"/>
    <s v="AW24 ; PEH842/0830/AC"/>
    <s v="AW24"/>
    <s v="PEH842/0830/AC"/>
    <n v="1250"/>
  </r>
  <r>
    <x v="6"/>
    <s v="AW25 ; ER019/G212/AH"/>
    <s v="AW25 ; ER019/G212/AH"/>
    <s v="AW25"/>
    <s v="ER019/G212/AH"/>
    <n v="1250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1250"/>
  </r>
  <r>
    <x v="6"/>
    <s v="AW25 ; ER019/G212/AH"/>
    <s v="AW25 ; ER019/G212/AH"/>
    <s v="AW25"/>
    <s v="ER019/G212/AH"/>
    <n v="1250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1250"/>
  </r>
  <r>
    <x v="6"/>
    <s v="AW25 ; ER019/G212/AH"/>
    <s v="AW25 ; ER019/G212/AH"/>
    <s v="AW25"/>
    <s v="ER019/G212/AH"/>
    <n v="1675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1250"/>
  </r>
  <r>
    <x v="6"/>
    <s v="AW14 ; MB33M/G070/AA"/>
    <s v="AW14 ; MB33M/G070/AA"/>
    <s v="AW14"/>
    <s v="MB33M/G070/AA"/>
    <n v="1000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1250"/>
  </r>
  <r>
    <x v="6"/>
    <n v="0"/>
    <n v="0"/>
    <n v="0"/>
    <m/>
    <n v="0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1250"/>
  </r>
  <r>
    <x v="6"/>
    <n v="0"/>
    <n v="0"/>
    <n v="0"/>
    <m/>
    <n v="0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1250"/>
  </r>
  <r>
    <x v="6"/>
    <s v="AW25 ; ER019/G212/AH"/>
    <s v="AW25 ; ER019/G212/AH"/>
    <s v="AW25"/>
    <s v="ER019/G212/AH"/>
    <n v="2000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1250"/>
  </r>
  <r>
    <x v="6"/>
    <s v="AW14 ; MB33M/G070/AA"/>
    <s v="AW14 ; MB33M/G070/AA"/>
    <s v="AW14"/>
    <s v="MB33M/G070/AA"/>
    <n v="2000"/>
  </r>
  <r>
    <x v="6"/>
    <n v="0"/>
    <n v="0"/>
    <n v="0"/>
    <m/>
    <n v="0"/>
  </r>
  <r>
    <x v="6"/>
    <s v="AW13VF1 ; PEH842/G070/AJ"/>
    <s v="AW13VF1 ; PEH842/G070/AJ"/>
    <s v="AW13VF1"/>
    <s v="PEH842/G070/AJ"/>
    <n v="400"/>
  </r>
  <r>
    <x v="6"/>
    <s v="AW13VF1 ; PEH842/G070/AJ"/>
    <s v="AW13VF1 ; PEH842/G070/AJ"/>
    <s v="AW13VF1"/>
    <s v="PEH842/G070/AJ"/>
    <n v="1250"/>
  </r>
  <r>
    <x v="6"/>
    <s v="AW24 ; PEH842/0830/AC"/>
    <s v="AW24 ; PEH842/0830/AC"/>
    <s v="AW24"/>
    <s v="PEH842/0830/AC"/>
    <n v="3750"/>
  </r>
  <r>
    <x v="6"/>
    <n v="0"/>
    <n v="0"/>
    <n v="0"/>
    <m/>
    <n v="0"/>
  </r>
  <r>
    <x v="6"/>
    <n v="0"/>
    <n v="0"/>
    <n v="0"/>
    <m/>
    <n v="0"/>
  </r>
  <r>
    <x v="6"/>
    <s v="AW13VF1 ; PEH842/G070/AJ"/>
    <s v="AW13VF1 ; PEH842/G070/AJ"/>
    <s v="AW13VF1"/>
    <s v="PEH842/G070/AJ"/>
    <n v="1250"/>
  </r>
  <r>
    <x v="6"/>
    <s v="AW13VF1 ; PEH842/G070/AJ"/>
    <s v="AW13VF1 ; PEH842/G070/AJ"/>
    <s v="AW13VF1"/>
    <s v="PEH842/G070/AJ"/>
    <n v="1250"/>
  </r>
  <r>
    <x v="7"/>
    <s v="RL105"/>
    <s v="RL105"/>
    <s v="RL105"/>
    <m/>
    <n v="960"/>
  </r>
  <r>
    <x v="7"/>
    <s v="X ; CZ2222"/>
    <s v="X ; CZ2222"/>
    <s v="X"/>
    <s v="CZ2222"/>
    <n v="1000"/>
  </r>
  <r>
    <x v="7"/>
    <s v="AH41 ; KM361"/>
    <s v="AH41 ; KM361"/>
    <s v="AH41"/>
    <s v="KM361"/>
    <n v="600"/>
  </r>
  <r>
    <x v="7"/>
    <s v="AH41 ; KM361"/>
    <s v="AH41 ; KM361"/>
    <s v="AH41"/>
    <s v="KM361"/>
    <n v="600"/>
  </r>
  <r>
    <x v="7"/>
    <n v="0"/>
    <n v="0"/>
    <n v="0"/>
    <m/>
    <n v="0"/>
  </r>
  <r>
    <x v="7"/>
    <s v="X ; CZ2222"/>
    <s v="X ; CZ2222"/>
    <s v="X"/>
    <s v="CZ2222"/>
    <n v="1000"/>
  </r>
  <r>
    <x v="7"/>
    <s v="AH41 ; KM361"/>
    <s v="AH41 ; KM361"/>
    <s v="AH41"/>
    <s v="KM361"/>
    <n v="600"/>
  </r>
  <r>
    <x v="7"/>
    <s v="AH41 ; KM361"/>
    <s v="AH41 ; KM361"/>
    <s v="AH41"/>
    <s v="KM361"/>
    <n v="600"/>
  </r>
  <r>
    <x v="7"/>
    <n v="0"/>
    <n v="0"/>
    <n v="0"/>
    <m/>
    <n v="0"/>
  </r>
  <r>
    <x v="7"/>
    <s v="X ; CZ2222"/>
    <s v="X ; CZ2222"/>
    <s v="X"/>
    <s v="CZ2222"/>
    <n v="1000"/>
  </r>
  <r>
    <x v="7"/>
    <s v="AH41 ; KM361"/>
    <s v="AH41 ; KM361"/>
    <s v="AH41"/>
    <s v="KM361"/>
    <n v="1200"/>
  </r>
  <r>
    <x v="7"/>
    <s v="AH41 ; KM361"/>
    <s v="AH41 ; KM361"/>
    <s v="AH41"/>
    <s v="KM361"/>
    <n v="600"/>
  </r>
  <r>
    <x v="7"/>
    <n v="0"/>
    <n v="0"/>
    <n v="0"/>
    <m/>
    <n v="0"/>
  </r>
  <r>
    <x v="7"/>
    <s v="X ; CZ2222"/>
    <s v="X ; CZ2222"/>
    <s v="X"/>
    <s v="CZ2222"/>
    <n v="1000"/>
  </r>
  <r>
    <x v="7"/>
    <s v="AH41 ; KM361"/>
    <s v="AH41 ; KM361"/>
    <s v="AH41"/>
    <s v="KM361"/>
    <n v="1200"/>
  </r>
  <r>
    <x v="7"/>
    <s v="AH41 ; KM361"/>
    <s v="AH41 ; KM361"/>
    <s v="AH41"/>
    <s v="KM361"/>
    <n v="600"/>
  </r>
  <r>
    <x v="7"/>
    <s v="AH41 ; KM361"/>
    <s v="AH41 ; KM361"/>
    <s v="AH41"/>
    <s v="KM361"/>
    <n v="1200"/>
  </r>
  <r>
    <x v="7"/>
    <s v="X ; CZ2222"/>
    <s v="X ; CZ2222"/>
    <s v="X"/>
    <s v="CZ2222"/>
    <n v="1000"/>
  </r>
  <r>
    <x v="7"/>
    <s v="AH41 ; KM361"/>
    <s v="AH41 ; KM361"/>
    <s v="AH41"/>
    <s v="KM361"/>
    <n v="1200"/>
  </r>
  <r>
    <x v="7"/>
    <s v="AH41 ; KM361"/>
    <s v="AH41 ; KM361"/>
    <s v="AH41"/>
    <s v="KM361"/>
    <n v="600"/>
  </r>
  <r>
    <x v="7"/>
    <s v="AH41 ; KM361"/>
    <s v="AH41 ; KM361"/>
    <s v="AH41"/>
    <s v="KM361"/>
    <n v="600"/>
  </r>
  <r>
    <x v="7"/>
    <s v="X ; CZ2222"/>
    <s v="X ; CZ2222"/>
    <s v="X"/>
    <s v="CZ2222"/>
    <n v="1000"/>
  </r>
  <r>
    <x v="7"/>
    <s v="AH41 ; KM361"/>
    <s v="AH41 ; KM361"/>
    <s v="AH41"/>
    <s v="KM361"/>
    <n v="1200"/>
  </r>
  <r>
    <x v="7"/>
    <s v="AH41 ; KM361"/>
    <s v="AH41 ; KM361"/>
    <s v="AH41"/>
    <s v="KM361"/>
    <n v="600"/>
  </r>
  <r>
    <x v="7"/>
    <s v="PURGEB ; "/>
    <s v="PURGEB ; "/>
    <s v="PURGEB"/>
    <m/>
    <n v="500"/>
  </r>
  <r>
    <x v="7"/>
    <s v="X ; CZ2222"/>
    <s v="X ; CZ2222"/>
    <s v="X"/>
    <s v="CZ2222"/>
    <n v="125"/>
  </r>
  <r>
    <x v="7"/>
    <n v="0"/>
    <n v="0"/>
    <n v="0"/>
    <m/>
    <n v="0"/>
  </r>
  <r>
    <x v="7"/>
    <s v="AH41 ; KM361"/>
    <s v="AH41 ; KM361"/>
    <s v="AH41"/>
    <s v="KM361"/>
    <n v="600"/>
  </r>
  <r>
    <x v="7"/>
    <n v="0"/>
    <n v="0"/>
    <n v="0"/>
    <m/>
    <n v="0"/>
  </r>
  <r>
    <x v="7"/>
    <n v="0"/>
    <n v="0"/>
    <n v="0"/>
    <m/>
    <n v="0"/>
  </r>
  <r>
    <x v="7"/>
    <s v="AH41 ; KM361"/>
    <s v="AH41 ; KM361"/>
    <s v="AH41"/>
    <s v="KM361"/>
    <n v="1100"/>
  </r>
  <r>
    <x v="7"/>
    <s v="AH41 ; KM361"/>
    <s v="AH41 ; KM361"/>
    <s v="AH41"/>
    <s v="KM361"/>
    <n v="600"/>
  </r>
  <r>
    <x v="7"/>
    <n v="0"/>
    <n v="0"/>
    <n v="0"/>
    <m/>
    <n v="0"/>
  </r>
  <r>
    <x v="7"/>
    <n v="0"/>
    <n v="0"/>
    <n v="0"/>
    <m/>
    <n v="0"/>
  </r>
  <r>
    <x v="7"/>
    <n v="0"/>
    <n v="0"/>
    <n v="0"/>
    <m/>
    <n v="0"/>
  </r>
  <r>
    <x v="8"/>
    <s v="AX23VF1 ; PEX0003/0005/AG"/>
    <s v="AX23VF1 ; PEX0003/0005/AG"/>
    <s v="AX23VF1"/>
    <s v="PEX0003/0005/AG"/>
    <n v="1250"/>
  </r>
  <r>
    <x v="8"/>
    <s v="6008VF1 ; PEH843/W012/AE"/>
    <s v="6008VF1 ; PEH843/W012/AE"/>
    <s v="6008VF1"/>
    <s v="PEH843/W012/AE"/>
    <n v="1250"/>
  </r>
  <r>
    <x v="8"/>
    <s v="AU78VF9 ; FERM0006"/>
    <s v="AU78VF9 ; FERM0006"/>
    <s v="AU78VF9"/>
    <s v="FERM0006"/>
    <n v="125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s v="POLYMERCHEMIE"/>
    <s v="POLYMERCHEMIE"/>
    <s v="POLYMERCHEMIE"/>
    <m/>
    <n v="1000"/>
  </r>
  <r>
    <x v="8"/>
    <n v="0"/>
    <n v="0"/>
    <n v="0"/>
    <m/>
    <n v="0"/>
  </r>
  <r>
    <x v="8"/>
    <s v="A959L2 ; S5902"/>
    <s v="A959L2 ; S5902"/>
    <s v="A959L2"/>
    <s v="S5902"/>
    <n v="600"/>
  </r>
  <r>
    <x v="8"/>
    <s v="A959L ; S6706"/>
    <s v="A959L ; S6706"/>
    <s v="A959L"/>
    <s v="S6706"/>
    <n v="800"/>
  </r>
  <r>
    <x v="8"/>
    <s v="AL63VF9 ; AL63VF9"/>
    <s v="AL63VF9 ; AL63VF9"/>
    <s v="AL63VF9"/>
    <s v="AL63VF9"/>
    <n v="1000"/>
  </r>
  <r>
    <x v="8"/>
    <s v="AU79 ; TG704V4BI"/>
    <s v="AU79 ; TG704V4BI"/>
    <s v="AU79"/>
    <s v="TG704V4BI"/>
    <n v="26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s v="AX23VF1 ; PEX0003/0005/AG"/>
    <s v="AX23VF1 ; PEX0003/0005/AG"/>
    <s v="AX23VF1"/>
    <s v="PEX0003/0005/AG"/>
    <n v="1250"/>
  </r>
  <r>
    <x v="8"/>
    <s v="6008VF1 ; PEH843/W012/AE"/>
    <s v="6008VF1 ; PEH843/W012/AE"/>
    <s v="6008VF1"/>
    <s v="PEH843/W012/AE"/>
    <n v="1250"/>
  </r>
  <r>
    <x v="8"/>
    <n v="0"/>
    <n v="0"/>
    <n v="0"/>
    <m/>
    <n v="0"/>
  </r>
  <r>
    <x v="8"/>
    <n v="0"/>
    <n v="0"/>
    <n v="0"/>
    <m/>
    <n v="0"/>
  </r>
  <r>
    <x v="8"/>
    <s v="6008VF1 ; PEH850/W012/AA"/>
    <s v="6008VF1 ; PEH850/W012/AA"/>
    <s v="6008VF1"/>
    <s v="PEH850/W012/AA"/>
    <n v="1250"/>
  </r>
  <r>
    <x v="8"/>
    <s v="6057 ; CZ3289"/>
    <s v="6057 ; CZ3289"/>
    <n v="6057"/>
    <s v="CZ3289"/>
    <n v="4000"/>
  </r>
  <r>
    <x v="8"/>
    <s v="AW69 ; CES934CZV25/V30"/>
    <s v="AW69 ; CES934CZV25/V30"/>
    <s v="AW69"/>
    <s v="CES934CZV25/V30"/>
    <n v="590"/>
  </r>
  <r>
    <x v="8"/>
    <s v="AW69 ; CES934CZV16BI"/>
    <s v="AW69 ; CES934CZV16BI"/>
    <s v="AW69"/>
    <s v="CES934CZV16BI"/>
    <n v="800"/>
  </r>
  <r>
    <x v="8"/>
    <s v="AU79 ; TG704V3BI"/>
    <s v="AU79 ; TG704V3BI"/>
    <s v="AU79"/>
    <s v="TG704V3BI"/>
    <n v="260"/>
  </r>
  <r>
    <x v="8"/>
    <s v="AW70VF9 ; REVET0065"/>
    <s v="AW70VF9 ; REVET0065"/>
    <s v="AW70VF9"/>
    <s v="REVET0065"/>
    <n v="500"/>
  </r>
  <r>
    <x v="8"/>
    <s v="AW70VF9 ; REVET0031"/>
    <s v="AW70VF9 ; REVET0031"/>
    <s v="AW70VF9"/>
    <s v="REVET0031"/>
    <n v="1000"/>
  </r>
  <r>
    <x v="8"/>
    <s v="AW70VF9 ; REVET0066"/>
    <s v="AW70VF9 ; REVET0066"/>
    <s v="AW70VF9"/>
    <s v="REVET0066"/>
    <n v="300"/>
  </r>
  <r>
    <x v="8"/>
    <s v="AW70VF9 ; REVET0073"/>
    <s v="AW70VF9 ; REVET0073"/>
    <s v="AW70VF9"/>
    <s v="REVET0073"/>
    <n v="30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s v="AX23VF1 ; PEX0003/0005/AG"/>
    <s v="AX23VF1 ; PEX0003/0005/AG"/>
    <s v="AX23VF1"/>
    <s v="PEX0003/0005/AG"/>
    <n v="600"/>
  </r>
  <r>
    <x v="8"/>
    <s v="AU79 ; TG704V2BI"/>
    <s v="AU79 ; TG704V2BI"/>
    <s v="AU79"/>
    <s v="TG704V2BI"/>
    <n v="1175"/>
  </r>
  <r>
    <x v="8"/>
    <s v="A962 ; HYDROCARB95T-OG"/>
    <s v="A962 ; HYDROCARB95T-OG"/>
    <s v="A962"/>
    <s v="HYDROCARB95T-OG"/>
    <n v="2300"/>
  </r>
  <r>
    <x v="8"/>
    <s v="A962 ; HYDROCARB95T-OG"/>
    <s v="A962 ; HYDROCARB95T-OG"/>
    <s v="A962"/>
    <s v="HYDROCARB95T-OG"/>
    <n v="120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n v="0"/>
    <n v="0"/>
    <n v="0"/>
    <m/>
    <n v="0"/>
  </r>
  <r>
    <x v="8"/>
    <s v="AW69 ; CES934CZV29BI"/>
    <s v="AW69 ; CES934CZV29BI"/>
    <s v="AW69"/>
    <s v="CES934CZV29BI"/>
    <n v="7200"/>
  </r>
  <r>
    <x v="8"/>
    <s v="AW69 ; CES934CZV29BI"/>
    <s v="AW69 ; CES934CZV29BI"/>
    <s v="AW69"/>
    <s v="CES934CZV29BI"/>
    <n v="8000"/>
  </r>
  <r>
    <x v="8"/>
    <s v="A961 ; R208"/>
    <s v="A961 ; R208"/>
    <s v="A961"/>
    <s v="R208"/>
    <n v="7000"/>
  </r>
  <r>
    <x v="8"/>
    <n v="0"/>
    <n v="0"/>
    <n v="0"/>
    <m/>
    <n v="0"/>
  </r>
  <r>
    <x v="8"/>
    <s v="6158D ; PP0485/G-13B"/>
    <s v="6158D ; PP0485/G-13B"/>
    <s v="6158D"/>
    <s v="PP0485/G-13B"/>
    <n v="6600"/>
  </r>
  <r>
    <x v="8"/>
    <s v="GTU/1155/3XOB"/>
    <s v="GTU/1155/3XOB"/>
    <s v="GTU/1155/3XOB"/>
    <m/>
    <n v="300"/>
  </r>
  <r>
    <x v="8"/>
    <s v="A959D ; S1000"/>
    <s v="A959D ; S1000"/>
    <s v="A959D"/>
    <s v="S1000"/>
    <n v="1000"/>
  </r>
  <r>
    <x v="8"/>
    <s v="AU45 ; 505003029"/>
    <s v="AU45 ; 505003029"/>
    <s v="AU45"/>
    <n v="505003029"/>
    <n v="748"/>
  </r>
  <r>
    <x v="9"/>
    <s v="6217 ; M152913"/>
    <s v="6217 ; M152913"/>
    <n v="6217"/>
    <s v="M152913"/>
    <n v="75"/>
  </r>
  <r>
    <x v="9"/>
    <s v="AW99 ; M272041"/>
    <s v="AW99 ; M272041"/>
    <s v="AW99"/>
    <s v="M272041"/>
    <n v="75"/>
  </r>
  <r>
    <x v="9"/>
    <s v="7261 ; M173765"/>
    <s v="7261 ; M173765"/>
    <n v="7261"/>
    <s v="M173765"/>
    <n v="200"/>
  </r>
  <r>
    <x v="9"/>
    <s v="HG62 ; M152594"/>
    <s v="HG62 ; M152594"/>
    <s v="HG62"/>
    <s v="M152594"/>
    <n v="950"/>
  </r>
  <r>
    <x v="9"/>
    <s v="AW41 ; M219504"/>
    <s v="AW41 ; M219504"/>
    <s v="AW41"/>
    <s v="M219504"/>
    <n v="500"/>
  </r>
  <r>
    <x v="9"/>
    <s v="6337 ; M01283UNA"/>
    <s v="6337 ; M01283UNA"/>
    <n v="6337"/>
    <s v="M01283UNA"/>
    <n v="50"/>
  </r>
  <r>
    <x v="9"/>
    <s v="AM46 ; M231243"/>
    <s v="AM46 ; M231243"/>
    <s v="AM46"/>
    <s v="M231243"/>
    <n v="150"/>
  </r>
  <r>
    <x v="9"/>
    <s v="AW40 ; M219421"/>
    <s v="AW40 ; M219421"/>
    <s v="AW40"/>
    <s v="M219421"/>
    <n v="75"/>
  </r>
  <r>
    <x v="9"/>
    <s v="7261 ; M173765"/>
    <s v="7261 ; M173765"/>
    <n v="7261"/>
    <s v="M173765"/>
    <n v="25"/>
  </r>
  <r>
    <x v="9"/>
    <s v="3960 ; M215055"/>
    <s v="3960 ; M215055"/>
    <n v="3960"/>
    <s v="M215055"/>
    <n v="75"/>
  </r>
  <r>
    <x v="9"/>
    <s v="AL14 ; M129321"/>
    <s v="AL14 ; M129321"/>
    <s v="AL14"/>
    <s v="M129321"/>
    <n v="925"/>
  </r>
  <r>
    <x v="9"/>
    <s v="AU33 ; M216588"/>
    <s v="AU33 ; M216588"/>
    <s v="AU33"/>
    <s v="M216588"/>
    <n v="0"/>
  </r>
  <r>
    <x v="9"/>
    <n v="0"/>
    <n v="0"/>
    <n v="0"/>
    <m/>
    <n v="0"/>
  </r>
  <r>
    <x v="9"/>
    <n v="0"/>
    <n v="0"/>
    <n v="0"/>
    <m/>
    <n v="0"/>
  </r>
  <r>
    <x v="9"/>
    <n v="0"/>
    <n v="0"/>
    <n v="0"/>
    <m/>
    <n v="0"/>
  </r>
  <r>
    <x v="9"/>
    <s v="AN33 ; 1259PMMA"/>
    <s v="AN33 ; 1259PMMA"/>
    <s v="AN33"/>
    <s v="1259PMMA"/>
    <n v="5"/>
  </r>
  <r>
    <x v="9"/>
    <s v="AW60 ; 75663PMMA"/>
    <s v="AW60 ; 75663PMMA"/>
    <s v="AW60"/>
    <s v="75663PMMA"/>
    <n v="50"/>
  </r>
  <r>
    <x v="9"/>
    <s v="AX13 ; 790144"/>
    <s v="AX13 ; 790144"/>
    <s v="AX13"/>
    <n v="790144"/>
    <n v="100"/>
  </r>
  <r>
    <x v="9"/>
    <s v="AX12 ; 708001"/>
    <s v="AX12 ; 708001"/>
    <s v="AX12"/>
    <n v="708001"/>
    <n v="75"/>
  </r>
  <r>
    <x v="9"/>
    <s v="HG62 ; M152594"/>
    <s v="HG62 ; M152594"/>
    <s v="HG62"/>
    <s v="M152594"/>
    <n v="75"/>
  </r>
  <r>
    <x v="9"/>
    <s v="AW88 ; M226173"/>
    <s v="AW88 ; M226173"/>
    <s v="AW88"/>
    <s v="M226173"/>
    <n v="600"/>
  </r>
  <r>
    <x v="9"/>
    <s v="AW99 ; M272041"/>
    <s v="AW99 ; M272041"/>
    <s v="AW99"/>
    <s v="M272041"/>
    <n v="150"/>
  </r>
  <r>
    <x v="9"/>
    <s v="3959 ; M183045PVCR"/>
    <s v="3959 ; M183045PVCR"/>
    <n v="3959"/>
    <s v="M183045PVCR"/>
    <n v="25"/>
  </r>
  <r>
    <x v="9"/>
    <n v="0"/>
    <n v="0"/>
    <n v="0"/>
    <m/>
    <n v="0"/>
  </r>
  <r>
    <x v="9"/>
    <s v="3076 ; EPA075/0110/AASE"/>
    <s v="3076 ; EPA075/0110/AASE"/>
    <n v="3076"/>
    <s v="EPA075/0110/AASE"/>
    <n v="1300"/>
  </r>
  <r>
    <x v="9"/>
    <s v="3077 ; EPA075/1667/AA"/>
    <s v="3077 ; EPA075/1667/AA"/>
    <n v="3077"/>
    <s v="EPA075/1667/AA"/>
    <n v="275"/>
  </r>
  <r>
    <x v="9"/>
    <s v="3078 ; EPA075/0529/AA"/>
    <s v="3078 ; EPA075/0529/AA"/>
    <n v="3078"/>
    <s v="EPA075/0529/AA"/>
    <n v="1300"/>
  </r>
  <r>
    <x v="9"/>
    <s v="6159 ; EPA075/G085/AASE"/>
    <s v="6159 ; EPA075/G085/AASE"/>
    <n v="6159"/>
    <s v="EPA075/G085/AASE"/>
    <n v="200"/>
  </r>
  <r>
    <x v="9"/>
    <n v="0"/>
    <n v="0"/>
    <n v="0"/>
    <m/>
    <n v="0"/>
  </r>
  <r>
    <x v="9"/>
    <n v="0"/>
    <n v="0"/>
    <n v="0"/>
    <m/>
    <n v="0"/>
  </r>
  <r>
    <x v="9"/>
    <n v="0"/>
    <n v="0"/>
    <n v="0"/>
    <m/>
    <n v="0"/>
  </r>
  <r>
    <x v="9"/>
    <s v="PURGE-GX ; PURGE-GX"/>
    <s v="PURGE-GX ; PURGE-GX"/>
    <s v="PURGE-GX"/>
    <s v="PURGE-GX"/>
    <n v="0"/>
  </r>
  <r>
    <x v="9"/>
    <n v="0"/>
    <n v="0"/>
    <n v="0"/>
    <m/>
    <n v="0"/>
  </r>
  <r>
    <x v="9"/>
    <n v="0"/>
    <n v="0"/>
    <n v="0"/>
    <m/>
    <n v="0"/>
  </r>
  <r>
    <x v="9"/>
    <n v="0"/>
    <n v="0"/>
    <n v="0"/>
    <m/>
    <n v="0"/>
  </r>
  <r>
    <x v="9"/>
    <n v="0"/>
    <n v="0"/>
    <n v="0"/>
    <m/>
    <n v="0"/>
  </r>
  <r>
    <x v="9"/>
    <n v="0"/>
    <n v="0"/>
    <n v="0"/>
    <m/>
    <n v="0"/>
  </r>
  <r>
    <x v="9"/>
    <s v="4959B ; PURGEB"/>
    <s v="4959B ; PURGEB"/>
    <s v="4959B"/>
    <s v="PURGEB"/>
    <n v="700"/>
  </r>
  <r>
    <x v="9"/>
    <s v="AW14 ; MB33M/G070/AA"/>
    <s v="AW14 ; MB33M/G070/AA"/>
    <s v="AW14"/>
    <s v="MB33M/G070/AA"/>
    <n v="950"/>
  </r>
  <r>
    <x v="9"/>
    <s v="AA88 ; EP812/G258/AASE"/>
    <s v="AA88 ; EP812/G258/AASE"/>
    <s v="AA88"/>
    <s v="EP812/G258/AASE"/>
    <n v="1275"/>
  </r>
  <r>
    <x v="9"/>
    <s v="PURGE-GX ; PURGE-GX"/>
    <s v="PURGE-GX ; PURGE-GX"/>
    <s v="PURGE-GX"/>
    <s v="PURGE-GX"/>
    <n v="0"/>
  </r>
  <r>
    <x v="9"/>
    <s v="AU83VF1 ; PER198/G070/AB"/>
    <s v="AU83VF1 ; PER198/G070/AB"/>
    <s v="AU83VF1"/>
    <s v="PER198/G070/AB"/>
    <n v="200"/>
  </r>
  <r>
    <x v="9"/>
    <s v="3858 ; PMB010/0200/AA"/>
    <s v="3858 ; PMB010/0200/AA"/>
    <n v="3858"/>
    <s v="PMB010/0200/AA"/>
    <n v="400"/>
  </r>
  <r>
    <x v="9"/>
    <s v="3857 ; PMB001/0900/AA"/>
    <s v="3857 ; PMB001/0900/AA"/>
    <n v="3857"/>
    <s v="PMB001/0900/AA"/>
    <n v="425"/>
  </r>
  <r>
    <x v="9"/>
    <s v="3855 ; PMB005/0770/AA"/>
    <s v="3855 ; PMB005/0770/AA"/>
    <n v="3855"/>
    <s v="PMB005/0770/AA"/>
    <n v="320"/>
  </r>
  <r>
    <x v="9"/>
    <s v="AW47 ; PMB050/0811/AA"/>
    <s v="AW47 ; PMB050/0811/AA"/>
    <s v="AW47"/>
    <s v="PMB050/0811/AA"/>
    <n v="75"/>
  </r>
  <r>
    <x v="9"/>
    <s v="A959S ; 263RB"/>
    <s v="A959S ; 263RB"/>
    <s v="A959S"/>
    <s v="263RB"/>
    <n v="400"/>
  </r>
  <r>
    <x v="10"/>
    <s v="REBUT ; REBUT"/>
    <s v="REBUT ; REBUT"/>
    <s v="REBUT"/>
    <s v="REBUT"/>
    <n v="2400"/>
  </r>
  <r>
    <x v="10"/>
    <s v="REBUT ; REBUT"/>
    <s v="REBUT ; REBUT"/>
    <s v="REBUT"/>
    <s v="REBUT"/>
    <n v="15600"/>
  </r>
  <r>
    <x v="10"/>
    <s v="AM62VF9 ; AM62VF9"/>
    <s v="AM62VF9 ; AM62VF9"/>
    <s v="AM62VF9"/>
    <s v="AM62VF9"/>
    <n v="17500"/>
  </r>
  <r>
    <x v="10"/>
    <n v="0"/>
    <n v="0"/>
    <n v="0"/>
    <m/>
    <n v="0"/>
  </r>
  <r>
    <x v="10"/>
    <s v="6008VF9 ; 6008VF9"/>
    <s v="6008VF9 ; 6008VF9"/>
    <s v="6008VF9"/>
    <s v="6008VF9"/>
    <n v="11000"/>
  </r>
  <r>
    <x v="10"/>
    <s v="AW29VF9 ; AW29VF9"/>
    <s v="AW29VF9 ; AW29VF9"/>
    <s v="AW29VF9"/>
    <s v="AW29VF9"/>
    <n v="13200"/>
  </r>
  <r>
    <x v="10"/>
    <s v="AW70VF9 ; AW70VF9"/>
    <s v="AW70VF9 ; AW70VF9"/>
    <s v="AW70VF9"/>
    <s v="AW70VF9"/>
    <n v="15000"/>
  </r>
  <r>
    <x v="10"/>
    <s v="AW70VF9 ; AW70VF9"/>
    <s v="AW70VF9 ; AW70VF9"/>
    <s v="AW70VF9"/>
    <s v="AW70VF9"/>
    <n v="10000"/>
  </r>
  <r>
    <x v="10"/>
    <s v="AW71VF9 ; AW71VF9"/>
    <s v="AW71VF9 ; AW71VF9"/>
    <s v="AW71VF9"/>
    <s v="AW71VF9"/>
    <n v="15000"/>
  </r>
  <r>
    <x v="10"/>
    <s v="AW71VF9 ; AW71VF9"/>
    <s v="AW71VF9 ; AW71VF9"/>
    <s v="AW71VF9"/>
    <s v="AW71VF9"/>
    <n v="6250"/>
  </r>
  <r>
    <x v="10"/>
    <s v="AW02VF9 ; AW02VF9"/>
    <s v="AW02VF9 ; AW02VF9"/>
    <s v="AW02VF9"/>
    <s v="AW02VF9"/>
    <n v="2200"/>
  </r>
  <r>
    <x v="10"/>
    <s v="AU78VF9 ; FERM0011"/>
    <s v="AU78VF9 ; FERM0011"/>
    <s v="AU78VF9"/>
    <s v="FERM0011"/>
    <n v="1250"/>
  </r>
  <r>
    <x v="10"/>
    <s v="REBUT ; REBUT"/>
    <s v="REBUT ; REBUT"/>
    <s v="REBUT"/>
    <s v="REBUT"/>
    <n v="4000"/>
  </r>
  <r>
    <x v="10"/>
    <n v="0"/>
    <n v="0"/>
    <n v="0"/>
    <m/>
    <n v="0"/>
  </r>
  <r>
    <x v="10"/>
    <n v="0"/>
    <n v="0"/>
    <n v="0"/>
    <m/>
    <n v="0"/>
  </r>
  <r>
    <x v="10"/>
    <s v="AW70VF9 ; AW70VF9DEC"/>
    <s v="AW70VF9 ; AW70VF9DEC"/>
    <s v="AW70VF9"/>
    <s v="AW70VF9DEC"/>
    <n v="7500"/>
  </r>
  <r>
    <x v="10"/>
    <s v="AW02VF9 ; AW02VF9DEC"/>
    <s v="AW02VF9 ; AW02VF9DEC"/>
    <s v="AW02VF9"/>
    <s v="AW02VF9DEC"/>
    <n v="500"/>
  </r>
  <r>
    <x v="10"/>
    <s v="AW02VF9 ; MENUI0026"/>
    <s v="AW02VF9 ; MENUI0026"/>
    <s v="AW02VF9"/>
    <s v="MENUI0026"/>
    <n v="435"/>
  </r>
  <r>
    <x v="10"/>
    <s v="AW71VF9 ; RANGE0028"/>
    <s v="AW71VF9 ; RANGE0028"/>
    <s v="AW71VF9"/>
    <s v="RANGE0028"/>
    <n v="870"/>
  </r>
  <r>
    <x v="10"/>
    <s v="AU78VF9 ; AU78VF9"/>
    <s v="AU78VF9 ; AU78VF9"/>
    <s v="AU78VF9"/>
    <s v="AU78VF9"/>
    <n v="1250"/>
  </r>
  <r>
    <x v="10"/>
    <s v="6315VF9 ; 6315VF9"/>
    <s v="6315VF9 ; 6315VF9"/>
    <s v="6315VF9"/>
    <s v="6315VF9"/>
    <n v="12500"/>
  </r>
  <r>
    <x v="10"/>
    <s v="6068VF9 ; 6068VF9DEC"/>
    <s v="6068VF9 ; 6068VF9DEC"/>
    <s v="6068VF9"/>
    <s v="6068VF9DEC"/>
    <n v="8800"/>
  </r>
  <r>
    <x v="10"/>
    <s v="8599VF9 ; 8599VF9DEC"/>
    <s v="8599VF9 ; 8599VF9DEC"/>
    <s v="8599VF9"/>
    <s v="8599VF9DEC"/>
    <n v="3000"/>
  </r>
  <r>
    <x v="10"/>
    <s v="AH41 ; KM361"/>
    <s v="AH41 ; KM361"/>
    <s v="AH41"/>
    <s v="KM361"/>
    <n v="9000"/>
  </r>
  <r>
    <x v="10"/>
    <n v="0"/>
    <n v="0"/>
    <n v="0"/>
    <m/>
    <n v="0"/>
  </r>
  <r>
    <x v="10"/>
    <n v="0"/>
    <n v="0"/>
    <n v="0"/>
    <m/>
    <n v="0"/>
  </r>
  <r>
    <x v="10"/>
    <n v="0"/>
    <n v="0"/>
    <n v="0"/>
    <m/>
    <n v="0"/>
  </r>
  <r>
    <x v="10"/>
    <n v="0"/>
    <n v="0"/>
    <n v="0"/>
    <m/>
    <n v="0"/>
  </r>
  <r>
    <x v="10"/>
    <n v="0"/>
    <n v="0"/>
    <n v="0"/>
    <m/>
    <n v="0"/>
  </r>
  <r>
    <x v="10"/>
    <n v="0"/>
    <n v="0"/>
    <n v="0"/>
    <m/>
    <n v="0"/>
  </r>
  <r>
    <x v="10"/>
    <n v="0"/>
    <n v="0"/>
    <n v="0"/>
    <m/>
    <n v="0"/>
  </r>
  <r>
    <x v="10"/>
    <n v="0"/>
    <n v="0"/>
    <n v="0"/>
    <m/>
    <n v="0"/>
  </r>
  <r>
    <x v="10"/>
    <n v="0"/>
    <n v="0"/>
    <n v="0"/>
    <m/>
    <n v="0"/>
  </r>
  <r>
    <x v="11"/>
    <s v="AW03C ; CWG0049407T"/>
    <s v="AW03C ; CWG0049407T"/>
    <s v="AW03C"/>
    <s v="CWG0049407T"/>
    <n v="2030"/>
  </r>
  <r>
    <x v="11"/>
    <s v="A961K1 ; K2220"/>
    <s v="A961K1 ; K2220"/>
    <s v="A961K1"/>
    <s v="K2220"/>
    <n v="1900"/>
  </r>
  <r>
    <x v="11"/>
    <s v="AM63 ; CZ3041"/>
    <s v="AM63 ; CZ3041"/>
    <s v="AM63"/>
    <s v="CZ3041"/>
    <n v="500"/>
  </r>
  <r>
    <x v="11"/>
    <s v="A962 ; HYDROCARB95T-OG"/>
    <s v="A962 ; HYDROCARB95T-OG"/>
    <s v="A962"/>
    <s v="HYDROCARB95T-OG"/>
    <n v="1000"/>
  </r>
  <r>
    <x v="11"/>
    <s v="AW69R ; GAV/2233/3"/>
    <s v="AW69R ; GAV/2233/3"/>
    <s v="AW69R"/>
    <s v="GAV/2233/3"/>
    <n v="3215"/>
  </r>
  <r>
    <x v="11"/>
    <s v="6008VF9 ; 6008VF9DEC"/>
    <s v="6008VF9 ; 6008VF9DEC"/>
    <s v="6008VF9"/>
    <s v="6008VF9DEC"/>
    <n v="2100"/>
  </r>
  <r>
    <x v="11"/>
    <s v="6057 ; CZ3289"/>
    <s v="6057 ; CZ3289"/>
    <n v="6057"/>
    <s v="CZ3289"/>
    <n v="200"/>
  </r>
  <r>
    <x v="11"/>
    <s v="AW02VF9 ; MENUI0034"/>
    <s v="AW02VF9 ; MENUI0034"/>
    <s v="AW02VF9"/>
    <s v="MENUI0034"/>
    <n v="850"/>
  </r>
  <r>
    <x v="11"/>
    <s v="AW02VF9 ; MENUI0026"/>
    <s v="AW02VF9 ; MENUI0026"/>
    <s v="AW02VF9"/>
    <s v="MENUI0026"/>
    <n v="1100"/>
  </r>
  <r>
    <x v="11"/>
    <s v="AX24VF9 ; AX24VF9AA"/>
    <s v="AX24VF9 ; AX24VF9AA"/>
    <s v="AX24VF9"/>
    <s v="AX24VF9AA"/>
    <n v="1100"/>
  </r>
  <r>
    <x v="11"/>
    <s v="AX24VF9 ; AX24VF9AB"/>
    <s v="AX24VF9 ; AX24VF9AB"/>
    <s v="AX24VF9"/>
    <s v="AX24VF9AB"/>
    <n v="1050"/>
  </r>
  <r>
    <x v="11"/>
    <s v="REBUT ; REBUT"/>
    <s v="REBUT ; REBUT"/>
    <s v="REBUT"/>
    <s v="REBUT"/>
    <n v="1900"/>
  </r>
  <r>
    <x v="11"/>
    <n v="0"/>
    <n v="0"/>
    <n v="0"/>
    <m/>
    <n v="0"/>
  </r>
  <r>
    <x v="12"/>
    <s v="AW70VF9 ; REVET0071SILO"/>
    <s v="AW70VF9 ; REVET0071SILO"/>
    <s v="AW70VF9"/>
    <s v="REVET0071SILO"/>
    <n v="69600"/>
  </r>
  <r>
    <x v="12"/>
    <s v="AW71VF9 ; AW71VF9SILO"/>
    <s v="AW71VF9 ; AW71VF9SILO"/>
    <s v="AW71VF9"/>
    <s v="AW71VF9SILO"/>
    <n v="131500"/>
  </r>
  <r>
    <x v="12"/>
    <n v="0"/>
    <n v="0"/>
    <n v="0"/>
    <m/>
    <n v="0"/>
  </r>
  <r>
    <x v="12"/>
    <s v="AW02VF9 ; AW02VF9SILO"/>
    <s v="AW02VF9 ; AW02VF9SILO"/>
    <s v="AW02VF9"/>
    <s v="AW02VF9SILO"/>
    <n v="81200"/>
  </r>
  <r>
    <x v="12"/>
    <s v="AW70VF9 ; REVET0063SILO"/>
    <s v="AW70VF9 ; REVET0063SILO"/>
    <s v="AW70VF9"/>
    <s v="REVET0063SILO"/>
    <n v="103000"/>
  </r>
  <r>
    <x v="12"/>
    <s v="AW02VF9 ; AW02VF9SILO"/>
    <s v="AW02VF9 ; AW02VF9SILO"/>
    <s v="AW02VF9"/>
    <s v="AW02VF9SILO"/>
    <n v="99750"/>
  </r>
  <r>
    <x v="12"/>
    <s v="AW02VF9 ; AW02VF9SILO"/>
    <s v="AW02VF9 ; AW02VF9SILO"/>
    <s v="AW02VF9"/>
    <s v="AW02VF9SILO"/>
    <n v="41300"/>
  </r>
  <r>
    <x v="10"/>
    <s v="A959SE2 ; S1000-SILO8"/>
    <s v="A959SE2 ; S1000-SILO8"/>
    <s v="A959SE2"/>
    <s v="S1000-SILO8"/>
    <n v="6710"/>
  </r>
  <r>
    <x v="10"/>
    <s v="A959L2 ; S5902-SILO9"/>
    <s v="A959L2 ; S5902-SILO9"/>
    <s v="A959L2"/>
    <s v="S5902-SILO9"/>
    <n v="37680"/>
  </r>
  <r>
    <x v="10"/>
    <s v="A959A2 ; S110P-SILO10"/>
    <s v="A959A2 ; S110P-SILO10"/>
    <s v="A959A2"/>
    <s v="S110P-SILO10"/>
    <n v="59609"/>
  </r>
  <r>
    <x v="10"/>
    <s v="A959S ; 263RB-SILO11"/>
    <s v="A959S ; 263RB-SILO11"/>
    <s v="A959S"/>
    <s v="263RB-SILO11"/>
    <n v="0"/>
  </r>
  <r>
    <x v="10"/>
    <s v="A962 ; 95T-SILO12"/>
    <s v="A962 ; 95T-SILO12"/>
    <s v="A962"/>
    <s v="95T-SILO12"/>
    <n v="1830"/>
  </r>
  <r>
    <x v="10"/>
    <s v="A959SE ; S800-SILO21"/>
    <s v="A959SE ; S800-SILO21"/>
    <s v="A959SE"/>
    <s v="S800-SILO21"/>
    <s v="S800"/>
  </r>
  <r>
    <x v="10"/>
    <s v="A959A ; S099-SILO22"/>
    <s v="A959A ; S099-SILO22"/>
    <s v="A959A"/>
    <s v="S099-SILO22"/>
    <n v="66164"/>
  </r>
  <r>
    <x v="10"/>
    <s v="AH41 ; KM361-SILO23"/>
    <s v="AH41 ; KM361-SILO23"/>
    <s v="AH41"/>
    <s v="KM361-SILO23"/>
    <n v="8510"/>
  </r>
  <r>
    <x v="10"/>
    <s v="A961T ; TIONA168-SILO24"/>
    <s v="A961T ; TIONA168-SILO24"/>
    <s v="A961T"/>
    <s v="TIONA168-SILO24"/>
    <n v="8750"/>
  </r>
  <r>
    <x v="10"/>
    <s v="A962 ; 95T-SILO25"/>
    <s v="A962 ; 95T-SILO25"/>
    <s v="A962"/>
    <s v="95T-SILO25"/>
    <n v="50853"/>
  </r>
  <r>
    <x v="13"/>
    <m/>
    <m/>
    <m/>
    <m/>
    <m/>
  </r>
  <r>
    <x v="13"/>
    <m/>
    <m/>
    <m/>
    <m/>
    <m/>
  </r>
  <r>
    <x v="13"/>
    <m/>
    <m/>
    <m/>
    <m/>
    <m/>
  </r>
  <r>
    <x v="13"/>
    <m/>
    <m/>
    <m/>
    <m/>
    <m/>
  </r>
  <r>
    <x v="13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03">
  <r>
    <x v="0"/>
    <s v="AA88 ; EP812/G258/AASE"/>
    <s v="AA88"/>
    <s v="EP812/G258/AASE"/>
    <n v="1250"/>
  </r>
  <r>
    <x v="1"/>
    <s v="3076 ; EPA075/0110/AASE"/>
    <n v="3076"/>
    <s v="EPA075/0110/AASE"/>
    <n v="1250"/>
  </r>
  <r>
    <x v="2"/>
    <n v="0"/>
    <n v="0"/>
    <m/>
    <n v="0"/>
  </r>
  <r>
    <x v="3"/>
    <s v="6159 ; EPA075/G085/AASE"/>
    <n v="6159"/>
    <s v="EPA075/G085/AASE"/>
    <n v="1250"/>
  </r>
  <r>
    <x v="2"/>
    <n v="0"/>
    <n v="0"/>
    <m/>
    <n v="0"/>
  </r>
  <r>
    <x v="4"/>
    <s v="AU95 ; EB676/7438"/>
    <s v="AU95"/>
    <s v="EB676/7438"/>
    <n v="1250"/>
  </r>
  <r>
    <x v="2"/>
    <n v="0"/>
    <n v="0"/>
    <m/>
    <n v="0"/>
  </r>
  <r>
    <x v="5"/>
    <s v="A961K1 ; K2220"/>
    <s v="A961K1"/>
    <s v="K2220"/>
    <n v="1000"/>
  </r>
  <r>
    <x v="5"/>
    <s v="A961K1 ; K2220"/>
    <s v="A961K1"/>
    <s v="K2220"/>
    <n v="1000"/>
  </r>
  <r>
    <x v="2"/>
    <n v="0"/>
    <n v="0"/>
    <m/>
    <n v="0"/>
  </r>
  <r>
    <x v="0"/>
    <s v="AA88 ; EP812/G258/AASE"/>
    <s v="AA88"/>
    <s v="EP812/G258/AASE"/>
    <n v="1250"/>
  </r>
  <r>
    <x v="1"/>
    <s v="3076 ; EPA075/0110/AASE"/>
    <n v="3076"/>
    <s v="EPA075/0110/AASE"/>
    <n v="1250"/>
  </r>
  <r>
    <x v="2"/>
    <n v="0"/>
    <n v="0"/>
    <m/>
    <n v="0"/>
  </r>
  <r>
    <x v="3"/>
    <s v="6159 ; EPA075/G085/AASE"/>
    <n v="6159"/>
    <s v="EPA075/G085/AASE"/>
    <n v="900"/>
  </r>
  <r>
    <x v="2"/>
    <n v="0"/>
    <n v="0"/>
    <m/>
    <n v="0"/>
  </r>
  <r>
    <x v="4"/>
    <s v="AU95 ; EB676/7438"/>
    <s v="AU95"/>
    <s v="EB676/7438"/>
    <n v="1250"/>
  </r>
  <r>
    <x v="2"/>
    <n v="0"/>
    <n v="0"/>
    <m/>
    <n v="0"/>
  </r>
  <r>
    <x v="5"/>
    <s v="A961K1 ; K2220"/>
    <s v="A961K1"/>
    <s v="K2220"/>
    <n v="1000"/>
  </r>
  <r>
    <x v="5"/>
    <s v="A961K1 ; K2220"/>
    <s v="A961K1"/>
    <s v="K2220"/>
    <n v="1000"/>
  </r>
  <r>
    <x v="2"/>
    <n v="0"/>
    <n v="0"/>
    <m/>
    <n v="0"/>
  </r>
  <r>
    <x v="0"/>
    <s v="AA88 ; EP812/G258/AASE"/>
    <s v="AA88"/>
    <s v="EP812/G258/AASE"/>
    <n v="1250"/>
  </r>
  <r>
    <x v="1"/>
    <s v="3076 ; EPA075/0110/AASE"/>
    <n v="3076"/>
    <s v="EPA075/0110/AASE"/>
    <n v="1250"/>
  </r>
  <r>
    <x v="2"/>
    <n v="0"/>
    <n v="0"/>
    <m/>
    <n v="0"/>
  </r>
  <r>
    <x v="6"/>
    <s v="3077 ; EPA075/1667/AA"/>
    <n v="3077"/>
    <s v="EPA075/1667/AA"/>
    <n v="0"/>
  </r>
  <r>
    <x v="2"/>
    <n v="0"/>
    <n v="0"/>
    <m/>
    <n v="0"/>
  </r>
  <r>
    <x v="4"/>
    <s v="AU95 ; EB676/7438"/>
    <s v="AU95"/>
    <s v="EB676/7438"/>
    <n v="1250"/>
  </r>
  <r>
    <x v="2"/>
    <n v="0"/>
    <n v="0"/>
    <m/>
    <n v="0"/>
  </r>
  <r>
    <x v="5"/>
    <s v="A961K1 ; K2220"/>
    <s v="A961K1"/>
    <s v="K2220"/>
    <n v="1000"/>
  </r>
  <r>
    <x v="5"/>
    <s v="A961K1 ; K2220"/>
    <s v="A961K1"/>
    <s v="K2220"/>
    <n v="1000"/>
  </r>
  <r>
    <x v="2"/>
    <n v="0"/>
    <n v="0"/>
    <m/>
    <n v="0"/>
  </r>
  <r>
    <x v="0"/>
    <s v="AA88 ; EP812/G258/AASE"/>
    <s v="AA88"/>
    <s v="EP812/G258/AASE"/>
    <n v="1250"/>
  </r>
  <r>
    <x v="1"/>
    <s v="3076 ; EPA075/0110/AASE"/>
    <n v="3076"/>
    <s v="EPA075/0110/AASE"/>
    <n v="1250"/>
  </r>
  <r>
    <x v="2"/>
    <n v="0"/>
    <n v="0"/>
    <m/>
    <n v="0"/>
  </r>
  <r>
    <x v="6"/>
    <s v="3077 ; EPA075/1667/AA"/>
    <n v="3077"/>
    <s v="EPA075/1667/AA"/>
    <n v="1250"/>
  </r>
  <r>
    <x v="2"/>
    <n v="0"/>
    <n v="0"/>
    <m/>
    <n v="0"/>
  </r>
  <r>
    <x v="4"/>
    <s v="AU95 ; EB676/7438"/>
    <s v="AU95"/>
    <s v="EB676/7438"/>
    <n v="1000"/>
  </r>
  <r>
    <x v="2"/>
    <n v="0"/>
    <n v="0"/>
    <m/>
    <n v="0"/>
  </r>
  <r>
    <x v="5"/>
    <s v="A961K1 ; K2220"/>
    <s v="A961K1"/>
    <s v="K2220"/>
    <n v="1000"/>
  </r>
  <r>
    <x v="5"/>
    <s v="A961K1 ; K2220"/>
    <s v="A961K1"/>
    <s v="K2220"/>
    <n v="1000"/>
  </r>
  <r>
    <x v="2"/>
    <n v="0"/>
    <n v="0"/>
    <m/>
    <n v="0"/>
  </r>
  <r>
    <x v="0"/>
    <s v="AA88 ; EP812/G258/AASE"/>
    <s v="AA88"/>
    <s v="EP812/G258/AASE"/>
    <n v="1250"/>
  </r>
  <r>
    <x v="1"/>
    <s v="3076 ; EPA075/0110/AASE"/>
    <n v="3076"/>
    <s v="EPA075/0110/AASE"/>
    <n v="1250"/>
  </r>
  <r>
    <x v="2"/>
    <n v="0"/>
    <n v="0"/>
    <m/>
    <n v="0"/>
  </r>
  <r>
    <x v="7"/>
    <s v="3078 ; EPA075/0529/AA"/>
    <n v="3078"/>
    <s v="EPA075/0529/AA"/>
    <n v="1250"/>
  </r>
  <r>
    <x v="2"/>
    <n v="0"/>
    <n v="0"/>
    <m/>
    <n v="0"/>
  </r>
  <r>
    <x v="4"/>
    <s v="AU95 ; EB676/7438"/>
    <s v="AU95"/>
    <s v="EB676/7438"/>
    <n v="1250"/>
  </r>
  <r>
    <x v="2"/>
    <n v="0"/>
    <n v="0"/>
    <m/>
    <n v="0"/>
  </r>
  <r>
    <x v="5"/>
    <s v="A961K1 ; K2220"/>
    <s v="A961K1"/>
    <s v="K2220"/>
    <n v="1000"/>
  </r>
  <r>
    <x v="5"/>
    <s v="A961K1 ; K2220"/>
    <s v="A961K1"/>
    <s v="K2220"/>
    <n v="1000"/>
  </r>
  <r>
    <x v="2"/>
    <n v="0"/>
    <n v="0"/>
    <m/>
    <n v="0"/>
  </r>
  <r>
    <x v="0"/>
    <s v="AA88 ; EP812/G258/AASE"/>
    <s v="AA88"/>
    <s v="EP812/G258/AASE"/>
    <n v="1250"/>
  </r>
  <r>
    <x v="2"/>
    <n v="0"/>
    <n v="0"/>
    <m/>
    <n v="0"/>
  </r>
  <r>
    <x v="2"/>
    <n v="0"/>
    <n v="0"/>
    <m/>
    <n v="0"/>
  </r>
  <r>
    <x v="7"/>
    <s v="3078 ; EPA075/0529/AA"/>
    <n v="3078"/>
    <s v="EPA075/0529/AA"/>
    <n v="1250"/>
  </r>
  <r>
    <x v="2"/>
    <n v="0"/>
    <n v="0"/>
    <m/>
    <n v="0"/>
  </r>
  <r>
    <x v="4"/>
    <s v="AU95 ; EB676/7438"/>
    <s v="AU95"/>
    <s v="EB676/7438"/>
    <n v="500"/>
  </r>
  <r>
    <x v="2"/>
    <n v="0"/>
    <n v="0"/>
    <m/>
    <n v="0"/>
  </r>
  <r>
    <x v="5"/>
    <s v="A961K1 ; K2220"/>
    <s v="A961K1"/>
    <s v="K2220"/>
    <n v="1000"/>
  </r>
  <r>
    <x v="5"/>
    <s v="A961K1 ; K2220"/>
    <s v="A961K1"/>
    <s v="K2220"/>
    <n v="1000"/>
  </r>
  <r>
    <x v="2"/>
    <n v="0"/>
    <n v="0"/>
    <m/>
    <n v="0"/>
  </r>
  <r>
    <x v="0"/>
    <s v="AA88 ; EP812/G258/AASE"/>
    <s v="AA88"/>
    <s v="EP812/G258/AASE"/>
    <n v="250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5"/>
    <s v="A961K1 ; K2220"/>
    <s v="A961K1"/>
    <s v="K2220"/>
    <n v="2000"/>
  </r>
  <r>
    <x v="5"/>
    <s v="A961K1 ; K2220"/>
    <s v="A961K1"/>
    <s v="K2220"/>
    <n v="300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5"/>
    <s v="A961K1 ; K2220"/>
    <s v="A961K1"/>
    <s v="K2220"/>
    <n v="2000"/>
  </r>
  <r>
    <x v="5"/>
    <s v="A961K1 ; K2220"/>
    <s v="A961K1"/>
    <s v="K2220"/>
    <n v="2000"/>
  </r>
  <r>
    <x v="2"/>
    <n v="0"/>
    <n v="0"/>
    <m/>
    <n v="0"/>
  </r>
  <r>
    <x v="8"/>
    <s v="6217 ; M152913"/>
    <n v="6217"/>
    <s v="M152913"/>
    <n v="1000"/>
  </r>
  <r>
    <x v="9"/>
    <s v="AN39 ; 8002PMMA"/>
    <s v="AN39"/>
    <s v="8002PMMA"/>
    <n v="300"/>
  </r>
  <r>
    <x v="2"/>
    <n v="0"/>
    <n v="0"/>
    <m/>
    <n v="0"/>
  </r>
  <r>
    <x v="10"/>
    <s v="AU98 ; EP800/G231/AASE"/>
    <s v="AU98"/>
    <s v="EP800/G231/AASE"/>
    <n v="1225"/>
  </r>
  <r>
    <x v="11"/>
    <s v="AU99 ; EP800/G232/AASE"/>
    <s v="AU99"/>
    <s v="EP800/G232/AASE"/>
    <n v="1240"/>
  </r>
  <r>
    <x v="12"/>
    <s v="AW98 ; M173779"/>
    <s v="AW98"/>
    <s v="M173779"/>
    <n v="1000"/>
  </r>
  <r>
    <x v="13"/>
    <s v="AW97 ; M272191"/>
    <s v="AW97"/>
    <s v="M272191"/>
    <n v="1400"/>
  </r>
  <r>
    <x v="14"/>
    <s v="AX01 ; M272042"/>
    <s v="AX01"/>
    <s v="M272042"/>
    <n v="250"/>
  </r>
  <r>
    <x v="15"/>
    <s v="AW16 ; PCMA003SEM031"/>
    <s v="AW16"/>
    <s v="PCMA003SEM031"/>
    <n v="528"/>
  </r>
  <r>
    <x v="15"/>
    <s v="AW16 ; PCMA003SEM031"/>
    <s v="AW16"/>
    <s v="PCMA003SEM031"/>
    <n v="500"/>
  </r>
  <r>
    <x v="16"/>
    <s v="3960 ; M215055"/>
    <n v="3960"/>
    <s v="M215055"/>
    <n v="1060"/>
  </r>
  <r>
    <x v="17"/>
    <s v="AW99 ; M272041"/>
    <s v="AW99"/>
    <s v="M272041"/>
    <n v="1000"/>
  </r>
  <r>
    <x v="18"/>
    <s v="7264 ; M214261"/>
    <n v="7264"/>
    <s v="M214261"/>
    <n v="125"/>
  </r>
  <r>
    <x v="19"/>
    <s v="6201 ; M152605"/>
    <n v="6201"/>
    <s v="M152605"/>
    <n v="150"/>
  </r>
  <r>
    <x v="20"/>
    <s v="6200 ; M152659"/>
    <n v="6200"/>
    <s v="M152659"/>
    <n v="500"/>
  </r>
  <r>
    <x v="16"/>
    <s v="3960 ; M215055"/>
    <n v="3960"/>
    <s v="M215055"/>
    <n v="250"/>
  </r>
  <r>
    <x v="2"/>
    <n v="0"/>
    <n v="0"/>
    <m/>
    <n v="0"/>
  </r>
  <r>
    <x v="2"/>
    <n v="0"/>
    <n v="0"/>
    <m/>
    <n v="0"/>
  </r>
  <r>
    <x v="10"/>
    <s v="AU98 ; EP800/G231/AASE"/>
    <s v="AU98"/>
    <s v="EP800/G231/AASE"/>
    <n v="670"/>
  </r>
  <r>
    <x v="11"/>
    <s v="AU99 ; EP800/G232/AASE"/>
    <s v="AU99"/>
    <s v="EP800/G232/AASE"/>
    <n v="890"/>
  </r>
  <r>
    <x v="21"/>
    <s v="AW60 ; 75663PMMA"/>
    <s v="AW60"/>
    <s v="75663PMMA"/>
    <n v="1000"/>
  </r>
  <r>
    <x v="2"/>
    <n v="0"/>
    <n v="0"/>
    <m/>
    <n v="0"/>
  </r>
  <r>
    <x v="2"/>
    <n v="0"/>
    <n v="0"/>
    <m/>
    <n v="0"/>
  </r>
  <r>
    <x v="22"/>
    <s v="6337 ; M01283UNA"/>
    <n v="6337"/>
    <s v="M01283UNA"/>
    <n v="1075"/>
  </r>
  <r>
    <x v="23"/>
    <s v="AW01 ; EP812/M071/AA"/>
    <s v="AW01"/>
    <s v="EP812/M071/AA"/>
    <n v="1125"/>
  </r>
  <r>
    <x v="24"/>
    <s v="HG62 ; M152594"/>
    <s v="HG62"/>
    <s v="M152594"/>
    <n v="1061"/>
  </r>
  <r>
    <x v="17"/>
    <s v="AW99 ; M272041"/>
    <s v="AW99"/>
    <s v="M272041"/>
    <n v="1000"/>
  </r>
  <r>
    <x v="25"/>
    <s v="AM97 ; M124222"/>
    <s v="AM97"/>
    <s v="M124222"/>
    <n v="308"/>
  </r>
  <r>
    <x v="26"/>
    <s v="HD07 ; M153629"/>
    <s v="HD07"/>
    <s v="M153629"/>
    <n v="1000"/>
  </r>
  <r>
    <x v="27"/>
    <s v="AX13 ; 790144"/>
    <s v="AX13"/>
    <n v="790144"/>
    <n v="250"/>
  </r>
  <r>
    <x v="28"/>
    <s v="AU33 ; M216588"/>
    <s v="AU33"/>
    <s v="M216588"/>
    <n v="325"/>
  </r>
  <r>
    <x v="29"/>
    <s v="AU32 ; M216587"/>
    <s v="AU32"/>
    <s v="M216587"/>
    <n v="525"/>
  </r>
  <r>
    <x v="30"/>
    <s v="3959 ; M183045PVCR"/>
    <n v="3959"/>
    <s v="M183045PVCR"/>
    <n v="625"/>
  </r>
  <r>
    <x v="31"/>
    <s v="AM46 ; M231243"/>
    <s v="AM46"/>
    <s v="M231243"/>
    <n v="625"/>
  </r>
  <r>
    <x v="31"/>
    <s v="AM46 ; M231243"/>
    <s v="AM46"/>
    <s v="M231243"/>
    <n v="1000"/>
  </r>
  <r>
    <x v="21"/>
    <s v="AW60 ; 75663PMMA"/>
    <s v="AW60"/>
    <s v="75663PMMA"/>
    <n v="475"/>
  </r>
  <r>
    <x v="32"/>
    <s v="AN33 ; 1259PMMA"/>
    <s v="AN33"/>
    <s v="1259PMMA"/>
    <n v="700"/>
  </r>
  <r>
    <x v="33"/>
    <s v="AW09 ; M189265"/>
    <s v="AW09"/>
    <s v="M189265"/>
    <n v="325"/>
  </r>
  <r>
    <x v="22"/>
    <s v="6337 ; M01283UNA"/>
    <n v="6337"/>
    <s v="M01283UNA"/>
    <n v="1000"/>
  </r>
  <r>
    <x v="34"/>
    <s v="AW40 ; M219421"/>
    <s v="AW40"/>
    <s v="M219421"/>
    <n v="1000"/>
  </r>
  <r>
    <x v="24"/>
    <s v="HG62 ; M152594"/>
    <s v="HG62"/>
    <s v="M152594"/>
    <n v="1000"/>
  </r>
  <r>
    <x v="17"/>
    <s v="AW99 ; M272041"/>
    <s v="AW99"/>
    <s v="M272041"/>
    <n v="1000"/>
  </r>
  <r>
    <x v="35"/>
    <s v="QD09 ; M153631"/>
    <s v="QD09"/>
    <s v="M153631"/>
    <n v="75"/>
  </r>
  <r>
    <x v="26"/>
    <s v="HD07 ; M153629"/>
    <s v="HD07"/>
    <s v="M153629"/>
    <n v="1076"/>
  </r>
  <r>
    <x v="36"/>
    <s v="AX12 ; 708001"/>
    <s v="AX12"/>
    <n v="708001"/>
    <n v="375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37"/>
    <s v="REBUT ; REBUT"/>
    <s v="REBUT"/>
    <s v="REBUT"/>
    <n v="700"/>
  </r>
  <r>
    <x v="38"/>
    <s v="AW03C ; CWG0049407T"/>
    <s v="AW03C"/>
    <s v="CWG0049407T"/>
    <n v="800"/>
  </r>
  <r>
    <x v="38"/>
    <s v="AW03C ; CWG0049407T"/>
    <s v="AW03C"/>
    <s v="CWG0049407T"/>
    <n v="800"/>
  </r>
  <r>
    <x v="38"/>
    <s v="AW03C ; CWG0049407T"/>
    <s v="AW03C"/>
    <s v="CWG0049407T"/>
    <n v="800"/>
  </r>
  <r>
    <x v="38"/>
    <s v="AW03C ; CWG0049407T"/>
    <s v="AW03C"/>
    <s v="CWG0049407T"/>
    <n v="800"/>
  </r>
  <r>
    <x v="38"/>
    <s v="AW03C ; CWG0049407T"/>
    <s v="AW03C"/>
    <s v="CWG0049407T"/>
    <n v="800"/>
  </r>
  <r>
    <x v="38"/>
    <s v="AW03C ; CWG0049407T"/>
    <s v="AW03C"/>
    <s v="CWG0049407T"/>
    <n v="800"/>
  </r>
  <r>
    <x v="38"/>
    <s v="AW03C ; CWG0049407T"/>
    <s v="AW03C"/>
    <s v="CWG0049407T"/>
    <n v="80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39"/>
    <s v="A959S ; 263RB"/>
    <s v="A959S"/>
    <s v="263RB"/>
    <n v="1250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2"/>
    <s v="AW47 ; PMB050/0811/AA"/>
    <s v="AW47"/>
    <s v="PMB050/0811/AA"/>
    <n v="820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3"/>
    <s v="POLYMERE"/>
    <s v="POLYMERE"/>
    <m/>
    <n v="1000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4"/>
    <s v="A959D ; S3160"/>
    <s v="A959D"/>
    <s v="S3160"/>
    <n v="1200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5"/>
    <s v="3857 ; PMB001/0900/AA"/>
    <n v="3857"/>
    <s v="PMB001/0900/AA"/>
    <n v="800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5"/>
    <s v="3857 ; PMB001/0900/AA"/>
    <n v="3857"/>
    <s v="PMB001/0900/AA"/>
    <n v="500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6"/>
    <s v="3858 ; PMB010/0200/AA"/>
    <n v="3858"/>
    <s v="PMB010/0200/AA"/>
    <n v="800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2"/>
    <s v="AW47 ; PMB050/0811/AA"/>
    <s v="AW47"/>
    <s v="PMB050/0811/AA"/>
    <n v="848"/>
  </r>
  <r>
    <x v="40"/>
    <s v="AW69R ; GAV/2233/3"/>
    <s v="AW69R"/>
    <s v="GAV/2233/3"/>
    <n v="1000"/>
  </r>
  <r>
    <x v="40"/>
    <s v="AW69R ; GAV/2233/3"/>
    <s v="AW69R"/>
    <s v="GAV/2233/3"/>
    <n v="100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45"/>
    <s v="3857 ; PMB001/0900/AA"/>
    <n v="3857"/>
    <s v="PMB001/0900/AA"/>
    <n v="800"/>
  </r>
  <r>
    <x v="40"/>
    <s v="AW69R ; GAV/2233/3"/>
    <s v="AW69R"/>
    <s v="GAV/2233/3"/>
    <n v="2000"/>
  </r>
  <r>
    <x v="40"/>
    <s v="AW69R ; GAV/2233/3"/>
    <s v="AW69R"/>
    <s v="GAV/2233/3"/>
    <n v="2000"/>
  </r>
  <r>
    <x v="2"/>
    <n v="0"/>
    <n v="0"/>
    <m/>
    <n v="0"/>
  </r>
  <r>
    <x v="2"/>
    <n v="0"/>
    <n v="0"/>
    <m/>
    <n v="0"/>
  </r>
  <r>
    <x v="38"/>
    <s v="AW03C ; CWG0049407T"/>
    <s v="AW03C"/>
    <s v="CWG0049407T"/>
    <n v="800"/>
  </r>
  <r>
    <x v="2"/>
    <n v="0"/>
    <n v="0"/>
    <m/>
    <n v="0"/>
  </r>
  <r>
    <x v="2"/>
    <n v="0"/>
    <n v="0"/>
    <m/>
    <n v="0"/>
  </r>
  <r>
    <x v="2"/>
    <n v="0"/>
    <n v="0"/>
    <m/>
    <n v="0"/>
  </r>
  <r>
    <x v="41"/>
    <s v="AW03 ; CES953CZV3BI"/>
    <s v="AW03"/>
    <s v="CES953CZV3BI"/>
    <n v="800"/>
  </r>
  <r>
    <x v="2"/>
    <n v="0"/>
    <n v="0"/>
    <m/>
    <n v="0"/>
  </r>
  <r>
    <x v="38"/>
    <s v="AW03C ; CWG0049407T"/>
    <s v="AW03C"/>
    <s v="CWG0049407T"/>
    <n v="80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38"/>
    <s v="AW03C ; CWG0049407T"/>
    <s v="AW03C"/>
    <s v="CWG0049407T"/>
    <n v="80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38"/>
    <s v="AW03C ; CWG0049407T"/>
    <s v="AW03C"/>
    <s v="CWG0049407T"/>
    <n v="800"/>
  </r>
  <r>
    <x v="38"/>
    <s v="AW03C ; CWG0049407T"/>
    <s v="AW03C"/>
    <s v="CWG0049407T"/>
    <n v="800"/>
  </r>
  <r>
    <x v="38"/>
    <s v="AW03C ; CWG0049407T"/>
    <s v="AW03C"/>
    <s v="CWG0049407T"/>
    <n v="1600"/>
  </r>
  <r>
    <x v="2"/>
    <n v="0"/>
    <n v="0"/>
    <m/>
    <n v="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8"/>
    <s v="AN32 ; HFI7-Frosted"/>
    <s v="AN32"/>
    <s v="HFI7-Frosted"/>
    <n v="100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2"/>
    <n v="0"/>
    <n v="0"/>
    <m/>
    <n v="0"/>
  </r>
  <r>
    <x v="2"/>
    <n v="0"/>
    <n v="0"/>
    <m/>
    <n v="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2"/>
    <n v="0"/>
    <n v="0"/>
    <m/>
    <n v="0"/>
  </r>
  <r>
    <x v="2"/>
    <n v="0"/>
    <n v="0"/>
    <m/>
    <n v="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8"/>
    <s v="AN32 ; HFI7-Frosted"/>
    <s v="AN32"/>
    <s v="HFI7-Frosted"/>
    <n v="100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8"/>
    <s v="AN32 ; HFI7-Frosted"/>
    <s v="AN32"/>
    <s v="HFI7-Frosted"/>
    <n v="100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2"/>
    <n v="0"/>
    <n v="0"/>
    <m/>
    <n v="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8"/>
    <s v="AN32 ; HFI7-Frosted"/>
    <s v="AN32"/>
    <s v="HFI7-Frosted"/>
    <n v="1000"/>
  </r>
  <r>
    <x v="47"/>
    <s v="AU78VF1 ; PER198/W012/BS"/>
    <s v="AU78VF1"/>
    <s v="PER198/W012/BS"/>
    <n v="971"/>
  </r>
  <r>
    <x v="47"/>
    <s v="AU78VF1 ; PER198/W012/BS"/>
    <s v="AU78VF1"/>
    <s v="PER198/W012/BS"/>
    <n v="1250"/>
  </r>
  <r>
    <x v="47"/>
    <s v="AU78VF1 ; PER198/W012/BS"/>
    <s v="AU78VF1"/>
    <s v="PER198/W012/BS"/>
    <n v="1000"/>
  </r>
  <r>
    <x v="48"/>
    <s v="AN32 ; HFI7-Frosted"/>
    <s v="AN32"/>
    <s v="HFI7-Frosted"/>
    <n v="1000"/>
  </r>
  <r>
    <x v="47"/>
    <s v="AU78VF1 ; PER198/W012/BS"/>
    <s v="AU78VF1"/>
    <s v="PER198/W012/BS"/>
    <n v="750"/>
  </r>
  <r>
    <x v="47"/>
    <s v="AU78VF1 ; PER198/W012/BS"/>
    <s v="AU78VF1"/>
    <s v="PER198/W012/BS"/>
    <n v="1250"/>
  </r>
  <r>
    <x v="47"/>
    <s v="AU78VF1 ; PER198/W012/BS"/>
    <s v="AU78VF1"/>
    <s v="PER198/W012/BS"/>
    <n v="1250"/>
  </r>
  <r>
    <x v="48"/>
    <s v="AN32 ; HFI7-Frosted"/>
    <s v="AN32"/>
    <s v="HFI7-Frosted"/>
    <n v="125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49"/>
    <s v="AU83 ; PER198/G070/AB"/>
    <s v="AU83"/>
    <s v="PER198/G070/AB"/>
    <n v="125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49"/>
    <s v="AU83 ; PER198/G070/AB"/>
    <s v="AU83"/>
    <s v="PER198/G070/AB"/>
    <n v="125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50"/>
    <s v="AP75 ; M221444"/>
    <s v="AP75"/>
    <s v="M221444"/>
    <n v="175"/>
  </r>
  <r>
    <x v="51"/>
    <s v="AP76 ; M221443"/>
    <s v="AP76"/>
    <s v="M221443"/>
    <n v="125"/>
  </r>
  <r>
    <x v="52"/>
    <s v="AM90 ; M209056PVCS"/>
    <s v="AM90"/>
    <s v="M209056PVCS"/>
    <n v="1125"/>
  </r>
  <r>
    <x v="2"/>
    <n v="0"/>
    <n v="0"/>
    <m/>
    <n v="0"/>
  </r>
  <r>
    <x v="53"/>
    <s v="AL27 ; M207664"/>
    <s v="AL27"/>
    <s v="M207664"/>
    <n v="1175"/>
  </r>
  <r>
    <x v="54"/>
    <s v="AM59 ; M124037"/>
    <s v="AM59"/>
    <s v="M124037"/>
    <n v="425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55"/>
    <s v="AH42 ; TIOXYDE-ANTIMOINE"/>
    <s v="AH42"/>
    <s v="TIOXYDE-ANTIMOINE"/>
    <n v="2380"/>
  </r>
  <r>
    <x v="56"/>
    <s v="A961 ; NR950"/>
    <s v="A961"/>
    <s v="NR950"/>
    <n v="2500"/>
  </r>
  <r>
    <x v="57"/>
    <s v="A961 ; ZR110"/>
    <s v="A961"/>
    <s v="ZR110"/>
    <n v="2000"/>
  </r>
  <r>
    <x v="58"/>
    <s v="A961D ; K2222"/>
    <s v="A961D"/>
    <s v="K2222"/>
    <n v="875"/>
  </r>
  <r>
    <x v="59"/>
    <s v="AW10VF1 ; PEH842/1668/AE"/>
    <s v="AW10VF1"/>
    <s v="PEH842/1668/AE"/>
    <n v="106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60"/>
    <s v="AN34 ; 4137PMMA"/>
    <s v="AN34"/>
    <s v="4137PMMA"/>
    <n v="75"/>
  </r>
  <r>
    <x v="61"/>
    <s v="AN35 ; 4138PMMA"/>
    <s v="AN35"/>
    <s v="4138PMMA"/>
    <n v="85"/>
  </r>
  <r>
    <x v="62"/>
    <s v="AN36 ; 5141PMMA"/>
    <s v="AN36"/>
    <s v="5141PMMA"/>
    <n v="178"/>
  </r>
  <r>
    <x v="63"/>
    <s v="AN37 ; 8050PMMA"/>
    <s v="AN37"/>
    <s v="8050PMMA"/>
    <n v="99"/>
  </r>
  <r>
    <x v="64"/>
    <s v="AN38 ; 8001PMMA"/>
    <s v="AN38"/>
    <s v="8001PMMA"/>
    <n v="90"/>
  </r>
  <r>
    <x v="2"/>
    <n v="0"/>
    <n v="0"/>
    <m/>
    <n v="0"/>
  </r>
  <r>
    <x v="2"/>
    <n v="0"/>
    <n v="0"/>
    <m/>
    <n v="0"/>
  </r>
  <r>
    <x v="2"/>
    <n v="0"/>
    <n v="0"/>
    <m/>
    <n v="0"/>
  </r>
  <r>
    <x v="65"/>
    <s v="AL28 ; M154643"/>
    <s v="AL28"/>
    <s v="M154643"/>
    <n v="75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9"/>
    <s v="AN39 ; 8002PMMA"/>
    <s v="AN39"/>
    <s v="8002PMMA"/>
    <n v="300"/>
  </r>
  <r>
    <x v="66"/>
    <s v="AW24 ; PEH842/0830/AC"/>
    <s v="AW24"/>
    <s v="PEH842/0830/AC"/>
    <n v="1250"/>
  </r>
  <r>
    <x v="67"/>
    <s v="AW25 ; ER019/G212/AH"/>
    <s v="AW25"/>
    <s v="ER019/G212/AH"/>
    <n v="1250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66"/>
    <s v="AW24 ; PEH842/0830/AC"/>
    <s v="AW24"/>
    <s v="PEH842/0830/AC"/>
    <n v="1250"/>
  </r>
  <r>
    <x v="67"/>
    <s v="AW25 ; ER019/G212/AH"/>
    <s v="AW25"/>
    <s v="ER019/G212/AH"/>
    <n v="1250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66"/>
    <s v="AW24 ; PEH842/0830/AC"/>
    <s v="AW24"/>
    <s v="PEH842/0830/AC"/>
    <n v="1250"/>
  </r>
  <r>
    <x v="67"/>
    <s v="AW25 ; ER019/G212/AH"/>
    <s v="AW25"/>
    <s v="ER019/G212/AH"/>
    <n v="1675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66"/>
    <s v="AW24 ; PEH842/0830/AC"/>
    <s v="AW24"/>
    <s v="PEH842/0830/AC"/>
    <n v="1250"/>
  </r>
  <r>
    <x v="69"/>
    <s v="AW14 ; MB33M/G070/AA"/>
    <s v="AW14"/>
    <s v="MB33M/G070/AA"/>
    <n v="1000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66"/>
    <s v="AW24 ; PEH842/0830/AC"/>
    <s v="AW24"/>
    <s v="PEH842/0830/AC"/>
    <n v="1250"/>
  </r>
  <r>
    <x v="2"/>
    <n v="0"/>
    <n v="0"/>
    <m/>
    <n v="0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66"/>
    <s v="AW24 ; PEH842/0830/AC"/>
    <s v="AW24"/>
    <s v="PEH842/0830/AC"/>
    <n v="1250"/>
  </r>
  <r>
    <x v="2"/>
    <n v="0"/>
    <n v="0"/>
    <m/>
    <n v="0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66"/>
    <s v="AW24 ; PEH842/0830/AC"/>
    <s v="AW24"/>
    <s v="PEH842/0830/AC"/>
    <n v="1250"/>
  </r>
  <r>
    <x v="67"/>
    <s v="AW25 ; ER019/G212/AH"/>
    <s v="AW25"/>
    <s v="ER019/G212/AH"/>
    <n v="2000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66"/>
    <s v="AW24 ; PEH842/0830/AC"/>
    <s v="AW24"/>
    <s v="PEH842/0830/AC"/>
    <n v="1250"/>
  </r>
  <r>
    <x v="69"/>
    <s v="AW14 ; MB33M/G070/AA"/>
    <s v="AW14"/>
    <s v="MB33M/G070/AA"/>
    <n v="2000"/>
  </r>
  <r>
    <x v="2"/>
    <n v="0"/>
    <n v="0"/>
    <m/>
    <n v="0"/>
  </r>
  <r>
    <x v="68"/>
    <s v="AW13VF1 ; PEH842/G070/AJ"/>
    <s v="AW13VF1"/>
    <s v="PEH842/G070/AJ"/>
    <n v="400"/>
  </r>
  <r>
    <x v="68"/>
    <s v="AW13VF1 ; PEH842/G070/AJ"/>
    <s v="AW13VF1"/>
    <s v="PEH842/G070/AJ"/>
    <n v="1250"/>
  </r>
  <r>
    <x v="66"/>
    <s v="AW24 ; PEH842/0830/AC"/>
    <s v="AW24"/>
    <s v="PEH842/0830/AC"/>
    <n v="3750"/>
  </r>
  <r>
    <x v="2"/>
    <n v="0"/>
    <n v="0"/>
    <m/>
    <n v="0"/>
  </r>
  <r>
    <x v="2"/>
    <n v="0"/>
    <n v="0"/>
    <m/>
    <n v="0"/>
  </r>
  <r>
    <x v="68"/>
    <s v="AW13VF1 ; PEH842/G070/AJ"/>
    <s v="AW13VF1"/>
    <s v="PEH842/G070/AJ"/>
    <n v="1250"/>
  </r>
  <r>
    <x v="68"/>
    <s v="AW13VF1 ; PEH842/G070/AJ"/>
    <s v="AW13VF1"/>
    <s v="PEH842/G070/AJ"/>
    <n v="1250"/>
  </r>
  <r>
    <x v="70"/>
    <s v="RL105"/>
    <s v="RL105"/>
    <m/>
    <n v="960"/>
  </r>
  <r>
    <x v="71"/>
    <s v="X ; CZ2222"/>
    <s v="X"/>
    <s v="CZ2222"/>
    <n v="1000"/>
  </r>
  <r>
    <x v="72"/>
    <s v="AH41 ; KM361"/>
    <s v="AH41"/>
    <s v="KM361"/>
    <n v="600"/>
  </r>
  <r>
    <x v="72"/>
    <s v="AH41 ; KM361"/>
    <s v="AH41"/>
    <s v="KM361"/>
    <n v="600"/>
  </r>
  <r>
    <x v="2"/>
    <n v="0"/>
    <n v="0"/>
    <m/>
    <n v="0"/>
  </r>
  <r>
    <x v="71"/>
    <s v="X ; CZ2222"/>
    <s v="X"/>
    <s v="CZ2222"/>
    <n v="1000"/>
  </r>
  <r>
    <x v="72"/>
    <s v="AH41 ; KM361"/>
    <s v="AH41"/>
    <s v="KM361"/>
    <n v="600"/>
  </r>
  <r>
    <x v="72"/>
    <s v="AH41 ; KM361"/>
    <s v="AH41"/>
    <s v="KM361"/>
    <n v="600"/>
  </r>
  <r>
    <x v="2"/>
    <n v="0"/>
    <n v="0"/>
    <m/>
    <n v="0"/>
  </r>
  <r>
    <x v="71"/>
    <s v="X ; CZ2222"/>
    <s v="X"/>
    <s v="CZ2222"/>
    <n v="1000"/>
  </r>
  <r>
    <x v="72"/>
    <s v="AH41 ; KM361"/>
    <s v="AH41"/>
    <s v="KM361"/>
    <n v="1200"/>
  </r>
  <r>
    <x v="72"/>
    <s v="AH41 ; KM361"/>
    <s v="AH41"/>
    <s v="KM361"/>
    <n v="600"/>
  </r>
  <r>
    <x v="2"/>
    <n v="0"/>
    <n v="0"/>
    <m/>
    <n v="0"/>
  </r>
  <r>
    <x v="71"/>
    <s v="X ; CZ2222"/>
    <s v="X"/>
    <s v="CZ2222"/>
    <n v="1000"/>
  </r>
  <r>
    <x v="72"/>
    <s v="AH41 ; KM361"/>
    <s v="AH41"/>
    <s v="KM361"/>
    <n v="1200"/>
  </r>
  <r>
    <x v="72"/>
    <s v="AH41 ; KM361"/>
    <s v="AH41"/>
    <s v="KM361"/>
    <n v="600"/>
  </r>
  <r>
    <x v="72"/>
    <s v="AH41 ; KM361"/>
    <s v="AH41"/>
    <s v="KM361"/>
    <n v="1200"/>
  </r>
  <r>
    <x v="71"/>
    <s v="X ; CZ2222"/>
    <s v="X"/>
    <s v="CZ2222"/>
    <n v="1000"/>
  </r>
  <r>
    <x v="72"/>
    <s v="AH41 ; KM361"/>
    <s v="AH41"/>
    <s v="KM361"/>
    <n v="1200"/>
  </r>
  <r>
    <x v="72"/>
    <s v="AH41 ; KM361"/>
    <s v="AH41"/>
    <s v="KM361"/>
    <n v="600"/>
  </r>
  <r>
    <x v="72"/>
    <s v="AH41 ; KM361"/>
    <s v="AH41"/>
    <s v="KM361"/>
    <n v="600"/>
  </r>
  <r>
    <x v="71"/>
    <s v="X ; CZ2222"/>
    <s v="X"/>
    <s v="CZ2222"/>
    <n v="1000"/>
  </r>
  <r>
    <x v="72"/>
    <s v="AH41 ; KM361"/>
    <s v="AH41"/>
    <s v="KM361"/>
    <n v="1200"/>
  </r>
  <r>
    <x v="72"/>
    <s v="AH41 ; KM361"/>
    <s v="AH41"/>
    <s v="KM361"/>
    <n v="600"/>
  </r>
  <r>
    <x v="73"/>
    <s v="PURGEB ; "/>
    <s v="PURGEB"/>
    <m/>
    <n v="500"/>
  </r>
  <r>
    <x v="71"/>
    <s v="X ; CZ2222"/>
    <s v="X"/>
    <s v="CZ2222"/>
    <n v="125"/>
  </r>
  <r>
    <x v="2"/>
    <n v="0"/>
    <n v="0"/>
    <m/>
    <n v="0"/>
  </r>
  <r>
    <x v="72"/>
    <s v="AH41 ; KM361"/>
    <s v="AH41"/>
    <s v="KM361"/>
    <n v="600"/>
  </r>
  <r>
    <x v="2"/>
    <n v="0"/>
    <n v="0"/>
    <m/>
    <n v="0"/>
  </r>
  <r>
    <x v="2"/>
    <n v="0"/>
    <n v="0"/>
    <m/>
    <n v="0"/>
  </r>
  <r>
    <x v="72"/>
    <s v="AH41 ; KM361"/>
    <s v="AH41"/>
    <s v="KM361"/>
    <n v="1100"/>
  </r>
  <r>
    <x v="72"/>
    <s v="AH41 ; KM361"/>
    <s v="AH41"/>
    <s v="KM361"/>
    <n v="600"/>
  </r>
  <r>
    <x v="2"/>
    <n v="0"/>
    <n v="0"/>
    <m/>
    <n v="0"/>
  </r>
  <r>
    <x v="2"/>
    <n v="0"/>
    <n v="0"/>
    <m/>
    <n v="0"/>
  </r>
  <r>
    <x v="2"/>
    <n v="0"/>
    <n v="0"/>
    <m/>
    <n v="0"/>
  </r>
  <r>
    <x v="74"/>
    <s v="AX23VF1 ; PEX0003/0005/AG"/>
    <s v="AX23VF1"/>
    <s v="PEX0003/0005/AG"/>
    <n v="1250"/>
  </r>
  <r>
    <x v="75"/>
    <s v="6008VF1 ; PEH843/W012/AE"/>
    <s v="6008VF1"/>
    <s v="PEH843/W012/AE"/>
    <n v="1250"/>
  </r>
  <r>
    <x v="76"/>
    <s v="AU78VF9 ; FERM0006"/>
    <s v="AU78VF9"/>
    <s v="FERM0006"/>
    <n v="1250"/>
  </r>
  <r>
    <x v="2"/>
    <n v="0"/>
    <n v="0"/>
    <m/>
    <n v="0"/>
  </r>
  <r>
    <x v="2"/>
    <n v="0"/>
    <n v="0"/>
    <m/>
    <n v="0"/>
  </r>
  <r>
    <x v="2"/>
    <n v="0"/>
    <n v="0"/>
    <m/>
    <n v="0"/>
  </r>
  <r>
    <x v="77"/>
    <s v="POLYMERCHEMIE"/>
    <s v="POLYMERCHEMIE"/>
    <m/>
    <n v="1000"/>
  </r>
  <r>
    <x v="2"/>
    <n v="0"/>
    <n v="0"/>
    <m/>
    <n v="0"/>
  </r>
  <r>
    <x v="78"/>
    <s v="A959L2 ; S5902"/>
    <s v="A959L2"/>
    <s v="S5902"/>
    <n v="600"/>
  </r>
  <r>
    <x v="79"/>
    <s v="A959L ; S6706"/>
    <s v="A959L"/>
    <s v="S6706"/>
    <n v="800"/>
  </r>
  <r>
    <x v="80"/>
    <s v="AL63VF9 ; AL63VF9"/>
    <s v="AL63VF9"/>
    <s v="AL63VF9"/>
    <n v="1000"/>
  </r>
  <r>
    <x v="81"/>
    <s v="AU79 ; TG704V4BI"/>
    <s v="AU79"/>
    <s v="TG704V4BI"/>
    <n v="26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74"/>
    <s v="AX23VF1 ; PEX0003/0005/AG"/>
    <s v="AX23VF1"/>
    <s v="PEX0003/0005/AG"/>
    <n v="1250"/>
  </r>
  <r>
    <x v="75"/>
    <s v="6008VF1 ; PEH843/W012/AE"/>
    <s v="6008VF1"/>
    <s v="PEH843/W012/AE"/>
    <n v="1250"/>
  </r>
  <r>
    <x v="2"/>
    <n v="0"/>
    <n v="0"/>
    <m/>
    <n v="0"/>
  </r>
  <r>
    <x v="2"/>
    <n v="0"/>
    <n v="0"/>
    <m/>
    <n v="0"/>
  </r>
  <r>
    <x v="82"/>
    <s v="6008VF1 ; PEH850/W012/AA"/>
    <s v="6008VF1"/>
    <s v="PEH850/W012/AA"/>
    <n v="900"/>
  </r>
  <r>
    <x v="83"/>
    <s v="6057 ; CZ3289"/>
    <n v="6057"/>
    <s v="CZ3289"/>
    <n v="4000"/>
  </r>
  <r>
    <x v="84"/>
    <s v="AW69 ; CES934CZV25/V30"/>
    <s v="AW69"/>
    <s v="CES934CZV25/V30"/>
    <n v="590"/>
  </r>
  <r>
    <x v="85"/>
    <s v="AW69 ; CES934CZV16BI"/>
    <s v="AW69"/>
    <s v="CES934CZV16BI"/>
    <n v="800"/>
  </r>
  <r>
    <x v="86"/>
    <s v="AU79 ; TG704V3BI"/>
    <s v="AU79"/>
    <s v="TG704V3BI"/>
    <n v="260"/>
  </r>
  <r>
    <x v="87"/>
    <s v="AW70VF9 ; REVET0065"/>
    <s v="AW70VF9"/>
    <s v="REVET0065"/>
    <n v="500"/>
  </r>
  <r>
    <x v="88"/>
    <s v="AW70VF9 ; REVET0031"/>
    <s v="AW70VF9"/>
    <s v="REVET0031"/>
    <n v="1000"/>
  </r>
  <r>
    <x v="89"/>
    <s v="AW70VF9 ; REVET0066"/>
    <s v="AW70VF9"/>
    <s v="REVET0066"/>
    <n v="300"/>
  </r>
  <r>
    <x v="90"/>
    <s v="AW70VF9 ; REVET0073"/>
    <s v="AW70VF9"/>
    <s v="REVET0073"/>
    <n v="300"/>
  </r>
  <r>
    <x v="2"/>
    <n v="0"/>
    <n v="0"/>
    <m/>
    <n v="0"/>
  </r>
  <r>
    <x v="2"/>
    <n v="0"/>
    <n v="0"/>
    <m/>
    <n v="0"/>
  </r>
  <r>
    <x v="2"/>
    <n v="0"/>
    <n v="0"/>
    <m/>
    <n v="0"/>
  </r>
  <r>
    <x v="74"/>
    <s v="AX23VF1 ; PEX0003/0005/AG"/>
    <s v="AX23VF1"/>
    <s v="PEX0003/0005/AG"/>
    <n v="600"/>
  </r>
  <r>
    <x v="91"/>
    <s v="AU79 ; TG704V2BI"/>
    <s v="AU79"/>
    <s v="TG704V2BI"/>
    <n v="1175"/>
  </r>
  <r>
    <x v="92"/>
    <s v="A962 ; HYDROCARB95T-OG"/>
    <s v="A962"/>
    <s v="HYDROCARB95T-OG"/>
    <n v="2300"/>
  </r>
  <r>
    <x v="92"/>
    <s v="A962 ; HYDROCARB95T-OG"/>
    <s v="A962"/>
    <s v="HYDROCARB95T-OG"/>
    <n v="120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93"/>
    <s v="AW69 ; CES934CZV29BI"/>
    <s v="AW69"/>
    <s v="CES934CZV29BI"/>
    <n v="7200"/>
  </r>
  <r>
    <x v="93"/>
    <s v="AW69 ; CES934CZV29BI"/>
    <s v="AW69"/>
    <s v="CES934CZV29BI"/>
    <n v="8000"/>
  </r>
  <r>
    <x v="94"/>
    <s v="A961 ; R208"/>
    <s v="A961"/>
    <s v="R208"/>
    <n v="7000"/>
  </r>
  <r>
    <x v="2"/>
    <n v="0"/>
    <n v="0"/>
    <m/>
    <n v="0"/>
  </r>
  <r>
    <x v="95"/>
    <s v="6158D ; PP0485/G-13B"/>
    <s v="6158D"/>
    <s v="PP0485/G-13B"/>
    <n v="6600"/>
  </r>
  <r>
    <x v="96"/>
    <s v="GTU/1155/3XOB"/>
    <s v="GTU/1155/3XOB"/>
    <m/>
    <n v="300"/>
  </r>
  <r>
    <x v="97"/>
    <s v="A959D ; S1000"/>
    <s v="A959D"/>
    <s v="S1000"/>
    <n v="1000"/>
  </r>
  <r>
    <x v="98"/>
    <s v="AU45 ; 505003029"/>
    <s v="AU45"/>
    <n v="505003029"/>
    <n v="748"/>
  </r>
  <r>
    <x v="8"/>
    <s v="6217 ; M152913"/>
    <n v="6217"/>
    <s v="M152913"/>
    <n v="75"/>
  </r>
  <r>
    <x v="17"/>
    <s v="AW99 ; M272041"/>
    <s v="AW99"/>
    <s v="M272041"/>
    <n v="75"/>
  </r>
  <r>
    <x v="99"/>
    <s v="7261 ; M173765"/>
    <n v="7261"/>
    <s v="M173765"/>
    <n v="200"/>
  </r>
  <r>
    <x v="24"/>
    <s v="HG62 ; M152594"/>
    <s v="HG62"/>
    <s v="M152594"/>
    <n v="950"/>
  </r>
  <r>
    <x v="100"/>
    <s v="AW41 ; M219504"/>
    <s v="AW41"/>
    <s v="M219504"/>
    <n v="500"/>
  </r>
  <r>
    <x v="22"/>
    <s v="6337 ; M01283UNA"/>
    <n v="6337"/>
    <s v="M01283UNA"/>
    <n v="50"/>
  </r>
  <r>
    <x v="31"/>
    <s v="AM46 ; M231243"/>
    <s v="AM46"/>
    <s v="M231243"/>
    <n v="150"/>
  </r>
  <r>
    <x v="34"/>
    <s v="AW40 ; M219421"/>
    <s v="AW40"/>
    <s v="M219421"/>
    <n v="75"/>
  </r>
  <r>
    <x v="99"/>
    <s v="7261 ; M173765"/>
    <n v="7261"/>
    <s v="M173765"/>
    <n v="25"/>
  </r>
  <r>
    <x v="16"/>
    <s v="3960 ; M215055"/>
    <n v="3960"/>
    <s v="M215055"/>
    <n v="75"/>
  </r>
  <r>
    <x v="101"/>
    <s v="AL14 ; M129321"/>
    <s v="AL14"/>
    <s v="M129321"/>
    <n v="925"/>
  </r>
  <r>
    <x v="28"/>
    <s v="AU33 ; M216588"/>
    <s v="AU33"/>
    <s v="M216588"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32"/>
    <s v="AN33 ; 1259PMMA"/>
    <s v="AN33"/>
    <s v="1259PMMA"/>
    <n v="5"/>
  </r>
  <r>
    <x v="21"/>
    <s v="AW60 ; 75663PMMA"/>
    <s v="AW60"/>
    <s v="75663PMMA"/>
    <n v="50"/>
  </r>
  <r>
    <x v="27"/>
    <s v="AX13 ; 790144"/>
    <s v="AX13"/>
    <n v="790144"/>
    <n v="100"/>
  </r>
  <r>
    <x v="36"/>
    <s v="AX12 ; 708001"/>
    <s v="AX12"/>
    <n v="708001"/>
    <n v="75"/>
  </r>
  <r>
    <x v="24"/>
    <s v="HG62 ; M152594"/>
    <s v="HG62"/>
    <s v="M152594"/>
    <n v="75"/>
  </r>
  <r>
    <x v="102"/>
    <s v="AW88 ; M226173"/>
    <s v="AW88"/>
    <s v="M226173"/>
    <n v="600"/>
  </r>
  <r>
    <x v="17"/>
    <s v="AW99 ; M272041"/>
    <s v="AW99"/>
    <s v="M272041"/>
    <n v="150"/>
  </r>
  <r>
    <x v="30"/>
    <s v="3959 ; M183045PVCR"/>
    <n v="3959"/>
    <s v="M183045PVCR"/>
    <n v="25"/>
  </r>
  <r>
    <x v="2"/>
    <n v="0"/>
    <n v="0"/>
    <m/>
    <n v="0"/>
  </r>
  <r>
    <x v="1"/>
    <s v="3076 ; EPA075/0110/AASE"/>
    <n v="3076"/>
    <s v="EPA075/0110/AASE"/>
    <n v="1300"/>
  </r>
  <r>
    <x v="6"/>
    <s v="3077 ; EPA075/1667/AA"/>
    <n v="3077"/>
    <s v="EPA075/1667/AA"/>
    <n v="275"/>
  </r>
  <r>
    <x v="7"/>
    <s v="3078 ; EPA075/0529/AA"/>
    <n v="3078"/>
    <s v="EPA075/0529/AA"/>
    <n v="1300"/>
  </r>
  <r>
    <x v="3"/>
    <s v="6159 ; EPA075/G085/AASE"/>
    <n v="6159"/>
    <s v="EPA075/G085/AASE"/>
    <n v="200"/>
  </r>
  <r>
    <x v="2"/>
    <n v="0"/>
    <n v="0"/>
    <m/>
    <n v="0"/>
  </r>
  <r>
    <x v="2"/>
    <n v="0"/>
    <n v="0"/>
    <m/>
    <n v="0"/>
  </r>
  <r>
    <x v="2"/>
    <n v="0"/>
    <n v="0"/>
    <m/>
    <n v="0"/>
  </r>
  <r>
    <x v="103"/>
    <s v="PURGE-GX ; PURGE-GX"/>
    <s v="PURGE-GX"/>
    <s v="PURGE-GX"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104"/>
    <s v="4959B ; PURGEB"/>
    <s v="4959B"/>
    <s v="PURGEB"/>
    <n v="700"/>
  </r>
  <r>
    <x v="69"/>
    <s v="AW14 ; MB33M/G070/AA"/>
    <s v="AW14"/>
    <s v="MB33M/G070/AA"/>
    <n v="950"/>
  </r>
  <r>
    <x v="0"/>
    <s v="AA88 ; EP812/G258/AASE"/>
    <s v="AA88"/>
    <s v="EP812/G258/AASE"/>
    <n v="1275"/>
  </r>
  <r>
    <x v="103"/>
    <s v="PURGE-GX ; PURGE-GX"/>
    <s v="PURGE-GX"/>
    <s v="PURGE-GX"/>
    <n v="0"/>
  </r>
  <r>
    <x v="105"/>
    <s v="AU83VF1 ; PER198/G070/AB"/>
    <s v="AU83VF1"/>
    <s v="PER198/G070/AB"/>
    <n v="200"/>
  </r>
  <r>
    <x v="46"/>
    <s v="3858 ; PMB010/0200/AA"/>
    <n v="3858"/>
    <s v="PMB010/0200/AA"/>
    <n v="400"/>
  </r>
  <r>
    <x v="45"/>
    <s v="3857 ; PMB001/0900/AA"/>
    <n v="3857"/>
    <s v="PMB001/0900/AA"/>
    <n v="425"/>
  </r>
  <r>
    <x v="106"/>
    <s v="3855 ; PMB005/0770/AA"/>
    <n v="3855"/>
    <s v="PMB005/0770/AA"/>
    <n v="320"/>
  </r>
  <r>
    <x v="42"/>
    <s v="AW47 ; PMB050/0811/AA"/>
    <s v="AW47"/>
    <s v="PMB050/0811/AA"/>
    <n v="75"/>
  </r>
  <r>
    <x v="39"/>
    <s v="A959S ; 263RB"/>
    <s v="A959S"/>
    <s v="263RB"/>
    <n v="400"/>
  </r>
  <r>
    <x v="37"/>
    <s v="REBUT ; REBUT"/>
    <s v="REBUT"/>
    <s v="REBUT"/>
    <n v="2400"/>
  </r>
  <r>
    <x v="37"/>
    <s v="REBUT ; REBUT"/>
    <s v="REBUT"/>
    <s v="REBUT"/>
    <n v="15600"/>
  </r>
  <r>
    <x v="107"/>
    <s v="AM62VF9 ; AM62VF9"/>
    <s v="AM62VF9"/>
    <s v="AM62VF9"/>
    <n v="17500"/>
  </r>
  <r>
    <x v="2"/>
    <n v="0"/>
    <n v="0"/>
    <m/>
    <n v="0"/>
  </r>
  <r>
    <x v="108"/>
    <s v="6008VF9 ; 6008VF9"/>
    <s v="6008VF9"/>
    <s v="6008VF9"/>
    <n v="11000"/>
  </r>
  <r>
    <x v="109"/>
    <s v="AW29VF9 ; AW29VF9"/>
    <s v="AW29VF9"/>
    <s v="AW29VF9"/>
    <n v="13200"/>
  </r>
  <r>
    <x v="110"/>
    <s v="AW70VF9 ; AW70VF9"/>
    <s v="AW70VF9"/>
    <s v="AW70VF9"/>
    <n v="15000"/>
  </r>
  <r>
    <x v="110"/>
    <s v="AW70VF9 ; AW70VF9"/>
    <s v="AW70VF9"/>
    <s v="AW70VF9"/>
    <n v="10000"/>
  </r>
  <r>
    <x v="111"/>
    <s v="AW71VF9 ; AW71VF9"/>
    <s v="AW71VF9"/>
    <s v="AW71VF9"/>
    <n v="15000"/>
  </r>
  <r>
    <x v="111"/>
    <s v="AW71VF9 ; AW71VF9"/>
    <s v="AW71VF9"/>
    <s v="AW71VF9"/>
    <n v="6250"/>
  </r>
  <r>
    <x v="112"/>
    <s v="AW02VF9 ; AW02VF9"/>
    <s v="AW02VF9"/>
    <s v="AW02VF9"/>
    <n v="2200"/>
  </r>
  <r>
    <x v="113"/>
    <s v="AU78VF9 ; FERM0011"/>
    <s v="AU78VF9"/>
    <s v="FERM0011"/>
    <n v="1250"/>
  </r>
  <r>
    <x v="37"/>
    <s v="REBUT ; REBUT"/>
    <s v="REBUT"/>
    <s v="REBUT"/>
    <n v="4000"/>
  </r>
  <r>
    <x v="2"/>
    <n v="0"/>
    <n v="0"/>
    <m/>
    <n v="0"/>
  </r>
  <r>
    <x v="2"/>
    <n v="0"/>
    <n v="0"/>
    <m/>
    <n v="0"/>
  </r>
  <r>
    <x v="114"/>
    <s v="AW70VF9 ; AW70VF9DEC"/>
    <s v="AW70VF9"/>
    <s v="AW70VF9DEC"/>
    <n v="7500"/>
  </r>
  <r>
    <x v="115"/>
    <s v="AW02VF9 ; AW02VF9DEC"/>
    <s v="AW02VF9"/>
    <s v="AW02VF9DEC"/>
    <n v="500"/>
  </r>
  <r>
    <x v="116"/>
    <s v="AW02VF9 ; MENUI0026"/>
    <s v="AW02VF9"/>
    <s v="MENUI0026"/>
    <n v="435"/>
  </r>
  <r>
    <x v="117"/>
    <s v="AW71VF9 ; RANGE0028"/>
    <s v="AW71VF9"/>
    <s v="RANGE0028"/>
    <n v="870"/>
  </r>
  <r>
    <x v="118"/>
    <s v="AU78VF9 ; AU78VF9"/>
    <s v="AU78VF9"/>
    <s v="AU78VF9"/>
    <n v="1250"/>
  </r>
  <r>
    <x v="119"/>
    <s v="6315VF9 ; 6315VF9"/>
    <s v="6315VF9"/>
    <s v="6315VF9"/>
    <n v="12500"/>
  </r>
  <r>
    <x v="120"/>
    <s v="6068VF9 ; 6068VF9DEC"/>
    <s v="6068VF9"/>
    <s v="6068VF9DEC"/>
    <n v="8800"/>
  </r>
  <r>
    <x v="121"/>
    <s v="8599VF9 ; 8599VF9DEC"/>
    <s v="8599VF9"/>
    <s v="8599VF9DEC"/>
    <n v="3000"/>
  </r>
  <r>
    <x v="72"/>
    <s v="AH41 ; KM361"/>
    <s v="AH41"/>
    <s v="KM361"/>
    <n v="900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2"/>
    <n v="0"/>
    <n v="0"/>
    <m/>
    <n v="0"/>
  </r>
  <r>
    <x v="38"/>
    <s v="AW03C ; CWG0049407T"/>
    <s v="AW03C"/>
    <s v="CWG0049407T"/>
    <n v="2030"/>
  </r>
  <r>
    <x v="5"/>
    <s v="A961K1 ; K2220"/>
    <s v="A961K1"/>
    <s v="K2220"/>
    <n v="1900"/>
  </r>
  <r>
    <x v="122"/>
    <s v="AM63 ; CZ3041"/>
    <s v="AM63"/>
    <s v="CZ3041"/>
    <n v="500"/>
  </r>
  <r>
    <x v="92"/>
    <s v="A962 ; HYDROCARB95T-OG"/>
    <s v="A962"/>
    <s v="HYDROCARB95T-OG"/>
    <n v="1000"/>
  </r>
  <r>
    <x v="40"/>
    <s v="AW69R ; GAV/2233/3"/>
    <s v="AW69R"/>
    <s v="GAV/2233/3"/>
    <n v="3215"/>
  </r>
  <r>
    <x v="123"/>
    <s v="6008VF9 ; 6008VF9DEC"/>
    <s v="6008VF9"/>
    <s v="6008VF9DEC"/>
    <n v="2100"/>
  </r>
  <r>
    <x v="83"/>
    <s v="6057 ; CZ3289"/>
    <n v="6057"/>
    <s v="CZ3289"/>
    <n v="200"/>
  </r>
  <r>
    <x v="124"/>
    <s v="AW02VF9 ; MENUI0034"/>
    <s v="AW02VF9"/>
    <s v="MENUI0034"/>
    <n v="850"/>
  </r>
  <r>
    <x v="116"/>
    <s v="AW02VF9 ; MENUI0026"/>
    <s v="AW02VF9"/>
    <s v="MENUI0026"/>
    <n v="1100"/>
  </r>
  <r>
    <x v="125"/>
    <s v="AX24VF9 ; AX24VF9AA"/>
    <s v="AX24VF9"/>
    <s v="AX24VF9AA"/>
    <n v="1100"/>
  </r>
  <r>
    <x v="126"/>
    <s v="AX24VF9 ; AX24VF9AB"/>
    <s v="AX24VF9"/>
    <s v="AX24VF9AB"/>
    <n v="1050"/>
  </r>
  <r>
    <x v="37"/>
    <s v="REBUT ; REBUT"/>
    <s v="REBUT"/>
    <s v="REBUT"/>
    <n v="1900"/>
  </r>
  <r>
    <x v="2"/>
    <n v="0"/>
    <n v="0"/>
    <m/>
    <n v="0"/>
  </r>
  <r>
    <x v="127"/>
    <s v="AW70VF9 ; REVET0071SILO"/>
    <s v="AW70VF9"/>
    <s v="REVET0071SILO"/>
    <n v="69600"/>
  </r>
  <r>
    <x v="128"/>
    <s v="AW71VF9 ; AW71VF9SILO"/>
    <s v="AW71VF9"/>
    <s v="AW71VF9SILO"/>
    <n v="131500"/>
  </r>
  <r>
    <x v="2"/>
    <n v="0"/>
    <n v="0"/>
    <m/>
    <n v="0"/>
  </r>
  <r>
    <x v="129"/>
    <s v="AW02VF9 ; AW02VF9SILO"/>
    <s v="AW02VF9"/>
    <s v="AW02VF9SILO"/>
    <n v="81200"/>
  </r>
  <r>
    <x v="130"/>
    <s v="AW70VF9 ; REVET0063SILO"/>
    <s v="AW70VF9"/>
    <s v="REVET0063SILO"/>
    <n v="103000"/>
  </r>
  <r>
    <x v="129"/>
    <s v="AW02VF9 ; AW02VF9SILO"/>
    <s v="AW02VF9"/>
    <s v="AW02VF9SILO"/>
    <n v="99750"/>
  </r>
  <r>
    <x v="129"/>
    <s v="AW02VF9 ; AW02VF9SILO"/>
    <s v="AW02VF9"/>
    <s v="AW02VF9SILO"/>
    <n v="41300"/>
  </r>
  <r>
    <x v="131"/>
    <s v="A959SE2 ; S1000-SILO8"/>
    <s v="A959SE2"/>
    <s v="S1000-SILO8"/>
    <n v="6710"/>
  </r>
  <r>
    <x v="132"/>
    <s v="A959L2 ; S5902-SILO9"/>
    <s v="A959L2"/>
    <s v="S5902-SILO9"/>
    <n v="37680"/>
  </r>
  <r>
    <x v="133"/>
    <s v="A959A2 ; S110P-SILO10"/>
    <s v="A959A2"/>
    <s v="S110P-SILO10"/>
    <n v="59609"/>
  </r>
  <r>
    <x v="134"/>
    <s v="A959S ; 263RB-SILO11"/>
    <s v="A959S"/>
    <s v="263RB-SILO11"/>
    <n v="0"/>
  </r>
  <r>
    <x v="135"/>
    <s v="A962 ; 95T-SILO12"/>
    <s v="A962"/>
    <s v="95T-SILO12"/>
    <n v="1830"/>
  </r>
  <r>
    <x v="136"/>
    <s v="A959SE ; S800-SILO21"/>
    <s v="A959SE"/>
    <s v="S800-SILO21"/>
    <n v="78783"/>
  </r>
  <r>
    <x v="137"/>
    <s v="A959A ; S099-SILO22"/>
    <s v="A959A"/>
    <s v="S099-SILO22"/>
    <n v="66164"/>
  </r>
  <r>
    <x v="138"/>
    <s v="AH41 ; KM361-SILO23"/>
    <s v="AH41"/>
    <s v="KM361-SILO23"/>
    <n v="8510"/>
  </r>
  <r>
    <x v="139"/>
    <s v="A961T ; TIONA168-SILO24"/>
    <s v="A961T"/>
    <s v="TIONA168-SILO24"/>
    <n v="8750"/>
  </r>
  <r>
    <x v="140"/>
    <s v="A962 ; 95T-SILO25"/>
    <s v="A962"/>
    <s v="95T-SILO25"/>
    <n v="5085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649">
  <r>
    <s v="Souples et TIO2"/>
    <s v="AA88 ; EP812/G258/AASE"/>
    <s v="AA88 ; EP812/G258/AASE"/>
    <x v="0"/>
    <s v="EP812/G258/AASE"/>
    <n v="1250"/>
    <x v="0"/>
  </r>
  <r>
    <s v="Souples et TIO2"/>
    <s v="3076 ; EPA075/0110/AASE"/>
    <s v="3076 ; EPA075/0110/AASE"/>
    <x v="1"/>
    <s v="EPA075/0110/AASE"/>
    <n v="1250"/>
    <x v="0"/>
  </r>
  <r>
    <s v="Souples et TIO2"/>
    <n v="0"/>
    <n v="0"/>
    <x v="2"/>
    <m/>
    <n v="0"/>
    <x v="1"/>
  </r>
  <r>
    <s v="Souples et TIO2"/>
    <s v="6159 ; EPA075/G085/AASE"/>
    <s v="6159 ; EPA075/G085/AASE"/>
    <x v="3"/>
    <s v="EPA075/G085/AASE"/>
    <n v="1250"/>
    <x v="0"/>
  </r>
  <r>
    <s v="Souples et TIO2"/>
    <n v="0"/>
    <n v="0"/>
    <x v="2"/>
    <m/>
    <n v="0"/>
    <x v="1"/>
  </r>
  <r>
    <s v="Souples et TIO2"/>
    <s v="AU95 ; EB676/7438"/>
    <s v="AU95 ; EB676/7438"/>
    <x v="4"/>
    <s v="EB676/7438"/>
    <n v="1250"/>
    <x v="0"/>
  </r>
  <r>
    <s v="Souples et TIO2"/>
    <n v="0"/>
    <n v="0"/>
    <x v="2"/>
    <m/>
    <n v="0"/>
    <x v="1"/>
  </r>
  <r>
    <s v="Souples et TIO2"/>
    <s v="A961K1 ; K2220"/>
    <s v="A961K1 ; K2220"/>
    <x v="5"/>
    <s v="K2220"/>
    <n v="1000"/>
    <x v="0"/>
  </r>
  <r>
    <s v="Souples et TIO2"/>
    <s v="A961K1 ; K2220"/>
    <s v="A961K1 ; K2220"/>
    <x v="5"/>
    <s v="K2220"/>
    <n v="1000"/>
    <x v="0"/>
  </r>
  <r>
    <s v="Souples et TIO2"/>
    <n v="0"/>
    <n v="0"/>
    <x v="2"/>
    <m/>
    <n v="0"/>
    <x v="1"/>
  </r>
  <r>
    <s v="Souples et TIO2"/>
    <s v="AA88 ; EP812/G258/AASE"/>
    <s v="AA88 ; EP812/G258/AASE"/>
    <x v="0"/>
    <s v="EP812/G258/AASE"/>
    <n v="1250"/>
    <x v="0"/>
  </r>
  <r>
    <s v="Souples et TIO2"/>
    <s v="3076 ; EPA075/0110/AASE"/>
    <s v="3076 ; EPA075/0110/AASE"/>
    <x v="1"/>
    <s v="EPA075/0110/AASE"/>
    <n v="1250"/>
    <x v="0"/>
  </r>
  <r>
    <s v="Souples et TIO2"/>
    <n v="0"/>
    <n v="0"/>
    <x v="2"/>
    <m/>
    <n v="0"/>
    <x v="1"/>
  </r>
  <r>
    <s v="Souples et TIO2"/>
    <s v="6159 ; EPA075/G085/AASE"/>
    <s v="6159 ; EPA075/G085/AASE"/>
    <x v="3"/>
    <s v="EPA075/G085/AASE"/>
    <n v="900"/>
    <x v="0"/>
  </r>
  <r>
    <s v="Souples et TIO2"/>
    <n v="0"/>
    <n v="0"/>
    <x v="2"/>
    <m/>
    <n v="0"/>
    <x v="1"/>
  </r>
  <r>
    <s v="Souples et TIO2"/>
    <s v="AU95 ; EB676/7438"/>
    <s v="AU95 ; EB676/7438"/>
    <x v="4"/>
    <s v="EB676/7438"/>
    <n v="1250"/>
    <x v="0"/>
  </r>
  <r>
    <s v="Souples et TIO2"/>
    <n v="0"/>
    <n v="0"/>
    <x v="2"/>
    <m/>
    <n v="0"/>
    <x v="1"/>
  </r>
  <r>
    <s v="Souples et TIO2"/>
    <s v="A961K1 ; K2220"/>
    <s v="A961K1 ; K2220"/>
    <x v="5"/>
    <s v="K2220"/>
    <n v="1000"/>
    <x v="0"/>
  </r>
  <r>
    <s v="Souples et TIO2"/>
    <s v="A961K1 ; K2220"/>
    <s v="A961K1 ; K2220"/>
    <x v="5"/>
    <s v="K2220"/>
    <n v="1000"/>
    <x v="0"/>
  </r>
  <r>
    <s v="Souples et TIO2"/>
    <n v="0"/>
    <n v="0"/>
    <x v="2"/>
    <m/>
    <n v="0"/>
    <x v="1"/>
  </r>
  <r>
    <s v="Souples et TIO2"/>
    <s v="AA88 ; EP812/G258/AASE"/>
    <s v="AA88 ; EP812/G258/AASE"/>
    <x v="0"/>
    <s v="EP812/G258/AASE"/>
    <n v="1250"/>
    <x v="0"/>
  </r>
  <r>
    <s v="Souples et TIO2"/>
    <s v="3076 ; EPA075/0110/AASE"/>
    <s v="3076 ; EPA075/0110/AASE"/>
    <x v="1"/>
    <s v="EPA075/0110/AASE"/>
    <n v="1250"/>
    <x v="0"/>
  </r>
  <r>
    <s v="Souples et TIO2"/>
    <n v="0"/>
    <n v="0"/>
    <x v="2"/>
    <m/>
    <n v="0"/>
    <x v="1"/>
  </r>
  <r>
    <s v="Souples et TIO2"/>
    <s v="3077 ; EPA075/1667/AA"/>
    <s v="3077 ; EPA075/1667/AA"/>
    <x v="6"/>
    <s v="EPA075/1667/AA"/>
    <n v="0"/>
    <x v="0"/>
  </r>
  <r>
    <s v="Souples et TIO2"/>
    <n v="0"/>
    <n v="0"/>
    <x v="2"/>
    <m/>
    <n v="0"/>
    <x v="1"/>
  </r>
  <r>
    <s v="Souples et TIO2"/>
    <s v="AU95 ; EB676/7438"/>
    <s v="AU95 ; EB676/7438"/>
    <x v="4"/>
    <s v="EB676/7438"/>
    <n v="1250"/>
    <x v="0"/>
  </r>
  <r>
    <s v="Souples et TIO2"/>
    <n v="0"/>
    <n v="0"/>
    <x v="2"/>
    <m/>
    <n v="0"/>
    <x v="1"/>
  </r>
  <r>
    <s v="Souples et TIO2"/>
    <s v="A961K1 ; K2220"/>
    <s v="A961K1 ; K2220"/>
    <x v="5"/>
    <s v="K2220"/>
    <n v="1000"/>
    <x v="0"/>
  </r>
  <r>
    <s v="Souples et TIO2"/>
    <s v="A961K1 ; K2220"/>
    <s v="A961K1 ; K2220"/>
    <x v="5"/>
    <s v="K2220"/>
    <n v="1000"/>
    <x v="0"/>
  </r>
  <r>
    <s v="Souples et TIO2"/>
    <n v="0"/>
    <n v="0"/>
    <x v="2"/>
    <m/>
    <n v="0"/>
    <x v="1"/>
  </r>
  <r>
    <s v="Souples et TIO2"/>
    <s v="AA88 ; EP812/G258/AASE"/>
    <s v="AA88 ; EP812/G258/AASE"/>
    <x v="0"/>
    <s v="EP812/G258/AASE"/>
    <n v="1250"/>
    <x v="0"/>
  </r>
  <r>
    <s v="Souples et TIO2"/>
    <s v="3076 ; EPA075/0110/AASE"/>
    <s v="3076 ; EPA075/0110/AASE"/>
    <x v="1"/>
    <s v="EPA075/0110/AASE"/>
    <n v="1250"/>
    <x v="0"/>
  </r>
  <r>
    <s v="Souples et TIO2"/>
    <n v="0"/>
    <n v="0"/>
    <x v="2"/>
    <m/>
    <n v="0"/>
    <x v="1"/>
  </r>
  <r>
    <s v="Souples et TIO2"/>
    <s v="3077 ; EPA075/1667/AA"/>
    <s v="3077 ; EPA075/1667/AA"/>
    <x v="6"/>
    <s v="EPA075/1667/AA"/>
    <n v="1250"/>
    <x v="0"/>
  </r>
  <r>
    <s v="Souples et TIO2"/>
    <n v="0"/>
    <n v="0"/>
    <x v="2"/>
    <m/>
    <n v="0"/>
    <x v="1"/>
  </r>
  <r>
    <s v="Souples et TIO2"/>
    <s v="AU95 ; EB676/7438"/>
    <s v="AU95 ; EB676/7438"/>
    <x v="4"/>
    <s v="EB676/7438"/>
    <n v="1000"/>
    <x v="0"/>
  </r>
  <r>
    <s v="Souples et TIO2"/>
    <n v="0"/>
    <n v="0"/>
    <x v="2"/>
    <m/>
    <n v="0"/>
    <x v="1"/>
  </r>
  <r>
    <s v="Souples et TIO2"/>
    <s v="A961K1 ; K2220"/>
    <s v="A961K1 ; K2220"/>
    <x v="5"/>
    <s v="K2220"/>
    <n v="1000"/>
    <x v="0"/>
  </r>
  <r>
    <s v="Souples et TIO2"/>
    <s v="A961K1 ; K2220"/>
    <s v="A961K1 ; K2220"/>
    <x v="5"/>
    <s v="K2220"/>
    <n v="1000"/>
    <x v="0"/>
  </r>
  <r>
    <s v="Souples et TIO2"/>
    <n v="0"/>
    <n v="0"/>
    <x v="2"/>
    <m/>
    <n v="0"/>
    <x v="1"/>
  </r>
  <r>
    <s v="Souples et TIO2"/>
    <s v="AA88 ; EP812/G258/AASE"/>
    <s v="AA88 ; EP812/G258/AASE"/>
    <x v="0"/>
    <s v="EP812/G258/AASE"/>
    <n v="1250"/>
    <x v="0"/>
  </r>
  <r>
    <s v="Souples et TIO2"/>
    <s v="3076 ; EPA075/0110/AASE"/>
    <s v="3076 ; EPA075/0110/AASE"/>
    <x v="1"/>
    <s v="EPA075/0110/AASE"/>
    <n v="1250"/>
    <x v="0"/>
  </r>
  <r>
    <s v="Souples et TIO2"/>
    <n v="0"/>
    <n v="0"/>
    <x v="2"/>
    <m/>
    <n v="0"/>
    <x v="1"/>
  </r>
  <r>
    <s v="Souples et TIO2"/>
    <s v="3078 ; EPA075/0529/AA"/>
    <s v="3078 ; EPA075/0529/AA"/>
    <x v="7"/>
    <s v="EPA075/0529/AA"/>
    <n v="1250"/>
    <x v="0"/>
  </r>
  <r>
    <s v="Souples et TIO2"/>
    <n v="0"/>
    <n v="0"/>
    <x v="2"/>
    <m/>
    <n v="0"/>
    <x v="1"/>
  </r>
  <r>
    <s v="Souples et TIO2"/>
    <s v="AU95 ; EB676/7438"/>
    <s v="AU95 ; EB676/7438"/>
    <x v="4"/>
    <s v="EB676/7438"/>
    <n v="1250"/>
    <x v="0"/>
  </r>
  <r>
    <s v="Souples et TIO2"/>
    <n v="0"/>
    <n v="0"/>
    <x v="2"/>
    <m/>
    <n v="0"/>
    <x v="1"/>
  </r>
  <r>
    <s v="Souples et TIO2"/>
    <s v="A961K1 ; K2220"/>
    <s v="A961K1 ; K2220"/>
    <x v="5"/>
    <s v="K2220"/>
    <n v="1000"/>
    <x v="0"/>
  </r>
  <r>
    <s v="Souples et TIO2"/>
    <s v="A961K1 ; K2220"/>
    <s v="A961K1 ; K2220"/>
    <x v="5"/>
    <s v="K2220"/>
    <n v="1000"/>
    <x v="0"/>
  </r>
  <r>
    <s v="Souples et TIO2"/>
    <n v="0"/>
    <n v="0"/>
    <x v="2"/>
    <m/>
    <n v="0"/>
    <x v="1"/>
  </r>
  <r>
    <s v="Souples et TIO2"/>
    <s v="AA88 ; EP812/G258/AASE"/>
    <s v="AA88 ; EP812/G258/AASE"/>
    <x v="0"/>
    <s v="EP812/G258/AASE"/>
    <n v="1250"/>
    <x v="0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s v="3078 ; EPA075/0529/AA"/>
    <s v="3078 ; EPA075/0529/AA"/>
    <x v="7"/>
    <s v="EPA075/0529/AA"/>
    <n v="1250"/>
    <x v="0"/>
  </r>
  <r>
    <s v="Souples et TIO2"/>
    <n v="0"/>
    <n v="0"/>
    <x v="2"/>
    <m/>
    <n v="0"/>
    <x v="1"/>
  </r>
  <r>
    <s v="Souples et TIO2"/>
    <s v="AU95 ; EB676/7438"/>
    <s v="AU95 ; EB676/7438"/>
    <x v="4"/>
    <s v="EB676/7438"/>
    <n v="500"/>
    <x v="0"/>
  </r>
  <r>
    <s v="Souples et TIO2"/>
    <n v="0"/>
    <n v="0"/>
    <x v="2"/>
    <m/>
    <n v="0"/>
    <x v="1"/>
  </r>
  <r>
    <s v="Souples et TIO2"/>
    <s v="A961K1 ; K2220"/>
    <s v="A961K1 ; K2220"/>
    <x v="5"/>
    <s v="K2220"/>
    <n v="1000"/>
    <x v="0"/>
  </r>
  <r>
    <s v="Souples et TIO2"/>
    <s v="A961K1 ; K2220"/>
    <s v="A961K1 ; K2220"/>
    <x v="5"/>
    <s v="K2220"/>
    <n v="1000"/>
    <x v="0"/>
  </r>
  <r>
    <s v="Souples et TIO2"/>
    <n v="0"/>
    <n v="0"/>
    <x v="2"/>
    <m/>
    <n v="0"/>
    <x v="1"/>
  </r>
  <r>
    <s v="Souples et TIO2"/>
    <s v="AA88 ; EP812/G258/AASE"/>
    <s v="AA88 ; EP812/G258/AASE"/>
    <x v="0"/>
    <s v="EP812/G258/AASE"/>
    <n v="2500"/>
    <x v="0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s v="A961K1 ; K2220"/>
    <s v="A961K1 ; K2220"/>
    <x v="5"/>
    <s v="K2220"/>
    <n v="2000"/>
    <x v="0"/>
  </r>
  <r>
    <s v="Souples et TIO2"/>
    <s v="A961K1 ; K2220"/>
    <s v="A961K1 ; K2220"/>
    <x v="5"/>
    <s v="K2220"/>
    <n v="3000"/>
    <x v="0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n v="0"/>
    <n v="0"/>
    <x v="2"/>
    <m/>
    <n v="0"/>
    <x v="1"/>
  </r>
  <r>
    <s v="Souples et TIO2"/>
    <s v="A961K1 ; K2220"/>
    <s v="A961K1 ; K2220"/>
    <x v="5"/>
    <s v="K2220"/>
    <n v="2000"/>
    <x v="0"/>
  </r>
  <r>
    <s v="Souples et TIO2"/>
    <s v="A961K1 ; K2220"/>
    <s v="A961K1 ; K2220"/>
    <x v="5"/>
    <s v="K2220"/>
    <n v="2000"/>
    <x v="0"/>
  </r>
  <r>
    <s v="Souples et TIO2"/>
    <n v="0"/>
    <n v="0"/>
    <x v="2"/>
    <m/>
    <n v="0"/>
    <x v="1"/>
  </r>
  <r>
    <s v="Colorants OUEST"/>
    <s v="6217 ; M152913"/>
    <s v="6217 ; M152913"/>
    <x v="8"/>
    <s v="M152913"/>
    <n v="1000"/>
    <x v="0"/>
  </r>
  <r>
    <s v="Colorants OUEST"/>
    <s v="AN39 ; 8002PMMA"/>
    <s v="AN39 ; 8002PMMA"/>
    <x v="9"/>
    <s v="8002PMMA"/>
    <n v="300"/>
    <x v="0"/>
  </r>
  <r>
    <s v="Colorants OUEST"/>
    <n v="0"/>
    <n v="0"/>
    <x v="2"/>
    <m/>
    <n v="0"/>
    <x v="1"/>
  </r>
  <r>
    <s v="Colorants OUEST"/>
    <s v="AU98 ; EP800/G231/AASE"/>
    <s v="AU98 ; EP800/G231/AASE"/>
    <x v="10"/>
    <s v="EP800/G231/AASE"/>
    <n v="1225"/>
    <x v="0"/>
  </r>
  <r>
    <s v="Colorants OUEST"/>
    <s v="AU99 ; EP800/G232/AASE"/>
    <s v="AU99 ; EP800/G232/AASE"/>
    <x v="11"/>
    <s v="EP800/G232/AASE"/>
    <n v="1240"/>
    <x v="0"/>
  </r>
  <r>
    <s v="Colorants OUEST"/>
    <s v="AW98 ; M173779"/>
    <s v="AW98 ; M173779"/>
    <x v="12"/>
    <s v="M173779"/>
    <n v="1000"/>
    <x v="0"/>
  </r>
  <r>
    <s v="Colorants OUEST"/>
    <s v="AW97 ; M272191"/>
    <s v="AW97 ; M272191"/>
    <x v="13"/>
    <s v="M272191"/>
    <n v="1400"/>
    <x v="0"/>
  </r>
  <r>
    <s v="Colorants OUEST"/>
    <s v="AX01 ; M272042"/>
    <s v="AX01 ; M272042"/>
    <x v="14"/>
    <s v="M272042"/>
    <n v="250"/>
    <x v="0"/>
  </r>
  <r>
    <s v="Colorants OUEST"/>
    <s v="AW16 ; PCMA003SEM031"/>
    <s v="AW16 ; PCMA003SEM031"/>
    <x v="15"/>
    <s v="PCMA003SEM031"/>
    <n v="528"/>
    <x v="0"/>
  </r>
  <r>
    <s v="Colorants OUEST"/>
    <s v="AW16 ; PCMA003SEM031"/>
    <s v="AW16 ; PCMA003SEM031"/>
    <x v="15"/>
    <s v="PCMA003SEM031"/>
    <n v="500"/>
    <x v="0"/>
  </r>
  <r>
    <s v="Colorants OUEST"/>
    <s v="3960 ; M215055"/>
    <s v="3960 ; M215055"/>
    <x v="16"/>
    <s v="M215055"/>
    <n v="1060"/>
    <x v="0"/>
  </r>
  <r>
    <s v="Colorants OUEST"/>
    <s v="AW99 ; M272041"/>
    <s v="AW99 ; M272041"/>
    <x v="17"/>
    <s v="M272041"/>
    <n v="1000"/>
    <x v="0"/>
  </r>
  <r>
    <s v="Colorants OUEST"/>
    <s v="7264 ; M214261"/>
    <s v="7264 ; M214261"/>
    <x v="18"/>
    <s v="M214261"/>
    <n v="125"/>
    <x v="0"/>
  </r>
  <r>
    <s v="Colorants OUEST"/>
    <s v="6201 ; M152605"/>
    <s v="6201 ; M152605"/>
    <x v="19"/>
    <s v="M152605"/>
    <n v="150"/>
    <x v="0"/>
  </r>
  <r>
    <s v="Colorants OUEST"/>
    <s v="6200 ; M152659"/>
    <s v="6200 ; M152659"/>
    <x v="20"/>
    <s v="M152659"/>
    <n v="500"/>
    <x v="0"/>
  </r>
  <r>
    <s v="Colorants OUEST"/>
    <s v="3960 ; M215055"/>
    <s v="3960 ; M215055"/>
    <x v="16"/>
    <s v="M215055"/>
    <n v="250"/>
    <x v="0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s v="AU98 ; EP800/G231/AASE"/>
    <s v="AU98 ; EP800/G231/AASE"/>
    <x v="10"/>
    <s v="EP800/G231/AASE"/>
    <n v="670"/>
    <x v="0"/>
  </r>
  <r>
    <s v="Colorants OUEST"/>
    <s v="AU99 ; EP800/G232/AASE"/>
    <s v="AU99 ; EP800/G232/AASE"/>
    <x v="11"/>
    <s v="EP800/G232/AASE"/>
    <n v="890"/>
    <x v="0"/>
  </r>
  <r>
    <s v="Colorants OUEST"/>
    <s v="AW60 ; 75663PMMA"/>
    <s v="AW60 ; 75663PMMA"/>
    <x v="21"/>
    <s v="75663PMMA"/>
    <n v="1000"/>
    <x v="0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s v="6337 ; M01283UNA"/>
    <s v="6337 ; M01283UNA"/>
    <x v="22"/>
    <s v="M01283UNA"/>
    <n v="1075"/>
    <x v="0"/>
  </r>
  <r>
    <s v="Colorants OUEST"/>
    <s v="AW01 ; EP812/M071/AA"/>
    <s v="AW01 ; EP812/M071/AA"/>
    <x v="23"/>
    <s v="EP812/M071/AA"/>
    <n v="1125"/>
    <x v="0"/>
  </r>
  <r>
    <s v="Colorants OUEST"/>
    <s v="HG62 ; M152594"/>
    <s v="HG62 ; M152594"/>
    <x v="24"/>
    <s v="M152594"/>
    <n v="1061"/>
    <x v="0"/>
  </r>
  <r>
    <s v="Colorants OUEST"/>
    <s v="AW99 ; M272041"/>
    <s v="AW99 ; M272041"/>
    <x v="17"/>
    <s v="M272041"/>
    <n v="1000"/>
    <x v="0"/>
  </r>
  <r>
    <s v="Colorants OUEST"/>
    <s v="AM97 ; M124222"/>
    <s v="AM97 ; M124222"/>
    <x v="25"/>
    <s v="M124222"/>
    <n v="308"/>
    <x v="0"/>
  </r>
  <r>
    <s v="Colorants OUEST"/>
    <s v="HD07 ; M153629"/>
    <s v="HD07 ; M153629"/>
    <x v="26"/>
    <s v="M153629"/>
    <n v="1000"/>
    <x v="0"/>
  </r>
  <r>
    <s v="Colorants OUEST"/>
    <s v="AX13 ; 790144"/>
    <s v="AX13 ; 790144"/>
    <x v="27"/>
    <n v="790144"/>
    <n v="250"/>
    <x v="0"/>
  </r>
  <r>
    <s v="Colorants OUEST"/>
    <s v="AU33 ; M216588"/>
    <s v="AU33 ; M216588"/>
    <x v="28"/>
    <s v="M216588"/>
    <n v="325"/>
    <x v="0"/>
  </r>
  <r>
    <s v="Colorants OUEST"/>
    <s v="AU32 ; M216587"/>
    <s v="AU32 ; M216587"/>
    <x v="29"/>
    <s v="M216587"/>
    <n v="525"/>
    <x v="0"/>
  </r>
  <r>
    <s v="Colorants OUEST"/>
    <s v="3959 ; M183045PVCR"/>
    <s v="3959 ; M183045PVCR"/>
    <x v="30"/>
    <s v="M183045PVCR"/>
    <n v="625"/>
    <x v="0"/>
  </r>
  <r>
    <s v="Colorants OUEST"/>
    <s v="AM46 ; M231243"/>
    <s v="AM46 ; M231243"/>
    <x v="31"/>
    <s v="M231243"/>
    <n v="625"/>
    <x v="0"/>
  </r>
  <r>
    <s v="Colorants OUEST"/>
    <s v="AM46 ; M231243"/>
    <s v="AM46 ; M231243"/>
    <x v="31"/>
    <s v="M231243"/>
    <n v="1000"/>
    <x v="0"/>
  </r>
  <r>
    <s v="Colorants OUEST"/>
    <s v="AW60 ; 75663PMMA"/>
    <s v="AW60 ; 75663PMMA"/>
    <x v="21"/>
    <s v="75663PMMA"/>
    <n v="475"/>
    <x v="0"/>
  </r>
  <r>
    <s v="Colorants OUEST"/>
    <s v="AN33 ; 1259PMMA"/>
    <s v="AN33 ; 1259PMMA"/>
    <x v="32"/>
    <s v="1259PMMA"/>
    <n v="700"/>
    <x v="0"/>
  </r>
  <r>
    <s v="Colorants OUEST"/>
    <s v="AW09 ; M189265"/>
    <s v="AW09 ; M189265"/>
    <x v="33"/>
    <s v="M189265"/>
    <n v="325"/>
    <x v="0"/>
  </r>
  <r>
    <s v="Colorants OUEST"/>
    <s v="6337 ; M01283UNA"/>
    <s v="6337 ; M01283UNA"/>
    <x v="22"/>
    <s v="M01283UNA"/>
    <n v="1000"/>
    <x v="0"/>
  </r>
  <r>
    <s v="Colorants OUEST"/>
    <s v="AW40 ; M219421"/>
    <s v="AW40 ; M219421"/>
    <x v="34"/>
    <s v="M219421"/>
    <n v="1000"/>
    <x v="0"/>
  </r>
  <r>
    <s v="Colorants OUEST"/>
    <s v="HG62 ; M152594"/>
    <s v="HG62 ; M152594"/>
    <x v="24"/>
    <s v="M152594"/>
    <n v="1000"/>
    <x v="0"/>
  </r>
  <r>
    <s v="Colorants OUEST"/>
    <s v="AW99 ; M272041"/>
    <s v="AW99 ; M272041"/>
    <x v="17"/>
    <s v="M272041"/>
    <n v="1000"/>
    <x v="0"/>
  </r>
  <r>
    <s v="Colorants OUEST"/>
    <s v="QD09 ; M153631"/>
    <s v="QD09 ; M153631"/>
    <x v="35"/>
    <s v="M153631"/>
    <n v="75"/>
    <x v="0"/>
  </r>
  <r>
    <s v="Colorants OUEST"/>
    <s v="HD07 ; M153629"/>
    <s v="HD07 ; M153629"/>
    <x v="26"/>
    <s v="M153629"/>
    <n v="1076"/>
    <x v="0"/>
  </r>
  <r>
    <s v="Colorants OUEST"/>
    <s v="AX12 ; 708001"/>
    <s v="AX12 ; 708001"/>
    <x v="36"/>
    <n v="708001"/>
    <n v="375"/>
    <x v="0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Colorants OUEST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s v="REBUT ; REBUT"/>
    <s v="REBUT ; REBUT"/>
    <x v="37"/>
    <s v="REBUT"/>
    <n v="700"/>
    <x v="0"/>
  </r>
  <r>
    <s v="Encours Broyage"/>
    <s v="AW03C ; CWG0049407T"/>
    <s v="AW03C ; CWG0049407T"/>
    <x v="38"/>
    <s v="CWG0049407T"/>
    <n v="800"/>
    <x v="0"/>
  </r>
  <r>
    <s v="Encours Broyage"/>
    <s v="AW03C ; CWG0049407T"/>
    <s v="AW03C ; CWG0049407T"/>
    <x v="38"/>
    <s v="CWG0049407T"/>
    <n v="800"/>
    <x v="0"/>
  </r>
  <r>
    <s v="Encours Broyage"/>
    <s v="AW03C ; CWG0049407T"/>
    <s v="AW03C ; CWG0049407T"/>
    <x v="38"/>
    <s v="CWG0049407T"/>
    <n v="800"/>
    <x v="0"/>
  </r>
  <r>
    <s v="Encours Broyage"/>
    <s v="AW03C ; CWG0049407T"/>
    <s v="AW03C ; CWG0049407T"/>
    <x v="38"/>
    <s v="CWG0049407T"/>
    <n v="800"/>
    <x v="0"/>
  </r>
  <r>
    <s v="Encours Broyage"/>
    <s v="AW03C ; CWG0049407T"/>
    <s v="AW03C ; CWG0049407T"/>
    <x v="38"/>
    <s v="CWG0049407T"/>
    <n v="800"/>
    <x v="0"/>
  </r>
  <r>
    <s v="Encours Broyage"/>
    <s v="AW03C ; CWG0049407T"/>
    <s v="AW03C ; CWG0049407T"/>
    <x v="38"/>
    <s v="CWG0049407T"/>
    <n v="800"/>
    <x v="0"/>
  </r>
  <r>
    <s v="Encours Broyage"/>
    <s v="AW03C ; CWG0049407T"/>
    <s v="AW03C ; CWG0049407T"/>
    <x v="38"/>
    <s v="CWG0049407T"/>
    <n v="800"/>
    <x v="0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Encours Broyage"/>
    <n v="0"/>
    <n v="0"/>
    <x v="2"/>
    <m/>
    <n v="0"/>
    <x v="1"/>
  </r>
  <r>
    <s v="5 compoundage"/>
    <s v="A959S ; 263RB"/>
    <s v="A959S ; 263RB"/>
    <x v="39"/>
    <s v="263RB"/>
    <n v="1250"/>
    <x v="0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AW47 ; PMB050/0811/AA"/>
    <s v="AW47 ; PMB050/0811/AA"/>
    <x v="42"/>
    <s v="PMB050/0811/AA"/>
    <n v="820"/>
    <x v="0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POLYMERE"/>
    <s v="POLYMERE"/>
    <x v="43"/>
    <m/>
    <n v="1000"/>
    <x v="2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A959D ; S3160"/>
    <s v="A959D ; S3160"/>
    <x v="44"/>
    <s v="S3160"/>
    <n v="1200"/>
    <x v="0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3857 ; PMB001/0900/AA"/>
    <s v="3857 ; PMB001/0900/AA"/>
    <x v="45"/>
    <s v="PMB001/0900/AA"/>
    <n v="800"/>
    <x v="0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3857 ; PMB001/0900/AA"/>
    <s v="3857 ; PMB001/0900/AA"/>
    <x v="45"/>
    <s v="PMB001/0900/AA"/>
    <n v="500"/>
    <x v="0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3858 ; PMB010/0200/AA"/>
    <s v="3858 ; PMB010/0200/AA"/>
    <x v="46"/>
    <s v="PMB010/0200/AA"/>
    <n v="800"/>
    <x v="0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AW47 ; PMB050/0811/AA"/>
    <s v="AW47 ; PMB050/0811/AA"/>
    <x v="42"/>
    <s v="PMB050/0811/AA"/>
    <n v="848"/>
    <x v="0"/>
  </r>
  <r>
    <s v="5 compoundage"/>
    <s v="AW69R ; GAV/2233/3"/>
    <s v="AW69R ; GAV/2233/3"/>
    <x v="40"/>
    <s v="GAV/2233/3"/>
    <n v="1000"/>
    <x v="0"/>
  </r>
  <r>
    <s v="5 compoundage"/>
    <s v="AW69R ; GAV/2233/3"/>
    <s v="AW69R ; GAV/2233/3"/>
    <x v="40"/>
    <s v="GAV/2233/3"/>
    <n v="1000"/>
    <x v="0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3857 ; PMB001/0900/AA"/>
    <s v="3857 ; PMB001/0900/AA"/>
    <x v="45"/>
    <s v="PMB001/0900/AA"/>
    <n v="800"/>
    <x v="0"/>
  </r>
  <r>
    <s v="5 compoundage"/>
    <s v="AW69R ; GAV/2233/3"/>
    <s v="AW69R ; GAV/2233/3"/>
    <x v="40"/>
    <s v="GAV/2233/3"/>
    <n v="2000"/>
    <x v="0"/>
  </r>
  <r>
    <s v="5 compoundage"/>
    <s v="AW69R ; GAV/2233/3"/>
    <s v="AW69R ; GAV/2233/3"/>
    <x v="40"/>
    <s v="GAV/2233/3"/>
    <n v="2000"/>
    <x v="0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s v="AW03 ; CES953CZV3BI"/>
    <s v="AW03 ; CES953CZV3BI"/>
    <x v="41"/>
    <s v="CES953CZV3BI"/>
    <n v="800"/>
    <x v="0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n v="0"/>
    <n v="0"/>
    <x v="2"/>
    <m/>
    <n v="0"/>
    <x v="1"/>
  </r>
  <r>
    <s v="5 compoundage"/>
    <s v="AW03C ; CWG0049407T"/>
    <s v="AW03C ; CWG0049407T"/>
    <x v="38"/>
    <s v="CWG0049407T"/>
    <n v="800"/>
    <x v="0"/>
  </r>
  <r>
    <s v="5 compoundage"/>
    <s v="AW03C ; CWG0049407T"/>
    <s v="AW03C ; CWG0049407T"/>
    <x v="38"/>
    <s v="CWG0049407T"/>
    <n v="800"/>
    <x v="0"/>
  </r>
  <r>
    <s v="5 compoundage"/>
    <s v="AW03C ; CWG0049407T"/>
    <s v="AW03C ; CWG0049407T"/>
    <x v="38"/>
    <s v="CWG0049407T"/>
    <n v="1600"/>
    <x v="0"/>
  </r>
  <r>
    <s v="5 compoundage"/>
    <n v="0"/>
    <n v="0"/>
    <x v="2"/>
    <m/>
    <n v="0"/>
    <x v="1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N32 ; HFI7-Frosted"/>
    <s v="AN32 ; HFI7-Frosted"/>
    <x v="48"/>
    <s v="HFI7-Frosted"/>
    <n v="100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N32 ; HFI7-Frosted"/>
    <s v="AN32 ; HFI7-Frosted"/>
    <x v="48"/>
    <s v="HFI7-Frosted"/>
    <n v="100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N32 ; HFI7-Frosted"/>
    <s v="AN32 ; HFI7-Frosted"/>
    <x v="48"/>
    <s v="HFI7-Frosted"/>
    <n v="100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n v="0"/>
    <n v="0"/>
    <x v="2"/>
    <m/>
    <n v="0"/>
    <x v="1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N32 ; HFI7-Frosted"/>
    <s v="AN32 ; HFI7-Frosted"/>
    <x v="48"/>
    <s v="HFI7-Frosted"/>
    <n v="1000"/>
    <x v="0"/>
  </r>
  <r>
    <s v="Poudres OUEST"/>
    <s v="AU78VF1 ; PER198/W012/BS"/>
    <s v="AU78VF1 ; PER198/W012/BS"/>
    <x v="47"/>
    <s v="PER198/W012/BS"/>
    <n v="971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000"/>
    <x v="0"/>
  </r>
  <r>
    <s v="Poudres OUEST"/>
    <s v="AN32 ; HFI7-Frosted"/>
    <s v="AN32 ; HFI7-Frosted"/>
    <x v="48"/>
    <s v="HFI7-Frosted"/>
    <n v="1000"/>
    <x v="0"/>
  </r>
  <r>
    <s v="Poudres OUEST"/>
    <s v="AU78VF1 ; PER198/W012/BS"/>
    <s v="AU78VF1 ; PER198/W012/BS"/>
    <x v="47"/>
    <s v="PER198/W012/BS"/>
    <n v="750"/>
    <x v="0"/>
  </r>
  <r>
    <s v="Poudres OUEST"/>
    <s v="AU78VF1 ; PER198/W012/BS"/>
    <s v="AU78VF1 ; PER198/W012/BS"/>
    <x v="47"/>
    <s v="PER198/W012/BS"/>
    <n v="1250"/>
    <x v="0"/>
  </r>
  <r>
    <s v="Poudres OUEST"/>
    <s v="AU78VF1 ; PER198/W012/BS"/>
    <s v="AU78VF1 ; PER198/W012/BS"/>
    <x v="47"/>
    <s v="PER198/W012/BS"/>
    <n v="1250"/>
    <x v="0"/>
  </r>
  <r>
    <s v="Poudres OUEST"/>
    <s v="AN32 ; HFI7-Frosted"/>
    <s v="AN32 ; HFI7-Frosted"/>
    <x v="48"/>
    <s v="HFI7-Frosted"/>
    <n v="1250"/>
    <x v="0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s v="AU83 ; PER198/G070/AB"/>
    <s v="AU83 ; PER198/G070/AB"/>
    <x v="49"/>
    <s v="PER198/G070/AB"/>
    <n v="1250"/>
    <x v="0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s v="AU83 ; PER198/G070/AB"/>
    <s v="AU83 ; PER198/G070/AB"/>
    <x v="49"/>
    <s v="PER198/G070/AB"/>
    <n v="1250"/>
    <x v="0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Poudres OUES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s v="AP75 ; M221444"/>
    <s v="AP75 ; M221444"/>
    <x v="50"/>
    <s v="M221444"/>
    <n v="175"/>
    <x v="0"/>
  </r>
  <r>
    <s v="Extérieur Dormant"/>
    <s v="AP76 ; M221443"/>
    <s v="AP76 ; M221443"/>
    <x v="51"/>
    <s v="M221443"/>
    <n v="125"/>
    <x v="0"/>
  </r>
  <r>
    <s v="Extérieur Dormant"/>
    <s v="AM90 ; M209056PVCS"/>
    <s v="AM90 ; M209056PVCS"/>
    <x v="52"/>
    <s v="M209056PVCS"/>
    <n v="1125"/>
    <x v="0"/>
  </r>
  <r>
    <s v="Extérieur Dormant"/>
    <n v="0"/>
    <n v="0"/>
    <x v="2"/>
    <m/>
    <n v="0"/>
    <x v="1"/>
  </r>
  <r>
    <s v="Extérieur Dormant"/>
    <s v="AL27 ; M207664"/>
    <s v="AL27 ; M207664"/>
    <x v="53"/>
    <s v="M207664"/>
    <n v="1175"/>
    <x v="0"/>
  </r>
  <r>
    <s v="Extérieur Dormant"/>
    <s v="AM59 ; M124037"/>
    <s v="AM59 ; M124037"/>
    <x v="54"/>
    <s v="M124037"/>
    <n v="425"/>
    <x v="0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s v="AH42 ; TIOXYDE-ANTIMOINE"/>
    <s v="AH42 ; TIOXYDE-ANTIMOINE"/>
    <x v="55"/>
    <s v="TIOXYDE-ANTIMOINE"/>
    <n v="2380"/>
    <x v="0"/>
  </r>
  <r>
    <s v="Extérieur Dormant"/>
    <s v="A961 ; NR950"/>
    <s v="A961 ; NR950"/>
    <x v="56"/>
    <s v="NR950"/>
    <n v="2500"/>
    <x v="0"/>
  </r>
  <r>
    <s v="Extérieur Dormant"/>
    <s v="A961 ; ZR110"/>
    <s v="A961 ; ZR110"/>
    <x v="56"/>
    <s v="ZR110"/>
    <n v="2000"/>
    <x v="0"/>
  </r>
  <r>
    <s v="Extérieur Dormant"/>
    <s v="A961D ; K2222"/>
    <s v="A961D ; K2222"/>
    <x v="57"/>
    <s v="K2222"/>
    <n v="875"/>
    <x v="0"/>
  </r>
  <r>
    <s v="Extérieur Dormant"/>
    <s v="AW10VF1 ; PEH842/1668/AE"/>
    <s v="AW10VF1 ; PEH842/1668/AE"/>
    <x v="58"/>
    <s v="PEH842/1668/AE"/>
    <n v="1060"/>
    <x v="0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s v="AN34 ; 4137PMMA"/>
    <s v="AN34 ; 4137PMMA"/>
    <x v="59"/>
    <s v="4137PMMA"/>
    <n v="75"/>
    <x v="0"/>
  </r>
  <r>
    <s v="Extérieur Dormant"/>
    <s v="AN35 ; 4138PMMA"/>
    <s v="AN35 ; 4138PMMA"/>
    <x v="60"/>
    <s v="4138PMMA"/>
    <n v="85"/>
    <x v="0"/>
  </r>
  <r>
    <s v="Extérieur Dormant"/>
    <s v="AN36 ; 5141PMMA"/>
    <s v="AN36 ; 5141PMMA"/>
    <x v="61"/>
    <s v="5141PMMA"/>
    <n v="178"/>
    <x v="0"/>
  </r>
  <r>
    <s v="Extérieur Dormant"/>
    <s v="AN37 ; 8050PMMA"/>
    <s v="AN37 ; 8050PMMA"/>
    <x v="62"/>
    <s v="8050PMMA"/>
    <n v="99"/>
    <x v="0"/>
  </r>
  <r>
    <s v="Extérieur Dormant"/>
    <s v="AN38 ; 8001PMMA"/>
    <s v="AN38 ; 8001PMMA"/>
    <x v="63"/>
    <s v="8001PMMA"/>
    <n v="90"/>
    <x v="0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s v="AL28 ; M154643"/>
    <s v="AL28 ; M154643"/>
    <x v="64"/>
    <s v="M154643"/>
    <n v="750"/>
    <x v="0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n v="0"/>
    <n v="0"/>
    <x v="2"/>
    <m/>
    <n v="0"/>
    <x v="1"/>
  </r>
  <r>
    <s v="Extérieur Dormant"/>
    <s v="AN39 ; 8002PMMA"/>
    <s v="AN39 ; 8002PMMA"/>
    <x v="9"/>
    <s v="8002PMMA"/>
    <n v="300"/>
    <x v="0"/>
  </r>
  <r>
    <s v="Poudres EST"/>
    <s v="AW24 ; PEH842/0830/AC"/>
    <s v="AW24 ; PEH842/0830/AC"/>
    <x v="65"/>
    <s v="PEH842/0830/AC"/>
    <n v="1250"/>
    <x v="0"/>
  </r>
  <r>
    <s v="Poudres EST"/>
    <s v="AW25 ; ER019/G212/AH"/>
    <s v="AW25 ; ER019/G212/AH"/>
    <x v="66"/>
    <s v="ER019/G212/AH"/>
    <n v="1250"/>
    <x v="0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1250"/>
    <x v="0"/>
  </r>
  <r>
    <s v="Poudres EST"/>
    <s v="AW25 ; ER019/G212/AH"/>
    <s v="AW25 ; ER019/G212/AH"/>
    <x v="66"/>
    <s v="ER019/G212/AH"/>
    <n v="1250"/>
    <x v="0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1250"/>
    <x v="0"/>
  </r>
  <r>
    <s v="Poudres EST"/>
    <s v="AW25 ; ER019/G212/AH"/>
    <s v="AW25 ; ER019/G212/AH"/>
    <x v="66"/>
    <s v="ER019/G212/AH"/>
    <n v="1675"/>
    <x v="0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1250"/>
    <x v="0"/>
  </r>
  <r>
    <s v="Poudres EST"/>
    <s v="AW14 ; MB33M/G070/AA"/>
    <s v="AW14 ; MB33M/G070/AA"/>
    <x v="68"/>
    <s v="MB33M/G070/AA"/>
    <n v="1000"/>
    <x v="0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1250"/>
    <x v="0"/>
  </r>
  <r>
    <s v="Poudres EST"/>
    <n v="0"/>
    <n v="0"/>
    <x v="2"/>
    <m/>
    <n v="0"/>
    <x v="1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1250"/>
    <x v="0"/>
  </r>
  <r>
    <s v="Poudres EST"/>
    <n v="0"/>
    <n v="0"/>
    <x v="2"/>
    <m/>
    <n v="0"/>
    <x v="1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1250"/>
    <x v="0"/>
  </r>
  <r>
    <s v="Poudres EST"/>
    <s v="AW25 ; ER019/G212/AH"/>
    <s v="AW25 ; ER019/G212/AH"/>
    <x v="66"/>
    <s v="ER019/G212/AH"/>
    <n v="2000"/>
    <x v="0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1250"/>
    <x v="0"/>
  </r>
  <r>
    <s v="Poudres EST"/>
    <s v="AW14 ; MB33M/G070/AA"/>
    <s v="AW14 ; MB33M/G070/AA"/>
    <x v="68"/>
    <s v="MB33M/G070/AA"/>
    <n v="2000"/>
    <x v="0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400"/>
    <x v="0"/>
  </r>
  <r>
    <s v="Poudres EST"/>
    <s v="AW13VF1 ; PEH842/G070/AJ"/>
    <s v="AW13VF1 ; PEH842/G070/AJ"/>
    <x v="67"/>
    <s v="PEH842/G070/AJ"/>
    <n v="1250"/>
    <x v="0"/>
  </r>
  <r>
    <s v="Poudres EST"/>
    <s v="AW24 ; PEH842/0830/AC"/>
    <s v="AW24 ; PEH842/0830/AC"/>
    <x v="65"/>
    <s v="PEH842/0830/AC"/>
    <n v="3750"/>
    <x v="0"/>
  </r>
  <r>
    <s v="Poudres EST"/>
    <n v="0"/>
    <n v="0"/>
    <x v="2"/>
    <m/>
    <n v="0"/>
    <x v="1"/>
  </r>
  <r>
    <s v="Poudres EST"/>
    <n v="0"/>
    <n v="0"/>
    <x v="2"/>
    <m/>
    <n v="0"/>
    <x v="1"/>
  </r>
  <r>
    <s v="Poudres EST"/>
    <s v="AW13VF1 ; PEH842/G070/AJ"/>
    <s v="AW13VF1 ; PEH842/G070/AJ"/>
    <x v="67"/>
    <s v="PEH842/G070/AJ"/>
    <n v="1250"/>
    <x v="0"/>
  </r>
  <r>
    <s v="Poudres EST"/>
    <s v="AW13VF1 ; PEH842/G070/AJ"/>
    <s v="AW13VF1 ; PEH842/G070/AJ"/>
    <x v="67"/>
    <s v="PEH842/G070/AJ"/>
    <n v="1250"/>
    <x v="0"/>
  </r>
  <r>
    <s v="Granulatrice"/>
    <s v="RL105"/>
    <s v="RL105"/>
    <x v="69"/>
    <m/>
    <n v="960"/>
    <x v="2"/>
  </r>
  <r>
    <s v="Granulatrice"/>
    <s v="X ; CZ2222"/>
    <s v="X ; CZ2222"/>
    <x v="70"/>
    <s v="CZ2222"/>
    <n v="1000"/>
    <x v="0"/>
  </r>
  <r>
    <s v="Granulatrice"/>
    <s v="AH41 ; KM361"/>
    <s v="AH41 ; KM361"/>
    <x v="71"/>
    <s v="KM361"/>
    <n v="600"/>
    <x v="0"/>
  </r>
  <r>
    <s v="Granulatrice"/>
    <s v="AH41 ; KM361"/>
    <s v="AH41 ; KM361"/>
    <x v="71"/>
    <s v="KM361"/>
    <n v="600"/>
    <x v="0"/>
  </r>
  <r>
    <s v="Granulatrice"/>
    <n v="0"/>
    <n v="0"/>
    <x v="2"/>
    <m/>
    <n v="0"/>
    <x v="1"/>
  </r>
  <r>
    <s v="Granulatrice"/>
    <s v="X ; CZ2222"/>
    <s v="X ; CZ2222"/>
    <x v="70"/>
    <s v="CZ2222"/>
    <n v="1000"/>
    <x v="0"/>
  </r>
  <r>
    <s v="Granulatrice"/>
    <s v="AH41 ; KM361"/>
    <s v="AH41 ; KM361"/>
    <x v="71"/>
    <s v="KM361"/>
    <n v="600"/>
    <x v="0"/>
  </r>
  <r>
    <s v="Granulatrice"/>
    <s v="AH41 ; KM361"/>
    <s v="AH41 ; KM361"/>
    <x v="71"/>
    <s v="KM361"/>
    <n v="600"/>
    <x v="0"/>
  </r>
  <r>
    <s v="Granulatrice"/>
    <n v="0"/>
    <n v="0"/>
    <x v="2"/>
    <m/>
    <n v="0"/>
    <x v="1"/>
  </r>
  <r>
    <s v="Granulatrice"/>
    <s v="X ; CZ2222"/>
    <s v="X ; CZ2222"/>
    <x v="70"/>
    <s v="CZ2222"/>
    <n v="1000"/>
    <x v="0"/>
  </r>
  <r>
    <s v="Granulatrice"/>
    <s v="AH41 ; KM361"/>
    <s v="AH41 ; KM361"/>
    <x v="71"/>
    <s v="KM361"/>
    <n v="1200"/>
    <x v="0"/>
  </r>
  <r>
    <s v="Granulatrice"/>
    <s v="AH41 ; KM361"/>
    <s v="AH41 ; KM361"/>
    <x v="71"/>
    <s v="KM361"/>
    <n v="600"/>
    <x v="0"/>
  </r>
  <r>
    <s v="Granulatrice"/>
    <n v="0"/>
    <n v="0"/>
    <x v="2"/>
    <m/>
    <n v="0"/>
    <x v="1"/>
  </r>
  <r>
    <s v="Granulatrice"/>
    <s v="X ; CZ2222"/>
    <s v="X ; CZ2222"/>
    <x v="70"/>
    <s v="CZ2222"/>
    <n v="1000"/>
    <x v="0"/>
  </r>
  <r>
    <s v="Granulatrice"/>
    <s v="AH41 ; KM361"/>
    <s v="AH41 ; KM361"/>
    <x v="71"/>
    <s v="KM361"/>
    <n v="1200"/>
    <x v="0"/>
  </r>
  <r>
    <s v="Granulatrice"/>
    <s v="AH41 ; KM361"/>
    <s v="AH41 ; KM361"/>
    <x v="71"/>
    <s v="KM361"/>
    <n v="600"/>
    <x v="0"/>
  </r>
  <r>
    <s v="Granulatrice"/>
    <s v="AH41 ; KM361"/>
    <s v="AH41 ; KM361"/>
    <x v="71"/>
    <s v="KM361"/>
    <n v="1200"/>
    <x v="0"/>
  </r>
  <r>
    <s v="Granulatrice"/>
    <s v="X ; CZ2222"/>
    <s v="X ; CZ2222"/>
    <x v="70"/>
    <s v="CZ2222"/>
    <n v="1000"/>
    <x v="0"/>
  </r>
  <r>
    <s v="Granulatrice"/>
    <s v="AH41 ; KM361"/>
    <s v="AH41 ; KM361"/>
    <x v="71"/>
    <s v="KM361"/>
    <n v="1200"/>
    <x v="0"/>
  </r>
  <r>
    <s v="Granulatrice"/>
    <s v="AH41 ; KM361"/>
    <s v="AH41 ; KM361"/>
    <x v="71"/>
    <s v="KM361"/>
    <n v="600"/>
    <x v="0"/>
  </r>
  <r>
    <s v="Granulatrice"/>
    <s v="AH41 ; KM361"/>
    <s v="AH41 ; KM361"/>
    <x v="71"/>
    <s v="KM361"/>
    <n v="600"/>
    <x v="0"/>
  </r>
  <r>
    <s v="Granulatrice"/>
    <s v="X ; CZ2222"/>
    <s v="X ; CZ2222"/>
    <x v="70"/>
    <s v="CZ2222"/>
    <n v="1000"/>
    <x v="0"/>
  </r>
  <r>
    <s v="Granulatrice"/>
    <s v="AH41 ; KM361"/>
    <s v="AH41 ; KM361"/>
    <x v="71"/>
    <s v="KM361"/>
    <n v="1200"/>
    <x v="0"/>
  </r>
  <r>
    <s v="Granulatrice"/>
    <s v="AH41 ; KM361"/>
    <s v="AH41 ; KM361"/>
    <x v="71"/>
    <s v="KM361"/>
    <n v="600"/>
    <x v="0"/>
  </r>
  <r>
    <s v="Granulatrice"/>
    <s v="PURGEB ; "/>
    <s v="PURGEB ; "/>
    <x v="72"/>
    <m/>
    <n v="500"/>
    <x v="3"/>
  </r>
  <r>
    <s v="Granulatrice"/>
    <s v="X ; CZ2222"/>
    <s v="X ; CZ2222"/>
    <x v="70"/>
    <s v="CZ2222"/>
    <n v="125"/>
    <x v="0"/>
  </r>
  <r>
    <s v="Granulatrice"/>
    <n v="0"/>
    <n v="0"/>
    <x v="2"/>
    <m/>
    <n v="0"/>
    <x v="1"/>
  </r>
  <r>
    <s v="Granulatrice"/>
    <s v="AH41 ; KM361"/>
    <s v="AH41 ; KM361"/>
    <x v="71"/>
    <s v="KM361"/>
    <n v="600"/>
    <x v="0"/>
  </r>
  <r>
    <s v="Granulatrice"/>
    <n v="0"/>
    <n v="0"/>
    <x v="2"/>
    <m/>
    <n v="0"/>
    <x v="1"/>
  </r>
  <r>
    <s v="Granulatrice"/>
    <n v="0"/>
    <n v="0"/>
    <x v="2"/>
    <m/>
    <n v="0"/>
    <x v="1"/>
  </r>
  <r>
    <s v="Granulatrice"/>
    <s v="AH41 ; KM361"/>
    <s v="AH41 ; KM361"/>
    <x v="71"/>
    <s v="KM361"/>
    <n v="1100"/>
    <x v="0"/>
  </r>
  <r>
    <s v="Granulatrice"/>
    <s v="AH41 ; KM361"/>
    <s v="AH41 ; KM361"/>
    <x v="71"/>
    <s v="KM361"/>
    <n v="600"/>
    <x v="0"/>
  </r>
  <r>
    <s v="Granulatrice"/>
    <n v="0"/>
    <n v="0"/>
    <x v="2"/>
    <m/>
    <n v="0"/>
    <x v="1"/>
  </r>
  <r>
    <s v="Granulatrice"/>
    <n v="0"/>
    <n v="0"/>
    <x v="2"/>
    <m/>
    <n v="0"/>
    <x v="1"/>
  </r>
  <r>
    <s v="Granulatrice"/>
    <n v="0"/>
    <n v="0"/>
    <x v="2"/>
    <m/>
    <n v="0"/>
    <x v="1"/>
  </r>
  <r>
    <s v="stock au sol"/>
    <s v="AX23VF1 ; PEX0003/0005/AG"/>
    <s v="AX23VF1 ; PEX0003/0005/AG"/>
    <x v="73"/>
    <s v="PEX0003/0005/AG"/>
    <n v="1250"/>
    <x v="0"/>
  </r>
  <r>
    <s v="stock au sol"/>
    <s v="6008VF1 ; PEH843/W012/AE"/>
    <s v="6008VF1 ; PEH843/W012/AE"/>
    <x v="74"/>
    <s v="PEH843/W012/AE"/>
    <n v="1250"/>
    <x v="0"/>
  </r>
  <r>
    <s v="stock au sol"/>
    <s v="AU78VF9 ; FERM0006"/>
    <s v="AU78VF9 ; FERM0006"/>
    <x v="75"/>
    <s v="FERM0006"/>
    <n v="1250"/>
    <x v="0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s v="POLYMERCHEMIE"/>
    <s v="POLYMERCHEMIE"/>
    <x v="76"/>
    <m/>
    <n v="1000"/>
    <x v="2"/>
  </r>
  <r>
    <s v="stock au sol"/>
    <n v="0"/>
    <n v="0"/>
    <x v="2"/>
    <m/>
    <n v="0"/>
    <x v="1"/>
  </r>
  <r>
    <s v="stock au sol"/>
    <s v="A959L2 ; S5902"/>
    <s v="A959L2 ; S5902"/>
    <x v="77"/>
    <s v="S5902"/>
    <n v="600"/>
    <x v="0"/>
  </r>
  <r>
    <s v="stock au sol"/>
    <s v="A959L ; S6706"/>
    <s v="A959L ; S6706"/>
    <x v="78"/>
    <s v="S6706"/>
    <n v="800"/>
    <x v="0"/>
  </r>
  <r>
    <s v="stock au sol"/>
    <s v="AL63VF9 ; AL63VF9"/>
    <s v="AL63VF9 ; AL63VF9"/>
    <x v="79"/>
    <s v="AL63VF9"/>
    <n v="1000"/>
    <x v="0"/>
  </r>
  <r>
    <s v="stock au sol"/>
    <s v="AU79 ; TG704V4BI"/>
    <s v="AU79 ; TG704V4BI"/>
    <x v="80"/>
    <s v="TG704V4BI"/>
    <n v="260"/>
    <x v="0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s v="AX23VF1 ; PEX0003/0005/AG"/>
    <s v="AX23VF1 ; PEX0003/0005/AG"/>
    <x v="73"/>
    <s v="PEX0003/0005/AG"/>
    <n v="1250"/>
    <x v="0"/>
  </r>
  <r>
    <s v="stock au sol"/>
    <s v="6008VF1 ; PEH843/W012/AE"/>
    <s v="6008VF1 ; PEH843/W012/AE"/>
    <x v="74"/>
    <s v="PEH843/W012/AE"/>
    <n v="1250"/>
    <x v="0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s v="6008VF1 ; PEH850/W012/AA"/>
    <s v="6008VF1 ; PEH850/W012/AA"/>
    <x v="74"/>
    <s v="PEH850/W012/AA"/>
    <n v="900"/>
    <x v="0"/>
  </r>
  <r>
    <s v="stock au sol"/>
    <s v="6057 ; CZ3289"/>
    <s v="6057 ; CZ3289"/>
    <x v="81"/>
    <s v="CZ3289"/>
    <n v="4000"/>
    <x v="0"/>
  </r>
  <r>
    <s v="stock au sol"/>
    <s v="AW69 ; CES934CZV25/V30"/>
    <s v="AW69 ; CES934CZV25/V30"/>
    <x v="82"/>
    <s v="CES934CZV25/V30"/>
    <n v="590"/>
    <x v="0"/>
  </r>
  <r>
    <s v="stock au sol"/>
    <s v="AW69 ; CES934CZV16BI"/>
    <s v="AW69 ; CES934CZV16BI"/>
    <x v="82"/>
    <s v="CES934CZV16BI"/>
    <n v="800"/>
    <x v="0"/>
  </r>
  <r>
    <s v="stock au sol"/>
    <s v="AU79 ; TG704V3BI"/>
    <s v="AU79 ; TG704V3BI"/>
    <x v="80"/>
    <s v="TG704V3BI"/>
    <n v="260"/>
    <x v="0"/>
  </r>
  <r>
    <s v="stock au sol"/>
    <s v="AW70VF9 ; REVET0065"/>
    <s v="AW70VF9 ; REVET0065"/>
    <x v="83"/>
    <s v="REVET0065"/>
    <n v="500"/>
    <x v="0"/>
  </r>
  <r>
    <s v="stock au sol"/>
    <s v="AW70VF9 ; REVET0031"/>
    <s v="AW70VF9 ; REVET0031"/>
    <x v="83"/>
    <s v="REVET0031"/>
    <n v="1000"/>
    <x v="0"/>
  </r>
  <r>
    <s v="stock au sol"/>
    <s v="AW70VF9 ; REVET0066"/>
    <s v="AW70VF9 ; REVET0066"/>
    <x v="83"/>
    <s v="REVET0066"/>
    <n v="300"/>
    <x v="0"/>
  </r>
  <r>
    <s v="stock au sol"/>
    <s v="AW70VF9 ; REVET0073"/>
    <s v="AW70VF9 ; REVET0073"/>
    <x v="83"/>
    <s v="REVET0073"/>
    <n v="300"/>
    <x v="0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s v="AX23VF1 ; PEX0003/0005/AG"/>
    <s v="AX23VF1 ; PEX0003/0005/AG"/>
    <x v="73"/>
    <s v="PEX0003/0005/AG"/>
    <n v="600"/>
    <x v="0"/>
  </r>
  <r>
    <s v="stock au sol"/>
    <s v="AU79 ; TG704V2BI"/>
    <s v="AU79 ; TG704V2BI"/>
    <x v="80"/>
    <s v="TG704V2BI"/>
    <n v="1175"/>
    <x v="0"/>
  </r>
  <r>
    <s v="stock au sol"/>
    <s v="A962 ; HYDROCARB95T-OG"/>
    <s v="A962 ; HYDROCARB95T-OG"/>
    <x v="84"/>
    <s v="HYDROCARB95T-OG"/>
    <n v="2300"/>
    <x v="0"/>
  </r>
  <r>
    <s v="stock au sol"/>
    <s v="A962 ; HYDROCARB95T-OG"/>
    <s v="A962 ; HYDROCARB95T-OG"/>
    <x v="84"/>
    <s v="HYDROCARB95T-OG"/>
    <n v="1200"/>
    <x v="0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n v="0"/>
    <n v="0"/>
    <x v="2"/>
    <m/>
    <n v="0"/>
    <x v="1"/>
  </r>
  <r>
    <s v="stock au sol"/>
    <s v="AW69 ; CES934CZV29BI"/>
    <s v="AW69 ; CES934CZV29BI"/>
    <x v="82"/>
    <s v="CES934CZV29BI"/>
    <n v="7200"/>
    <x v="0"/>
  </r>
  <r>
    <s v="stock au sol"/>
    <s v="AW69 ; CES934CZV29BI"/>
    <s v="AW69 ; CES934CZV29BI"/>
    <x v="82"/>
    <s v="CES934CZV29BI"/>
    <n v="8000"/>
    <x v="0"/>
  </r>
  <r>
    <s v="stock au sol"/>
    <s v="A961 ; R208"/>
    <s v="A961 ; R208"/>
    <x v="56"/>
    <s v="R208"/>
    <n v="7000"/>
    <x v="0"/>
  </r>
  <r>
    <s v="stock au sol"/>
    <n v="0"/>
    <n v="0"/>
    <x v="2"/>
    <m/>
    <n v="0"/>
    <x v="1"/>
  </r>
  <r>
    <s v="stock au sol"/>
    <s v="6158D ; PP0485/G-13B"/>
    <s v="6158D ; PP0485/G-13B"/>
    <x v="85"/>
    <s v="PP0485/G-13B"/>
    <n v="6600"/>
    <x v="0"/>
  </r>
  <r>
    <s v="stock au sol"/>
    <s v="GTU/1155/3XOB"/>
    <s v="GTU/1155/3XOB"/>
    <x v="86"/>
    <m/>
    <n v="300"/>
    <x v="2"/>
  </r>
  <r>
    <s v="stock au sol"/>
    <s v="A959D ; S1000"/>
    <s v="A959D ; S1000"/>
    <x v="44"/>
    <s v="S1000"/>
    <n v="1000"/>
    <x v="0"/>
  </r>
  <r>
    <s v="stock au sol"/>
    <s v="AU45 ; 505003029"/>
    <s v="AU45 ; 505003029"/>
    <x v="87"/>
    <n v="505003029"/>
    <n v="748"/>
    <x v="0"/>
  </r>
  <r>
    <s v="vif habitat"/>
    <s v="6217 ; M152913"/>
    <s v="6217 ; M152913"/>
    <x v="8"/>
    <s v="M152913"/>
    <n v="75"/>
    <x v="0"/>
  </r>
  <r>
    <s v="vif habitat"/>
    <s v="AW99 ; M272041"/>
    <s v="AW99 ; M272041"/>
    <x v="17"/>
    <s v="M272041"/>
    <n v="75"/>
    <x v="0"/>
  </r>
  <r>
    <s v="vif habitat"/>
    <s v="7261 ; M173765"/>
    <s v="7261 ; M173765"/>
    <x v="88"/>
    <s v="M173765"/>
    <n v="200"/>
    <x v="0"/>
  </r>
  <r>
    <s v="vif habitat"/>
    <s v="HG62 ; M152594"/>
    <s v="HG62 ; M152594"/>
    <x v="24"/>
    <s v="M152594"/>
    <n v="950"/>
    <x v="0"/>
  </r>
  <r>
    <s v="vif habitat"/>
    <s v="AW41 ; M219504"/>
    <s v="AW41 ; M219504"/>
    <x v="89"/>
    <s v="M219504"/>
    <n v="500"/>
    <x v="0"/>
  </r>
  <r>
    <s v="vif habitat"/>
    <s v="6337 ; M01283UNA"/>
    <s v="6337 ; M01283UNA"/>
    <x v="22"/>
    <s v="M01283UNA"/>
    <n v="50"/>
    <x v="0"/>
  </r>
  <r>
    <s v="vif habitat"/>
    <s v="AM46 ; M231243"/>
    <s v="AM46 ; M231243"/>
    <x v="31"/>
    <s v="M231243"/>
    <n v="150"/>
    <x v="0"/>
  </r>
  <r>
    <s v="vif habitat"/>
    <s v="AW40 ; M219421"/>
    <s v="AW40 ; M219421"/>
    <x v="34"/>
    <s v="M219421"/>
    <n v="75"/>
    <x v="0"/>
  </r>
  <r>
    <s v="vif habitat"/>
    <s v="7261 ; M173765"/>
    <s v="7261 ; M173765"/>
    <x v="88"/>
    <s v="M173765"/>
    <n v="25"/>
    <x v="0"/>
  </r>
  <r>
    <s v="vif habitat"/>
    <s v="3960 ; M215055"/>
    <s v="3960 ; M215055"/>
    <x v="16"/>
    <s v="M215055"/>
    <n v="75"/>
    <x v="0"/>
  </r>
  <r>
    <s v="vif habitat"/>
    <s v="AL14 ; M129321"/>
    <s v="AL14 ; M129321"/>
    <x v="90"/>
    <s v="M129321"/>
    <n v="925"/>
    <x v="0"/>
  </r>
  <r>
    <s v="vif habitat"/>
    <s v="AU33 ; M216588"/>
    <s v="AU33 ; M216588"/>
    <x v="28"/>
    <s v="M216588"/>
    <n v="0"/>
    <x v="0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s v="AN33 ; 1259PMMA"/>
    <s v="AN33 ; 1259PMMA"/>
    <x v="32"/>
    <s v="1259PMMA"/>
    <n v="5"/>
    <x v="0"/>
  </r>
  <r>
    <s v="vif habitat"/>
    <s v="AW60 ; 75663PMMA"/>
    <s v="AW60 ; 75663PMMA"/>
    <x v="21"/>
    <s v="75663PMMA"/>
    <n v="50"/>
    <x v="0"/>
  </r>
  <r>
    <s v="vif habitat"/>
    <s v="AX13 ; 790144"/>
    <s v="AX13 ; 790144"/>
    <x v="27"/>
    <n v="790144"/>
    <n v="100"/>
    <x v="0"/>
  </r>
  <r>
    <s v="vif habitat"/>
    <s v="AX12 ; 708001"/>
    <s v="AX12 ; 708001"/>
    <x v="36"/>
    <n v="708001"/>
    <n v="75"/>
    <x v="0"/>
  </r>
  <r>
    <s v="vif habitat"/>
    <s v="HG62 ; M152594"/>
    <s v="HG62 ; M152594"/>
    <x v="24"/>
    <s v="M152594"/>
    <n v="75"/>
    <x v="0"/>
  </r>
  <r>
    <s v="vif habitat"/>
    <s v="AW88 ; M226173"/>
    <s v="AW88 ; M226173"/>
    <x v="91"/>
    <s v="M226173"/>
    <n v="600"/>
    <x v="0"/>
  </r>
  <r>
    <s v="vif habitat"/>
    <s v="AW99 ; M272041"/>
    <s v="AW99 ; M272041"/>
    <x v="17"/>
    <s v="M272041"/>
    <n v="150"/>
    <x v="0"/>
  </r>
  <r>
    <s v="vif habitat"/>
    <s v="3959 ; M183045PVCR"/>
    <s v="3959 ; M183045PVCR"/>
    <x v="30"/>
    <s v="M183045PVCR"/>
    <n v="25"/>
    <x v="0"/>
  </r>
  <r>
    <s v="vif habitat"/>
    <n v="0"/>
    <n v="0"/>
    <x v="2"/>
    <m/>
    <n v="0"/>
    <x v="1"/>
  </r>
  <r>
    <s v="vif habitat"/>
    <s v="3076 ; EPA075/0110/AASE"/>
    <s v="3076 ; EPA075/0110/AASE"/>
    <x v="1"/>
    <s v="EPA075/0110/AASE"/>
    <n v="1300"/>
    <x v="0"/>
  </r>
  <r>
    <s v="vif habitat"/>
    <s v="3077 ; EPA075/1667/AA"/>
    <s v="3077 ; EPA075/1667/AA"/>
    <x v="6"/>
    <s v="EPA075/1667/AA"/>
    <n v="275"/>
    <x v="0"/>
  </r>
  <r>
    <s v="vif habitat"/>
    <s v="3078 ; EPA075/0529/AA"/>
    <s v="3078 ; EPA075/0529/AA"/>
    <x v="7"/>
    <s v="EPA075/0529/AA"/>
    <n v="1300"/>
    <x v="0"/>
  </r>
  <r>
    <s v="vif habitat"/>
    <s v="6159 ; EPA075/G085/AASE"/>
    <s v="6159 ; EPA075/G085/AASE"/>
    <x v="3"/>
    <s v="EPA075/G085/AASE"/>
    <n v="200"/>
    <x v="0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s v="PURGE-GX ; PURGE-GX"/>
    <s v="PURGE-GX ; PURGE-GX"/>
    <x v="92"/>
    <s v="PURGE-GX"/>
    <n v="0"/>
    <x v="0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n v="0"/>
    <n v="0"/>
    <x v="2"/>
    <m/>
    <n v="0"/>
    <x v="1"/>
  </r>
  <r>
    <s v="vif habitat"/>
    <s v="4959B ; PURGEB"/>
    <s v="4959B ; PURGEB"/>
    <x v="93"/>
    <s v="PURGEB"/>
    <n v="700"/>
    <x v="0"/>
  </r>
  <r>
    <s v="vif habitat"/>
    <s v="AW14 ; MB33M/G070/AA"/>
    <s v="AW14 ; MB33M/G070/AA"/>
    <x v="68"/>
    <s v="MB33M/G070/AA"/>
    <n v="950"/>
    <x v="0"/>
  </r>
  <r>
    <s v="vif habitat"/>
    <s v="AA88 ; EP812/G258/AASE"/>
    <s v="AA88 ; EP812/G258/AASE"/>
    <x v="0"/>
    <s v="EP812/G258/AASE"/>
    <n v="1275"/>
    <x v="0"/>
  </r>
  <r>
    <s v="vif habitat"/>
    <s v="PURGE-GX ; PURGE-GX"/>
    <s v="PURGE-GX ; PURGE-GX"/>
    <x v="92"/>
    <s v="PURGE-GX"/>
    <n v="0"/>
    <x v="0"/>
  </r>
  <r>
    <s v="vif habitat"/>
    <s v="AU83VF1 ; PER198/G070/AB"/>
    <s v="AU83VF1 ; PER198/G070/AB"/>
    <x v="94"/>
    <s v="PER198/G070/AB"/>
    <n v="200"/>
    <x v="2"/>
  </r>
  <r>
    <s v="vif habitat"/>
    <s v="3858 ; PMB010/0200/AA"/>
    <s v="3858 ; PMB010/0200/AA"/>
    <x v="46"/>
    <s v="PMB010/0200/AA"/>
    <n v="400"/>
    <x v="0"/>
  </r>
  <r>
    <s v="vif habitat"/>
    <s v="3857 ; PMB001/0900/AA"/>
    <s v="3857 ; PMB001/0900/AA"/>
    <x v="45"/>
    <s v="PMB001/0900/AA"/>
    <n v="425"/>
    <x v="0"/>
  </r>
  <r>
    <s v="vif habitat"/>
    <s v="3855 ; PMB005/0770/AA"/>
    <s v="3855 ; PMB005/0770/AA"/>
    <x v="95"/>
    <s v="PMB005/0770/AA"/>
    <n v="320"/>
    <x v="0"/>
  </r>
  <r>
    <s v="vif habitat"/>
    <s v="AW47 ; PMB050/0811/AA"/>
    <s v="AW47 ; PMB050/0811/AA"/>
    <x v="42"/>
    <s v="PMB050/0811/AA"/>
    <n v="75"/>
    <x v="0"/>
  </r>
  <r>
    <s v="vif habitat"/>
    <s v="A959S ; 263RB"/>
    <s v="A959S ; 263RB"/>
    <x v="39"/>
    <s v="263RB"/>
    <n v="400"/>
    <x v="0"/>
  </r>
  <r>
    <s v="inventaire matière VF9"/>
    <s v="REBUT ; REBUT"/>
    <s v="REBUT ; REBUT"/>
    <x v="37"/>
    <s v="REBUT"/>
    <n v="2400"/>
    <x v="0"/>
  </r>
  <r>
    <s v="inventaire matière VF9"/>
    <s v="REBUT ; REBUT"/>
    <s v="REBUT ; REBUT"/>
    <x v="37"/>
    <s v="REBUT"/>
    <n v="15600"/>
    <x v="0"/>
  </r>
  <r>
    <s v="inventaire matière VF9"/>
    <s v="AM62VF9 ; AM62VF9"/>
    <s v="AM62VF9 ; AM62VF9"/>
    <x v="96"/>
    <s v="AM62VF9"/>
    <n v="17500"/>
    <x v="0"/>
  </r>
  <r>
    <s v="inventaire matière VF9"/>
    <n v="0"/>
    <n v="0"/>
    <x v="2"/>
    <m/>
    <n v="0"/>
    <x v="1"/>
  </r>
  <r>
    <s v="inventaire matière VF9"/>
    <s v="6008VF9 ; 6008VF9"/>
    <s v="6008VF9 ; 6008VF9"/>
    <x v="97"/>
    <s v="6008VF9"/>
    <n v="11000"/>
    <x v="0"/>
  </r>
  <r>
    <s v="inventaire matière VF9"/>
    <s v="AW29VF9 ; AW29VF9"/>
    <s v="AW29VF9 ; AW29VF9"/>
    <x v="98"/>
    <s v="AW29VF9"/>
    <n v="13200"/>
    <x v="0"/>
  </r>
  <r>
    <s v="inventaire matière VF9"/>
    <s v="AW70VF9 ; AW70VF9"/>
    <s v="AW70VF9 ; AW70VF9"/>
    <x v="83"/>
    <s v="AW70VF9"/>
    <n v="15000"/>
    <x v="0"/>
  </r>
  <r>
    <s v="inventaire matière VF9"/>
    <s v="AW70VF9 ; AW70VF9"/>
    <s v="AW70VF9 ; AW70VF9"/>
    <x v="83"/>
    <s v="AW70VF9"/>
    <n v="10000"/>
    <x v="0"/>
  </r>
  <r>
    <s v="inventaire matière VF9"/>
    <s v="AW71VF9 ; AW71VF9"/>
    <s v="AW71VF9 ; AW71VF9"/>
    <x v="99"/>
    <s v="AW71VF9"/>
    <n v="15000"/>
    <x v="0"/>
  </r>
  <r>
    <s v="inventaire matière VF9"/>
    <s v="AW71VF9 ; AW71VF9"/>
    <s v="AW71VF9 ; AW71VF9"/>
    <x v="99"/>
    <s v="AW71VF9"/>
    <n v="6250"/>
    <x v="0"/>
  </r>
  <r>
    <s v="inventaire matière VF9"/>
    <s v="AW02VF9 ; AW02VF9"/>
    <s v="AW02VF9 ; AW02VF9"/>
    <x v="100"/>
    <s v="AW02VF9"/>
    <n v="2200"/>
    <x v="0"/>
  </r>
  <r>
    <s v="inventaire matière VF9"/>
    <s v="AU78VF9 ; FERM0011"/>
    <s v="AU78VF9 ; FERM0011"/>
    <x v="75"/>
    <s v="FERM0011"/>
    <n v="1250"/>
    <x v="0"/>
  </r>
  <r>
    <s v="inventaire matière VF9"/>
    <s v="REBUT ; REBUT"/>
    <s v="REBUT ; REBUT"/>
    <x v="37"/>
    <s v="REBUT"/>
    <n v="4000"/>
    <x v="0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s v="AW70VF9 ; AW70VF9DEC"/>
    <s v="AW70VF9 ; AW70VF9DEC"/>
    <x v="83"/>
    <s v="AW70VF9DEC"/>
    <n v="7500"/>
    <x v="0"/>
  </r>
  <r>
    <s v="inventaire matière VF9"/>
    <s v="AW02VF9 ; AW02VF9DEC"/>
    <s v="AW02VF9 ; AW02VF9DEC"/>
    <x v="100"/>
    <s v="AW02VF9DEC"/>
    <n v="500"/>
    <x v="0"/>
  </r>
  <r>
    <s v="inventaire matière VF9"/>
    <s v="AW02VF9 ; MENUI0026"/>
    <s v="AW02VF9 ; MENUI0026"/>
    <x v="100"/>
    <s v="MENUI0026"/>
    <n v="435"/>
    <x v="0"/>
  </r>
  <r>
    <s v="inventaire matière VF9"/>
    <s v="AW71VF9 ; RANGE0028"/>
    <s v="AW71VF9 ; RANGE0028"/>
    <x v="99"/>
    <s v="RANGE0028"/>
    <n v="870"/>
    <x v="0"/>
  </r>
  <r>
    <s v="inventaire matière VF9"/>
    <s v="AU78VF9 ; AU78VF9"/>
    <s v="AU78VF9 ; AU78VF9"/>
    <x v="75"/>
    <s v="AU78VF9"/>
    <n v="1250"/>
    <x v="0"/>
  </r>
  <r>
    <s v="inventaire matière VF9"/>
    <s v="6315VF9 ; 6315VF9"/>
    <s v="6315VF9 ; 6315VF9"/>
    <x v="101"/>
    <s v="6315VF9"/>
    <n v="12500"/>
    <x v="0"/>
  </r>
  <r>
    <s v="inventaire matière VF9"/>
    <s v="6068VF9 ; 6068VF9DEC"/>
    <s v="6068VF9 ; 6068VF9DEC"/>
    <x v="102"/>
    <s v="6068VF9DEC"/>
    <n v="8800"/>
    <x v="0"/>
  </r>
  <r>
    <s v="inventaire matière VF9"/>
    <s v="8599VF9 ; 8599VF9DEC"/>
    <s v="8599VF9 ; 8599VF9DEC"/>
    <x v="103"/>
    <s v="8599VF9DEC"/>
    <n v="3000"/>
    <x v="0"/>
  </r>
  <r>
    <s v="inventaire matière VF9"/>
    <s v="AH41 ; KM361"/>
    <s v="AH41 ; KM361"/>
    <x v="71"/>
    <s v="KM361"/>
    <n v="9000"/>
    <x v="0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inventaire matière VF9"/>
    <n v="0"/>
    <n v="0"/>
    <x v="2"/>
    <m/>
    <n v="0"/>
    <x v="1"/>
  </r>
  <r>
    <s v="Stock UC2"/>
    <s v="AW03C ; CWG0049407T"/>
    <s v="AW03C ; CWG0049407T"/>
    <x v="38"/>
    <s v="CWG0049407T"/>
    <n v="2030"/>
    <x v="0"/>
  </r>
  <r>
    <s v="Stock UC2"/>
    <s v="A961K1 ; K2220"/>
    <s v="A961K1 ; K2220"/>
    <x v="5"/>
    <s v="K2220"/>
    <n v="1900"/>
    <x v="0"/>
  </r>
  <r>
    <s v="Stock UC2"/>
    <s v="AM63 ; CZ3041"/>
    <s v="AM63 ; CZ3041"/>
    <x v="104"/>
    <s v="CZ3041"/>
    <n v="500"/>
    <x v="0"/>
  </r>
  <r>
    <s v="Stock UC2"/>
    <s v="A962 ; HYDROCARB95T-OG"/>
    <s v="A962 ; HYDROCARB95T-OG"/>
    <x v="84"/>
    <s v="HYDROCARB95T-OG"/>
    <n v="1000"/>
    <x v="0"/>
  </r>
  <r>
    <s v="Stock UC2"/>
    <s v="AW69R ; GAV/2233/3"/>
    <s v="AW69R ; GAV/2233/3"/>
    <x v="40"/>
    <s v="GAV/2233/3"/>
    <n v="3215"/>
    <x v="0"/>
  </r>
  <r>
    <s v="Stock UC2"/>
    <s v="6008VF9 ; 6008VF9DEC"/>
    <s v="6008VF9 ; 6008VF9DEC"/>
    <x v="97"/>
    <s v="6008VF9DEC"/>
    <n v="2100"/>
    <x v="0"/>
  </r>
  <r>
    <s v="Stock UC2"/>
    <s v="6057 ; CZ3289"/>
    <s v="6057 ; CZ3289"/>
    <x v="81"/>
    <s v="CZ3289"/>
    <n v="200"/>
    <x v="0"/>
  </r>
  <r>
    <s v="Stock UC2"/>
    <s v="AW02VF9 ; MENUI0034"/>
    <s v="AW02VF9 ; MENUI0034"/>
    <x v="100"/>
    <s v="MENUI0034"/>
    <n v="850"/>
    <x v="0"/>
  </r>
  <r>
    <s v="Stock UC2"/>
    <s v="AW02VF9 ; MENUI0026"/>
    <s v="AW02VF9 ; MENUI0026"/>
    <x v="100"/>
    <s v="MENUI0026"/>
    <n v="1100"/>
    <x v="0"/>
  </r>
  <r>
    <s v="Stock UC2"/>
    <s v="AX24VF9 ; AX24VF9AA"/>
    <s v="AX24VF9 ; AX24VF9AA"/>
    <x v="105"/>
    <s v="AX24VF9AA"/>
    <n v="1100"/>
    <x v="0"/>
  </r>
  <r>
    <s v="Stock UC2"/>
    <s v="AX24VF9 ; AX24VF9AB"/>
    <s v="AX24VF9 ; AX24VF9AB"/>
    <x v="105"/>
    <s v="AX24VF9AB"/>
    <n v="1050"/>
    <x v="0"/>
  </r>
  <r>
    <s v="Stock UC2"/>
    <s v="REBUT ; REBUT"/>
    <s v="REBUT ; REBUT"/>
    <x v="37"/>
    <s v="REBUT"/>
    <n v="1900"/>
    <x v="0"/>
  </r>
  <r>
    <s v="Stock UC2"/>
    <n v="0"/>
    <n v="0"/>
    <x v="2"/>
    <m/>
    <n v="0"/>
    <x v="1"/>
  </r>
  <r>
    <s v="Silos 51/52/55/58/61/62/64 et VIF EXT VF9"/>
    <s v="AW70VF9 ; REVET0071SILO"/>
    <s v="AW70VF9 ; REVET0071SILO"/>
    <x v="83"/>
    <s v="REVET0071SILO"/>
    <n v="69600"/>
    <x v="4"/>
  </r>
  <r>
    <s v="Silos 51/52/55/58/61/62/64 et VIF EXT VF9"/>
    <s v="AW71VF9 ; AW71VF9SILO"/>
    <s v="AW71VF9 ; AW71VF9SILO"/>
    <x v="99"/>
    <s v="AW71VF9SILO"/>
    <n v="131500"/>
    <x v="4"/>
  </r>
  <r>
    <s v="Silos 51/52/55/58/61/62/64 et VIF EXT VF9"/>
    <n v="0"/>
    <n v="0"/>
    <x v="2"/>
    <m/>
    <n v="0"/>
    <x v="1"/>
  </r>
  <r>
    <s v="Silos 51/52/55/58/61/62/64 et VIF EXT VF9"/>
    <s v="AW02VF9 ; AW02VF9SILO"/>
    <s v="AW02VF9 ; AW02VF9SILO"/>
    <x v="100"/>
    <s v="AW02VF9SILO"/>
    <n v="81200"/>
    <x v="4"/>
  </r>
  <r>
    <s v="Silos 51/52/55/58/61/62/64 et VIF EXT VF9"/>
    <s v="AW70VF9 ; REVET0063SILO"/>
    <s v="AW70VF9 ; REVET0063SILO"/>
    <x v="83"/>
    <s v="REVET0063SILO"/>
    <n v="103000"/>
    <x v="4"/>
  </r>
  <r>
    <s v="Silos 51/52/55/58/61/62/64 et VIF EXT VF9"/>
    <s v="AW02VF9 ; AW02VF9SILO"/>
    <s v="AW02VF9 ; AW02VF9SILO"/>
    <x v="100"/>
    <s v="AW02VF9SILO"/>
    <n v="99750"/>
    <x v="4"/>
  </r>
  <r>
    <s v="Silos 51/52/55/58/61/62/64 et VIF EXT VF9"/>
    <s v="AW02VF9 ; AW02VF9SILO"/>
    <s v="AW02VF9 ; AW02VF9SILO"/>
    <x v="100"/>
    <s v="AW02VF9SILO"/>
    <n v="41300"/>
    <x v="4"/>
  </r>
  <r>
    <s v="inventaire matière VF9"/>
    <s v="A959SE2 ; S1000-SILO8"/>
    <s v="A959SE2 ; S1000-SILO8"/>
    <x v="106"/>
    <s v="S1000-SILO8"/>
    <n v="6710"/>
    <x v="5"/>
  </r>
  <r>
    <s v="inventaire matière VF9"/>
    <s v="A959L2 ; S5902-SILO9"/>
    <s v="A959L2 ; S5902-SILO9"/>
    <x v="77"/>
    <s v="S5902-SILO9"/>
    <n v="37680"/>
    <x v="4"/>
  </r>
  <r>
    <s v="inventaire matière VF9"/>
    <s v="A959A2 ; S110P-SILO10"/>
    <s v="A959A2 ; S110P-SILO10"/>
    <x v="107"/>
    <s v="S110P-SILO10"/>
    <n v="59609"/>
    <x v="6"/>
  </r>
  <r>
    <s v="inventaire matière VF9"/>
    <s v="A959S ; 263RB-SILO11"/>
    <s v="A959S ; 263RB-SILO11"/>
    <x v="39"/>
    <s v="263RB-SILO11"/>
    <n v="0"/>
    <x v="7"/>
  </r>
  <r>
    <s v="inventaire matière VF9"/>
    <s v="A962 ; 95T-SILO12"/>
    <s v="A962 ; 95T-SILO12"/>
    <x v="84"/>
    <s v="95T-SILO12"/>
    <n v="1830"/>
    <x v="8"/>
  </r>
  <r>
    <s v="inventaire matière VF9"/>
    <s v="A959SE ; S800-SILO21"/>
    <s v="A959SE ; S800-SILO21"/>
    <x v="108"/>
    <s v="S800-SILO21"/>
    <n v="78783"/>
    <x v="9"/>
  </r>
  <r>
    <s v="inventaire matière VF9"/>
    <s v="A959A ; S099-SILO22"/>
    <s v="A959A ; S099-SILO22"/>
    <x v="109"/>
    <s v="S099-SILO22"/>
    <n v="66164"/>
    <x v="10"/>
  </r>
  <r>
    <s v="inventaire matière VF9"/>
    <s v="AH41 ; KM361-SILO23"/>
    <s v="AH41 ; KM361-SILO23"/>
    <x v="71"/>
    <s v="KM361-SILO23"/>
    <n v="8510"/>
    <x v="11"/>
  </r>
  <r>
    <s v="inventaire matière VF9"/>
    <s v="A961T ; TIONA168-SILO24"/>
    <s v="A961T ; TIONA168-SILO24"/>
    <x v="110"/>
    <s v="TIONA168-SILO24"/>
    <n v="8750"/>
    <x v="12"/>
  </r>
  <r>
    <s v="inventaire matière VF9"/>
    <s v="A962 ; 95T-SILO25"/>
    <s v="A962 ; 95T-SILO25"/>
    <x v="84"/>
    <s v="95T-SILO25"/>
    <n v="50853"/>
    <x v="13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  <r>
    <m/>
    <m/>
    <m/>
    <x v="111"/>
    <m/>
    <m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334:K349" firstHeaderRow="1" firstDataRow="1" firstDataCol="1"/>
  <pivotFields count="6">
    <pivotField axis="axisRow" showAll="0" defaultSubtotal="0">
      <items count="14">
        <item x="3"/>
        <item x="1"/>
        <item x="2"/>
        <item x="5"/>
        <item x="7"/>
        <item x="6"/>
        <item x="0"/>
        <item x="8"/>
        <item x="9"/>
        <item x="10"/>
        <item x="11"/>
        <item x="13"/>
        <item x="12"/>
        <item x="4"/>
      </items>
    </pivotField>
    <pivotField showAll="0"/>
    <pivotField showAll="0"/>
    <pivotField showAll="0"/>
    <pivotField showAll="0"/>
    <pivotField dataField="1"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Somme de Quantité" fld="5" baseField="0" baseItem="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N3:O145" firstHeaderRow="1" firstDataRow="1" firstDataCol="1"/>
  <pivotFields count="5">
    <pivotField axis="axisRow" showAll="0" sortType="ascending" defaultSubtotal="0">
      <items count="141">
        <item x="2"/>
        <item x="1"/>
        <item x="6"/>
        <item x="7"/>
        <item x="106"/>
        <item x="45"/>
        <item x="46"/>
        <item x="30"/>
        <item x="16"/>
        <item x="104"/>
        <item x="75"/>
        <item x="82"/>
        <item x="108"/>
        <item x="123"/>
        <item x="83"/>
        <item x="120"/>
        <item x="95"/>
        <item x="3"/>
        <item x="20"/>
        <item x="19"/>
        <item x="8"/>
        <item x="119"/>
        <item x="22"/>
        <item x="99"/>
        <item x="18"/>
        <item x="121"/>
        <item x="137"/>
        <item x="133"/>
        <item x="97"/>
        <item x="44"/>
        <item x="79"/>
        <item x="78"/>
        <item x="132"/>
        <item x="39"/>
        <item x="134"/>
        <item x="136"/>
        <item x="131"/>
        <item x="56"/>
        <item x="94"/>
        <item x="57"/>
        <item x="58"/>
        <item x="5"/>
        <item x="139"/>
        <item x="135"/>
        <item x="140"/>
        <item x="92"/>
        <item x="0"/>
        <item x="72"/>
        <item x="138"/>
        <item x="55"/>
        <item x="101"/>
        <item x="53"/>
        <item x="65"/>
        <item x="80"/>
        <item x="31"/>
        <item x="54"/>
        <item x="107"/>
        <item x="122"/>
        <item x="52"/>
        <item x="25"/>
        <item x="48"/>
        <item x="32"/>
        <item x="60"/>
        <item x="61"/>
        <item x="62"/>
        <item x="63"/>
        <item x="64"/>
        <item x="9"/>
        <item x="50"/>
        <item x="51"/>
        <item x="29"/>
        <item x="28"/>
        <item x="98"/>
        <item x="47"/>
        <item x="118"/>
        <item x="76"/>
        <item x="113"/>
        <item x="91"/>
        <item x="86"/>
        <item x="81"/>
        <item x="49"/>
        <item x="105"/>
        <item x="4"/>
        <item x="10"/>
        <item x="11"/>
        <item x="23"/>
        <item x="112"/>
        <item x="115"/>
        <item x="129"/>
        <item x="116"/>
        <item x="124"/>
        <item x="41"/>
        <item x="38"/>
        <item x="33"/>
        <item x="59"/>
        <item x="68"/>
        <item x="69"/>
        <item x="15"/>
        <item x="66"/>
        <item x="67"/>
        <item x="109"/>
        <item x="34"/>
        <item x="100"/>
        <item x="42"/>
        <item x="21"/>
        <item x="85"/>
        <item x="84"/>
        <item x="93"/>
        <item x="40"/>
        <item x="110"/>
        <item x="114"/>
        <item x="88"/>
        <item x="130"/>
        <item x="87"/>
        <item x="89"/>
        <item x="127"/>
        <item x="90"/>
        <item x="111"/>
        <item x="128"/>
        <item x="117"/>
        <item x="102"/>
        <item x="13"/>
        <item x="12"/>
        <item x="17"/>
        <item x="14"/>
        <item x="36"/>
        <item x="27"/>
        <item x="74"/>
        <item x="125"/>
        <item x="126"/>
        <item x="96"/>
        <item x="26"/>
        <item x="24"/>
        <item x="77"/>
        <item x="43"/>
        <item x="73"/>
        <item x="103"/>
        <item x="35"/>
        <item x="37"/>
        <item x="70"/>
        <item x="71"/>
      </items>
    </pivotField>
    <pivotField showAll="0" defaultSubtotal="0"/>
    <pivotField showAll="0" defaultSubtotal="0"/>
    <pivotField showAll="0" defaultSubtotal="0"/>
    <pivotField dataField="1" numFmtId="166" showAll="0" defaultSubtotal="0"/>
  </pivotFields>
  <rowFields count="1">
    <field x="0"/>
  </rowFields>
  <rowItems count="1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 t="grand">
      <x/>
    </i>
  </rowItems>
  <colItems count="1">
    <i/>
  </colItems>
  <dataFields count="1">
    <dataField name="Somme de Quantité" fld="4" baseField="0" baseItem="1" numFmtId="166"/>
  </dataField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3:K105" firstHeaderRow="1" firstDataRow="1" firstDataCol="1"/>
  <pivotFields count="7">
    <pivotField showAll="0" defaultSubtotal="0"/>
    <pivotField showAll="0" defaultSubtotal="0"/>
    <pivotField showAll="0" defaultSubtotal="0"/>
    <pivotField axis="axisRow" showAll="0" sortType="ascending" defaultSubtotal="0">
      <items count="112">
        <item h="1" sd="0" x="2"/>
        <item sd="0" x="1"/>
        <item sd="0" x="6"/>
        <item sd="0" x="7"/>
        <item sd="0" x="95"/>
        <item sd="0" x="45"/>
        <item sd="0" x="46"/>
        <item sd="0" x="30"/>
        <item sd="0" x="16"/>
        <item sd="0" x="81"/>
        <item sd="0" x="3"/>
        <item sd="0" x="20"/>
        <item sd="0" x="19"/>
        <item sd="0" x="8"/>
        <item sd="0" x="22"/>
        <item sd="0" x="88"/>
        <item sd="0" x="18"/>
        <item sd="0" x="93"/>
        <item sd="0" x="74"/>
        <item sd="0" x="97"/>
        <item sd="0" x="102"/>
        <item sd="0" x="85"/>
        <item sd="0" x="101"/>
        <item sd="0" x="103"/>
        <item sd="0" x="109"/>
        <item sd="0" x="107"/>
        <item sd="0" x="44"/>
        <item sd="0" x="78"/>
        <item sd="0" x="77"/>
        <item sd="0" x="39"/>
        <item sd="0" x="108"/>
        <item sd="0" x="106"/>
        <item sd="0" x="56"/>
        <item sd="0" x="57"/>
        <item sd="0" x="5"/>
        <item sd="0" x="110"/>
        <item sd="0" x="84"/>
        <item sd="0" x="0"/>
        <item sd="0" x="71"/>
        <item sd="0" x="55"/>
        <item sd="0" x="90"/>
        <item sd="0" x="53"/>
        <item sd="0" x="64"/>
        <item sd="0" x="79"/>
        <item sd="0" x="31"/>
        <item sd="0" x="54"/>
        <item sd="0" x="96"/>
        <item sd="0" x="104"/>
        <item sd="0" x="52"/>
        <item sd="0" x="25"/>
        <item sd="0" x="48"/>
        <item sd="0" x="32"/>
        <item sd="0" x="59"/>
        <item sd="0" x="60"/>
        <item sd="0" x="61"/>
        <item sd="0" x="62"/>
        <item sd="0" x="63"/>
        <item sd="0" x="9"/>
        <item sd="0" x="50"/>
        <item sd="0" x="51"/>
        <item sd="0" x="29"/>
        <item sd="0" x="28"/>
        <item sd="0" x="87"/>
        <item sd="0" x="47"/>
        <item sd="0" x="75"/>
        <item sd="0" x="80"/>
        <item h="1" x="49"/>
        <item sd="0" x="94"/>
        <item sd="0" x="4"/>
        <item sd="0" x="10"/>
        <item sd="0" x="11"/>
        <item sd="0" x="23"/>
        <item sd="0" x="100"/>
        <item sd="0" x="41"/>
        <item sd="0" x="38"/>
        <item sd="0" x="33"/>
        <item sd="0" x="58"/>
        <item sd="0" x="67"/>
        <item sd="0" x="68"/>
        <item sd="0" x="15"/>
        <item sd="0" x="65"/>
        <item sd="0" x="66"/>
        <item sd="0" x="98"/>
        <item sd="0" x="34"/>
        <item sd="0" x="89"/>
        <item sd="0" x="42"/>
        <item sd="0" x="21"/>
        <item sd="0" x="82"/>
        <item sd="0" x="40"/>
        <item sd="0" x="83"/>
        <item sd="0" x="99"/>
        <item sd="0" x="91"/>
        <item sd="0" x="13"/>
        <item sd="0" x="12"/>
        <item sd="0" x="17"/>
        <item sd="0" x="14"/>
        <item sd="0" x="36"/>
        <item sd="0" x="27"/>
        <item sd="0" x="73"/>
        <item sd="0" x="105"/>
        <item h="1" sd="0" x="86"/>
        <item sd="0" x="26"/>
        <item sd="0" x="24"/>
        <item h="1" sd="0" x="76"/>
        <item h="1" sd="0" x="43"/>
        <item h="1" sd="0" x="72"/>
        <item h="1" sd="0" x="92"/>
        <item sd="0" x="35"/>
        <item h="1" sd="0" x="37"/>
        <item h="1" sd="0" x="69"/>
        <item h="1" sd="0" x="70"/>
        <item h="1" sd="0" x="111"/>
      </items>
    </pivotField>
    <pivotField showAll="0" defaultSubtotal="0"/>
    <pivotField dataField="1" showAll="0" defaultSubtotal="0"/>
    <pivotField axis="axisRow" showAll="0" defaultSubtotal="0">
      <items count="15">
        <item x="1"/>
        <item x="3"/>
        <item sd="0" x="0"/>
        <item sd="0" x="4"/>
        <item x="2"/>
        <item x="1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3"/>
    <field x="6"/>
  </rowFields>
  <rowItems count="10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1"/>
    </i>
    <i>
      <x v="102"/>
    </i>
    <i>
      <x v="107"/>
    </i>
    <i t="grand">
      <x/>
    </i>
  </rowItems>
  <colItems count="1">
    <i/>
  </colItems>
  <dataFields count="1">
    <dataField name="Somme de Quantité" fld="5" baseField="3" baseItem="0" numFmtId="166"/>
  </dataField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comments" Target="../comments4.xml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5" Type="http://schemas.openxmlformats.org/officeDocument/2006/relationships/comments" Target="../comments5.xml"/><Relationship Id="rId4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ctrlProp" Target="../ctrlProps/ctrlProp14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3.vml"/><Relationship Id="rId5" Type="http://schemas.openxmlformats.org/officeDocument/2006/relationships/drawing" Target="../drawings/drawing13.xml"/><Relationship Id="rId4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:M500"/>
  <sheetViews>
    <sheetView topLeftCell="A2" workbookViewId="0">
      <selection activeCell="K2" sqref="K2:K500"/>
    </sheetView>
  </sheetViews>
  <sheetFormatPr baseColWidth="10" defaultRowHeight="12.75" x14ac:dyDescent="0.2"/>
  <cols>
    <col min="1" max="2" width="5.42578125" bestFit="1" customWidth="1"/>
    <col min="4" max="4" width="16.5703125" bestFit="1" customWidth="1"/>
    <col min="5" max="5" width="17.28515625" style="65" bestFit="1" customWidth="1"/>
    <col min="6" max="6" width="21.7109375" style="65" bestFit="1" customWidth="1"/>
    <col min="7" max="7" width="16.5703125" bestFit="1" customWidth="1"/>
    <col min="8" max="8" width="65.85546875" bestFit="1" customWidth="1"/>
    <col min="9" max="10" width="31.42578125" bestFit="1" customWidth="1"/>
    <col min="11" max="11" width="27.85546875" bestFit="1" customWidth="1"/>
    <col min="12" max="12" width="14.5703125" bestFit="1" customWidth="1"/>
  </cols>
  <sheetData>
    <row r="1" spans="4:12" ht="15" x14ac:dyDescent="0.25">
      <c r="D1" s="232" t="str">
        <f>'[1]BASE DONNEES INGREDIENTS_VF9'!F2</f>
        <v>MATIERE</v>
      </c>
      <c r="E1" s="320" t="str">
        <f>'[1]BASE DONNEES INGREDIENTS_VF9'!G2</f>
        <v>CODE GESTION</v>
      </c>
      <c r="F1" s="320" t="str">
        <f>'[1]BASE DONNEES INGREDIENTS_VF9'!H2</f>
        <v>REF FOURNISSEUR</v>
      </c>
      <c r="G1" s="232" t="str">
        <f>'[1]BASE DONNEES INGREDIENTS_VF9'!I2</f>
        <v>FOURNISSEUR</v>
      </c>
      <c r="H1" s="232" t="str">
        <f>'[1]BASE DONNEES INGREDIENTS_VF9'!J2</f>
        <v>COMMENTAIRES</v>
      </c>
      <c r="I1" s="232" t="str">
        <f>'[1]BASE DONNEES INGREDIENTS_VF9'!K2</f>
        <v>GFX GESTION ; FOURNISSEUR</v>
      </c>
      <c r="J1" s="233" t="str">
        <f>'[1]BASE DONNEES INGREDIENTS_VF9'!L2</f>
        <v>FOURNISSEUR - GFX GESTION</v>
      </c>
      <c r="K1" s="90" t="s">
        <v>211</v>
      </c>
      <c r="L1" s="231" t="str">
        <f>'[1]BASE DONNEES INGREDIENTS_VF9'!E2</f>
        <v>EMPLACEMENT</v>
      </c>
    </row>
    <row r="2" spans="4:12" ht="15" x14ac:dyDescent="0.25">
      <c r="D2" s="235" t="str">
        <f>'[1]BASE DONNEES INGREDIENTS_VF9'!F3</f>
        <v>SOUPLES</v>
      </c>
      <c r="E2" s="318">
        <f>'[1]BASE DONNEES INGREDIENTS_VF9'!G3</f>
        <v>3076</v>
      </c>
      <c r="F2" s="318" t="str">
        <f>'[1]BASE DONNEES INGREDIENTS_VF9'!H3</f>
        <v>EPA075/0110/AASE</v>
      </c>
      <c r="G2" s="235" t="str">
        <f>'[1]BASE DONNEES INGREDIENTS_VF9'!I3</f>
        <v>SOLVAY</v>
      </c>
      <c r="H2" s="235" t="str">
        <f>'[1]BASE DONNEES INGREDIENTS_VF9'!J3</f>
        <v>PVC SOUPLE BLANC EPA0750110</v>
      </c>
      <c r="I2" s="235" t="str">
        <f>'[1]BASE DONNEES INGREDIENTS_VF9'!K3</f>
        <v>3076 ; EPA075/0110/AASE</v>
      </c>
      <c r="J2" s="236" t="str">
        <f>'[1]BASE DONNEES INGREDIENTS_VF9'!L3</f>
        <v>EPA075/0110/AASE ; 3076</v>
      </c>
      <c r="L2" s="234" t="str">
        <f>'[1]BASE DONNEES INGREDIENTS_VF9'!E3</f>
        <v>MAT</v>
      </c>
    </row>
    <row r="3" spans="4:12" x14ac:dyDescent="0.2">
      <c r="D3" s="238" t="str">
        <f>'[1]BASE DONNEES INGREDIENTS_VF9'!F4</f>
        <v>SOUPLES</v>
      </c>
      <c r="E3" s="319">
        <f>'[1]BASE DONNEES INGREDIENTS_VF9'!G4</f>
        <v>3077</v>
      </c>
      <c r="F3" s="319" t="str">
        <f>'[1]BASE DONNEES INGREDIENTS_VF9'!H4</f>
        <v>EPA075/1667/AA</v>
      </c>
      <c r="G3" s="238" t="str">
        <f>'[1]BASE DONNEES INGREDIENTS_VF9'!I4</f>
        <v>SOLVAY</v>
      </c>
      <c r="H3" s="238" t="str">
        <f>'[1]BASE DONNEES INGREDIENTS_VF9'!J4</f>
        <v>PVC SOUPLE JAUNE EPA0751667</v>
      </c>
      <c r="I3" s="238" t="str">
        <f>'[1]BASE DONNEES INGREDIENTS_VF9'!K4</f>
        <v>3077 ; EPA075/1667/AA</v>
      </c>
      <c r="J3" s="239" t="str">
        <f>'[1]BASE DONNEES INGREDIENTS_VF9'!L4</f>
        <v>EPA075/1667/AA ; 3077</v>
      </c>
      <c r="L3" s="237" t="str">
        <f>'[1]BASE DONNEES INGREDIENTS_VF9'!E4</f>
        <v>MAT</v>
      </c>
    </row>
    <row r="4" spans="4:12" ht="15" x14ac:dyDescent="0.25">
      <c r="D4" s="235" t="str">
        <f>'[1]BASE DONNEES INGREDIENTS_VF9'!F5</f>
        <v>SOUPLES</v>
      </c>
      <c r="E4" s="318">
        <f>'[1]BASE DONNEES INGREDIENTS_VF9'!G5</f>
        <v>3078</v>
      </c>
      <c r="F4" s="318" t="str">
        <f>'[1]BASE DONNEES INGREDIENTS_VF9'!H5</f>
        <v>EPA075/0529/AA</v>
      </c>
      <c r="G4" s="235" t="str">
        <f>'[1]BASE DONNEES INGREDIENTS_VF9'!I5</f>
        <v>SOLVAY</v>
      </c>
      <c r="H4" s="235" t="str">
        <f>'[1]BASE DONNEES INGREDIENTS_VF9'!J5</f>
        <v>PVC SOUPLE MARRON EPA0750529</v>
      </c>
      <c r="I4" s="235" t="str">
        <f>'[1]BASE DONNEES INGREDIENTS_VF9'!K5</f>
        <v>3078 ; EPA075/0529/AA</v>
      </c>
      <c r="J4" s="236" t="str">
        <f>'[1]BASE DONNEES INGREDIENTS_VF9'!L5</f>
        <v>EPA075/0529/AA ; 3078</v>
      </c>
      <c r="L4" s="234" t="str">
        <f>'[1]BASE DONNEES INGREDIENTS_VF9'!E5</f>
        <v>MAT</v>
      </c>
    </row>
    <row r="5" spans="4:12" x14ac:dyDescent="0.2">
      <c r="D5" s="238" t="str">
        <f>'[1]BASE DONNEES INGREDIENTS_VF9'!F6</f>
        <v>COLORANT</v>
      </c>
      <c r="E5" s="319">
        <f>'[1]BASE DONNEES INGREDIENTS_VF9'!G6</f>
        <v>3855</v>
      </c>
      <c r="F5" s="319" t="str">
        <f>'[1]BASE DONNEES INGREDIENTS_VF9'!H6</f>
        <v>PMB005/0770/AA</v>
      </c>
      <c r="G5" s="238">
        <f>'[1]BASE DONNEES INGREDIENTS_VF9'!I6</f>
        <v>0</v>
      </c>
      <c r="H5" s="238" t="str">
        <f>'[1]BASE DONNEES INGREDIENTS_VF9'!J6</f>
        <v>PIGMENT BLEU CONCENTRE 5%</v>
      </c>
      <c r="I5" s="238" t="str">
        <f>'[1]BASE DONNEES INGREDIENTS_VF9'!K6</f>
        <v>3855 ; PMB005/0770/AA</v>
      </c>
      <c r="J5" s="239" t="str">
        <f>'[1]BASE DONNEES INGREDIENTS_VF9'!L6</f>
        <v>PMB005/0770/AA ; 3855</v>
      </c>
      <c r="L5" s="237" t="str">
        <f>'[1]BASE DONNEES INGREDIENTS_VF9'!E6</f>
        <v>MAT</v>
      </c>
    </row>
    <row r="6" spans="4:12" ht="15" x14ac:dyDescent="0.25">
      <c r="D6" s="235" t="str">
        <f>'[1]BASE DONNEES INGREDIENTS_VF9'!F7</f>
        <v>COLORANT</v>
      </c>
      <c r="E6" s="318">
        <f>'[1]BASE DONNEES INGREDIENTS_VF9'!G7</f>
        <v>3857</v>
      </c>
      <c r="F6" s="318" t="str">
        <f>'[1]BASE DONNEES INGREDIENTS_VF9'!H7</f>
        <v>PMB001/0900/AA</v>
      </c>
      <c r="G6" s="235">
        <f>'[1]BASE DONNEES INGREDIENTS_VF9'!I7</f>
        <v>0</v>
      </c>
      <c r="H6" s="235" t="str">
        <f>'[1]BASE DONNEES INGREDIENTS_VF9'!J7</f>
        <v>PIGMENT NOIR CONCENTRE 1%</v>
      </c>
      <c r="I6" s="235" t="str">
        <f>'[1]BASE DONNEES INGREDIENTS_VF9'!K7</f>
        <v>3857 ; PMB001/0900/AA</v>
      </c>
      <c r="J6" s="236" t="str">
        <f>'[1]BASE DONNEES INGREDIENTS_VF9'!L7</f>
        <v>PMB001/0900/AA ; 3857</v>
      </c>
      <c r="L6" s="234" t="str">
        <f>'[1]BASE DONNEES INGREDIENTS_VF9'!E7</f>
        <v>MAT</v>
      </c>
    </row>
    <row r="7" spans="4:12" x14ac:dyDescent="0.2">
      <c r="D7" s="238" t="str">
        <f>'[1]BASE DONNEES INGREDIENTS_VF9'!F8</f>
        <v>COLORANT</v>
      </c>
      <c r="E7" s="319">
        <f>'[1]BASE DONNEES INGREDIENTS_VF9'!G8</f>
        <v>3858</v>
      </c>
      <c r="F7" s="319" t="str">
        <f>'[1]BASE DONNEES INGREDIENTS_VF9'!H8</f>
        <v>PMB010/0200/AA</v>
      </c>
      <c r="G7" s="238">
        <f>'[1]BASE DONNEES INGREDIENTS_VF9'!I8</f>
        <v>0</v>
      </c>
      <c r="H7" s="238" t="str">
        <f>'[1]BASE DONNEES INGREDIENTS_VF9'!J8</f>
        <v>PIGMENT JAUNE CONCENTRE 10%</v>
      </c>
      <c r="I7" s="238" t="str">
        <f>'[1]BASE DONNEES INGREDIENTS_VF9'!K8</f>
        <v>3858 ; PMB010/0200/AA</v>
      </c>
      <c r="J7" s="239" t="str">
        <f>'[1]BASE DONNEES INGREDIENTS_VF9'!L8</f>
        <v>PMB010/0200/AA ; 3858</v>
      </c>
      <c r="L7" s="237" t="str">
        <f>'[1]BASE DONNEES INGREDIENTS_VF9'!E8</f>
        <v>MAT</v>
      </c>
    </row>
    <row r="8" spans="4:12" ht="15" x14ac:dyDescent="0.25">
      <c r="D8" s="235" t="str">
        <f>'[1]BASE DONNEES INGREDIENTS_VF9'!F9</f>
        <v>SOUPLES</v>
      </c>
      <c r="E8" s="318">
        <f>'[1]BASE DONNEES INGREDIENTS_VF9'!G9</f>
        <v>3958</v>
      </c>
      <c r="F8" s="318" t="str">
        <f>'[1]BASE DONNEES INGREDIENTS_VF9'!H9</f>
        <v>X</v>
      </c>
      <c r="G8" s="235" t="str">
        <f>'[1]BASE DONNEES INGREDIENTS_VF9'!I9</f>
        <v>ELIAN</v>
      </c>
      <c r="H8" s="235" t="str">
        <f>'[1]BASE DONNEES INGREDIENTS_VF9'!J9</f>
        <v>COLORANT JAUNE</v>
      </c>
      <c r="I8" s="235" t="str">
        <f>'[1]BASE DONNEES INGREDIENTS_VF9'!K9</f>
        <v>3958 ; X</v>
      </c>
      <c r="J8" s="236" t="str">
        <f>'[1]BASE DONNEES INGREDIENTS_VF9'!L9</f>
        <v>X ; 3958</v>
      </c>
      <c r="L8" s="234" t="str">
        <f>'[1]BASE DONNEES INGREDIENTS_VF9'!E9</f>
        <v>MAT</v>
      </c>
    </row>
    <row r="9" spans="4:12" x14ac:dyDescent="0.2">
      <c r="D9" s="238" t="str">
        <f>'[1]BASE DONNEES INGREDIENTS_VF9'!F10</f>
        <v>COLORANT</v>
      </c>
      <c r="E9" s="319">
        <f>'[1]BASE DONNEES INGREDIENTS_VF9'!G10</f>
        <v>3959</v>
      </c>
      <c r="F9" s="319" t="str">
        <f>'[1]BASE DONNEES INGREDIENTS_VF9'!H10</f>
        <v>M183045PVCR</v>
      </c>
      <c r="G9" s="238" t="str">
        <f>'[1]BASE DONNEES INGREDIENTS_VF9'!I10</f>
        <v>ELIAN</v>
      </c>
      <c r="H9" s="238" t="str">
        <f>'[1]BASE DONNEES INGREDIENTS_VF9'!J10</f>
        <v>MM MARRON A 2%</v>
      </c>
      <c r="I9" s="238" t="str">
        <f>'[1]BASE DONNEES INGREDIENTS_VF9'!K10</f>
        <v>3959 ; M183045PVCR</v>
      </c>
      <c r="J9" s="239" t="str">
        <f>'[1]BASE DONNEES INGREDIENTS_VF9'!L10</f>
        <v>M183045PVCR ; 3959</v>
      </c>
      <c r="L9" s="237" t="str">
        <f>'[1]BASE DONNEES INGREDIENTS_VF9'!E10</f>
        <v>MAT</v>
      </c>
    </row>
    <row r="10" spans="4:12" ht="15" x14ac:dyDescent="0.25">
      <c r="D10" s="235" t="str">
        <f>'[1]BASE DONNEES INGREDIENTS_VF9'!F11</f>
        <v>COLORANT</v>
      </c>
      <c r="E10" s="318">
        <f>'[1]BASE DONNEES INGREDIENTS_VF9'!G11</f>
        <v>3960</v>
      </c>
      <c r="F10" s="318" t="str">
        <f>'[1]BASE DONNEES INGREDIENTS_VF9'!H11</f>
        <v>M215055</v>
      </c>
      <c r="G10" s="235" t="str">
        <f>'[1]BASE DONNEES INGREDIENTS_VF9'!I11</f>
        <v>ELIAN</v>
      </c>
      <c r="H10" s="235" t="str">
        <f>'[1]BASE DONNEES INGREDIENTS_VF9'!J11</f>
        <v>COLORANT JAUNE SPACY</v>
      </c>
      <c r="I10" s="235" t="str">
        <f>'[1]BASE DONNEES INGREDIENTS_VF9'!K11</f>
        <v>3960 ; M215055</v>
      </c>
      <c r="J10" s="236" t="str">
        <f>'[1]BASE DONNEES INGREDIENTS_VF9'!L11</f>
        <v>M215055 ; 3960</v>
      </c>
      <c r="L10" s="234" t="str">
        <f>'[1]BASE DONNEES INGREDIENTS_VF9'!E11</f>
        <v>MAT</v>
      </c>
    </row>
    <row r="11" spans="4:12" x14ac:dyDescent="0.2">
      <c r="D11" s="238" t="str">
        <f>'[1]BASE DONNEES INGREDIENTS_VF9'!F12</f>
        <v>PURGE</v>
      </c>
      <c r="E11" s="319">
        <f>'[1]BASE DONNEES INGREDIENTS_VF9'!G12</f>
        <v>4959</v>
      </c>
      <c r="F11" s="319" t="str">
        <f>'[1]BASE DONNEES INGREDIENTS_VF9'!H12</f>
        <v>ER778CZ/6560SE</v>
      </c>
      <c r="G11" s="238" t="str">
        <f>'[1]BASE DONNEES INGREDIENTS_VF9'!I12</f>
        <v>SOLVAY</v>
      </c>
      <c r="H11" s="238" t="str">
        <f>'[1]BASE DONNEES INGREDIENTS_VF9'!J12</f>
        <v>Purge verte</v>
      </c>
      <c r="I11" s="238" t="str">
        <f>'[1]BASE DONNEES INGREDIENTS_VF9'!K12</f>
        <v>4959 ; ER778CZ/6560SE</v>
      </c>
      <c r="J11" s="239" t="str">
        <f>'[1]BASE DONNEES INGREDIENTS_VF9'!L12</f>
        <v>ER778CZ/6560SE ; 4959</v>
      </c>
      <c r="L11" s="237" t="str">
        <f>'[1]BASE DONNEES INGREDIENTS_VF9'!E12</f>
        <v>MAT</v>
      </c>
    </row>
    <row r="12" spans="4:12" ht="15" x14ac:dyDescent="0.25">
      <c r="D12" s="235" t="str">
        <f>'[1]BASE DONNEES INGREDIENTS_VF9'!F13</f>
        <v>ONEPACK</v>
      </c>
      <c r="E12" s="318">
        <f>'[1]BASE DONNEES INGREDIENTS_VF9'!G13</f>
        <v>6057</v>
      </c>
      <c r="F12" s="318" t="str">
        <f>'[1]BASE DONNEES INGREDIENTS_VF9'!H13</f>
        <v>CZ3289</v>
      </c>
      <c r="G12" s="235" t="str">
        <f>'[1]BASE DONNEES INGREDIENTS_VF9'!I13</f>
        <v>REAGENS</v>
      </c>
      <c r="H12" s="235" t="str">
        <f>'[1]BASE DONNEES INGREDIENTS_VF9'!J13</f>
        <v>ONE PACK CaZn MENUISERIE</v>
      </c>
      <c r="I12" s="235" t="str">
        <f>'[1]BASE DONNEES INGREDIENTS_VF9'!K13</f>
        <v>6057 ; CZ3289</v>
      </c>
      <c r="J12" s="236" t="str">
        <f>'[1]BASE DONNEES INGREDIENTS_VF9'!L13</f>
        <v>CZ3289 ; 6057</v>
      </c>
      <c r="L12" s="234" t="str">
        <f>'[1]BASE DONNEES INGREDIENTS_VF9'!E13</f>
        <v>MAT</v>
      </c>
    </row>
    <row r="13" spans="4:12" x14ac:dyDescent="0.2">
      <c r="D13" s="238" t="str">
        <f>'[1]BASE DONNEES INGREDIENTS_VF9'!F14</f>
        <v>ONEPACK</v>
      </c>
      <c r="E13" s="319">
        <f>'[1]BASE DONNEES INGREDIENTS_VF9'!G14</f>
        <v>6158</v>
      </c>
      <c r="F13" s="319" t="str">
        <f>'[1]BASE DONNEES INGREDIENTS_VF9'!H14</f>
        <v>CZ3282</v>
      </c>
      <c r="G13" s="238" t="str">
        <f>'[1]BASE DONNEES INGREDIENTS_VF9'!I14</f>
        <v>REAGENS</v>
      </c>
      <c r="H13" s="238" t="str">
        <f>'[1]BASE DONNEES INGREDIENTS_VF9'!J14</f>
        <v>ONE PACK RANGEMENT ET CLOISON</v>
      </c>
      <c r="I13" s="238" t="str">
        <f>'[1]BASE DONNEES INGREDIENTS_VF9'!K14</f>
        <v>6158 ; CZ3282</v>
      </c>
      <c r="J13" s="239" t="str">
        <f>'[1]BASE DONNEES INGREDIENTS_VF9'!L14</f>
        <v>CZ3282 ; 6158</v>
      </c>
      <c r="L13" s="237" t="str">
        <f>'[1]BASE DONNEES INGREDIENTS_VF9'!E14</f>
        <v>MAT</v>
      </c>
    </row>
    <row r="14" spans="4:12" ht="15" x14ac:dyDescent="0.25">
      <c r="D14" s="235" t="str">
        <f>'[1]BASE DONNEES INGREDIENTS_VF9'!F15</f>
        <v>SOUPLES</v>
      </c>
      <c r="E14" s="318">
        <f>'[1]BASE DONNEES INGREDIENTS_VF9'!G15</f>
        <v>6159</v>
      </c>
      <c r="F14" s="318" t="str">
        <f>'[1]BASE DONNEES INGREDIENTS_VF9'!H15</f>
        <v>EPA075/G085/AASE</v>
      </c>
      <c r="G14" s="235" t="str">
        <f>'[1]BASE DONNEES INGREDIENTS_VF9'!I15</f>
        <v>SOLVAY</v>
      </c>
      <c r="H14" s="235" t="str">
        <f>'[1]BASE DONNEES INGREDIENTS_VF9'!J15</f>
        <v>PVC SOUPLE GRIS EPA075/G085/AA</v>
      </c>
      <c r="I14" s="235" t="str">
        <f>'[1]BASE DONNEES INGREDIENTS_VF9'!K15</f>
        <v>6159 ; EPA075/G085/AASE</v>
      </c>
      <c r="J14" s="236" t="str">
        <f>'[1]BASE DONNEES INGREDIENTS_VF9'!L15</f>
        <v>EPA075/G085/AASE ; 6159</v>
      </c>
      <c r="L14" s="234" t="str">
        <f>'[1]BASE DONNEES INGREDIENTS_VF9'!E15</f>
        <v>MAT</v>
      </c>
    </row>
    <row r="15" spans="4:12" x14ac:dyDescent="0.2">
      <c r="D15" s="238" t="str">
        <f>'[1]BASE DONNEES INGREDIENTS_VF9'!F16</f>
        <v>COLORANT</v>
      </c>
      <c r="E15" s="319">
        <f>'[1]BASE DONNEES INGREDIENTS_VF9'!G16</f>
        <v>6200</v>
      </c>
      <c r="F15" s="319" t="str">
        <f>'[1]BASE DONNEES INGREDIENTS_VF9'!H16</f>
        <v>M152659</v>
      </c>
      <c r="G15" s="238" t="str">
        <f>'[1]BASE DONNEES INGREDIENTS_VF9'!I16</f>
        <v>ELIAN</v>
      </c>
      <c r="H15" s="238" t="str">
        <f>'[1]BASE DONNEES INGREDIENTS_VF9'!J16</f>
        <v>COLORANT JAUNE ENCAD. CLOISON</v>
      </c>
      <c r="I15" s="238" t="str">
        <f>'[1]BASE DONNEES INGREDIENTS_VF9'!K16</f>
        <v>6200 ; M152659</v>
      </c>
      <c r="J15" s="239" t="str">
        <f>'[1]BASE DONNEES INGREDIENTS_VF9'!L16</f>
        <v>M152659 ; 6200</v>
      </c>
      <c r="L15" s="237" t="str">
        <f>'[1]BASE DONNEES INGREDIENTS_VF9'!E16</f>
        <v>MAT</v>
      </c>
    </row>
    <row r="16" spans="4:12" ht="15" x14ac:dyDescent="0.25">
      <c r="D16" s="235" t="str">
        <f>'[1]BASE DONNEES INGREDIENTS_VF9'!F17</f>
        <v>COLORANT</v>
      </c>
      <c r="E16" s="318">
        <f>'[1]BASE DONNEES INGREDIENTS_VF9'!G17</f>
        <v>6201</v>
      </c>
      <c r="F16" s="318" t="str">
        <f>'[1]BASE DONNEES INGREDIENTS_VF9'!H17</f>
        <v>M152605</v>
      </c>
      <c r="G16" s="235" t="str">
        <f>'[1]BASE DONNEES INGREDIENTS_VF9'!I17</f>
        <v>ELIAN</v>
      </c>
      <c r="H16" s="235" t="str">
        <f>'[1]BASE DONNEES INGREDIENTS_VF9'!J17</f>
        <v>COLORANT MARRON ENCAD. CLOISON</v>
      </c>
      <c r="I16" s="235" t="str">
        <f>'[1]BASE DONNEES INGREDIENTS_VF9'!K17</f>
        <v>6201 ; M152605</v>
      </c>
      <c r="J16" s="236" t="str">
        <f>'[1]BASE DONNEES INGREDIENTS_VF9'!L17</f>
        <v>M152605 ; 6201</v>
      </c>
      <c r="L16" s="234" t="str">
        <f>'[1]BASE DONNEES INGREDIENTS_VF9'!E17</f>
        <v>MAT</v>
      </c>
    </row>
    <row r="17" spans="4:12" x14ac:dyDescent="0.2">
      <c r="D17" s="238" t="str">
        <f>'[1]BASE DONNEES INGREDIENTS_VF9'!F18</f>
        <v>COLORANT</v>
      </c>
      <c r="E17" s="319">
        <f>'[1]BASE DONNEES INGREDIENTS_VF9'!G18</f>
        <v>6217</v>
      </c>
      <c r="F17" s="319" t="str">
        <f>'[1]BASE DONNEES INGREDIENTS_VF9'!H18</f>
        <v>M152913</v>
      </c>
      <c r="G17" s="238" t="str">
        <f>'[1]BASE DONNEES INGREDIENTS_VF9'!I18</f>
        <v>ELIAN</v>
      </c>
      <c r="H17" s="238" t="str">
        <f>'[1]BASE DONNEES INGREDIENTS_VF9'!J18</f>
        <v>COLORANT GRIS CLOISON</v>
      </c>
      <c r="I17" s="238" t="str">
        <f>'[1]BASE DONNEES INGREDIENTS_VF9'!K18</f>
        <v>6217 ; M152913</v>
      </c>
      <c r="J17" s="239" t="str">
        <f>'[1]BASE DONNEES INGREDIENTS_VF9'!L18</f>
        <v>M152913 ; 6217</v>
      </c>
      <c r="L17" s="237" t="str">
        <f>'[1]BASE DONNEES INGREDIENTS_VF9'!E18</f>
        <v>MAT</v>
      </c>
    </row>
    <row r="18" spans="4:12" ht="15" x14ac:dyDescent="0.25">
      <c r="D18" s="235" t="str">
        <f>'[1]BASE DONNEES INGREDIENTS_VF9'!F19</f>
        <v>COLORANT</v>
      </c>
      <c r="E18" s="318">
        <f>'[1]BASE DONNEES INGREDIENTS_VF9'!G19</f>
        <v>6337</v>
      </c>
      <c r="F18" s="318" t="str">
        <f>'[1]BASE DONNEES INGREDIENTS_VF9'!H19</f>
        <v>M01283UNA</v>
      </c>
      <c r="G18" s="235" t="str">
        <f>'[1]BASE DONNEES INGREDIENTS_VF9'!I19</f>
        <v>ELIAN</v>
      </c>
      <c r="H18" s="235" t="str">
        <f>'[1]BASE DONNEES INGREDIENTS_VF9'!J19</f>
        <v>MM NOIR à 1%</v>
      </c>
      <c r="I18" s="235" t="str">
        <f>'[1]BASE DONNEES INGREDIENTS_VF9'!K19</f>
        <v>6337 ; M01283UNA</v>
      </c>
      <c r="J18" s="236" t="str">
        <f>'[1]BASE DONNEES INGREDIENTS_VF9'!L19</f>
        <v>M01283UNA ; 6337</v>
      </c>
      <c r="L18" s="234" t="str">
        <f>'[1]BASE DONNEES INGREDIENTS_VF9'!E19</f>
        <v>MAT</v>
      </c>
    </row>
    <row r="19" spans="4:12" x14ac:dyDescent="0.2">
      <c r="D19" s="238" t="str">
        <f>'[1]BASE DONNEES INGREDIENTS_VF9'!F20</f>
        <v>COLORANT</v>
      </c>
      <c r="E19" s="319">
        <f>'[1]BASE DONNEES INGREDIENTS_VF9'!G20</f>
        <v>7261</v>
      </c>
      <c r="F19" s="319" t="str">
        <f>'[1]BASE DONNEES INGREDIENTS_VF9'!H20</f>
        <v>M173765</v>
      </c>
      <c r="G19" s="238" t="str">
        <f>'[1]BASE DONNEES INGREDIENTS_VF9'!I20</f>
        <v>ELIAN</v>
      </c>
      <c r="H19" s="238" t="str">
        <f>'[1]BASE DONNEES INGREDIENTS_VF9'!J20</f>
        <v>MM POIVRE rvet A 2%</v>
      </c>
      <c r="I19" s="238" t="str">
        <f>'[1]BASE DONNEES INGREDIENTS_VF9'!K20</f>
        <v>7261 ; M173765</v>
      </c>
      <c r="J19" s="239" t="str">
        <f>'[1]BASE DONNEES INGREDIENTS_VF9'!L20</f>
        <v>M173765 ; 7261</v>
      </c>
      <c r="L19" s="237" t="str">
        <f>'[1]BASE DONNEES INGREDIENTS_VF9'!E20</f>
        <v>MAT</v>
      </c>
    </row>
    <row r="20" spans="4:12" ht="15" x14ac:dyDescent="0.25">
      <c r="D20" s="235" t="str">
        <f>'[1]BASE DONNEES INGREDIENTS_VF9'!F21</f>
        <v>COLORANT</v>
      </c>
      <c r="E20" s="318">
        <f>'[1]BASE DONNEES INGREDIENTS_VF9'!G21</f>
        <v>7264</v>
      </c>
      <c r="F20" s="318" t="str">
        <f>'[1]BASE DONNEES INGREDIENTS_VF9'!H21</f>
        <v>M214261</v>
      </c>
      <c r="G20" s="235" t="str">
        <f>'[1]BASE DONNEES INGREDIENTS_VF9'!I21</f>
        <v>ELIAN</v>
      </c>
      <c r="H20" s="235" t="str">
        <f>'[1]BASE DONNEES INGREDIENTS_VF9'!J21</f>
        <v>MM ROUGE  rvet A 1%</v>
      </c>
      <c r="I20" s="235" t="str">
        <f>'[1]BASE DONNEES INGREDIENTS_VF9'!K21</f>
        <v>7264 ; M214261</v>
      </c>
      <c r="J20" s="236" t="str">
        <f>'[1]BASE DONNEES INGREDIENTS_VF9'!L21</f>
        <v>M214261 ; 7264</v>
      </c>
      <c r="L20" s="234" t="str">
        <f>'[1]BASE DONNEES INGREDIENTS_VF9'!E21</f>
        <v>MAT</v>
      </c>
    </row>
    <row r="21" spans="4:12" x14ac:dyDescent="0.2">
      <c r="D21" s="238" t="str">
        <f>'[1]BASE DONNEES INGREDIENTS_VF9'!F22</f>
        <v>FILTRE</v>
      </c>
      <c r="E21" s="319" t="str">
        <f>'[1]BASE DONNEES INGREDIENTS_VF9'!G22</f>
        <v>3959F</v>
      </c>
      <c r="F21" s="319">
        <f>'[1]BASE DONNEES INGREDIENTS_VF9'!H22</f>
        <v>0</v>
      </c>
      <c r="G21" s="238">
        <f>'[1]BASE DONNEES INGREDIENTS_VF9'!I22</f>
        <v>0</v>
      </c>
      <c r="H21" s="238" t="str">
        <f>'[1]BASE DONNEES INGREDIENTS_VF9'!J22</f>
        <v>MATIERE FILTREE REGRANULE MARR</v>
      </c>
      <c r="I21" s="238" t="str">
        <f>'[1]BASE DONNEES INGREDIENTS_VF9'!K22</f>
        <v xml:space="preserve">3959F ; </v>
      </c>
      <c r="J21" s="239" t="str">
        <f>'[1]BASE DONNEES INGREDIENTS_VF9'!L22</f>
        <v xml:space="preserve"> ; 3959F</v>
      </c>
      <c r="L21" s="237" t="str">
        <f>'[1]BASE DONNEES INGREDIENTS_VF9'!E22</f>
        <v>BRO</v>
      </c>
    </row>
    <row r="22" spans="4:12" ht="15" x14ac:dyDescent="0.25">
      <c r="D22" s="235" t="str">
        <f>'[1]BASE DONNEES INGREDIENTS_VF9'!F23</f>
        <v>FILTRE</v>
      </c>
      <c r="E22" s="318" t="str">
        <f>'[1]BASE DONNEES INGREDIENTS_VF9'!G23</f>
        <v>3960F</v>
      </c>
      <c r="F22" s="318">
        <f>'[1]BASE DONNEES INGREDIENTS_VF9'!H23</f>
        <v>0</v>
      </c>
      <c r="G22" s="235">
        <f>'[1]BASE DONNEES INGREDIENTS_VF9'!I23</f>
        <v>0</v>
      </c>
      <c r="H22" s="235" t="str">
        <f>'[1]BASE DONNEES INGREDIENTS_VF9'!J23</f>
        <v>MATIERE FILTREE REGRANULE JAUN</v>
      </c>
      <c r="I22" s="235" t="str">
        <f>'[1]BASE DONNEES INGREDIENTS_VF9'!K23</f>
        <v xml:space="preserve">3960F ; </v>
      </c>
      <c r="J22" s="236" t="str">
        <f>'[1]BASE DONNEES INGREDIENTS_VF9'!L23</f>
        <v xml:space="preserve"> ; 3960F</v>
      </c>
      <c r="L22" s="234" t="str">
        <f>'[1]BASE DONNEES INGREDIENTS_VF9'!E23</f>
        <v>BRO</v>
      </c>
    </row>
    <row r="23" spans="4:12" x14ac:dyDescent="0.2">
      <c r="D23" s="238" t="str">
        <f>'[1]BASE DONNEES INGREDIENTS_VF9'!F24</f>
        <v>ONEPACK</v>
      </c>
      <c r="E23" s="319" t="str">
        <f>'[1]BASE DONNEES INGREDIENTS_VF9'!G24</f>
        <v>3977D</v>
      </c>
      <c r="F23" s="319" t="str">
        <f>'[1]BASE DONNEES INGREDIENTS_VF9'!H24</f>
        <v>CZ3282</v>
      </c>
      <c r="G23" s="238" t="str">
        <f>'[1]BASE DONNEES INGREDIENTS_VF9'!I24</f>
        <v>REAGENS</v>
      </c>
      <c r="H23" s="238" t="str">
        <f>'[1]BASE DONNEES INGREDIENTS_VF9'!J24</f>
        <v>ONE PACK CaZn Pdt intér Déclas</v>
      </c>
      <c r="I23" s="238" t="str">
        <f>'[1]BASE DONNEES INGREDIENTS_VF9'!K24</f>
        <v>3977D ; CZ3282</v>
      </c>
      <c r="J23" s="239" t="str">
        <f>'[1]BASE DONNEES INGREDIENTS_VF9'!L24</f>
        <v>CZ3282 ; 3977D</v>
      </c>
      <c r="L23" s="237" t="str">
        <f>'[1]BASE DONNEES INGREDIENTS_VF9'!E24</f>
        <v>MAT</v>
      </c>
    </row>
    <row r="24" spans="4:12" ht="15" x14ac:dyDescent="0.25">
      <c r="D24" s="235" t="str">
        <f>'[1]BASE DONNEES INGREDIENTS_VF9'!F25</f>
        <v>BROYE</v>
      </c>
      <c r="E24" s="318" t="str">
        <f>'[1]BASE DONNEES INGREDIENTS_VF9'!G25</f>
        <v>4219P</v>
      </c>
      <c r="F24" s="318">
        <f>'[1]BASE DONNEES INGREDIENTS_VF9'!H25</f>
        <v>0</v>
      </c>
      <c r="G24" s="235">
        <f>'[1]BASE DONNEES INGREDIENTS_VF9'!I25</f>
        <v>0</v>
      </c>
      <c r="H24" s="235" t="str">
        <f>'[1]BASE DONNEES INGREDIENTS_VF9'!J25</f>
        <v>BROYE MATIERE PROFILS PLAXES</v>
      </c>
      <c r="I24" s="235" t="str">
        <f>'[1]BASE DONNEES INGREDIENTS_VF9'!K25</f>
        <v xml:space="preserve">4219P ; </v>
      </c>
      <c r="J24" s="236" t="str">
        <f>'[1]BASE DONNEES INGREDIENTS_VF9'!L25</f>
        <v xml:space="preserve"> ; 4219P</v>
      </c>
      <c r="L24" s="234" t="str">
        <f>'[1]BASE DONNEES INGREDIENTS_VF9'!E25</f>
        <v>BRO</v>
      </c>
    </row>
    <row r="25" spans="4:12" x14ac:dyDescent="0.2">
      <c r="D25" s="238" t="str">
        <f>'[1]BASE DONNEES INGREDIENTS_VF9'!F26</f>
        <v>PURGE</v>
      </c>
      <c r="E25" s="319" t="str">
        <f>'[1]BASE DONNEES INGREDIENTS_VF9'!G26</f>
        <v>4959B</v>
      </c>
      <c r="F25" s="319" t="str">
        <f>'[1]BASE DONNEES INGREDIENTS_VF9'!H26</f>
        <v>PURGEB</v>
      </c>
      <c r="G25" s="238" t="str">
        <f>'[1]BASE DONNEES INGREDIENTS_VF9'!I26</f>
        <v>BROPLAST</v>
      </c>
      <c r="H25" s="238" t="str">
        <f>'[1]BASE DONNEES INGREDIENTS_VF9'!J26</f>
        <v>Purge verte</v>
      </c>
      <c r="I25" s="238" t="str">
        <f>'[1]BASE DONNEES INGREDIENTS_VF9'!K26</f>
        <v>4959B ; PURGEB</v>
      </c>
      <c r="J25" s="239" t="str">
        <f>'[1]BASE DONNEES INGREDIENTS_VF9'!L26</f>
        <v>PURGEB ; 4959B</v>
      </c>
      <c r="L25" s="237" t="str">
        <f>'[1]BASE DONNEES INGREDIENTS_VF9'!E26</f>
        <v>MAT</v>
      </c>
    </row>
    <row r="26" spans="4:12" ht="15" x14ac:dyDescent="0.25">
      <c r="D26" s="235" t="str">
        <f>'[1]BASE DONNEES INGREDIENTS_VF9'!F27</f>
        <v>BROYE</v>
      </c>
      <c r="E26" s="318" t="str">
        <f>'[1]BASE DONNEES INGREDIENTS_VF9'!G27</f>
        <v>6008B</v>
      </c>
      <c r="F26" s="318">
        <f>'[1]BASE DONNEES INGREDIENTS_VF9'!H27</f>
        <v>0</v>
      </c>
      <c r="G26" s="235">
        <f>'[1]BASE DONNEES INGREDIENTS_VF9'!I27</f>
        <v>0</v>
      </c>
      <c r="H26" s="235" t="str">
        <f>'[1]BASE DONNEES INGREDIENTS_VF9'!J27</f>
        <v>CHUTE PP OUV/DOR SS JOINT BLC</v>
      </c>
      <c r="I26" s="235" t="str">
        <f>'[1]BASE DONNEES INGREDIENTS_VF9'!K27</f>
        <v xml:space="preserve">6008B ; </v>
      </c>
      <c r="J26" s="236" t="str">
        <f>'[1]BASE DONNEES INGREDIENTS_VF9'!L27</f>
        <v xml:space="preserve"> ; 6008B</v>
      </c>
      <c r="L26" s="234" t="str">
        <f>'[1]BASE DONNEES INGREDIENTS_VF9'!E27</f>
        <v>BRO</v>
      </c>
    </row>
    <row r="27" spans="4:12" x14ac:dyDescent="0.2">
      <c r="D27" s="238" t="str">
        <f>'[1]BASE DONNEES INGREDIENTS_VF9'!F28</f>
        <v>BROYE</v>
      </c>
      <c r="E27" s="319" t="str">
        <f>'[1]BASE DONNEES INGREDIENTS_VF9'!G28</f>
        <v>6008B1</v>
      </c>
      <c r="F27" s="319">
        <f>'[1]BASE DONNEES INGREDIENTS_VF9'!H28</f>
        <v>0</v>
      </c>
      <c r="G27" s="238">
        <f>'[1]BASE DONNEES INGREDIENTS_VF9'!I28</f>
        <v>0</v>
      </c>
      <c r="H27" s="238" t="str">
        <f>'[1]BASE DONNEES INGREDIENTS_VF9'!J28</f>
        <v>BROYE PROFILES VR SS JOINTS</v>
      </c>
      <c r="I27" s="238" t="str">
        <f>'[1]BASE DONNEES INGREDIENTS_VF9'!K28</f>
        <v xml:space="preserve">6008B1 ; </v>
      </c>
      <c r="J27" s="239" t="str">
        <f>'[1]BASE DONNEES INGREDIENTS_VF9'!L28</f>
        <v xml:space="preserve"> ; 6008B1</v>
      </c>
      <c r="L27" s="237" t="str">
        <f>'[1]BASE DONNEES INGREDIENTS_VF9'!E28</f>
        <v>BRO</v>
      </c>
    </row>
    <row r="28" spans="4:12" ht="15" x14ac:dyDescent="0.25">
      <c r="D28" s="235" t="str">
        <f>'[1]BASE DONNEES INGREDIENTS_VF9'!F29</f>
        <v>BROYE</v>
      </c>
      <c r="E28" s="318" t="str">
        <f>'[1]BASE DONNEES INGREDIENTS_VF9'!G29</f>
        <v>6008B2</v>
      </c>
      <c r="F28" s="318">
        <f>'[1]BASE DONNEES INGREDIENTS_VF9'!H29</f>
        <v>0</v>
      </c>
      <c r="G28" s="235">
        <f>'[1]BASE DONNEES INGREDIENTS_VF9'!I29</f>
        <v>0</v>
      </c>
      <c r="H28" s="235" t="str">
        <f>'[1]BASE DONNEES INGREDIENTS_VF9'!J29</f>
        <v>BROYE CHIQUES</v>
      </c>
      <c r="I28" s="235" t="str">
        <f>'[1]BASE DONNEES INGREDIENTS_VF9'!K29</f>
        <v xml:space="preserve">6008B2 ; </v>
      </c>
      <c r="J28" s="236" t="str">
        <f>'[1]BASE DONNEES INGREDIENTS_VF9'!L29</f>
        <v xml:space="preserve"> ; 6008B2</v>
      </c>
      <c r="L28" s="234" t="str">
        <f>'[1]BASE DONNEES INGREDIENTS_VF9'!E29</f>
        <v>BRO</v>
      </c>
    </row>
    <row r="29" spans="4:12" x14ac:dyDescent="0.2">
      <c r="D29" s="238" t="str">
        <f>'[1]BASE DONNEES INGREDIENTS_VF9'!F30</f>
        <v>BROYE</v>
      </c>
      <c r="E29" s="319" t="str">
        <f>'[1]BASE DONNEES INGREDIENTS_VF9'!G30</f>
        <v>6008BC</v>
      </c>
      <c r="F29" s="319">
        <f>'[1]BASE DONNEES INGREDIENTS_VF9'!H30</f>
        <v>0</v>
      </c>
      <c r="G29" s="238">
        <f>'[1]BASE DONNEES INGREDIENTS_VF9'!I30</f>
        <v>0</v>
      </c>
      <c r="H29" s="238" t="str">
        <f>'[1]BASE DONNEES INGREDIENTS_VF9'!J30</f>
        <v>CHUTE PP OUVR/DORM 1 JOINT BLC</v>
      </c>
      <c r="I29" s="238" t="str">
        <f>'[1]BASE DONNEES INGREDIENTS_VF9'!K30</f>
        <v xml:space="preserve">6008BC ; </v>
      </c>
      <c r="J29" s="239" t="str">
        <f>'[1]BASE DONNEES INGREDIENTS_VF9'!L30</f>
        <v xml:space="preserve"> ; 6008BC</v>
      </c>
      <c r="L29" s="237" t="str">
        <f>'[1]BASE DONNEES INGREDIENTS_VF9'!E30</f>
        <v>BRO</v>
      </c>
    </row>
    <row r="30" spans="4:12" ht="15" x14ac:dyDescent="0.25">
      <c r="D30" s="235" t="str">
        <f>'[1]BASE DONNEES INGREDIENTS_VF9'!F31</f>
        <v>BROYE</v>
      </c>
      <c r="E30" s="318" t="str">
        <f>'[1]BASE DONNEES INGREDIENTS_VF9'!G31</f>
        <v>6008BC1</v>
      </c>
      <c r="F30" s="318">
        <f>'[1]BASE DONNEES INGREDIENTS_VF9'!H31</f>
        <v>0</v>
      </c>
      <c r="G30" s="235">
        <f>'[1]BASE DONNEES INGREDIENTS_VF9'!I31</f>
        <v>0</v>
      </c>
      <c r="H30" s="235" t="str">
        <f>'[1]BASE DONNEES INGREDIENTS_VF9'!J31</f>
        <v>CHUTE EXT PP OUV/DOR 2 JOIN BL</v>
      </c>
      <c r="I30" s="235" t="str">
        <f>'[1]BASE DONNEES INGREDIENTS_VF9'!K31</f>
        <v xml:space="preserve">6008BC1 ; </v>
      </c>
      <c r="J30" s="236" t="str">
        <f>'[1]BASE DONNEES INGREDIENTS_VF9'!L31</f>
        <v xml:space="preserve"> ; 6008BC1</v>
      </c>
      <c r="L30" s="234" t="str">
        <f>'[1]BASE DONNEES INGREDIENTS_VF9'!E31</f>
        <v>BRO</v>
      </c>
    </row>
    <row r="31" spans="4:12" x14ac:dyDescent="0.2">
      <c r="D31" s="238" t="str">
        <f>'[1]BASE DONNEES INGREDIENTS_VF9'!F32</f>
        <v>BROYE</v>
      </c>
      <c r="E31" s="319" t="str">
        <f>'[1]BASE DONNEES INGREDIENTS_VF9'!G32</f>
        <v>6008BC1W</v>
      </c>
      <c r="F31" s="319">
        <f>'[1]BASE DONNEES INGREDIENTS_VF9'!H32</f>
        <v>0</v>
      </c>
      <c r="G31" s="238">
        <f>'[1]BASE DONNEES INGREDIENTS_VF9'!I32</f>
        <v>0</v>
      </c>
      <c r="H31" s="238" t="str">
        <f>'[1]BASE DONNEES INGREDIENTS_VF9'!J32</f>
        <v>BROYE OUVR/DORM/TRAV HORS COEX</v>
      </c>
      <c r="I31" s="238" t="str">
        <f>'[1]BASE DONNEES INGREDIENTS_VF9'!K32</f>
        <v xml:space="preserve">6008BC1W ; </v>
      </c>
      <c r="J31" s="239" t="str">
        <f>'[1]BASE DONNEES INGREDIENTS_VF9'!L32</f>
        <v xml:space="preserve"> ; 6008BC1W</v>
      </c>
      <c r="L31" s="237" t="str">
        <f>'[1]BASE DONNEES INGREDIENTS_VF9'!E32</f>
        <v>BRO</v>
      </c>
    </row>
    <row r="32" spans="4:12" ht="15" x14ac:dyDescent="0.25">
      <c r="D32" s="235" t="str">
        <f>'[1]BASE DONNEES INGREDIENTS_VF9'!F33</f>
        <v>BROYE</v>
      </c>
      <c r="E32" s="318" t="str">
        <f>'[1]BASE DONNEES INGREDIENTS_VF9'!G33</f>
        <v>6008BC2</v>
      </c>
      <c r="F32" s="318">
        <f>'[1]BASE DONNEES INGREDIENTS_VF9'!H33</f>
        <v>0</v>
      </c>
      <c r="G32" s="235">
        <f>'[1]BASE DONNEES INGREDIENTS_VF9'!I33</f>
        <v>0</v>
      </c>
      <c r="H32" s="235" t="str">
        <f>'[1]BASE DONNEES INGREDIENTS_VF9'!J33</f>
        <v>CHUTE EXT PROFIL SECONDAIRE BL</v>
      </c>
      <c r="I32" s="235" t="str">
        <f>'[1]BASE DONNEES INGREDIENTS_VF9'!K33</f>
        <v xml:space="preserve">6008BC2 ; </v>
      </c>
      <c r="J32" s="236" t="str">
        <f>'[1]BASE DONNEES INGREDIENTS_VF9'!L33</f>
        <v xml:space="preserve"> ; 6008BC2</v>
      </c>
      <c r="L32" s="234" t="str">
        <f>'[1]BASE DONNEES INGREDIENTS_VF9'!E33</f>
        <v>BRO</v>
      </c>
    </row>
    <row r="33" spans="4:13" x14ac:dyDescent="0.2">
      <c r="D33" s="238" t="str">
        <f>'[1]BASE DONNEES INGREDIENTS_VF9'!F34</f>
        <v>BROYE</v>
      </c>
      <c r="E33" s="319" t="str">
        <f>'[1]BASE DONNEES INGREDIENTS_VF9'!G34</f>
        <v>6008BC2W</v>
      </c>
      <c r="F33" s="319">
        <f>'[1]BASE DONNEES INGREDIENTS_VF9'!H34</f>
        <v>0</v>
      </c>
      <c r="G33" s="238">
        <f>'[1]BASE DONNEES INGREDIENTS_VF9'!I34</f>
        <v>0</v>
      </c>
      <c r="H33" s="238" t="str">
        <f>'[1]BASE DONNEES INGREDIENTS_VF9'!J34</f>
        <v>BROYE HABI/PARC/SOUB/OUV/DOR C</v>
      </c>
      <c r="I33" s="238" t="str">
        <f>'[1]BASE DONNEES INGREDIENTS_VF9'!K34</f>
        <v xml:space="preserve">6008BC2W ; </v>
      </c>
      <c r="J33" s="239" t="str">
        <f>'[1]BASE DONNEES INGREDIENTS_VF9'!L34</f>
        <v xml:space="preserve"> ; 6008BC2W</v>
      </c>
      <c r="L33" s="237" t="str">
        <f>'[1]BASE DONNEES INGREDIENTS_VF9'!E34</f>
        <v>BRO</v>
      </c>
    </row>
    <row r="34" spans="4:13" ht="15" x14ac:dyDescent="0.25">
      <c r="D34" s="235" t="str">
        <f>'[1]BASE DONNEES INGREDIENTS_VF9'!F35</f>
        <v>BROYE</v>
      </c>
      <c r="E34" s="318" t="str">
        <f>'[1]BASE DONNEES INGREDIENTS_VF9'!G35</f>
        <v>6008BC3</v>
      </c>
      <c r="F34" s="318">
        <f>'[1]BASE DONNEES INGREDIENTS_VF9'!H35</f>
        <v>0</v>
      </c>
      <c r="G34" s="235">
        <f>'[1]BASE DONNEES INGREDIENTS_VF9'!I35</f>
        <v>0</v>
      </c>
      <c r="H34" s="235" t="str">
        <f>'[1]BASE DONNEES INGREDIENTS_VF9'!J35</f>
        <v>CHUTE PP OURV/DORM COEXT BLANC</v>
      </c>
      <c r="I34" s="235" t="str">
        <f>'[1]BASE DONNEES INGREDIENTS_VF9'!K35</f>
        <v xml:space="preserve">6008BC3 ; </v>
      </c>
      <c r="J34" s="236" t="str">
        <f>'[1]BASE DONNEES INGREDIENTS_VF9'!L35</f>
        <v xml:space="preserve"> ; 6008BC3</v>
      </c>
      <c r="L34" s="234" t="str">
        <f>'[1]BASE DONNEES INGREDIENTS_VF9'!E35</f>
        <v>BRO</v>
      </c>
    </row>
    <row r="35" spans="4:13" x14ac:dyDescent="0.2">
      <c r="D35" s="238" t="str">
        <f>'[1]BASE DONNEES INGREDIENTS_VF9'!F36</f>
        <v>BROYE</v>
      </c>
      <c r="E35" s="319" t="str">
        <f>'[1]BASE DONNEES INGREDIENTS_VF9'!G36</f>
        <v>6008BC3W</v>
      </c>
      <c r="F35" s="319">
        <f>'[1]BASE DONNEES INGREDIENTS_VF9'!H36</f>
        <v>0</v>
      </c>
      <c r="G35" s="238">
        <f>'[1]BASE DONNEES INGREDIENTS_VF9'!I36</f>
        <v>0</v>
      </c>
      <c r="H35" s="238" t="str">
        <f>'[1]BASE DONNEES INGREDIENTS_VF9'!J36</f>
        <v>CHUTE  CH OUVRANTS/DORM COEXT</v>
      </c>
      <c r="I35" s="238" t="str">
        <f>'[1]BASE DONNEES INGREDIENTS_VF9'!K36</f>
        <v xml:space="preserve">6008BC3W ; </v>
      </c>
      <c r="J35" s="239" t="str">
        <f>'[1]BASE DONNEES INGREDIENTS_VF9'!L36</f>
        <v xml:space="preserve"> ; 6008BC3W</v>
      </c>
      <c r="L35" s="237" t="str">
        <f>'[1]BASE DONNEES INGREDIENTS_VF9'!E36</f>
        <v>BRO</v>
      </c>
    </row>
    <row r="36" spans="4:13" ht="15" x14ac:dyDescent="0.25">
      <c r="D36" s="235" t="str">
        <f>'[1]BASE DONNEES INGREDIENTS_VF9'!F37</f>
        <v>BROYE</v>
      </c>
      <c r="E36" s="318" t="str">
        <f>'[1]BASE DONNEES INGREDIENTS_VF9'!G37</f>
        <v>6008BIM</v>
      </c>
      <c r="F36" s="318">
        <f>'[1]BASE DONNEES INGREDIENTS_VF9'!H37</f>
        <v>0</v>
      </c>
      <c r="G36" s="235">
        <f>'[1]BASE DONNEES INGREDIENTS_VF9'!I37</f>
        <v>0</v>
      </c>
      <c r="H36" s="235" t="str">
        <f>'[1]BASE DONNEES INGREDIENTS_VF9'!J37</f>
        <v>BROYE PROFILS IMPRIMES</v>
      </c>
      <c r="I36" s="235" t="str">
        <f>'[1]BASE DONNEES INGREDIENTS_VF9'!K37</f>
        <v xml:space="preserve">6008BIM ; </v>
      </c>
      <c r="J36" s="236" t="str">
        <f>'[1]BASE DONNEES INGREDIENTS_VF9'!L37</f>
        <v xml:space="preserve"> ; 6008BIM</v>
      </c>
      <c r="L36" s="234" t="str">
        <f>'[1]BASE DONNEES INGREDIENTS_VF9'!E37</f>
        <v>BRO</v>
      </c>
    </row>
    <row r="37" spans="4:13" x14ac:dyDescent="0.2">
      <c r="D37" s="238" t="str">
        <f>'[1]BASE DONNEES INGREDIENTS_VF9'!F38</f>
        <v>BROYE</v>
      </c>
      <c r="E37" s="319" t="str">
        <f>'[1]BASE DONNEES INGREDIENTS_VF9'!G38</f>
        <v>6008BIMW</v>
      </c>
      <c r="F37" s="319">
        <f>'[1]BASE DONNEES INGREDIENTS_VF9'!H38</f>
        <v>0</v>
      </c>
      <c r="G37" s="238">
        <f>'[1]BASE DONNEES INGREDIENTS_VF9'!I38</f>
        <v>0</v>
      </c>
      <c r="H37" s="238" t="str">
        <f>'[1]BASE DONNEES INGREDIENTS_VF9'!J38</f>
        <v>BROYE PROFILS IMPRIMES CHAINE</v>
      </c>
      <c r="I37" s="238" t="str">
        <f>'[1]BASE DONNEES INGREDIENTS_VF9'!K38</f>
        <v xml:space="preserve">6008BIMW ; </v>
      </c>
      <c r="J37" s="239" t="str">
        <f>'[1]BASE DONNEES INGREDIENTS_VF9'!L38</f>
        <v xml:space="preserve"> ; 6008BIMW</v>
      </c>
      <c r="L37" s="237" t="str">
        <f>'[1]BASE DONNEES INGREDIENTS_VF9'!E38</f>
        <v>BRO</v>
      </c>
    </row>
    <row r="38" spans="4:13" ht="15" x14ac:dyDescent="0.25">
      <c r="D38" s="235" t="str">
        <f>'[1]BASE DONNEES INGREDIENTS_VF9'!F39</f>
        <v>BROYE</v>
      </c>
      <c r="E38" s="318" t="str">
        <f>'[1]BASE DONNEES INGREDIENTS_VF9'!G39</f>
        <v>6008BP</v>
      </c>
      <c r="F38" s="318">
        <f>'[1]BASE DONNEES INGREDIENTS_VF9'!H39</f>
        <v>0</v>
      </c>
      <c r="G38" s="235">
        <f>'[1]BASE DONNEES INGREDIENTS_VF9'!I39</f>
        <v>0</v>
      </c>
      <c r="H38" s="235" t="str">
        <f>'[1]BASE DONNEES INGREDIENTS_VF9'!J39</f>
        <v>BROYE PROFILS PLAXES</v>
      </c>
      <c r="I38" s="235" t="str">
        <f>'[1]BASE DONNEES INGREDIENTS_VF9'!K39</f>
        <v xml:space="preserve">6008BP ; </v>
      </c>
      <c r="J38" s="236" t="str">
        <f>'[1]BASE DONNEES INGREDIENTS_VF9'!L39</f>
        <v xml:space="preserve"> ; 6008BP</v>
      </c>
      <c r="L38" s="234" t="str">
        <f>'[1]BASE DONNEES INGREDIENTS_VF9'!E39</f>
        <v>BRO</v>
      </c>
    </row>
    <row r="39" spans="4:13" x14ac:dyDescent="0.2">
      <c r="D39" s="238" t="str">
        <f>'[1]BASE DONNEES INGREDIENTS_VF9'!F40</f>
        <v>BROYE</v>
      </c>
      <c r="E39" s="319" t="str">
        <f>'[1]BASE DONNEES INGREDIENTS_VF9'!G40</f>
        <v>6008BPW</v>
      </c>
      <c r="F39" s="319">
        <f>'[1]BASE DONNEES INGREDIENTS_VF9'!H40</f>
        <v>0</v>
      </c>
      <c r="G39" s="238">
        <f>'[1]BASE DONNEES INGREDIENTS_VF9'!I40</f>
        <v>0</v>
      </c>
      <c r="H39" s="238" t="str">
        <f>'[1]BASE DONNEES INGREDIENTS_VF9'!J40</f>
        <v>CHUTE TS PROFIL PLAXE BLC DPC</v>
      </c>
      <c r="I39" s="238" t="str">
        <f>'[1]BASE DONNEES INGREDIENTS_VF9'!K40</f>
        <v xml:space="preserve">6008BPW ; </v>
      </c>
      <c r="J39" s="239" t="str">
        <f>'[1]BASE DONNEES INGREDIENTS_VF9'!L40</f>
        <v xml:space="preserve"> ; 6008BPW</v>
      </c>
      <c r="L39" s="237" t="str">
        <f>'[1]BASE DONNEES INGREDIENTS_VF9'!E40</f>
        <v>BRO</v>
      </c>
      <c r="M39" s="90"/>
    </row>
    <row r="40" spans="4:13" ht="15" x14ac:dyDescent="0.25">
      <c r="D40" s="235" t="str">
        <f>'[1]BASE DONNEES INGREDIENTS_VF9'!F41</f>
        <v>FILTRE</v>
      </c>
      <c r="E40" s="318" t="str">
        <f>'[1]BASE DONNEES INGREDIENTS_VF9'!G41</f>
        <v>6008F3</v>
      </c>
      <c r="F40" s="318">
        <f>'[1]BASE DONNEES INGREDIENTS_VF9'!H41</f>
        <v>0</v>
      </c>
      <c r="G40" s="235">
        <f>'[1]BASE DONNEES INGREDIENTS_VF9'!I41</f>
        <v>0</v>
      </c>
      <c r="H40" s="235" t="str">
        <f>'[1]BASE DONNEES INGREDIENTS_VF9'!J41</f>
        <v>FILTRE MENUISERIE</v>
      </c>
      <c r="I40" s="235" t="str">
        <f>'[1]BASE DONNEES INGREDIENTS_VF9'!K41</f>
        <v xml:space="preserve">6008F3 ; </v>
      </c>
      <c r="J40" s="236" t="str">
        <f>'[1]BASE DONNEES INGREDIENTS_VF9'!L41</f>
        <v xml:space="preserve"> ; 6008F3</v>
      </c>
      <c r="L40" s="234" t="str">
        <f>'[1]BASE DONNEES INGREDIENTS_VF9'!E41</f>
        <v>BRO</v>
      </c>
    </row>
    <row r="41" spans="4:13" x14ac:dyDescent="0.2">
      <c r="D41" s="238" t="str">
        <f>'[1]BASE DONNEES INGREDIENTS_VF9'!F42</f>
        <v>POUDRE</v>
      </c>
      <c r="E41" s="319" t="str">
        <f>'[1]BASE DONNEES INGREDIENTS_VF9'!G42</f>
        <v>6008VF1</v>
      </c>
      <c r="F41" s="319" t="str">
        <f>'[1]BASE DONNEES INGREDIENTS_VF9'!H42</f>
        <v>PEH843/W012/AE</v>
      </c>
      <c r="G41" s="238" t="str">
        <f>'[1]BASE DONNEES INGREDIENTS_VF9'!I42</f>
        <v>SOLVAY</v>
      </c>
      <c r="H41" s="238" t="str">
        <f>'[1]BASE DONNEES INGREDIENTS_VF9'!J42</f>
        <v>DRY BLEND FENETRE Acheté</v>
      </c>
      <c r="I41" s="238" t="str">
        <f>'[1]BASE DONNEES INGREDIENTS_VF9'!K42</f>
        <v>6008VF1 ; PEH843/W012/AE</v>
      </c>
      <c r="J41" s="239" t="str">
        <f>'[1]BASE DONNEES INGREDIENTS_VF9'!L42</f>
        <v>PEH843/W012/AE ; 6008VF1</v>
      </c>
      <c r="L41" s="237" t="str">
        <f>'[1]BASE DONNEES INGREDIENTS_VF9'!E42</f>
        <v>MAT</v>
      </c>
    </row>
    <row r="42" spans="4:13" ht="15" x14ac:dyDescent="0.25">
      <c r="D42" s="235" t="str">
        <f>'[1]BASE DONNEES INGREDIENTS_VF9'!F43</f>
        <v>POUDRE</v>
      </c>
      <c r="E42" s="318" t="str">
        <f>'[1]BASE DONNEES INGREDIENTS_VF9'!G43</f>
        <v>6008VF1</v>
      </c>
      <c r="F42" s="318" t="str">
        <f>'[1]BASE DONNEES INGREDIENTS_VF9'!H43</f>
        <v>PEH850/W012/AA</v>
      </c>
      <c r="G42" s="235" t="str">
        <f>'[1]BASE DONNEES INGREDIENTS_VF9'!I43</f>
        <v>SOLVAY</v>
      </c>
      <c r="H42" s="235" t="str">
        <f>'[1]BASE DONNEES INGREDIENTS_VF9'!J43</f>
        <v>DRY BLEND FENETRE Acheté</v>
      </c>
      <c r="I42" s="235" t="str">
        <f>'[1]BASE DONNEES INGREDIENTS_VF9'!K43</f>
        <v>6008VF1 ; PEH850/W012/AA</v>
      </c>
      <c r="J42" s="236" t="str">
        <f>'[1]BASE DONNEES INGREDIENTS_VF9'!L43</f>
        <v>PEH850/W012/AA ; 6008VF1</v>
      </c>
      <c r="L42" s="234" t="str">
        <f>'[1]BASE DONNEES INGREDIENTS_VF9'!E43</f>
        <v>MAT</v>
      </c>
    </row>
    <row r="43" spans="4:13" x14ac:dyDescent="0.2">
      <c r="D43" s="238" t="str">
        <f>'[1]BASE DONNEES INGREDIENTS_VF9'!F44</f>
        <v>POUDRE</v>
      </c>
      <c r="E43" s="319" t="str">
        <f>'[1]BASE DONNEES INGREDIENTS_VF9'!G44</f>
        <v>6008VF9</v>
      </c>
      <c r="F43" s="319" t="str">
        <f>'[1]BASE DONNEES INGREDIENTS_VF9'!H44</f>
        <v>6008VF9</v>
      </c>
      <c r="G43" s="238" t="str">
        <f>'[1]BASE DONNEES INGREDIENTS_VF9'!I44</f>
        <v>GROSFILLEX</v>
      </c>
      <c r="H43" s="238" t="str">
        <f>'[1]BASE DONNEES INGREDIENTS_VF9'!J44</f>
        <v>DRY BLEND FENETRE Fabriqué</v>
      </c>
      <c r="I43" s="238" t="str">
        <f>'[1]BASE DONNEES INGREDIENTS_VF9'!K44</f>
        <v>6008VF9 ; 6008VF9</v>
      </c>
      <c r="J43" s="239" t="str">
        <f>'[1]BASE DONNEES INGREDIENTS_VF9'!L44</f>
        <v>6008VF9 ; 6008VF9</v>
      </c>
      <c r="L43" s="237" t="str">
        <f>'[1]BASE DONNEES INGREDIENTS_VF9'!E44</f>
        <v>MAT</v>
      </c>
    </row>
    <row r="44" spans="4:13" ht="15" x14ac:dyDescent="0.25">
      <c r="D44" s="235" t="str">
        <f>'[1]BASE DONNEES INGREDIENTS_VF9'!F45</f>
        <v>POUDRE</v>
      </c>
      <c r="E44" s="318" t="str">
        <f>'[1]BASE DONNEES INGREDIENTS_VF9'!G45</f>
        <v>6008VF9</v>
      </c>
      <c r="F44" s="318" t="str">
        <f>'[1]BASE DONNEES INGREDIENTS_VF9'!H45</f>
        <v>6008VF9DEC</v>
      </c>
      <c r="G44" s="235" t="str">
        <f>'[1]BASE DONNEES INGREDIENTS_VF9'!I45</f>
        <v>GROSFILLEX</v>
      </c>
      <c r="H44" s="235" t="str">
        <f>'[1]BASE DONNEES INGREDIENTS_VF9'!J45</f>
        <v>DRY BLEND FENETRE Fabriqué</v>
      </c>
      <c r="I44" s="235" t="str">
        <f>'[1]BASE DONNEES INGREDIENTS_VF9'!K45</f>
        <v>6008VF9 ; 6008VF9DEC</v>
      </c>
      <c r="J44" s="236" t="str">
        <f>'[1]BASE DONNEES INGREDIENTS_VF9'!L45</f>
        <v>6008VF9DEC ; 6008VF9</v>
      </c>
      <c r="L44" s="234" t="str">
        <f>'[1]BASE DONNEES INGREDIENTS_VF9'!E45</f>
        <v>MAT</v>
      </c>
    </row>
    <row r="45" spans="4:13" x14ac:dyDescent="0.2">
      <c r="D45" s="238" t="str">
        <f>'[1]BASE DONNEES INGREDIENTS_VF9'!F46</f>
        <v>BROYE</v>
      </c>
      <c r="E45" s="319" t="str">
        <f>'[1]BASE DONNEES INGREDIENTS_VF9'!G46</f>
        <v>6068B1AM46</v>
      </c>
      <c r="F45" s="319">
        <f>'[1]BASE DONNEES INGREDIENTS_VF9'!H46</f>
        <v>0</v>
      </c>
      <c r="G45" s="238">
        <f>'[1]BASE DONNEES INGREDIENTS_VF9'!I46</f>
        <v>0</v>
      </c>
      <c r="H45" s="238" t="str">
        <f>'[1]BASE DONNEES INGREDIENTS_VF9'!J46</f>
        <v>BROYE RANGEMENT GRIS MOYEN</v>
      </c>
      <c r="I45" s="238" t="str">
        <f>'[1]BASE DONNEES INGREDIENTS_VF9'!K46</f>
        <v xml:space="preserve">6068B1AM46 ; </v>
      </c>
      <c r="J45" s="239" t="str">
        <f>'[1]BASE DONNEES INGREDIENTS_VF9'!L46</f>
        <v xml:space="preserve"> ; 6068B1AM46</v>
      </c>
      <c r="L45" s="237" t="str">
        <f>'[1]BASE DONNEES INGREDIENTS_VF9'!E46</f>
        <v>BRO</v>
      </c>
    </row>
    <row r="46" spans="4:13" ht="15" x14ac:dyDescent="0.25">
      <c r="D46" s="235" t="str">
        <f>'[1]BASE DONNEES INGREDIENTS_VF9'!F47</f>
        <v>BROYE</v>
      </c>
      <c r="E46" s="318" t="str">
        <f>'[1]BASE DONNEES INGREDIENTS_VF9'!G47</f>
        <v>6068B1AM46COE</v>
      </c>
      <c r="F46" s="318">
        <f>'[1]BASE DONNEES INGREDIENTS_VF9'!H47</f>
        <v>0</v>
      </c>
      <c r="G46" s="235">
        <f>'[1]BASE DONNEES INGREDIENTS_VF9'!I47</f>
        <v>0</v>
      </c>
      <c r="H46" s="235" t="str">
        <f>'[1]BASE DONNEES INGREDIENTS_VF9'!J47</f>
        <v>BROYE RANGT GRIS BLEU coextru</v>
      </c>
      <c r="I46" s="235" t="str">
        <f>'[1]BASE DONNEES INGREDIENTS_VF9'!K47</f>
        <v xml:space="preserve">6068B1AM46COE ; </v>
      </c>
      <c r="J46" s="236" t="str">
        <f>'[1]BASE DONNEES INGREDIENTS_VF9'!L47</f>
        <v xml:space="preserve"> ; 6068B1AM46COE</v>
      </c>
      <c r="L46" s="234" t="str">
        <f>'[1]BASE DONNEES INGREDIENTS_VF9'!E47</f>
        <v>BRO</v>
      </c>
    </row>
    <row r="47" spans="4:13" x14ac:dyDescent="0.2">
      <c r="D47" s="238" t="str">
        <f>'[1]BASE DONNEES INGREDIENTS_VF9'!F48</f>
        <v>BROYE</v>
      </c>
      <c r="E47" s="319" t="str">
        <f>'[1]BASE DONNEES INGREDIENTS_VF9'!G48</f>
        <v>6068B1AM46i</v>
      </c>
      <c r="F47" s="319">
        <f>'[1]BASE DONNEES INGREDIENTS_VF9'!H48</f>
        <v>0</v>
      </c>
      <c r="G47" s="238">
        <f>'[1]BASE DONNEES INGREDIENTS_VF9'!I48</f>
        <v>0</v>
      </c>
      <c r="H47" s="238" t="str">
        <f>'[1]BASE DONNEES INGREDIENTS_VF9'!J48</f>
        <v>BROYE RANGT GRIS MOYEN IMPRIME</v>
      </c>
      <c r="I47" s="238" t="str">
        <f>'[1]BASE DONNEES INGREDIENTS_VF9'!K48</f>
        <v xml:space="preserve">6068B1AM46i ; </v>
      </c>
      <c r="J47" s="239" t="str">
        <f>'[1]BASE DONNEES INGREDIENTS_VF9'!L48</f>
        <v xml:space="preserve"> ; 6068B1AM46i</v>
      </c>
      <c r="L47" s="237" t="str">
        <f>'[1]BASE DONNEES INGREDIENTS_VF9'!E48</f>
        <v>BRO</v>
      </c>
    </row>
    <row r="48" spans="4:13" ht="15" x14ac:dyDescent="0.25">
      <c r="D48" s="235" t="str">
        <f>'[1]BASE DONNEES INGREDIENTS_VF9'!F49</f>
        <v>BROYE</v>
      </c>
      <c r="E48" s="318" t="str">
        <f>'[1]BASE DONNEES INGREDIENTS_VF9'!G49</f>
        <v>6068B1AM59</v>
      </c>
      <c r="F48" s="318">
        <f>'[1]BASE DONNEES INGREDIENTS_VF9'!H49</f>
        <v>0</v>
      </c>
      <c r="G48" s="235">
        <f>'[1]BASE DONNEES INGREDIENTS_VF9'!I49</f>
        <v>0</v>
      </c>
      <c r="H48" s="235" t="str">
        <f>'[1]BASE DONNEES INGREDIENTS_VF9'!J49</f>
        <v>BROYE BLEU SPACY</v>
      </c>
      <c r="I48" s="235" t="str">
        <f>'[1]BASE DONNEES INGREDIENTS_VF9'!K49</f>
        <v xml:space="preserve">6068B1AM59 ; </v>
      </c>
      <c r="J48" s="236" t="str">
        <f>'[1]BASE DONNEES INGREDIENTS_VF9'!L49</f>
        <v xml:space="preserve"> ; 6068B1AM59</v>
      </c>
      <c r="L48" s="234" t="str">
        <f>'[1]BASE DONNEES INGREDIENTS_VF9'!E49</f>
        <v>BRO</v>
      </c>
    </row>
    <row r="49" spans="4:12" x14ac:dyDescent="0.2">
      <c r="D49" s="238" t="str">
        <f>'[1]BASE DONNEES INGREDIENTS_VF9'!F50</f>
        <v>BROYE</v>
      </c>
      <c r="E49" s="319" t="str">
        <f>'[1]BASE DONNEES INGREDIENTS_VF9'!G50</f>
        <v>6068B1AM59i</v>
      </c>
      <c r="F49" s="319">
        <f>'[1]BASE DONNEES INGREDIENTS_VF9'!H50</f>
        <v>0</v>
      </c>
      <c r="G49" s="238">
        <f>'[1]BASE DONNEES INGREDIENTS_VF9'!I50</f>
        <v>0</v>
      </c>
      <c r="H49" s="238" t="str">
        <f>'[1]BASE DONNEES INGREDIENTS_VF9'!J50</f>
        <v>BROYE BLEU SPACY IMPRIME</v>
      </c>
      <c r="I49" s="238" t="str">
        <f>'[1]BASE DONNEES INGREDIENTS_VF9'!K50</f>
        <v xml:space="preserve">6068B1AM59i ; </v>
      </c>
      <c r="J49" s="239" t="str">
        <f>'[1]BASE DONNEES INGREDIENTS_VF9'!L50</f>
        <v xml:space="preserve"> ; 6068B1AM59i</v>
      </c>
      <c r="L49" s="237" t="str">
        <f>'[1]BASE DONNEES INGREDIENTS_VF9'!E50</f>
        <v>BRO</v>
      </c>
    </row>
    <row r="50" spans="4:12" ht="15" x14ac:dyDescent="0.25">
      <c r="D50" s="235" t="str">
        <f>'[1]BASE DONNEES INGREDIENTS_VF9'!F51</f>
        <v>BROYE</v>
      </c>
      <c r="E50" s="318" t="str">
        <f>'[1]BASE DONNEES INGREDIENTS_VF9'!G51</f>
        <v>6068B1AU22</v>
      </c>
      <c r="F50" s="318">
        <f>'[1]BASE DONNEES INGREDIENTS_VF9'!H51</f>
        <v>0</v>
      </c>
      <c r="G50" s="235">
        <f>'[1]BASE DONNEES INGREDIENTS_VF9'!I51</f>
        <v>0</v>
      </c>
      <c r="H50" s="235" t="str">
        <f>'[1]BASE DONNEES INGREDIENTS_VF9'!J51</f>
        <v>CHUTE PROFIL RGT OUTDOOR BG</v>
      </c>
      <c r="I50" s="235" t="str">
        <f>'[1]BASE DONNEES INGREDIENTS_VF9'!K51</f>
        <v xml:space="preserve">6068B1AU22 ; </v>
      </c>
      <c r="J50" s="236" t="str">
        <f>'[1]BASE DONNEES INGREDIENTS_VF9'!L51</f>
        <v xml:space="preserve"> ; 6068B1AU22</v>
      </c>
      <c r="L50" s="234" t="str">
        <f>'[1]BASE DONNEES INGREDIENTS_VF9'!E51</f>
        <v>BRO</v>
      </c>
    </row>
    <row r="51" spans="4:12" x14ac:dyDescent="0.2">
      <c r="D51" s="238" t="str">
        <f>'[1]BASE DONNEES INGREDIENTS_VF9'!F52</f>
        <v>BROYE</v>
      </c>
      <c r="E51" s="319" t="str">
        <f>'[1]BASE DONNEES INGREDIENTS_VF9'!G52</f>
        <v>6068B1HD07</v>
      </c>
      <c r="F51" s="319">
        <f>'[1]BASE DONNEES INGREDIENTS_VF9'!H52</f>
        <v>0</v>
      </c>
      <c r="G51" s="238">
        <f>'[1]BASE DONNEES INGREDIENTS_VF9'!I52</f>
        <v>0</v>
      </c>
      <c r="H51" s="238" t="str">
        <f>'[1]BASE DONNEES INGREDIENTS_VF9'!J52</f>
        <v>BROYE VOLUM UP GRIS ANTHRACITE</v>
      </c>
      <c r="I51" s="238" t="str">
        <f>'[1]BASE DONNEES INGREDIENTS_VF9'!K52</f>
        <v xml:space="preserve">6068B1HD07 ; </v>
      </c>
      <c r="J51" s="239" t="str">
        <f>'[1]BASE DONNEES INGREDIENTS_VF9'!L52</f>
        <v xml:space="preserve"> ; 6068B1HD07</v>
      </c>
      <c r="L51" s="237" t="str">
        <f>'[1]BASE DONNEES INGREDIENTS_VF9'!E52</f>
        <v>BRO</v>
      </c>
    </row>
    <row r="52" spans="4:12" ht="15" x14ac:dyDescent="0.25">
      <c r="D52" s="235" t="str">
        <f>'[1]BASE DONNEES INGREDIENTS_VF9'!F53</f>
        <v>BROYE</v>
      </c>
      <c r="E52" s="318" t="str">
        <f>'[1]BASE DONNEES INGREDIENTS_VF9'!G53</f>
        <v>6068B1HG62</v>
      </c>
      <c r="F52" s="318">
        <f>'[1]BASE DONNEES INGREDIENTS_VF9'!H53</f>
        <v>0</v>
      </c>
      <c r="G52" s="235">
        <f>'[1]BASE DONNEES INGREDIENTS_VF9'!I53</f>
        <v>0</v>
      </c>
      <c r="H52" s="235" t="str">
        <f>'[1]BASE DONNEES INGREDIENTS_VF9'!J53</f>
        <v>BROYE WORKLINE MAXILINE GREGE</v>
      </c>
      <c r="I52" s="235" t="str">
        <f>'[1]BASE DONNEES INGREDIENTS_VF9'!K53</f>
        <v xml:space="preserve">6068B1HG62 ; </v>
      </c>
      <c r="J52" s="236" t="str">
        <f>'[1]BASE DONNEES INGREDIENTS_VF9'!L53</f>
        <v xml:space="preserve"> ; 6068B1HG62</v>
      </c>
      <c r="L52" s="234" t="str">
        <f>'[1]BASE DONNEES INGREDIENTS_VF9'!E53</f>
        <v>BRO</v>
      </c>
    </row>
    <row r="53" spans="4:12" x14ac:dyDescent="0.2">
      <c r="D53" s="238" t="str">
        <f>'[1]BASE DONNEES INGREDIENTS_VF9'!F54</f>
        <v>BROYE</v>
      </c>
      <c r="E53" s="319" t="str">
        <f>'[1]BASE DONNEES INGREDIENTS_VF9'!G54</f>
        <v>6068B1HG62LI</v>
      </c>
      <c r="F53" s="319" t="str">
        <f>'[1]BASE DONNEES INGREDIENTS_VF9'!H54</f>
        <v>LISERET</v>
      </c>
      <c r="G53" s="238">
        <f>'[1]BASE DONNEES INGREDIENTS_VF9'!I54</f>
        <v>0</v>
      </c>
      <c r="H53" s="238" t="str">
        <f>'[1]BASE DONNEES INGREDIENTS_VF9'!J54</f>
        <v>CHUTE PROFIL RGT GREGE+LISERET</v>
      </c>
      <c r="I53" s="238" t="str">
        <f>'[1]BASE DONNEES INGREDIENTS_VF9'!K54</f>
        <v>6068B1HG62LI ; LISERET</v>
      </c>
      <c r="J53" s="239" t="str">
        <f>'[1]BASE DONNEES INGREDIENTS_VF9'!L54</f>
        <v>LISERET ; 6068B1HG62LI</v>
      </c>
      <c r="L53" s="237" t="str">
        <f>'[1]BASE DONNEES INGREDIENTS_VF9'!E54</f>
        <v>BRO</v>
      </c>
    </row>
    <row r="54" spans="4:12" ht="15" x14ac:dyDescent="0.25">
      <c r="D54" s="235" t="str">
        <f>'[1]BASE DONNEES INGREDIENTS_VF9'!F55</f>
        <v>BROYE</v>
      </c>
      <c r="E54" s="318" t="str">
        <f>'[1]BASE DONNEES INGREDIENTS_VF9'!G55</f>
        <v>6068B1HG88</v>
      </c>
      <c r="F54" s="318">
        <f>'[1]BASE DONNEES INGREDIENTS_VF9'!H55</f>
        <v>0</v>
      </c>
      <c r="G54" s="235">
        <f>'[1]BASE DONNEES INGREDIENTS_VF9'!I55</f>
        <v>0</v>
      </c>
      <c r="H54" s="235" t="str">
        <f>'[1]BASE DONNEES INGREDIENTS_VF9'!J55</f>
        <v>BROYE RANGEMENT GRIS MAUVE</v>
      </c>
      <c r="I54" s="235" t="str">
        <f>'[1]BASE DONNEES INGREDIENTS_VF9'!K55</f>
        <v xml:space="preserve">6068B1HG88 ; </v>
      </c>
      <c r="J54" s="236" t="str">
        <f>'[1]BASE DONNEES INGREDIENTS_VF9'!L55</f>
        <v xml:space="preserve"> ; 6068B1HG88</v>
      </c>
      <c r="L54" s="234" t="str">
        <f>'[1]BASE DONNEES INGREDIENTS_VF9'!E55</f>
        <v>BRO</v>
      </c>
    </row>
    <row r="55" spans="4:12" x14ac:dyDescent="0.2">
      <c r="D55" s="238" t="str">
        <f>'[1]BASE DONNEES INGREDIENTS_VF9'!F56</f>
        <v>BROYE</v>
      </c>
      <c r="E55" s="319" t="str">
        <f>'[1]BASE DONNEES INGREDIENTS_VF9'!G56</f>
        <v>6068B1MCREV</v>
      </c>
      <c r="F55" s="319">
        <f>'[1]BASE DONNEES INGREDIENTS_VF9'!H56</f>
        <v>6337</v>
      </c>
      <c r="G55" s="238">
        <f>'[1]BASE DONNEES INGREDIENTS_VF9'!I56</f>
        <v>0</v>
      </c>
      <c r="H55" s="238" t="str">
        <f>'[1]BASE DONNEES INGREDIENTS_VF9'!J56</f>
        <v>BROYE MELANGE COULEUR REVETEME</v>
      </c>
      <c r="I55" s="238" t="str">
        <f>'[1]BASE DONNEES INGREDIENTS_VF9'!K56</f>
        <v>6068B1MCREV ; 6337</v>
      </c>
      <c r="J55" s="239" t="str">
        <f>'[1]BASE DONNEES INGREDIENTS_VF9'!L56</f>
        <v>6337 ; 6068B1MCREV</v>
      </c>
      <c r="L55" s="237" t="str">
        <f>'[1]BASE DONNEES INGREDIENTS_VF9'!E56</f>
        <v>BRO</v>
      </c>
    </row>
    <row r="56" spans="4:12" ht="15" x14ac:dyDescent="0.25">
      <c r="D56" s="235" t="str">
        <f>'[1]BASE DONNEES INGREDIENTS_VF9'!F57</f>
        <v>BROYE</v>
      </c>
      <c r="E56" s="318" t="str">
        <f>'[1]BASE DONNEES INGREDIENTS_VF9'!G57</f>
        <v>6068B1MCREV</v>
      </c>
      <c r="F56" s="318">
        <f>'[1]BASE DONNEES INGREDIENTS_VF9'!H57</f>
        <v>7261</v>
      </c>
      <c r="G56" s="235">
        <f>'[1]BASE DONNEES INGREDIENTS_VF9'!I57</f>
        <v>0</v>
      </c>
      <c r="H56" s="235" t="str">
        <f>'[1]BASE DONNEES INGREDIENTS_VF9'!J57</f>
        <v>BROYE MELANGE COULEUR REVETEME</v>
      </c>
      <c r="I56" s="235" t="str">
        <f>'[1]BASE DONNEES INGREDIENTS_VF9'!K57</f>
        <v>6068B1MCREV ; 7261</v>
      </c>
      <c r="J56" s="236" t="str">
        <f>'[1]BASE DONNEES INGREDIENTS_VF9'!L57</f>
        <v>7261 ; 6068B1MCREV</v>
      </c>
      <c r="L56" s="234" t="str">
        <f>'[1]BASE DONNEES INGREDIENTS_VF9'!E57</f>
        <v>BRO</v>
      </c>
    </row>
    <row r="57" spans="4:12" x14ac:dyDescent="0.2">
      <c r="D57" s="238" t="str">
        <f>'[1]BASE DONNEES INGREDIENTS_VF9'!F58</f>
        <v>BROYE</v>
      </c>
      <c r="E57" s="319" t="str">
        <f>'[1]BASE DONNEES INGREDIENTS_VF9'!G58</f>
        <v>6068B1MCREV</v>
      </c>
      <c r="F57" s="319" t="str">
        <f>'[1]BASE DONNEES INGREDIENTS_VF9'!H58</f>
        <v>AL14</v>
      </c>
      <c r="G57" s="238">
        <f>'[1]BASE DONNEES INGREDIENTS_VF9'!I58</f>
        <v>0</v>
      </c>
      <c r="H57" s="238" t="str">
        <f>'[1]BASE DONNEES INGREDIENTS_VF9'!J58</f>
        <v>BROYE MELANGE COULEUR REVETEME</v>
      </c>
      <c r="I57" s="238" t="str">
        <f>'[1]BASE DONNEES INGREDIENTS_VF9'!K58</f>
        <v>6068B1MCREV ; AL14</v>
      </c>
      <c r="J57" s="239" t="str">
        <f>'[1]BASE DONNEES INGREDIENTS_VF9'!L58</f>
        <v>AL14 ; 6068B1MCREV</v>
      </c>
      <c r="L57" s="237" t="str">
        <f>'[1]BASE DONNEES INGREDIENTS_VF9'!E58</f>
        <v>BRO</v>
      </c>
    </row>
    <row r="58" spans="4:12" ht="15" x14ac:dyDescent="0.25">
      <c r="D58" s="235" t="str">
        <f>'[1]BASE DONNEES INGREDIENTS_VF9'!F59</f>
        <v>BROYE</v>
      </c>
      <c r="E58" s="318" t="str">
        <f>'[1]BASE DONNEES INGREDIENTS_VF9'!G59</f>
        <v>6068B1MCREV</v>
      </c>
      <c r="F58" s="318" t="str">
        <f>'[1]BASE DONNEES INGREDIENTS_VF9'!H59</f>
        <v>AW40</v>
      </c>
      <c r="G58" s="235">
        <f>'[1]BASE DONNEES INGREDIENTS_VF9'!I59</f>
        <v>0</v>
      </c>
      <c r="H58" s="235" t="str">
        <f>'[1]BASE DONNEES INGREDIENTS_VF9'!J59</f>
        <v>BROYE MELANGE COULEUR REVETEME</v>
      </c>
      <c r="I58" s="235" t="str">
        <f>'[1]BASE DONNEES INGREDIENTS_VF9'!K59</f>
        <v>6068B1MCREV ; AW40</v>
      </c>
      <c r="J58" s="236" t="str">
        <f>'[1]BASE DONNEES INGREDIENTS_VF9'!L59</f>
        <v>AW40 ; 6068B1MCREV</v>
      </c>
      <c r="L58" s="234" t="str">
        <f>'[1]BASE DONNEES INGREDIENTS_VF9'!E59</f>
        <v>BRO</v>
      </c>
    </row>
    <row r="59" spans="4:12" x14ac:dyDescent="0.2">
      <c r="D59" s="238" t="str">
        <f>'[1]BASE DONNEES INGREDIENTS_VF9'!F60</f>
        <v>BROYE</v>
      </c>
      <c r="E59" s="319" t="str">
        <f>'[1]BASE DONNEES INGREDIENTS_VF9'!G60</f>
        <v>6068B1MCREV</v>
      </c>
      <c r="F59" s="319" t="str">
        <f>'[1]BASE DONNEES INGREDIENTS_VF9'!H60</f>
        <v>AW41</v>
      </c>
      <c r="G59" s="238">
        <f>'[1]BASE DONNEES INGREDIENTS_VF9'!I60</f>
        <v>0</v>
      </c>
      <c r="H59" s="238" t="str">
        <f>'[1]BASE DONNEES INGREDIENTS_VF9'!J60</f>
        <v>BROYE MELANGE COULEUR REVETEME</v>
      </c>
      <c r="I59" s="238" t="str">
        <f>'[1]BASE DONNEES INGREDIENTS_VF9'!K60</f>
        <v>6068B1MCREV ; AW41</v>
      </c>
      <c r="J59" s="239" t="str">
        <f>'[1]BASE DONNEES INGREDIENTS_VF9'!L60</f>
        <v>AW41 ; 6068B1MCREV</v>
      </c>
      <c r="L59" s="237" t="str">
        <f>'[1]BASE DONNEES INGREDIENTS_VF9'!E60</f>
        <v>BRO</v>
      </c>
    </row>
    <row r="60" spans="4:12" ht="15" x14ac:dyDescent="0.25">
      <c r="D60" s="235" t="str">
        <f>'[1]BASE DONNEES INGREDIENTS_VF9'!F61</f>
        <v>BROYE</v>
      </c>
      <c r="E60" s="318" t="str">
        <f>'[1]BASE DONNEES INGREDIENTS_VF9'!G61</f>
        <v>6068B1MCREV</v>
      </c>
      <c r="F60" s="318" t="str">
        <f>'[1]BASE DONNEES INGREDIENTS_VF9'!H61</f>
        <v>AW41BIM</v>
      </c>
      <c r="G60" s="235">
        <f>'[1]BASE DONNEES INGREDIENTS_VF9'!I61</f>
        <v>0</v>
      </c>
      <c r="H60" s="235" t="str">
        <f>'[1]BASE DONNEES INGREDIENTS_VF9'!J61</f>
        <v>BROYE MELANGE COULEUR REVETEME</v>
      </c>
      <c r="I60" s="235" t="str">
        <f>'[1]BASE DONNEES INGREDIENTS_VF9'!K61</f>
        <v>6068B1MCREV ; AW41BIM</v>
      </c>
      <c r="J60" s="236" t="str">
        <f>'[1]BASE DONNEES INGREDIENTS_VF9'!L61</f>
        <v>AW41BIM ; 6068B1MCREV</v>
      </c>
      <c r="L60" s="234" t="str">
        <f>'[1]BASE DONNEES INGREDIENTS_VF9'!E61</f>
        <v>BRO</v>
      </c>
    </row>
    <row r="61" spans="4:12" x14ac:dyDescent="0.2">
      <c r="D61" s="238" t="str">
        <f>'[1]BASE DONNEES INGREDIENTS_VF9'!F62</f>
        <v>BROYE</v>
      </c>
      <c r="E61" s="319" t="str">
        <f>'[1]BASE DONNEES INGREDIENTS_VF9'!G62</f>
        <v>6068B1MCREV</v>
      </c>
      <c r="F61" s="319" t="str">
        <f>'[1]BASE DONNEES INGREDIENTS_VF9'!H62</f>
        <v>AW88</v>
      </c>
      <c r="G61" s="238">
        <f>'[1]BASE DONNEES INGREDIENTS_VF9'!I62</f>
        <v>0</v>
      </c>
      <c r="H61" s="238" t="str">
        <f>'[1]BASE DONNEES INGREDIENTS_VF9'!J62</f>
        <v>BROYE MELANGE COULEUR REVETEME</v>
      </c>
      <c r="I61" s="238" t="str">
        <f>'[1]BASE DONNEES INGREDIENTS_VF9'!K62</f>
        <v>6068B1MCREV ; AW88</v>
      </c>
      <c r="J61" s="239" t="str">
        <f>'[1]BASE DONNEES INGREDIENTS_VF9'!L62</f>
        <v>AW88 ; 6068B1MCREV</v>
      </c>
      <c r="L61" s="237" t="str">
        <f>'[1]BASE DONNEES INGREDIENTS_VF9'!E62</f>
        <v>BRO</v>
      </c>
    </row>
    <row r="62" spans="4:12" ht="15" x14ac:dyDescent="0.25">
      <c r="D62" s="235" t="str">
        <f>'[1]BASE DONNEES INGREDIENTS_VF9'!F63</f>
        <v>BROYE</v>
      </c>
      <c r="E62" s="318" t="str">
        <f>'[1]BASE DONNEES INGREDIENTS_VF9'!G63</f>
        <v>6068B1MCREV</v>
      </c>
      <c r="F62" s="318" t="str">
        <f>'[1]BASE DONNEES INGREDIENTS_VF9'!H63</f>
        <v>AW99</v>
      </c>
      <c r="G62" s="235">
        <f>'[1]BASE DONNEES INGREDIENTS_VF9'!I63</f>
        <v>0</v>
      </c>
      <c r="H62" s="235" t="str">
        <f>'[1]BASE DONNEES INGREDIENTS_VF9'!J63</f>
        <v>BROYE MELANGE COULEUR REVETEME</v>
      </c>
      <c r="I62" s="235" t="str">
        <f>'[1]BASE DONNEES INGREDIENTS_VF9'!K63</f>
        <v>6068B1MCREV ; AW99</v>
      </c>
      <c r="J62" s="236" t="str">
        <f>'[1]BASE DONNEES INGREDIENTS_VF9'!L63</f>
        <v>AW99 ; 6068B1MCREV</v>
      </c>
      <c r="L62" s="234" t="str">
        <f>'[1]BASE DONNEES INGREDIENTS_VF9'!E63</f>
        <v>BRO</v>
      </c>
    </row>
    <row r="63" spans="4:12" x14ac:dyDescent="0.2">
      <c r="D63" s="238" t="str">
        <f>'[1]BASE DONNEES INGREDIENTS_VF9'!F64</f>
        <v>BROYE</v>
      </c>
      <c r="E63" s="319" t="str">
        <f>'[1]BASE DONNEES INGREDIENTS_VF9'!G64</f>
        <v>6068B1MCREV</v>
      </c>
      <c r="F63" s="319" t="str">
        <f>'[1]BASE DONNEES INGREDIENTS_VF9'!H64</f>
        <v>CLAIR</v>
      </c>
      <c r="G63" s="238">
        <f>'[1]BASE DONNEES INGREDIENTS_VF9'!I64</f>
        <v>0</v>
      </c>
      <c r="H63" s="238" t="str">
        <f>'[1]BASE DONNEES INGREDIENTS_VF9'!J64</f>
        <v>BROYE MELANGE COULEUR REVETEME</v>
      </c>
      <c r="I63" s="238" t="str">
        <f>'[1]BASE DONNEES INGREDIENTS_VF9'!K64</f>
        <v>6068B1MCREV ; CLAIR</v>
      </c>
      <c r="J63" s="239" t="str">
        <f>'[1]BASE DONNEES INGREDIENTS_VF9'!L64</f>
        <v>CLAIR ; 6068B1MCREV</v>
      </c>
      <c r="L63" s="237" t="str">
        <f>'[1]BASE DONNEES INGREDIENTS_VF9'!E64</f>
        <v>BRO</v>
      </c>
    </row>
    <row r="64" spans="4:12" ht="15" x14ac:dyDescent="0.25">
      <c r="D64" s="235" t="str">
        <f>'[1]BASE DONNEES INGREDIENTS_VF9'!F65</f>
        <v>BROYE</v>
      </c>
      <c r="E64" s="318" t="str">
        <f>'[1]BASE DONNEES INGREDIENTS_VF9'!G65</f>
        <v>6068B1MCREV</v>
      </c>
      <c r="F64" s="318" t="str">
        <f>'[1]BASE DONNEES INGREDIENTS_VF9'!H65</f>
        <v>FONCE</v>
      </c>
      <c r="G64" s="235">
        <f>'[1]BASE DONNEES INGREDIENTS_VF9'!I65</f>
        <v>0</v>
      </c>
      <c r="H64" s="235" t="str">
        <f>'[1]BASE DONNEES INGREDIENTS_VF9'!J65</f>
        <v>BROYE MELANGE COULEUR REVETEME</v>
      </c>
      <c r="I64" s="235" t="str">
        <f>'[1]BASE DONNEES INGREDIENTS_VF9'!K65</f>
        <v>6068B1MCREV ; FONCE</v>
      </c>
      <c r="J64" s="236" t="str">
        <f>'[1]BASE DONNEES INGREDIENTS_VF9'!L65</f>
        <v>FONCE ; 6068B1MCREV</v>
      </c>
      <c r="L64" s="234" t="str">
        <f>'[1]BASE DONNEES INGREDIENTS_VF9'!E65</f>
        <v>BRO</v>
      </c>
    </row>
    <row r="65" spans="4:12" x14ac:dyDescent="0.2">
      <c r="D65" s="238" t="str">
        <f>'[1]BASE DONNEES INGREDIENTS_VF9'!F66</f>
        <v>BROYE</v>
      </c>
      <c r="E65" s="319" t="str">
        <f>'[1]BASE DONNEES INGREDIENTS_VF9'!G66</f>
        <v>6068B1MCRGT</v>
      </c>
      <c r="F65" s="319">
        <f>'[1]BASE DONNEES INGREDIENTS_VF9'!H66</f>
        <v>6337</v>
      </c>
      <c r="G65" s="238">
        <f>'[1]BASE DONNEES INGREDIENTS_VF9'!I66</f>
        <v>0</v>
      </c>
      <c r="H65" s="238" t="str">
        <f>'[1]BASE DONNEES INGREDIENTS_VF9'!J66</f>
        <v>BROYE MELANGE COULEUR RANGEMEN</v>
      </c>
      <c r="I65" s="238" t="str">
        <f>'[1]BASE DONNEES INGREDIENTS_VF9'!K66</f>
        <v>6068B1MCRGT ; 6337</v>
      </c>
      <c r="J65" s="239" t="str">
        <f>'[1]BASE DONNEES INGREDIENTS_VF9'!L66</f>
        <v>6337 ; 6068B1MCRGT</v>
      </c>
      <c r="L65" s="237" t="str">
        <f>'[1]BASE DONNEES INGREDIENTS_VF9'!E66</f>
        <v>BRO</v>
      </c>
    </row>
    <row r="66" spans="4:12" ht="15" x14ac:dyDescent="0.25">
      <c r="D66" s="235" t="str">
        <f>'[1]BASE DONNEES INGREDIENTS_VF9'!F67</f>
        <v>BROYE</v>
      </c>
      <c r="E66" s="318" t="str">
        <f>'[1]BASE DONNEES INGREDIENTS_VF9'!G67</f>
        <v>6068B26217i</v>
      </c>
      <c r="F66" s="318">
        <f>'[1]BASE DONNEES INGREDIENTS_VF9'!H67</f>
        <v>0</v>
      </c>
      <c r="G66" s="235">
        <f>'[1]BASE DONNEES INGREDIENTS_VF9'!I67</f>
        <v>0</v>
      </c>
      <c r="H66" s="235" t="str">
        <f>'[1]BASE DONNEES INGREDIENTS_VF9'!J67</f>
        <v>BROYE WORKLINE GRIS ARGEN IMPR</v>
      </c>
      <c r="I66" s="235" t="str">
        <f>'[1]BASE DONNEES INGREDIENTS_VF9'!K67</f>
        <v xml:space="preserve">6068B26217i ; </v>
      </c>
      <c r="J66" s="236" t="str">
        <f>'[1]BASE DONNEES INGREDIENTS_VF9'!L67</f>
        <v xml:space="preserve"> ; 6068B26217i</v>
      </c>
      <c r="L66" s="234" t="str">
        <f>'[1]BASE DONNEES INGREDIENTS_VF9'!E67</f>
        <v>BRO</v>
      </c>
    </row>
    <row r="67" spans="4:12" x14ac:dyDescent="0.2">
      <c r="D67" s="238" t="str">
        <f>'[1]BASE DONNEES INGREDIENTS_VF9'!F68</f>
        <v>BROYE</v>
      </c>
      <c r="E67" s="319" t="str">
        <f>'[1]BASE DONNEES INGREDIENTS_VF9'!G68</f>
        <v>6068BC3959</v>
      </c>
      <c r="F67" s="319">
        <f>'[1]BASE DONNEES INGREDIENTS_VF9'!H68</f>
        <v>0</v>
      </c>
      <c r="G67" s="238">
        <f>'[1]BASE DONNEES INGREDIENTS_VF9'!I68</f>
        <v>0</v>
      </c>
      <c r="H67" s="238" t="str">
        <f>'[1]BASE DONNEES INGREDIENTS_VF9'!J68</f>
        <v>BROYE MARRON TOUTES CLOISONS</v>
      </c>
      <c r="I67" s="238" t="str">
        <f>'[1]BASE DONNEES INGREDIENTS_VF9'!K68</f>
        <v xml:space="preserve">6068BC3959 ; </v>
      </c>
      <c r="J67" s="239" t="str">
        <f>'[1]BASE DONNEES INGREDIENTS_VF9'!L68</f>
        <v xml:space="preserve"> ; 6068BC3959</v>
      </c>
      <c r="L67" s="237" t="str">
        <f>'[1]BASE DONNEES INGREDIENTS_VF9'!E68</f>
        <v>BRO</v>
      </c>
    </row>
    <row r="68" spans="4:12" ht="15" x14ac:dyDescent="0.25">
      <c r="D68" s="235" t="str">
        <f>'[1]BASE DONNEES INGREDIENTS_VF9'!F69</f>
        <v>BROYE</v>
      </c>
      <c r="E68" s="318" t="str">
        <f>'[1]BASE DONNEES INGREDIENTS_VF9'!G69</f>
        <v>6068BC3959i</v>
      </c>
      <c r="F68" s="318">
        <f>'[1]BASE DONNEES INGREDIENTS_VF9'!H69</f>
        <v>0</v>
      </c>
      <c r="G68" s="235">
        <f>'[1]BASE DONNEES INGREDIENTS_VF9'!I69</f>
        <v>0</v>
      </c>
      <c r="H68" s="235" t="str">
        <f>'[1]BASE DONNEES INGREDIENTS_VF9'!J69</f>
        <v>BROYE MARRON TTES CLOISONS IMP</v>
      </c>
      <c r="I68" s="235" t="str">
        <f>'[1]BASE DONNEES INGREDIENTS_VF9'!K69</f>
        <v xml:space="preserve">6068BC3959i ; </v>
      </c>
      <c r="J68" s="236" t="str">
        <f>'[1]BASE DONNEES INGREDIENTS_VF9'!L69</f>
        <v xml:space="preserve"> ; 6068BC3959i</v>
      </c>
      <c r="L68" s="234" t="str">
        <f>'[1]BASE DONNEES INGREDIENTS_VF9'!E69</f>
        <v>BRO</v>
      </c>
    </row>
    <row r="69" spans="4:12" x14ac:dyDescent="0.2">
      <c r="D69" s="238" t="str">
        <f>'[1]BASE DONNEES INGREDIENTS_VF9'!F70</f>
        <v>BROYE</v>
      </c>
      <c r="E69" s="319" t="str">
        <f>'[1]BASE DONNEES INGREDIENTS_VF9'!G70</f>
        <v>6068BC3960</v>
      </c>
      <c r="F69" s="319">
        <f>'[1]BASE DONNEES INGREDIENTS_VF9'!H70</f>
        <v>0</v>
      </c>
      <c r="G69" s="238">
        <f>'[1]BASE DONNEES INGREDIENTS_VF9'!I70</f>
        <v>0</v>
      </c>
      <c r="H69" s="238" t="str">
        <f>'[1]BASE DONNEES INGREDIENTS_VF9'!J70</f>
        <v>BROYE JAUNE NELLE CLOISON</v>
      </c>
      <c r="I69" s="238" t="str">
        <f>'[1]BASE DONNEES INGREDIENTS_VF9'!K70</f>
        <v xml:space="preserve">6068BC3960 ; </v>
      </c>
      <c r="J69" s="239" t="str">
        <f>'[1]BASE DONNEES INGREDIENTS_VF9'!L70</f>
        <v xml:space="preserve"> ; 6068BC3960</v>
      </c>
      <c r="L69" s="237" t="str">
        <f>'[1]BASE DONNEES INGREDIENTS_VF9'!E70</f>
        <v>BRO</v>
      </c>
    </row>
    <row r="70" spans="4:12" ht="15" x14ac:dyDescent="0.25">
      <c r="D70" s="235" t="str">
        <f>'[1]BASE DONNEES INGREDIENTS_VF9'!F71</f>
        <v>BROYE</v>
      </c>
      <c r="E70" s="318" t="str">
        <f>'[1]BASE DONNEES INGREDIENTS_VF9'!G71</f>
        <v>6068BC3960i</v>
      </c>
      <c r="F70" s="318">
        <f>'[1]BASE DONNEES INGREDIENTS_VF9'!H71</f>
        <v>0</v>
      </c>
      <c r="G70" s="235">
        <f>'[1]BASE DONNEES INGREDIENTS_VF9'!I71</f>
        <v>0</v>
      </c>
      <c r="H70" s="235" t="str">
        <f>'[1]BASE DONNEES INGREDIENTS_VF9'!J71</f>
        <v>BROYE JAUNE NELLE CLOISON IMP</v>
      </c>
      <c r="I70" s="235" t="str">
        <f>'[1]BASE DONNEES INGREDIENTS_VF9'!K71</f>
        <v xml:space="preserve">6068BC3960i ; </v>
      </c>
      <c r="J70" s="236" t="str">
        <f>'[1]BASE DONNEES INGREDIENTS_VF9'!L71</f>
        <v xml:space="preserve"> ; 6068BC3960i</v>
      </c>
      <c r="L70" s="234" t="str">
        <f>'[1]BASE DONNEES INGREDIENTS_VF9'!E71</f>
        <v>BRO</v>
      </c>
    </row>
    <row r="71" spans="4:12" x14ac:dyDescent="0.2">
      <c r="D71" s="238" t="str">
        <f>'[1]BASE DONNEES INGREDIENTS_VF9'!F72</f>
        <v>BROYE</v>
      </c>
      <c r="E71" s="319" t="str">
        <f>'[1]BASE DONNEES INGREDIENTS_VF9'!G72</f>
        <v>6068BC6200</v>
      </c>
      <c r="F71" s="319">
        <f>'[1]BASE DONNEES INGREDIENTS_VF9'!H72</f>
        <v>0</v>
      </c>
      <c r="G71" s="238">
        <f>'[1]BASE DONNEES INGREDIENTS_VF9'!I72</f>
        <v>0</v>
      </c>
      <c r="H71" s="238" t="str">
        <f>'[1]BASE DONNEES INGREDIENTS_VF9'!J72</f>
        <v>BROYE JAUNE ENCADREMENT CLOISO</v>
      </c>
      <c r="I71" s="238" t="str">
        <f>'[1]BASE DONNEES INGREDIENTS_VF9'!K72</f>
        <v xml:space="preserve">6068BC6200 ; </v>
      </c>
      <c r="J71" s="239" t="str">
        <f>'[1]BASE DONNEES INGREDIENTS_VF9'!L72</f>
        <v xml:space="preserve"> ; 6068BC6200</v>
      </c>
      <c r="L71" s="237" t="str">
        <f>'[1]BASE DONNEES INGREDIENTS_VF9'!E72</f>
        <v>BRO</v>
      </c>
    </row>
    <row r="72" spans="4:12" ht="15" x14ac:dyDescent="0.25">
      <c r="D72" s="235" t="str">
        <f>'[1]BASE DONNEES INGREDIENTS_VF9'!F73</f>
        <v>BROYE</v>
      </c>
      <c r="E72" s="318" t="str">
        <f>'[1]BASE DONNEES INGREDIENTS_VF9'!G73</f>
        <v>6068BC6200i</v>
      </c>
      <c r="F72" s="318">
        <f>'[1]BASE DONNEES INGREDIENTS_VF9'!H73</f>
        <v>0</v>
      </c>
      <c r="G72" s="235">
        <f>'[1]BASE DONNEES INGREDIENTS_VF9'!I73</f>
        <v>0</v>
      </c>
      <c r="H72" s="235" t="str">
        <f>'[1]BASE DONNEES INGREDIENTS_VF9'!J73</f>
        <v>BROYE JAUNE ENCADRT CLOISO IMP</v>
      </c>
      <c r="I72" s="235" t="str">
        <f>'[1]BASE DONNEES INGREDIENTS_VF9'!K73</f>
        <v xml:space="preserve">6068BC6200i ; </v>
      </c>
      <c r="J72" s="236" t="str">
        <f>'[1]BASE DONNEES INGREDIENTS_VF9'!L73</f>
        <v xml:space="preserve"> ; 6068BC6200i</v>
      </c>
      <c r="L72" s="234" t="str">
        <f>'[1]BASE DONNEES INGREDIENTS_VF9'!E73</f>
        <v>BRO</v>
      </c>
    </row>
    <row r="73" spans="4:12" x14ac:dyDescent="0.2">
      <c r="D73" s="238" t="str">
        <f>'[1]BASE DONNEES INGREDIENTS_VF9'!F74</f>
        <v>BROYE</v>
      </c>
      <c r="E73" s="319" t="str">
        <f>'[1]BASE DONNEES INGREDIENTS_VF9'!G74</f>
        <v>6068BC6217</v>
      </c>
      <c r="F73" s="319">
        <f>'[1]BASE DONNEES INGREDIENTS_VF9'!H74</f>
        <v>0</v>
      </c>
      <c r="G73" s="238">
        <f>'[1]BASE DONNEES INGREDIENTS_VF9'!I74</f>
        <v>0</v>
      </c>
      <c r="H73" s="238" t="str">
        <f>'[1]BASE DONNEES INGREDIENTS_VF9'!J74</f>
        <v>BROYE GRIS ARGENT NELLE CLOISO</v>
      </c>
      <c r="I73" s="238" t="str">
        <f>'[1]BASE DONNEES INGREDIENTS_VF9'!K74</f>
        <v xml:space="preserve">6068BC6217 ; </v>
      </c>
      <c r="J73" s="239" t="str">
        <f>'[1]BASE DONNEES INGREDIENTS_VF9'!L74</f>
        <v xml:space="preserve"> ; 6068BC6217</v>
      </c>
      <c r="L73" s="237" t="str">
        <f>'[1]BASE DONNEES INGREDIENTS_VF9'!E74</f>
        <v>BRO</v>
      </c>
    </row>
    <row r="74" spans="4:12" ht="15" x14ac:dyDescent="0.25">
      <c r="D74" s="235" t="str">
        <f>'[1]BASE DONNEES INGREDIENTS_VF9'!F75</f>
        <v>BROYE</v>
      </c>
      <c r="E74" s="318" t="str">
        <f>'[1]BASE DONNEES INGREDIENTS_VF9'!G75</f>
        <v>6068BC6217i</v>
      </c>
      <c r="F74" s="318">
        <f>'[1]BASE DONNEES INGREDIENTS_VF9'!H75</f>
        <v>0</v>
      </c>
      <c r="G74" s="235">
        <f>'[1]BASE DONNEES INGREDIENTS_VF9'!I75</f>
        <v>0</v>
      </c>
      <c r="H74" s="235" t="str">
        <f>'[1]BASE DONNEES INGREDIENTS_VF9'!J75</f>
        <v>BROYE GRIS ARGENT  CLOISO IMP</v>
      </c>
      <c r="I74" s="235" t="str">
        <f>'[1]BASE DONNEES INGREDIENTS_VF9'!K75</f>
        <v xml:space="preserve">6068BC6217i ; </v>
      </c>
      <c r="J74" s="236" t="str">
        <f>'[1]BASE DONNEES INGREDIENTS_VF9'!L75</f>
        <v xml:space="preserve"> ; 6068BC6217i</v>
      </c>
      <c r="L74" s="234" t="str">
        <f>'[1]BASE DONNEES INGREDIENTS_VF9'!E75</f>
        <v>BRO</v>
      </c>
    </row>
    <row r="75" spans="4:12" x14ac:dyDescent="0.2">
      <c r="D75" s="238" t="str">
        <f>'[1]BASE DONNEES INGREDIENTS_VF9'!F76</f>
        <v>FILTRE</v>
      </c>
      <c r="E75" s="319" t="str">
        <f>'[1]BASE DONNEES INGREDIENTS_VF9'!G76</f>
        <v>6068MCF</v>
      </c>
      <c r="F75" s="319">
        <f>'[1]BASE DONNEES INGREDIENTS_VF9'!H76</f>
        <v>0</v>
      </c>
      <c r="G75" s="238">
        <f>'[1]BASE DONNEES INGREDIENTS_VF9'!I76</f>
        <v>0</v>
      </c>
      <c r="H75" s="238" t="str">
        <f>'[1]BASE DONNEES INGREDIENTS_VF9'!J76</f>
        <v>BROYE MELANGE DE COULEUR FILTR</v>
      </c>
      <c r="I75" s="238" t="str">
        <f>'[1]BASE DONNEES INGREDIENTS_VF9'!K76</f>
        <v xml:space="preserve">6068MCF ; </v>
      </c>
      <c r="J75" s="239" t="str">
        <f>'[1]BASE DONNEES INGREDIENTS_VF9'!L76</f>
        <v xml:space="preserve"> ; 6068MCF</v>
      </c>
      <c r="L75" s="237" t="str">
        <f>'[1]BASE DONNEES INGREDIENTS_VF9'!E76</f>
        <v>BRO</v>
      </c>
    </row>
    <row r="76" spans="4:12" ht="15" x14ac:dyDescent="0.25">
      <c r="D76" s="235" t="str">
        <f>'[1]BASE DONNEES INGREDIENTS_VF9'!F77</f>
        <v>POUDRE</v>
      </c>
      <c r="E76" s="318" t="str">
        <f>'[1]BASE DONNEES INGREDIENTS_VF9'!G77</f>
        <v>6068VF9</v>
      </c>
      <c r="F76" s="318" t="str">
        <f>'[1]BASE DONNEES INGREDIENTS_VF9'!H77</f>
        <v>6068VF9</v>
      </c>
      <c r="G76" s="235" t="str">
        <f>'[1]BASE DONNEES INGREDIENTS_VF9'!I77</f>
        <v>GROSFILLEX</v>
      </c>
      <c r="H76" s="235" t="str">
        <f>'[1]BASE DONNEES INGREDIENTS_VF9'!J77</f>
        <v>DRY BLEND RANGEMENT Fabriqué</v>
      </c>
      <c r="I76" s="235" t="str">
        <f>'[1]BASE DONNEES INGREDIENTS_VF9'!K77</f>
        <v>6068VF9 ; 6068VF9</v>
      </c>
      <c r="J76" s="236" t="str">
        <f>'[1]BASE DONNEES INGREDIENTS_VF9'!L77</f>
        <v>6068VF9 ; 6068VF9</v>
      </c>
      <c r="L76" s="234" t="str">
        <f>'[1]BASE DONNEES INGREDIENTS_VF9'!E77</f>
        <v>MAT</v>
      </c>
    </row>
    <row r="77" spans="4:12" x14ac:dyDescent="0.2">
      <c r="D77" s="238" t="str">
        <f>'[1]BASE DONNEES INGREDIENTS_VF9'!F78</f>
        <v>POUDRE</v>
      </c>
      <c r="E77" s="319" t="str">
        <f>'[1]BASE DONNEES INGREDIENTS_VF9'!G78</f>
        <v>6068VF9</v>
      </c>
      <c r="F77" s="319" t="str">
        <f>'[1]BASE DONNEES INGREDIENTS_VF9'!H78</f>
        <v>6068VF9DEC</v>
      </c>
      <c r="G77" s="238" t="str">
        <f>'[1]BASE DONNEES INGREDIENTS_VF9'!I78</f>
        <v>GROSFILLEX</v>
      </c>
      <c r="H77" s="238" t="str">
        <f>'[1]BASE DONNEES INGREDIENTS_VF9'!J78</f>
        <v>DRY BLEND RANGEMENT Fabriqué</v>
      </c>
      <c r="I77" s="238" t="str">
        <f>'[1]BASE DONNEES INGREDIENTS_VF9'!K78</f>
        <v>6068VF9 ; 6068VF9DEC</v>
      </c>
      <c r="J77" s="239" t="str">
        <f>'[1]BASE DONNEES INGREDIENTS_VF9'!L78</f>
        <v>6068VF9DEC ; 6068VF9</v>
      </c>
      <c r="L77" s="237" t="str">
        <f>'[1]BASE DONNEES INGREDIENTS_VF9'!E78</f>
        <v>MAT</v>
      </c>
    </row>
    <row r="78" spans="4:12" ht="15" x14ac:dyDescent="0.25">
      <c r="D78" s="235" t="str">
        <f>'[1]BASE DONNEES INGREDIENTS_VF9'!F79</f>
        <v>ONEPACK</v>
      </c>
      <c r="E78" s="318" t="str">
        <f>'[1]BASE DONNEES INGREDIENTS_VF9'!G79</f>
        <v>6158D</v>
      </c>
      <c r="F78" s="318" t="str">
        <f>'[1]BASE DONNEES INGREDIENTS_VF9'!H79</f>
        <v>PP0485/G-13B</v>
      </c>
      <c r="G78" s="235" t="str">
        <f>'[1]BASE DONNEES INGREDIENTS_VF9'!I79</f>
        <v>FLORIDIENNE</v>
      </c>
      <c r="H78" s="235" t="str">
        <f>'[1]BASE DONNEES INGREDIENTS_VF9'!J79</f>
        <v>ONE PACK RGT CLOISON DECLASSE</v>
      </c>
      <c r="I78" s="235" t="str">
        <f>'[1]BASE DONNEES INGREDIENTS_VF9'!K79</f>
        <v>6158D ; PP0485/G-13B</v>
      </c>
      <c r="J78" s="236" t="str">
        <f>'[1]BASE DONNEES INGREDIENTS_VF9'!L79</f>
        <v>PP0485/G-13B ; 6158D</v>
      </c>
      <c r="L78" s="234" t="str">
        <f>'[1]BASE DONNEES INGREDIENTS_VF9'!E79</f>
        <v>MAT</v>
      </c>
    </row>
    <row r="79" spans="4:12" x14ac:dyDescent="0.2">
      <c r="D79" s="238" t="str">
        <f>'[1]BASE DONNEES INGREDIENTS_VF9'!F80</f>
        <v>FILTRE</v>
      </c>
      <c r="E79" s="319" t="str">
        <f>'[1]BASE DONNEES INGREDIENTS_VF9'!G80</f>
        <v>6200F</v>
      </c>
      <c r="F79" s="319">
        <f>'[1]BASE DONNEES INGREDIENTS_VF9'!H80</f>
        <v>0</v>
      </c>
      <c r="G79" s="238">
        <f>'[1]BASE DONNEES INGREDIENTS_VF9'!I80</f>
        <v>0</v>
      </c>
      <c r="H79" s="238" t="str">
        <f>'[1]BASE DONNEES INGREDIENTS_VF9'!J80</f>
        <v>MATIERE FILTREE REGRANULE JAUN</v>
      </c>
      <c r="I79" s="238" t="str">
        <f>'[1]BASE DONNEES INGREDIENTS_VF9'!K80</f>
        <v xml:space="preserve">6200F ; </v>
      </c>
      <c r="J79" s="239" t="str">
        <f>'[1]BASE DONNEES INGREDIENTS_VF9'!L80</f>
        <v xml:space="preserve"> ; 6200F</v>
      </c>
      <c r="L79" s="237" t="str">
        <f>'[1]BASE DONNEES INGREDIENTS_VF9'!E80</f>
        <v>BRO</v>
      </c>
    </row>
    <row r="80" spans="4:12" ht="15" x14ac:dyDescent="0.25">
      <c r="D80" s="235" t="str">
        <f>'[1]BASE DONNEES INGREDIENTS_VF9'!F81</f>
        <v>FILTRE</v>
      </c>
      <c r="E80" s="318" t="str">
        <f>'[1]BASE DONNEES INGREDIENTS_VF9'!G81</f>
        <v>6217F</v>
      </c>
      <c r="F80" s="318">
        <f>'[1]BASE DONNEES INGREDIENTS_VF9'!H81</f>
        <v>0</v>
      </c>
      <c r="G80" s="235">
        <f>'[1]BASE DONNEES INGREDIENTS_VF9'!I81</f>
        <v>0</v>
      </c>
      <c r="H80" s="235" t="str">
        <f>'[1]BASE DONNEES INGREDIENTS_VF9'!J81</f>
        <v>MATIERE FILTREE REGRANULE GRIS</v>
      </c>
      <c r="I80" s="235" t="str">
        <f>'[1]BASE DONNEES INGREDIENTS_VF9'!K81</f>
        <v xml:space="preserve">6217F ; </v>
      </c>
      <c r="J80" s="236" t="str">
        <f>'[1]BASE DONNEES INGREDIENTS_VF9'!L81</f>
        <v xml:space="preserve"> ; 6217F</v>
      </c>
      <c r="L80" s="234" t="str">
        <f>'[1]BASE DONNEES INGREDIENTS_VF9'!E81</f>
        <v>BRO</v>
      </c>
    </row>
    <row r="81" spans="4:12" x14ac:dyDescent="0.2">
      <c r="D81" s="238" t="str">
        <f>'[1]BASE DONNEES INGREDIENTS_VF9'!F82</f>
        <v>FILTRE</v>
      </c>
      <c r="E81" s="319" t="str">
        <f>'[1]BASE DONNEES INGREDIENTS_VF9'!G82</f>
        <v>6314F</v>
      </c>
      <c r="F81" s="319" t="str">
        <f>'[1]BASE DONNEES INGREDIENTS_VF9'!H82</f>
        <v>6314F1i</v>
      </c>
      <c r="G81" s="238">
        <f>'[1]BASE DONNEES INGREDIENTS_VF9'!I82</f>
        <v>0</v>
      </c>
      <c r="H81" s="238" t="str">
        <f>'[1]BASE DONNEES INGREDIENTS_VF9'!J82</f>
        <v>MATIERE FILTREE REGRANULEE BLC</v>
      </c>
      <c r="I81" s="238" t="str">
        <f>'[1]BASE DONNEES INGREDIENTS_VF9'!K82</f>
        <v>6314F ; 6314F1i</v>
      </c>
      <c r="J81" s="239" t="str">
        <f>'[1]BASE DONNEES INGREDIENTS_VF9'!L82</f>
        <v>6314F1i ; 6314F</v>
      </c>
      <c r="L81" s="237" t="str">
        <f>'[1]BASE DONNEES INGREDIENTS_VF9'!E82</f>
        <v>BRO</v>
      </c>
    </row>
    <row r="82" spans="4:12" ht="15" x14ac:dyDescent="0.25">
      <c r="D82" s="235" t="str">
        <f>'[1]BASE DONNEES INGREDIENTS_VF9'!F83</f>
        <v>FILTRE</v>
      </c>
      <c r="E82" s="318" t="str">
        <f>'[1]BASE DONNEES INGREDIENTS_VF9'!G83</f>
        <v>6314F</v>
      </c>
      <c r="F82" s="318" t="str">
        <f>'[1]BASE DONNEES INGREDIENTS_VF9'!H83</f>
        <v>6314F2i</v>
      </c>
      <c r="G82" s="235">
        <f>'[1]BASE DONNEES INGREDIENTS_VF9'!I83</f>
        <v>0</v>
      </c>
      <c r="H82" s="235" t="str">
        <f>'[1]BASE DONNEES INGREDIENTS_VF9'!J83</f>
        <v>MATIERE FILTREE REGRANULEE BLC</v>
      </c>
      <c r="I82" s="235" t="str">
        <f>'[1]BASE DONNEES INGREDIENTS_VF9'!K83</f>
        <v>6314F ; 6314F2i</v>
      </c>
      <c r="J82" s="236" t="str">
        <f>'[1]BASE DONNEES INGREDIENTS_VF9'!L83</f>
        <v>6314F2i ; 6314F</v>
      </c>
      <c r="L82" s="234" t="str">
        <f>'[1]BASE DONNEES INGREDIENTS_VF9'!E83</f>
        <v>BRO</v>
      </c>
    </row>
    <row r="83" spans="4:12" x14ac:dyDescent="0.2">
      <c r="D83" s="238" t="str">
        <f>'[1]BASE DONNEES INGREDIENTS_VF9'!F84</f>
        <v>POUDRE</v>
      </c>
      <c r="E83" s="319" t="str">
        <f>'[1]BASE DONNEES INGREDIENTS_VF9'!G84</f>
        <v>6314VF1</v>
      </c>
      <c r="F83" s="319" t="str">
        <f>'[1]BASE DONNEES INGREDIENTS_VF9'!H84</f>
        <v>ER757/BB/1293/BI</v>
      </c>
      <c r="G83" s="238" t="str">
        <f>'[1]BASE DONNEES INGREDIENTS_VF9'!I84</f>
        <v>SOLVAY IBERICA</v>
      </c>
      <c r="H83" s="238" t="str">
        <f>'[1]BASE DONNEES INGREDIENTS_VF9'!J84</f>
        <v>PREMIX PEAU REVET.SANS IGN.ACH</v>
      </c>
      <c r="I83" s="238" t="str">
        <f>'[1]BASE DONNEES INGREDIENTS_VF9'!K84</f>
        <v>6314VF1 ; ER757/BB/1293/BI</v>
      </c>
      <c r="J83" s="239" t="str">
        <f>'[1]BASE DONNEES INGREDIENTS_VF9'!L84</f>
        <v>ER757/BB/1293/BI ; 6314VF1</v>
      </c>
      <c r="L83" s="237" t="str">
        <f>'[1]BASE DONNEES INGREDIENTS_VF9'!E84</f>
        <v>MAT</v>
      </c>
    </row>
    <row r="84" spans="4:12" ht="15" x14ac:dyDescent="0.25">
      <c r="D84" s="235" t="str">
        <f>'[1]BASE DONNEES INGREDIENTS_VF9'!F85</f>
        <v>POUDRE</v>
      </c>
      <c r="E84" s="318" t="str">
        <f>'[1]BASE DONNEES INGREDIENTS_VF9'!G85</f>
        <v>6315VF9</v>
      </c>
      <c r="F84" s="318" t="str">
        <f>'[1]BASE DONNEES INGREDIENTS_VF9'!H85</f>
        <v>6315VF9</v>
      </c>
      <c r="G84" s="235" t="str">
        <f>'[1]BASE DONNEES INGREDIENTS_VF9'!I85</f>
        <v>GROSFILLEX</v>
      </c>
      <c r="H84" s="235" t="str">
        <f>'[1]BASE DONNEES INGREDIENTS_VF9'!J85</f>
        <v>DRY BLEND/SUPPORT SANS IGN.FAB</v>
      </c>
      <c r="I84" s="235" t="str">
        <f>'[1]BASE DONNEES INGREDIENTS_VF9'!K85</f>
        <v>6315VF9 ; 6315VF9</v>
      </c>
      <c r="J84" s="236" t="str">
        <f>'[1]BASE DONNEES INGREDIENTS_VF9'!L85</f>
        <v>6315VF9 ; 6315VF9</v>
      </c>
      <c r="L84" s="234" t="str">
        <f>'[1]BASE DONNEES INGREDIENTS_VF9'!E85</f>
        <v>MAT</v>
      </c>
    </row>
    <row r="85" spans="4:12" x14ac:dyDescent="0.2">
      <c r="D85" s="238" t="str">
        <f>'[1]BASE DONNEES INGREDIENTS_VF9'!F86</f>
        <v>POUDRE</v>
      </c>
      <c r="E85" s="319" t="str">
        <f>'[1]BASE DONNEES INGREDIENTS_VF9'!G86</f>
        <v>6315VF9</v>
      </c>
      <c r="F85" s="319" t="str">
        <f>'[1]BASE DONNEES INGREDIENTS_VF9'!H86</f>
        <v>6315VF9DEC</v>
      </c>
      <c r="G85" s="238" t="str">
        <f>'[1]BASE DONNEES INGREDIENTS_VF9'!I86</f>
        <v>GROSFILLEX</v>
      </c>
      <c r="H85" s="238" t="str">
        <f>'[1]BASE DONNEES INGREDIENTS_VF9'!J86</f>
        <v>DRY BLEND/SUPPORT SANS IGN.FAB</v>
      </c>
      <c r="I85" s="238" t="str">
        <f>'[1]BASE DONNEES INGREDIENTS_VF9'!K86</f>
        <v>6315VF9 ; 6315VF9DEC</v>
      </c>
      <c r="J85" s="239" t="str">
        <f>'[1]BASE DONNEES INGREDIENTS_VF9'!L86</f>
        <v>6315VF9DEC ; 6315VF9</v>
      </c>
      <c r="L85" s="237" t="str">
        <f>'[1]BASE DONNEES INGREDIENTS_VF9'!E86</f>
        <v>MAT</v>
      </c>
    </row>
    <row r="86" spans="4:12" ht="15" x14ac:dyDescent="0.25">
      <c r="D86" s="235" t="str">
        <f>'[1]BASE DONNEES INGREDIENTS_VF9'!F87</f>
        <v>FILTRE</v>
      </c>
      <c r="E86" s="318" t="str">
        <f>'[1]BASE DONNEES INGREDIENTS_VF9'!G87</f>
        <v>6337F</v>
      </c>
      <c r="F86" s="318">
        <f>'[1]BASE DONNEES INGREDIENTS_VF9'!H87</f>
        <v>0</v>
      </c>
      <c r="G86" s="235">
        <f>'[1]BASE DONNEES INGREDIENTS_VF9'!I87</f>
        <v>0</v>
      </c>
      <c r="H86" s="235" t="str">
        <f>'[1]BASE DONNEES INGREDIENTS_VF9'!J87</f>
        <v>BROYE NOIR REVET FILTRE</v>
      </c>
      <c r="I86" s="235" t="str">
        <f>'[1]BASE DONNEES INGREDIENTS_VF9'!K87</f>
        <v xml:space="preserve">6337F ; </v>
      </c>
      <c r="J86" s="236" t="str">
        <f>'[1]BASE DONNEES INGREDIENTS_VF9'!L87</f>
        <v xml:space="preserve"> ; 6337F</v>
      </c>
      <c r="L86" s="234" t="str">
        <f>'[1]BASE DONNEES INGREDIENTS_VF9'!E87</f>
        <v>BRO</v>
      </c>
    </row>
    <row r="87" spans="4:12" x14ac:dyDescent="0.2">
      <c r="D87" s="238" t="str">
        <f>'[1]BASE DONNEES INGREDIENTS_VF9'!F88</f>
        <v>BROYE</v>
      </c>
      <c r="E87" s="319" t="str">
        <f>'[1]BASE DONNEES INGREDIENTS_VF9'!G88</f>
        <v>8599B</v>
      </c>
      <c r="F87" s="319">
        <f>'[1]BASE DONNEES INGREDIENTS_VF9'!H88</f>
        <v>0</v>
      </c>
      <c r="G87" s="238">
        <f>'[1]BASE DONNEES INGREDIENTS_VF9'!I88</f>
        <v>0</v>
      </c>
      <c r="H87" s="238" t="str">
        <f>'[1]BASE DONNEES INGREDIENTS_VF9'!J88</f>
        <v>BROYE RVT PURE WHITE</v>
      </c>
      <c r="I87" s="238" t="str">
        <f>'[1]BASE DONNEES INGREDIENTS_VF9'!K88</f>
        <v xml:space="preserve">8599B ; </v>
      </c>
      <c r="J87" s="239" t="str">
        <f>'[1]BASE DONNEES INGREDIENTS_VF9'!L88</f>
        <v xml:space="preserve"> ; 8599B</v>
      </c>
      <c r="L87" s="237" t="str">
        <f>'[1]BASE DONNEES INGREDIENTS_VF9'!E88</f>
        <v>BRO</v>
      </c>
    </row>
    <row r="88" spans="4:12" ht="15" x14ac:dyDescent="0.25">
      <c r="D88" s="235" t="str">
        <f>'[1]BASE DONNEES INGREDIENTS_VF9'!F89</f>
        <v>BROYE</v>
      </c>
      <c r="E88" s="318" t="str">
        <f>'[1]BASE DONNEES INGREDIENTS_VF9'!G89</f>
        <v>8599BIM</v>
      </c>
      <c r="F88" s="318">
        <f>'[1]BASE DONNEES INGREDIENTS_VF9'!H89</f>
        <v>0</v>
      </c>
      <c r="G88" s="235">
        <f>'[1]BASE DONNEES INGREDIENTS_VF9'!I89</f>
        <v>0</v>
      </c>
      <c r="H88" s="235" t="str">
        <f>'[1]BASE DONNEES INGREDIENTS_VF9'!J89</f>
        <v>BROYE RVT PURE WHITE IMPRIME</v>
      </c>
      <c r="I88" s="235" t="str">
        <f>'[1]BASE DONNEES INGREDIENTS_VF9'!K89</f>
        <v xml:space="preserve">8599BIM ; </v>
      </c>
      <c r="J88" s="236" t="str">
        <f>'[1]BASE DONNEES INGREDIENTS_VF9'!L89</f>
        <v xml:space="preserve"> ; 8599BIM</v>
      </c>
      <c r="L88" s="234" t="str">
        <f>'[1]BASE DONNEES INGREDIENTS_VF9'!E89</f>
        <v>BRO</v>
      </c>
    </row>
    <row r="89" spans="4:12" x14ac:dyDescent="0.2">
      <c r="D89" s="238" t="str">
        <f>'[1]BASE DONNEES INGREDIENTS_VF9'!F90</f>
        <v>POUDRE</v>
      </c>
      <c r="E89" s="319" t="str">
        <f>'[1]BASE DONNEES INGREDIENTS_VF9'!G90</f>
        <v>8599VF9</v>
      </c>
      <c r="F89" s="319" t="str">
        <f>'[1]BASE DONNEES INGREDIENTS_VF9'!H90</f>
        <v>8599VF9</v>
      </c>
      <c r="G89" s="238" t="str">
        <f>'[1]BASE DONNEES INGREDIENTS_VF9'!I90</f>
        <v>GROSFILLEX</v>
      </c>
      <c r="H89" s="238" t="str">
        <f>'[1]BASE DONNEES INGREDIENTS_VF9'!J90</f>
        <v>DRY BLEND REVT PURE WHITE</v>
      </c>
      <c r="I89" s="238" t="str">
        <f>'[1]BASE DONNEES INGREDIENTS_VF9'!K90</f>
        <v>8599VF9 ; 8599VF9</v>
      </c>
      <c r="J89" s="239" t="str">
        <f>'[1]BASE DONNEES INGREDIENTS_VF9'!L90</f>
        <v>8599VF9 ; 8599VF9</v>
      </c>
      <c r="L89" s="237" t="str">
        <f>'[1]BASE DONNEES INGREDIENTS_VF9'!E90</f>
        <v>MAT</v>
      </c>
    </row>
    <row r="90" spans="4:12" ht="15" x14ac:dyDescent="0.25">
      <c r="D90" s="235" t="str">
        <f>'[1]BASE DONNEES INGREDIENTS_VF9'!F91</f>
        <v>POUDRE</v>
      </c>
      <c r="E90" s="318" t="str">
        <f>'[1]BASE DONNEES INGREDIENTS_VF9'!G91</f>
        <v>8599VF9</v>
      </c>
      <c r="F90" s="318" t="str">
        <f>'[1]BASE DONNEES INGREDIENTS_VF9'!H91</f>
        <v>8599VF9DEC</v>
      </c>
      <c r="G90" s="235" t="str">
        <f>'[1]BASE DONNEES INGREDIENTS_VF9'!I91</f>
        <v>GROSFILLEX</v>
      </c>
      <c r="H90" s="235" t="str">
        <f>'[1]BASE DONNEES INGREDIENTS_VF9'!J91</f>
        <v>DRY BLEND REVT PURE WHITE</v>
      </c>
      <c r="I90" s="235" t="str">
        <f>'[1]BASE DONNEES INGREDIENTS_VF9'!K91</f>
        <v>8599VF9 ; 8599VF9DEC</v>
      </c>
      <c r="J90" s="236" t="str">
        <f>'[1]BASE DONNEES INGREDIENTS_VF9'!L91</f>
        <v>8599VF9DEC ; 8599VF9</v>
      </c>
      <c r="L90" s="234" t="str">
        <f>'[1]BASE DONNEES INGREDIENTS_VF9'!E91</f>
        <v>MAT</v>
      </c>
    </row>
    <row r="91" spans="4:12" x14ac:dyDescent="0.2">
      <c r="D91" s="238" t="str">
        <f>'[1]BASE DONNEES INGREDIENTS_VF9'!F92</f>
        <v>POUDRE</v>
      </c>
      <c r="E91" s="319" t="str">
        <f>'[1]BASE DONNEES INGREDIENTS_VF9'!G92</f>
        <v>A959</v>
      </c>
      <c r="F91" s="319" t="str">
        <f>'[1]BASE DONNEES INGREDIENTS_VF9'!H92</f>
        <v>S099</v>
      </c>
      <c r="G91" s="238" t="str">
        <f>'[1]BASE DONNEES INGREDIENTS_VF9'!I92</f>
        <v>KEMONE</v>
      </c>
      <c r="H91" s="238" t="str">
        <f>'[1]BASE DONNEES INGREDIENTS_VF9'!J92</f>
        <v>RESINE SUSPENSION</v>
      </c>
      <c r="I91" s="238" t="str">
        <f>'[1]BASE DONNEES INGREDIENTS_VF9'!K92</f>
        <v>A959 ; S099</v>
      </c>
      <c r="J91" s="239" t="str">
        <f>'[1]BASE DONNEES INGREDIENTS_VF9'!L92</f>
        <v>S099 ; A959</v>
      </c>
      <c r="L91" s="237" t="str">
        <f>'[1]BASE DONNEES INGREDIENTS_VF9'!E92</f>
        <v>MAT</v>
      </c>
    </row>
    <row r="92" spans="4:12" ht="15" x14ac:dyDescent="0.25">
      <c r="D92" s="235" t="str">
        <f>'[1]BASE DONNEES INGREDIENTS_VF9'!F93</f>
        <v>RESINE</v>
      </c>
      <c r="E92" s="318" t="str">
        <f>'[1]BASE DONNEES INGREDIENTS_VF9'!G93</f>
        <v>A959</v>
      </c>
      <c r="F92" s="318" t="str">
        <f>'[1]BASE DONNEES INGREDIENTS_VF9'!H93</f>
        <v>SHANGHAI-ZHUODENG</v>
      </c>
      <c r="G92" s="235">
        <f>'[1]BASE DONNEES INGREDIENTS_VF9'!I93</f>
        <v>0</v>
      </c>
      <c r="H92" s="235" t="str">
        <f>'[1]BASE DONNEES INGREDIENTS_VF9'!J93</f>
        <v>RESINE SUSPENSION</v>
      </c>
      <c r="I92" s="235" t="str">
        <f>'[1]BASE DONNEES INGREDIENTS_VF9'!K93</f>
        <v>A959 ; SHANGHAI-ZHUODENG</v>
      </c>
      <c r="J92" s="236" t="str">
        <f>'[1]BASE DONNEES INGREDIENTS_VF9'!L93</f>
        <v>SHANGHAI-ZHUODENG ; A959</v>
      </c>
      <c r="L92" s="234" t="str">
        <f>'[1]BASE DONNEES INGREDIENTS_VF9'!E93</f>
        <v>MAT</v>
      </c>
    </row>
    <row r="93" spans="4:12" x14ac:dyDescent="0.2">
      <c r="D93" s="238" t="str">
        <f>'[1]BASE DONNEES INGREDIENTS_VF9'!F94</f>
        <v>RESINE</v>
      </c>
      <c r="E93" s="319" t="str">
        <f>'[1]BASE DONNEES INGREDIENTS_VF9'!G94</f>
        <v>A959A</v>
      </c>
      <c r="F93" s="319" t="str">
        <f>'[1]BASE DONNEES INGREDIENTS_VF9'!H94</f>
        <v>S098-SILO22</v>
      </c>
      <c r="G93" s="238">
        <f>'[1]BASE DONNEES INGREDIENTS_VF9'!I94</f>
        <v>0</v>
      </c>
      <c r="H93" s="238" t="str">
        <f>'[1]BASE DONNEES INGREDIENTS_VF9'!J94</f>
        <v>RESINE SUSPENSION KEM ONE</v>
      </c>
      <c r="I93" s="238" t="str">
        <f>'[1]BASE DONNEES INGREDIENTS_VF9'!K94</f>
        <v>A959A ; S098-SILO22</v>
      </c>
      <c r="J93" s="239" t="str">
        <f>'[1]BASE DONNEES INGREDIENTS_VF9'!L94</f>
        <v>S098-SILO22 ; A959A</v>
      </c>
      <c r="L93" s="237" t="str">
        <f>'[1]BASE DONNEES INGREDIENTS_VF9'!E94</f>
        <v>SILO22</v>
      </c>
    </row>
    <row r="94" spans="4:12" ht="15" x14ac:dyDescent="0.25">
      <c r="D94" s="235" t="str">
        <f>'[1]BASE DONNEES INGREDIENTS_VF9'!F95</f>
        <v>RESINE</v>
      </c>
      <c r="E94" s="318" t="str">
        <f>'[1]BASE DONNEES INGREDIENTS_VF9'!G95</f>
        <v>A959A</v>
      </c>
      <c r="F94" s="318" t="str">
        <f>'[1]BASE DONNEES INGREDIENTS_VF9'!H95</f>
        <v>S099-SILO11</v>
      </c>
      <c r="G94" s="235">
        <f>'[1]BASE DONNEES INGREDIENTS_VF9'!I95</f>
        <v>0</v>
      </c>
      <c r="H94" s="235" t="str">
        <f>'[1]BASE DONNEES INGREDIENTS_VF9'!J95</f>
        <v>RESINE SUSPENSION KEM ONE</v>
      </c>
      <c r="I94" s="235" t="str">
        <f>'[1]BASE DONNEES INGREDIENTS_VF9'!K95</f>
        <v>A959A ; S099-SILO11</v>
      </c>
      <c r="J94" s="236" t="str">
        <f>'[1]BASE DONNEES INGREDIENTS_VF9'!L95</f>
        <v>S099-SILO11 ; A959A</v>
      </c>
      <c r="L94" s="234" t="str">
        <f>'[1]BASE DONNEES INGREDIENTS_VF9'!E95</f>
        <v>SILO11</v>
      </c>
    </row>
    <row r="95" spans="4:12" x14ac:dyDescent="0.2">
      <c r="D95" s="238" t="str">
        <f>'[1]BASE DONNEES INGREDIENTS_VF9'!F96</f>
        <v>RESINE</v>
      </c>
      <c r="E95" s="319" t="str">
        <f>'[1]BASE DONNEES INGREDIENTS_VF9'!G96</f>
        <v>A959A</v>
      </c>
      <c r="F95" s="319" t="str">
        <f>'[1]BASE DONNEES INGREDIENTS_VF9'!H96</f>
        <v>S099-SILO22</v>
      </c>
      <c r="G95" s="238">
        <f>'[1]BASE DONNEES INGREDIENTS_VF9'!I96</f>
        <v>0</v>
      </c>
      <c r="H95" s="238" t="str">
        <f>'[1]BASE DONNEES INGREDIENTS_VF9'!J96</f>
        <v>RESINE SUSPENSION KEM ONE</v>
      </c>
      <c r="I95" s="238" t="str">
        <f>'[1]BASE DONNEES INGREDIENTS_VF9'!K96</f>
        <v>A959A ; S099-SILO22</v>
      </c>
      <c r="J95" s="239" t="str">
        <f>'[1]BASE DONNEES INGREDIENTS_VF9'!L96</f>
        <v>S099-SILO22 ; A959A</v>
      </c>
      <c r="L95" s="237" t="str">
        <f>'[1]BASE DONNEES INGREDIENTS_VF9'!E96</f>
        <v>SILO22</v>
      </c>
    </row>
    <row r="96" spans="4:12" ht="15" x14ac:dyDescent="0.25">
      <c r="D96" s="235" t="str">
        <f>'[1]BASE DONNEES INGREDIENTS_VF9'!F97</f>
        <v>RESINE</v>
      </c>
      <c r="E96" s="318" t="str">
        <f>'[1]BASE DONNEES INGREDIENTS_VF9'!G97</f>
        <v>A959A2</v>
      </c>
      <c r="F96" s="318" t="str">
        <f>'[1]BASE DONNEES INGREDIENTS_VF9'!H97</f>
        <v>S110P-SILO10</v>
      </c>
      <c r="G96" s="235">
        <f>'[1]BASE DONNEES INGREDIENTS_VF9'!I97</f>
        <v>0</v>
      </c>
      <c r="H96" s="235" t="str">
        <f>'[1]BASE DONNEES INGREDIENTS_VF9'!J97</f>
        <v>RESINE SUSPENSION KEM ONE DPC</v>
      </c>
      <c r="I96" s="235" t="str">
        <f>'[1]BASE DONNEES INGREDIENTS_VF9'!K97</f>
        <v>A959A2 ; S110P-SILO10</v>
      </c>
      <c r="J96" s="236" t="str">
        <f>'[1]BASE DONNEES INGREDIENTS_VF9'!L97</f>
        <v>S110P-SILO10 ; A959A2</v>
      </c>
      <c r="L96" s="234" t="str">
        <f>'[1]BASE DONNEES INGREDIENTS_VF9'!E97</f>
        <v>SILO10</v>
      </c>
    </row>
    <row r="97" spans="4:12" x14ac:dyDescent="0.2">
      <c r="D97" s="238" t="str">
        <f>'[1]BASE DONNEES INGREDIENTS_VF9'!F98</f>
        <v>RESINE</v>
      </c>
      <c r="E97" s="319" t="str">
        <f>'[1]BASE DONNEES INGREDIENTS_VF9'!G98</f>
        <v>A959D</v>
      </c>
      <c r="F97" s="319" t="str">
        <f>'[1]BASE DONNEES INGREDIENTS_VF9'!H98</f>
        <v>S1000</v>
      </c>
      <c r="G97" s="238">
        <f>'[1]BASE DONNEES INGREDIENTS_VF9'!I98</f>
        <v>0</v>
      </c>
      <c r="H97" s="238" t="str">
        <f>'[1]BASE DONNEES INGREDIENTS_VF9'!J98</f>
        <v>RESINE SUSPENSION DECLASSEE</v>
      </c>
      <c r="I97" s="238" t="str">
        <f>'[1]BASE DONNEES INGREDIENTS_VF9'!K98</f>
        <v>A959D ; S1000</v>
      </c>
      <c r="J97" s="239" t="str">
        <f>'[1]BASE DONNEES INGREDIENTS_VF9'!L98</f>
        <v>S1000 ; A959D</v>
      </c>
      <c r="L97" s="237" t="str">
        <f>'[1]BASE DONNEES INGREDIENTS_VF9'!E98</f>
        <v>MAT</v>
      </c>
    </row>
    <row r="98" spans="4:12" ht="15" x14ac:dyDescent="0.25">
      <c r="D98" s="235" t="str">
        <f>'[1]BASE DONNEES INGREDIENTS_VF9'!F99</f>
        <v>RESINE</v>
      </c>
      <c r="E98" s="318" t="str">
        <f>'[1]BASE DONNEES INGREDIENTS_VF9'!G99</f>
        <v>A959D</v>
      </c>
      <c r="F98" s="318" t="str">
        <f>'[1]BASE DONNEES INGREDIENTS_VF9'!H99</f>
        <v>S3160</v>
      </c>
      <c r="G98" s="235" t="str">
        <f>'[1]BASE DONNEES INGREDIENTS_VF9'!I99</f>
        <v>VINNOLIT</v>
      </c>
      <c r="H98" s="235" t="str">
        <f>'[1]BASE DONNEES INGREDIENTS_VF9'!J99</f>
        <v>RESINE SUSPENSION DECLASSEE</v>
      </c>
      <c r="I98" s="235" t="str">
        <f>'[1]BASE DONNEES INGREDIENTS_VF9'!K99</f>
        <v>A959D ; S3160</v>
      </c>
      <c r="J98" s="236" t="str">
        <f>'[1]BASE DONNEES INGREDIENTS_VF9'!L99</f>
        <v>S3160 ; A959D</v>
      </c>
      <c r="L98" s="234" t="str">
        <f>'[1]BASE DONNEES INGREDIENTS_VF9'!E99</f>
        <v>MAT</v>
      </c>
    </row>
    <row r="99" spans="4:12" x14ac:dyDescent="0.2">
      <c r="D99" s="238" t="str">
        <f>'[1]BASE DONNEES INGREDIENTS_VF9'!F100</f>
        <v>RESINE</v>
      </c>
      <c r="E99" s="319" t="str">
        <f>'[1]BASE DONNEES INGREDIENTS_VF9'!G100</f>
        <v>A959L</v>
      </c>
      <c r="F99" s="319" t="str">
        <f>'[1]BASE DONNEES INGREDIENTS_VF9'!H100</f>
        <v>S6706</v>
      </c>
      <c r="G99" s="238" t="str">
        <f>'[1]BASE DONNEES INGREDIENTS_VF9'!I100</f>
        <v>LVM</v>
      </c>
      <c r="H99" s="238" t="str">
        <f>'[1]BASE DONNEES INGREDIENTS_VF9'!J100</f>
        <v>RESINE SUSPENSION INEOS ex-LVM</v>
      </c>
      <c r="I99" s="238" t="str">
        <f>'[1]BASE DONNEES INGREDIENTS_VF9'!K100</f>
        <v>A959L ; S6706</v>
      </c>
      <c r="J99" s="239" t="str">
        <f>'[1]BASE DONNEES INGREDIENTS_VF9'!L100</f>
        <v>S6706 ; A959L</v>
      </c>
      <c r="L99" s="237" t="str">
        <f>'[1]BASE DONNEES INGREDIENTS_VF9'!E100</f>
        <v>MAT</v>
      </c>
    </row>
    <row r="100" spans="4:12" ht="15" x14ac:dyDescent="0.25">
      <c r="D100" s="235" t="str">
        <f>'[1]BASE DONNEES INGREDIENTS_VF9'!F101</f>
        <v>RESINE</v>
      </c>
      <c r="E100" s="318" t="str">
        <f>'[1]BASE DONNEES INGREDIENTS_VF9'!G101</f>
        <v>A959L2</v>
      </c>
      <c r="F100" s="318" t="str">
        <f>'[1]BASE DONNEES INGREDIENTS_VF9'!H101</f>
        <v>S5902</v>
      </c>
      <c r="G100" s="235" t="str">
        <f>'[1]BASE DONNEES INGREDIENTS_VF9'!I101</f>
        <v>VINNOVA</v>
      </c>
      <c r="H100" s="235" t="str">
        <f>'[1]BASE DONNEES INGREDIENTS_VF9'!J101</f>
        <v>RESINE SUSPENSION INEOS S5902</v>
      </c>
      <c r="I100" s="235" t="str">
        <f>'[1]BASE DONNEES INGREDIENTS_VF9'!K101</f>
        <v>A959L2 ; S5902</v>
      </c>
      <c r="J100" s="236" t="str">
        <f>'[1]BASE DONNEES INGREDIENTS_VF9'!L101</f>
        <v>S5902 ; A959L2</v>
      </c>
      <c r="L100" s="234" t="str">
        <f>'[1]BASE DONNEES INGREDIENTS_VF9'!E101</f>
        <v>MAT</v>
      </c>
    </row>
    <row r="101" spans="4:12" x14ac:dyDescent="0.2">
      <c r="D101" s="238" t="str">
        <f>'[1]BASE DONNEES INGREDIENTS_VF9'!F102</f>
        <v>RESINE</v>
      </c>
      <c r="E101" s="319" t="str">
        <f>'[1]BASE DONNEES INGREDIENTS_VF9'!G102</f>
        <v>A959L2</v>
      </c>
      <c r="F101" s="319" t="str">
        <f>'[1]BASE DONNEES INGREDIENTS_VF9'!H102</f>
        <v>S5902-SILO9</v>
      </c>
      <c r="G101" s="238">
        <f>'[1]BASE DONNEES INGREDIENTS_VF9'!I102</f>
        <v>0</v>
      </c>
      <c r="H101" s="238" t="str">
        <f>'[1]BASE DONNEES INGREDIENTS_VF9'!J102</f>
        <v>RESINE SUSPENSION INEOS S5902</v>
      </c>
      <c r="I101" s="238" t="str">
        <f>'[1]BASE DONNEES INGREDIENTS_VF9'!K102</f>
        <v>A959L2 ; S5902-SILO9</v>
      </c>
      <c r="J101" s="239" t="str">
        <f>'[1]BASE DONNEES INGREDIENTS_VF9'!L102</f>
        <v>S5902-SILO9 ; A959L2</v>
      </c>
      <c r="L101" s="237" t="str">
        <f>'[1]BASE DONNEES INGREDIENTS_VF9'!E102</f>
        <v>SILO</v>
      </c>
    </row>
    <row r="102" spans="4:12" ht="15" x14ac:dyDescent="0.25">
      <c r="D102" s="235" t="str">
        <f>'[1]BASE DONNEES INGREDIENTS_VF9'!F103</f>
        <v>RESINE</v>
      </c>
      <c r="E102" s="318" t="str">
        <f>'[1]BASE DONNEES INGREDIENTS_VF9'!G103</f>
        <v>A959S</v>
      </c>
      <c r="F102" s="318" t="str">
        <f>'[1]BASE DONNEES INGREDIENTS_VF9'!H103</f>
        <v>263RB</v>
      </c>
      <c r="G102" s="235" t="str">
        <f>'[1]BASE DONNEES INGREDIENTS_VF9'!I103</f>
        <v>INOVYN</v>
      </c>
      <c r="H102" s="235" t="str">
        <f>'[1]BASE DONNEES INGREDIENTS_VF9'!J103</f>
        <v>RESINE SUSPENSION SOLVIN</v>
      </c>
      <c r="I102" s="235" t="str">
        <f>'[1]BASE DONNEES INGREDIENTS_VF9'!K103</f>
        <v>A959S ; 263RB</v>
      </c>
      <c r="J102" s="236" t="str">
        <f>'[1]BASE DONNEES INGREDIENTS_VF9'!L103</f>
        <v>263RB ; A959S</v>
      </c>
      <c r="L102" s="234" t="str">
        <f>'[1]BASE DONNEES INGREDIENTS_VF9'!E103</f>
        <v>MAT</v>
      </c>
    </row>
    <row r="103" spans="4:12" x14ac:dyDescent="0.2">
      <c r="D103" s="238" t="str">
        <f>'[1]BASE DONNEES INGREDIENTS_VF9'!F104</f>
        <v>RESINE</v>
      </c>
      <c r="E103" s="319" t="str">
        <f>'[1]BASE DONNEES INGREDIENTS_VF9'!G104</f>
        <v>A959S</v>
      </c>
      <c r="F103" s="319" t="str">
        <f>'[1]BASE DONNEES INGREDIENTS_VF9'!H104</f>
        <v>263RB-SILO11</v>
      </c>
      <c r="G103" s="238">
        <f>'[1]BASE DONNEES INGREDIENTS_VF9'!I104</f>
        <v>0</v>
      </c>
      <c r="H103" s="238" t="str">
        <f>'[1]BASE DONNEES INGREDIENTS_VF9'!J104</f>
        <v>RESINE SUSPENSION SOLVIN</v>
      </c>
      <c r="I103" s="238" t="str">
        <f>'[1]BASE DONNEES INGREDIENTS_VF9'!K104</f>
        <v>A959S ; 263RB-SILO11</v>
      </c>
      <c r="J103" s="239" t="str">
        <f>'[1]BASE DONNEES INGREDIENTS_VF9'!L104</f>
        <v>263RB-SILO11 ; A959S</v>
      </c>
      <c r="L103" s="237" t="str">
        <f>'[1]BASE DONNEES INGREDIENTS_VF9'!E104</f>
        <v>SILO11</v>
      </c>
    </row>
    <row r="104" spans="4:12" ht="15" x14ac:dyDescent="0.25">
      <c r="D104" s="235" t="str">
        <f>'[1]BASE DONNEES INGREDIENTS_VF9'!F105</f>
        <v>RESINE</v>
      </c>
      <c r="E104" s="318" t="str">
        <f>'[1]BASE DONNEES INGREDIENTS_VF9'!G105</f>
        <v>A959SE</v>
      </c>
      <c r="F104" s="318" t="str">
        <f>'[1]BASE DONNEES INGREDIENTS_VF9'!H105</f>
        <v>S800-SILO21</v>
      </c>
      <c r="G104" s="235">
        <f>'[1]BASE DONNEES INGREDIENTS_VF9'!I105</f>
        <v>0</v>
      </c>
      <c r="H104" s="235" t="str">
        <f>'[1]BASE DONNEES INGREDIENTS_VF9'!J105</f>
        <v>RESINE SUSPENSION SHIN-ETSU</v>
      </c>
      <c r="I104" s="235" t="str">
        <f>'[1]BASE DONNEES INGREDIENTS_VF9'!K105</f>
        <v>A959SE ; S800-SILO21</v>
      </c>
      <c r="J104" s="236" t="str">
        <f>'[1]BASE DONNEES INGREDIENTS_VF9'!L105</f>
        <v>S800-SILO21 ; A959SE</v>
      </c>
      <c r="L104" s="234" t="str">
        <f>'[1]BASE DONNEES INGREDIENTS_VF9'!E105</f>
        <v>SILO21</v>
      </c>
    </row>
    <row r="105" spans="4:12" x14ac:dyDescent="0.2">
      <c r="D105" s="238" t="str">
        <f>'[1]BASE DONNEES INGREDIENTS_VF9'!F106</f>
        <v>RESINE</v>
      </c>
      <c r="E105" s="319" t="str">
        <f>'[1]BASE DONNEES INGREDIENTS_VF9'!G106</f>
        <v>A959SE2</v>
      </c>
      <c r="F105" s="319" t="str">
        <f>'[1]BASE DONNEES INGREDIENTS_VF9'!H106</f>
        <v>S1000-SILO11</v>
      </c>
      <c r="G105" s="238">
        <f>'[1]BASE DONNEES INGREDIENTS_VF9'!I106</f>
        <v>0</v>
      </c>
      <c r="H105" s="238" t="str">
        <f>'[1]BASE DONNEES INGREDIENTS_VF9'!J106</f>
        <v>RESINE K67 DPC</v>
      </c>
      <c r="I105" s="238" t="str">
        <f>'[1]BASE DONNEES INGREDIENTS_VF9'!K106</f>
        <v>A959SE2 ; S1000-SILO11</v>
      </c>
      <c r="J105" s="239" t="str">
        <f>'[1]BASE DONNEES INGREDIENTS_VF9'!L106</f>
        <v>S1000-SILO11 ; A959SE2</v>
      </c>
      <c r="L105" s="237" t="str">
        <f>'[1]BASE DONNEES INGREDIENTS_VF9'!E106</f>
        <v>SILO11</v>
      </c>
    </row>
    <row r="106" spans="4:12" ht="15" x14ac:dyDescent="0.25">
      <c r="D106" s="235" t="str">
        <f>'[1]BASE DONNEES INGREDIENTS_VF9'!F107</f>
        <v>RESINE</v>
      </c>
      <c r="E106" s="318" t="str">
        <f>'[1]BASE DONNEES INGREDIENTS_VF9'!G107</f>
        <v>A959SE2</v>
      </c>
      <c r="F106" s="318" t="str">
        <f>'[1]BASE DONNEES INGREDIENTS_VF9'!H107</f>
        <v>S1000-SILO8</v>
      </c>
      <c r="G106" s="235">
        <f>'[1]BASE DONNEES INGREDIENTS_VF9'!I107</f>
        <v>0</v>
      </c>
      <c r="H106" s="235" t="str">
        <f>'[1]BASE DONNEES INGREDIENTS_VF9'!J107</f>
        <v>RESINE K67 DPC</v>
      </c>
      <c r="I106" s="235" t="str">
        <f>'[1]BASE DONNEES INGREDIENTS_VF9'!K107</f>
        <v>A959SE2 ; S1000-SILO8</v>
      </c>
      <c r="J106" s="236" t="str">
        <f>'[1]BASE DONNEES INGREDIENTS_VF9'!L107</f>
        <v>S1000-SILO8 ; A959SE2</v>
      </c>
      <c r="L106" s="234" t="str">
        <f>'[1]BASE DONNEES INGREDIENTS_VF9'!E107</f>
        <v>SILO8</v>
      </c>
    </row>
    <row r="107" spans="4:12" x14ac:dyDescent="0.2">
      <c r="D107" s="238" t="str">
        <f>'[1]BASE DONNEES INGREDIENTS_VF9'!F108</f>
        <v>RESINE</v>
      </c>
      <c r="E107" s="319" t="str">
        <f>'[1]BASE DONNEES INGREDIENTS_VF9'!G108</f>
        <v>A961</v>
      </c>
      <c r="F107" s="319" t="str">
        <f>'[1]BASE DONNEES INGREDIENTS_VF9'!H108</f>
        <v>NR950</v>
      </c>
      <c r="G107" s="238" t="str">
        <f>'[1]BASE DONNEES INGREDIENTS_VF9'!I108</f>
        <v>?</v>
      </c>
      <c r="H107" s="238" t="str">
        <f>'[1]BASE DONNEES INGREDIENTS_VF9'!J108</f>
        <v>DIOXYDE DE TITANE</v>
      </c>
      <c r="I107" s="238" t="str">
        <f>'[1]BASE DONNEES INGREDIENTS_VF9'!K108</f>
        <v>A961 ; NR950</v>
      </c>
      <c r="J107" s="239" t="str">
        <f>'[1]BASE DONNEES INGREDIENTS_VF9'!L108</f>
        <v>NR950 ; A961</v>
      </c>
      <c r="L107" s="237" t="str">
        <f>'[1]BASE DONNEES INGREDIENTS_VF9'!E108</f>
        <v>MAT</v>
      </c>
    </row>
    <row r="108" spans="4:12" ht="15" x14ac:dyDescent="0.25">
      <c r="D108" s="235" t="str">
        <f>'[1]BASE DONNEES INGREDIENTS_VF9'!F109</f>
        <v>RESINE</v>
      </c>
      <c r="E108" s="318" t="str">
        <f>'[1]BASE DONNEES INGREDIENTS_VF9'!G109</f>
        <v>A961</v>
      </c>
      <c r="F108" s="318" t="str">
        <f>'[1]BASE DONNEES INGREDIENTS_VF9'!H109</f>
        <v>ZR110</v>
      </c>
      <c r="G108" s="235" t="str">
        <f>'[1]BASE DONNEES INGREDIENTS_VF9'!I109</f>
        <v>?</v>
      </c>
      <c r="H108" s="235" t="str">
        <f>'[1]BASE DONNEES INGREDIENTS_VF9'!J109</f>
        <v>DIOXYDE DE TITANE</v>
      </c>
      <c r="I108" s="235" t="str">
        <f>'[1]BASE DONNEES INGREDIENTS_VF9'!K109</f>
        <v>A961 ; ZR110</v>
      </c>
      <c r="J108" s="236" t="str">
        <f>'[1]BASE DONNEES INGREDIENTS_VF9'!L109</f>
        <v>ZR110 ; A961</v>
      </c>
      <c r="L108" s="234" t="str">
        <f>'[1]BASE DONNEES INGREDIENTS_VF9'!E109</f>
        <v>MAT</v>
      </c>
    </row>
    <row r="109" spans="4:12" x14ac:dyDescent="0.2">
      <c r="D109" s="238" t="str">
        <f>'[1]BASE DONNEES INGREDIENTS_VF9'!F110</f>
        <v>TIO2</v>
      </c>
      <c r="E109" s="319" t="str">
        <f>'[1]BASE DONNEES INGREDIENTS_VF9'!G110</f>
        <v>A961</v>
      </c>
      <c r="F109" s="319" t="str">
        <f>'[1]BASE DONNEES INGREDIENTS_VF9'!H110</f>
        <v>R208</v>
      </c>
      <c r="G109" s="238" t="str">
        <f>'[1]BASE DONNEES INGREDIENTS_VF9'!I110</f>
        <v>LAVOLLEE</v>
      </c>
      <c r="H109" s="238" t="str">
        <f>'[1]BASE DONNEES INGREDIENTS_VF9'!J110</f>
        <v>DIOXYDE DE TITANE</v>
      </c>
      <c r="I109" s="238" t="str">
        <f>'[1]BASE DONNEES INGREDIENTS_VF9'!K110</f>
        <v>A961 ; R208</v>
      </c>
      <c r="J109" s="239" t="str">
        <f>'[1]BASE DONNEES INGREDIENTS_VF9'!L110</f>
        <v>R208 ; A961</v>
      </c>
      <c r="L109" s="237" t="str">
        <f>'[1]BASE DONNEES INGREDIENTS_VF9'!E110</f>
        <v>MAT</v>
      </c>
    </row>
    <row r="110" spans="4:12" ht="15" x14ac:dyDescent="0.25">
      <c r="D110" s="235" t="str">
        <f>'[1]BASE DONNEES INGREDIENTS_VF9'!F111</f>
        <v>RESINE</v>
      </c>
      <c r="E110" s="318" t="str">
        <f>'[1]BASE DONNEES INGREDIENTS_VF9'!G111</f>
        <v>A961D</v>
      </c>
      <c r="F110" s="318" t="str">
        <f>'[1]BASE DONNEES INGREDIENTS_VF9'!H111</f>
        <v>K2222</v>
      </c>
      <c r="G110" s="235" t="str">
        <f>'[1]BASE DONNEES INGREDIENTS_VF9'!I111</f>
        <v>KRONOS</v>
      </c>
      <c r="H110" s="235" t="str">
        <f>'[1]BASE DONNEES INGREDIENTS_VF9'!J111</f>
        <v>DIOXYDE DE TITANE DECLASSE</v>
      </c>
      <c r="I110" s="235" t="str">
        <f>'[1]BASE DONNEES INGREDIENTS_VF9'!K111</f>
        <v>A961D ; K2222</v>
      </c>
      <c r="J110" s="236" t="str">
        <f>'[1]BASE DONNEES INGREDIENTS_VF9'!L111</f>
        <v>K2222 ; A961D</v>
      </c>
      <c r="L110" s="234" t="str">
        <f>'[1]BASE DONNEES INGREDIENTS_VF9'!E111</f>
        <v>MAT</v>
      </c>
    </row>
    <row r="111" spans="4:12" x14ac:dyDescent="0.2">
      <c r="D111" s="238" t="str">
        <f>'[1]BASE DONNEES INGREDIENTS_VF9'!F112</f>
        <v>RESINE</v>
      </c>
      <c r="E111" s="319" t="str">
        <f>'[1]BASE DONNEES INGREDIENTS_VF9'!G112</f>
        <v>A961K1</v>
      </c>
      <c r="F111" s="319" t="str">
        <f>'[1]BASE DONNEES INGREDIENTS_VF9'!H112</f>
        <v>K2220</v>
      </c>
      <c r="G111" s="238" t="str">
        <f>'[1]BASE DONNEES INGREDIENTS_VF9'!I112</f>
        <v>KRONOS</v>
      </c>
      <c r="H111" s="238" t="str">
        <f>'[1]BASE DONNEES INGREDIENTS_VF9'!J112</f>
        <v>DIOXYDE DE TITANE KRONOS 2220</v>
      </c>
      <c r="I111" s="238" t="str">
        <f>'[1]BASE DONNEES INGREDIENTS_VF9'!K112</f>
        <v>A961K1 ; K2220</v>
      </c>
      <c r="J111" s="239" t="str">
        <f>'[1]BASE DONNEES INGREDIENTS_VF9'!L112</f>
        <v>K2220 ; A961K1</v>
      </c>
      <c r="L111" s="237" t="str">
        <f>'[1]BASE DONNEES INGREDIENTS_VF9'!E112</f>
        <v>MAT</v>
      </c>
    </row>
    <row r="112" spans="4:12" ht="15" x14ac:dyDescent="0.25">
      <c r="D112" s="235" t="str">
        <f>'[1]BASE DONNEES INGREDIENTS_VF9'!F113</f>
        <v>TIO2</v>
      </c>
      <c r="E112" s="318" t="str">
        <f>'[1]BASE DONNEES INGREDIENTS_VF9'!G113</f>
        <v>A961L</v>
      </c>
      <c r="F112" s="318" t="str">
        <f>'[1]BASE DONNEES INGREDIENTS_VF9'!H113</f>
        <v>TIOX280</v>
      </c>
      <c r="G112" s="235" t="str">
        <f>'[1]BASE DONNEES INGREDIENTS_VF9'!I113</f>
        <v>LAVOLLEE</v>
      </c>
      <c r="H112" s="235" t="str">
        <f>'[1]BASE DONNEES INGREDIENTS_VF9'!J113</f>
        <v>DIOXYDE DE TITANE TIOX -280</v>
      </c>
      <c r="I112" s="235" t="str">
        <f>'[1]BASE DONNEES INGREDIENTS_VF9'!K113</f>
        <v>A961L ; TIOX280</v>
      </c>
      <c r="J112" s="236" t="str">
        <f>'[1]BASE DONNEES INGREDIENTS_VF9'!L113</f>
        <v>TIOX280 ; A961L</v>
      </c>
      <c r="L112" s="234" t="str">
        <f>'[1]BASE DONNEES INGREDIENTS_VF9'!E113</f>
        <v>MAT</v>
      </c>
    </row>
    <row r="113" spans="4:12" x14ac:dyDescent="0.2">
      <c r="D113" s="238" t="str">
        <f>'[1]BASE DONNEES INGREDIENTS_VF9'!F114</f>
        <v>TIO2</v>
      </c>
      <c r="E113" s="319" t="str">
        <f>'[1]BASE DONNEES INGREDIENTS_VF9'!G114</f>
        <v>A961T</v>
      </c>
      <c r="F113" s="319" t="str">
        <f>'[1]BASE DONNEES INGREDIENTS_VF9'!H114</f>
        <v>TIONA168</v>
      </c>
      <c r="G113" s="238" t="str">
        <f>'[1]BASE DONNEES INGREDIENTS_VF9'!I114</f>
        <v>CRISTAL</v>
      </c>
      <c r="H113" s="238" t="str">
        <f>'[1]BASE DONNEES INGREDIENTS_VF9'!J114</f>
        <v>DIOXYDE DE TITANE TIONA 168</v>
      </c>
      <c r="I113" s="238" t="str">
        <f>'[1]BASE DONNEES INGREDIENTS_VF9'!K114</f>
        <v>A961T ; TIONA168</v>
      </c>
      <c r="J113" s="239" t="str">
        <f>'[1]BASE DONNEES INGREDIENTS_VF9'!L114</f>
        <v>TIONA168 ; A961T</v>
      </c>
      <c r="L113" s="237" t="str">
        <f>'[1]BASE DONNEES INGREDIENTS_VF9'!E114</f>
        <v>MAT</v>
      </c>
    </row>
    <row r="114" spans="4:12" ht="15" x14ac:dyDescent="0.25">
      <c r="D114" s="235" t="str">
        <f>'[1]BASE DONNEES INGREDIENTS_VF9'!F115</f>
        <v>TITANE</v>
      </c>
      <c r="E114" s="318" t="str">
        <f>'[1]BASE DONNEES INGREDIENTS_VF9'!G115</f>
        <v>A961T</v>
      </c>
      <c r="F114" s="318" t="str">
        <f>'[1]BASE DONNEES INGREDIENTS_VF9'!H115</f>
        <v>TIONA168-SILO24</v>
      </c>
      <c r="G114" s="235">
        <f>'[1]BASE DONNEES INGREDIENTS_VF9'!I115</f>
        <v>0</v>
      </c>
      <c r="H114" s="235" t="str">
        <f>'[1]BASE DONNEES INGREDIENTS_VF9'!J115</f>
        <v>DIOXYDE DE TITANE TIONA 168</v>
      </c>
      <c r="I114" s="235" t="str">
        <f>'[1]BASE DONNEES INGREDIENTS_VF9'!K115</f>
        <v>A961T ; TIONA168-SILO24</v>
      </c>
      <c r="J114" s="236" t="str">
        <f>'[1]BASE DONNEES INGREDIENTS_VF9'!L115</f>
        <v>TIONA168-SILO24 ; A961T</v>
      </c>
      <c r="L114" s="234" t="str">
        <f>'[1]BASE DONNEES INGREDIENTS_VF9'!E115</f>
        <v>SILO24</v>
      </c>
    </row>
    <row r="115" spans="4:12" x14ac:dyDescent="0.2">
      <c r="D115" s="238" t="str">
        <f>'[1]BASE DONNEES INGREDIENTS_VF9'!F116</f>
        <v>CACO3</v>
      </c>
      <c r="E115" s="319" t="str">
        <f>'[1]BASE DONNEES INGREDIENTS_VF9'!G116</f>
        <v>A962</v>
      </c>
      <c r="F115" s="319" t="str">
        <f>'[1]BASE DONNEES INGREDIENTS_VF9'!H116</f>
        <v>HYDROCARB95T-OG</v>
      </c>
      <c r="G115" s="238" t="str">
        <f>'[1]BASE DONNEES INGREDIENTS_VF9'!I116</f>
        <v>OMYA</v>
      </c>
      <c r="H115" s="238" t="str">
        <f>'[1]BASE DONNEES INGREDIENTS_VF9'!J116</f>
        <v>CARBONATE DE CALCIUM</v>
      </c>
      <c r="I115" s="238" t="str">
        <f>'[1]BASE DONNEES INGREDIENTS_VF9'!K116</f>
        <v>A962 ; HYDROCARB95T-OG</v>
      </c>
      <c r="J115" s="239" t="str">
        <f>'[1]BASE DONNEES INGREDIENTS_VF9'!L116</f>
        <v>HYDROCARB95T-OG ; A962</v>
      </c>
      <c r="L115" s="237" t="str">
        <f>'[1]BASE DONNEES INGREDIENTS_VF9'!E116</f>
        <v>MAT</v>
      </c>
    </row>
    <row r="116" spans="4:12" ht="15" x14ac:dyDescent="0.25">
      <c r="D116" s="235" t="str">
        <f>'[1]BASE DONNEES INGREDIENTS_VF9'!F117</f>
        <v>CRAIE</v>
      </c>
      <c r="E116" s="318" t="str">
        <f>'[1]BASE DONNEES INGREDIENTS_VF9'!G117</f>
        <v>A962</v>
      </c>
      <c r="F116" s="318" t="str">
        <f>'[1]BASE DONNEES INGREDIENTS_VF9'!H117</f>
        <v>95T-SILO12</v>
      </c>
      <c r="G116" s="235">
        <f>'[1]BASE DONNEES INGREDIENTS_VF9'!I117</f>
        <v>0</v>
      </c>
      <c r="H116" s="235" t="str">
        <f>'[1]BASE DONNEES INGREDIENTS_VF9'!J117</f>
        <v>CARBONATE DE CALCIUM</v>
      </c>
      <c r="I116" s="235" t="str">
        <f>'[1]BASE DONNEES INGREDIENTS_VF9'!K117</f>
        <v>A962 ; 95T-SILO12</v>
      </c>
      <c r="J116" s="236" t="str">
        <f>'[1]BASE DONNEES INGREDIENTS_VF9'!L117</f>
        <v>95T-SILO12 ; A962</v>
      </c>
      <c r="L116" s="234" t="str">
        <f>'[1]BASE DONNEES INGREDIENTS_VF9'!E117</f>
        <v>SILO12</v>
      </c>
    </row>
    <row r="117" spans="4:12" x14ac:dyDescent="0.2">
      <c r="D117" s="238" t="str">
        <f>'[1]BASE DONNEES INGREDIENTS_VF9'!F118</f>
        <v>CRAIE</v>
      </c>
      <c r="E117" s="319" t="str">
        <f>'[1]BASE DONNEES INGREDIENTS_VF9'!G118</f>
        <v>A962</v>
      </c>
      <c r="F117" s="319" t="str">
        <f>'[1]BASE DONNEES INGREDIENTS_VF9'!H118</f>
        <v>95T-SILO25</v>
      </c>
      <c r="G117" s="238">
        <f>'[1]BASE DONNEES INGREDIENTS_VF9'!I118</f>
        <v>0</v>
      </c>
      <c r="H117" s="238" t="str">
        <f>'[1]BASE DONNEES INGREDIENTS_VF9'!J118</f>
        <v>CARBONATE DE CALCIUM</v>
      </c>
      <c r="I117" s="238" t="str">
        <f>'[1]BASE DONNEES INGREDIENTS_VF9'!K118</f>
        <v>A962 ; 95T-SILO25</v>
      </c>
      <c r="J117" s="239" t="str">
        <f>'[1]BASE DONNEES INGREDIENTS_VF9'!L118</f>
        <v>95T-SILO25 ; A962</v>
      </c>
      <c r="L117" s="237" t="str">
        <f>'[1]BASE DONNEES INGREDIENTS_VF9'!E118</f>
        <v>SILO25</v>
      </c>
    </row>
    <row r="118" spans="4:12" ht="15" x14ac:dyDescent="0.25">
      <c r="D118" s="235" t="str">
        <f>'[1]BASE DONNEES INGREDIENTS_VF9'!F119</f>
        <v>CACO3</v>
      </c>
      <c r="E118" s="318" t="str">
        <f>'[1]BASE DONNEES INGREDIENTS_VF9'!G119</f>
        <v>A962D</v>
      </c>
      <c r="F118" s="318" t="str">
        <f>'[1]BASE DONNEES INGREDIENTS_VF9'!H119</f>
        <v>HYDROCARB75T</v>
      </c>
      <c r="G118" s="235" t="str">
        <f>'[1]BASE DONNEES INGREDIENTS_VF9'!I119</f>
        <v>OMYA</v>
      </c>
      <c r="H118" s="235" t="str">
        <f>'[1]BASE DONNEES INGREDIENTS_VF9'!J119</f>
        <v>CARBONATE DE CALCIUM DECLASSE</v>
      </c>
      <c r="I118" s="235" t="str">
        <f>'[1]BASE DONNEES INGREDIENTS_VF9'!K119</f>
        <v>A962D ; HYDROCARB75T</v>
      </c>
      <c r="J118" s="236" t="str">
        <f>'[1]BASE DONNEES INGREDIENTS_VF9'!L119</f>
        <v>HYDROCARB75T ; A962D</v>
      </c>
      <c r="L118" s="234" t="str">
        <f>'[1]BASE DONNEES INGREDIENTS_VF9'!E119</f>
        <v>MAT</v>
      </c>
    </row>
    <row r="119" spans="4:12" x14ac:dyDescent="0.2">
      <c r="D119" s="238" t="str">
        <f>'[1]BASE DONNEES INGREDIENTS_VF9'!F120</f>
        <v>CACO3</v>
      </c>
      <c r="E119" s="319" t="str">
        <f>'[1]BASE DONNEES INGREDIENTS_VF9'!G120</f>
        <v>A962D</v>
      </c>
      <c r="F119" s="319" t="str">
        <f>'[1]BASE DONNEES INGREDIENTS_VF9'!H120</f>
        <v>HYDROCARB75T-OG</v>
      </c>
      <c r="G119" s="238" t="str">
        <f>'[1]BASE DONNEES INGREDIENTS_VF9'!I120</f>
        <v>OMYA</v>
      </c>
      <c r="H119" s="238" t="str">
        <f>'[1]BASE DONNEES INGREDIENTS_VF9'!J120</f>
        <v>CARBONATE DE CALCIUM DECLASSE</v>
      </c>
      <c r="I119" s="238" t="str">
        <f>'[1]BASE DONNEES INGREDIENTS_VF9'!K120</f>
        <v>A962D ; HYDROCARB75T-OG</v>
      </c>
      <c r="J119" s="239" t="str">
        <f>'[1]BASE DONNEES INGREDIENTS_VF9'!L120</f>
        <v>HYDROCARB75T-OG ; A962D</v>
      </c>
      <c r="L119" s="237" t="str">
        <f>'[1]BASE DONNEES INGREDIENTS_VF9'!E120</f>
        <v>MAT</v>
      </c>
    </row>
    <row r="120" spans="4:12" ht="15" x14ac:dyDescent="0.25">
      <c r="D120" s="235" t="str">
        <f>'[1]BASE DONNEES INGREDIENTS_VF9'!F121</f>
        <v>CACO3</v>
      </c>
      <c r="E120" s="318" t="str">
        <f>'[1]BASE DONNEES INGREDIENTS_VF9'!G121</f>
        <v>A962D</v>
      </c>
      <c r="F120" s="318" t="str">
        <f>'[1]BASE DONNEES INGREDIENTS_VF9'!H121</f>
        <v>HYDROCARB95T-OG</v>
      </c>
      <c r="G120" s="235" t="str">
        <f>'[1]BASE DONNEES INGREDIENTS_VF9'!I121</f>
        <v>OMYA</v>
      </c>
      <c r="H120" s="235" t="str">
        <f>'[1]BASE DONNEES INGREDIENTS_VF9'!J121</f>
        <v>CARBONATE DE CALCIUM DECLASSE</v>
      </c>
      <c r="I120" s="235" t="str">
        <f>'[1]BASE DONNEES INGREDIENTS_VF9'!K121</f>
        <v>A962D ; HYDROCARB95T-OG</v>
      </c>
      <c r="J120" s="236" t="str">
        <f>'[1]BASE DONNEES INGREDIENTS_VF9'!L121</f>
        <v>HYDROCARB95T-OG ; A962D</v>
      </c>
      <c r="L120" s="234" t="str">
        <f>'[1]BASE DONNEES INGREDIENTS_VF9'!E121</f>
        <v>MAT</v>
      </c>
    </row>
    <row r="121" spans="4:12" x14ac:dyDescent="0.2">
      <c r="D121" s="238" t="str">
        <f>'[1]BASE DONNEES INGREDIENTS_VF9'!F122</f>
        <v>CACO3</v>
      </c>
      <c r="E121" s="319" t="str">
        <f>'[1]BASE DONNEES INGREDIENTS_VF9'!G122</f>
        <v>A962D</v>
      </c>
      <c r="F121" s="319" t="str">
        <f>'[1]BASE DONNEES INGREDIENTS_VF9'!H122</f>
        <v>OMYACARB1TSL</v>
      </c>
      <c r="G121" s="238" t="str">
        <f>'[1]BASE DONNEES INGREDIENTS_VF9'!I122</f>
        <v>OMYA</v>
      </c>
      <c r="H121" s="238" t="str">
        <f>'[1]BASE DONNEES INGREDIENTS_VF9'!J122</f>
        <v>CARBONATE DE CALCIUM DECLASSE</v>
      </c>
      <c r="I121" s="238" t="str">
        <f>'[1]BASE DONNEES INGREDIENTS_VF9'!K122</f>
        <v>A962D ; OMYACARB1TSL</v>
      </c>
      <c r="J121" s="239" t="str">
        <f>'[1]BASE DONNEES INGREDIENTS_VF9'!L122</f>
        <v>OMYACARB1TSL ; A962D</v>
      </c>
      <c r="L121" s="237" t="str">
        <f>'[1]BASE DONNEES INGREDIENTS_VF9'!E122</f>
        <v>MAT</v>
      </c>
    </row>
    <row r="122" spans="4:12" ht="15" x14ac:dyDescent="0.25">
      <c r="D122" s="235" t="str">
        <f>'[1]BASE DONNEES INGREDIENTS_VF9'!F123</f>
        <v>BROYE</v>
      </c>
      <c r="E122" s="318" t="str">
        <f>'[1]BASE DONNEES INGREDIENTS_VF9'!G123</f>
        <v>A993B1</v>
      </c>
      <c r="F122" s="318">
        <f>'[1]BASE DONNEES INGREDIENTS_VF9'!H123</f>
        <v>0</v>
      </c>
      <c r="G122" s="235">
        <f>'[1]BASE DONNEES INGREDIENTS_VF9'!I123</f>
        <v>0</v>
      </c>
      <c r="H122" s="235" t="str">
        <f>'[1]BASE DONNEES INGREDIENTS_VF9'!J123</f>
        <v>BROYE PROFILES VR SS JOINTS</v>
      </c>
      <c r="I122" s="235" t="str">
        <f>'[1]BASE DONNEES INGREDIENTS_VF9'!K123</f>
        <v xml:space="preserve">A993B1 ; </v>
      </c>
      <c r="J122" s="236" t="str">
        <f>'[1]BASE DONNEES INGREDIENTS_VF9'!L123</f>
        <v xml:space="preserve"> ; A993B1</v>
      </c>
      <c r="L122" s="234" t="str">
        <f>'[1]BASE DONNEES INGREDIENTS_VF9'!E123</f>
        <v>BRO</v>
      </c>
    </row>
    <row r="123" spans="4:12" x14ac:dyDescent="0.2">
      <c r="D123" s="238" t="str">
        <f>'[1]BASE DONNEES INGREDIENTS_VF9'!F124</f>
        <v>BROYE</v>
      </c>
      <c r="E123" s="319" t="str">
        <f>'[1]BASE DONNEES INGREDIENTS_VF9'!G124</f>
        <v>A993B1W</v>
      </c>
      <c r="F123" s="319">
        <f>'[1]BASE DONNEES INGREDIENTS_VF9'!H124</f>
        <v>0</v>
      </c>
      <c r="G123" s="238">
        <f>'[1]BASE DONNEES INGREDIENTS_VF9'!I124</f>
        <v>0</v>
      </c>
      <c r="H123" s="238" t="str">
        <f>'[1]BASE DONNEES INGREDIENTS_VF9'!J124</f>
        <v>BROYE PROFIL VR SS JOINTS BDPC</v>
      </c>
      <c r="I123" s="238" t="str">
        <f>'[1]BASE DONNEES INGREDIENTS_VF9'!K124</f>
        <v xml:space="preserve">A993B1W ; </v>
      </c>
      <c r="J123" s="239" t="str">
        <f>'[1]BASE DONNEES INGREDIENTS_VF9'!L124</f>
        <v xml:space="preserve"> ; A993B1W</v>
      </c>
      <c r="L123" s="237" t="str">
        <f>'[1]BASE DONNEES INGREDIENTS_VF9'!E124</f>
        <v>BRO</v>
      </c>
    </row>
    <row r="124" spans="4:12" ht="15" x14ac:dyDescent="0.25">
      <c r="D124" s="235" t="str">
        <f>'[1]BASE DONNEES INGREDIENTS_VF9'!F125</f>
        <v>BROYE</v>
      </c>
      <c r="E124" s="318" t="str">
        <f>'[1]BASE DONNEES INGREDIENTS_VF9'!G125</f>
        <v>A993B2</v>
      </c>
      <c r="F124" s="318">
        <f>'[1]BASE DONNEES INGREDIENTS_VF9'!H125</f>
        <v>0</v>
      </c>
      <c r="G124" s="235">
        <f>'[1]BASE DONNEES INGREDIENTS_VF9'!I125</f>
        <v>0</v>
      </c>
      <c r="H124" s="235" t="str">
        <f>'[1]BASE DONNEES INGREDIENTS_VF9'!J125</f>
        <v>BROYE CHIQUES</v>
      </c>
      <c r="I124" s="235" t="str">
        <f>'[1]BASE DONNEES INGREDIENTS_VF9'!K125</f>
        <v xml:space="preserve">A993B2 ; </v>
      </c>
      <c r="J124" s="236" t="str">
        <f>'[1]BASE DONNEES INGREDIENTS_VF9'!L125</f>
        <v xml:space="preserve"> ; A993B2</v>
      </c>
      <c r="L124" s="234" t="str">
        <f>'[1]BASE DONNEES INGREDIENTS_VF9'!E125</f>
        <v>BRO</v>
      </c>
    </row>
    <row r="125" spans="4:12" x14ac:dyDescent="0.2">
      <c r="D125" s="238" t="str">
        <f>'[1]BASE DONNEES INGREDIENTS_VF9'!F126</f>
        <v>BROYE</v>
      </c>
      <c r="E125" s="319" t="str">
        <f>'[1]BASE DONNEES INGREDIENTS_VF9'!G126</f>
        <v>A993BC1</v>
      </c>
      <c r="F125" s="319">
        <f>'[1]BASE DONNEES INGREDIENTS_VF9'!H126</f>
        <v>0</v>
      </c>
      <c r="G125" s="238">
        <f>'[1]BASE DONNEES INGREDIENTS_VF9'!I126</f>
        <v>0</v>
      </c>
      <c r="H125" s="238" t="str">
        <f>'[1]BASE DONNEES INGREDIENTS_VF9'!J126</f>
        <v>BROYE OUVR/DORM/TRAV HORS COEX</v>
      </c>
      <c r="I125" s="238" t="str">
        <f>'[1]BASE DONNEES INGREDIENTS_VF9'!K126</f>
        <v xml:space="preserve">A993BC1 ; </v>
      </c>
      <c r="J125" s="239" t="str">
        <f>'[1]BASE DONNEES INGREDIENTS_VF9'!L126</f>
        <v xml:space="preserve"> ; A993BC1</v>
      </c>
      <c r="L125" s="237" t="str">
        <f>'[1]BASE DONNEES INGREDIENTS_VF9'!E126</f>
        <v>BRO</v>
      </c>
    </row>
    <row r="126" spans="4:12" ht="15" x14ac:dyDescent="0.25">
      <c r="D126" s="235" t="str">
        <f>'[1]BASE DONNEES INGREDIENTS_VF9'!F127</f>
        <v>BROYE</v>
      </c>
      <c r="E126" s="318" t="str">
        <f>'[1]BASE DONNEES INGREDIENTS_VF9'!G127</f>
        <v>A993BC1W</v>
      </c>
      <c r="F126" s="318">
        <f>'[1]BASE DONNEES INGREDIENTS_VF9'!H127</f>
        <v>0</v>
      </c>
      <c r="G126" s="235">
        <f>'[1]BASE DONNEES INGREDIENTS_VF9'!I127</f>
        <v>0</v>
      </c>
      <c r="H126" s="235" t="str">
        <f>'[1]BASE DONNEES INGREDIENTS_VF9'!J127</f>
        <v>BROYE OUVR/DORM/TRAV HORS COEX</v>
      </c>
      <c r="I126" s="235" t="str">
        <f>'[1]BASE DONNEES INGREDIENTS_VF9'!K127</f>
        <v xml:space="preserve">A993BC1W ; </v>
      </c>
      <c r="J126" s="236" t="str">
        <f>'[1]BASE DONNEES INGREDIENTS_VF9'!L127</f>
        <v xml:space="preserve"> ; A993BC1W</v>
      </c>
      <c r="L126" s="234" t="str">
        <f>'[1]BASE DONNEES INGREDIENTS_VF9'!E127</f>
        <v>BRO</v>
      </c>
    </row>
    <row r="127" spans="4:12" x14ac:dyDescent="0.2">
      <c r="D127" s="238" t="str">
        <f>'[1]BASE DONNEES INGREDIENTS_VF9'!F128</f>
        <v>BROYE</v>
      </c>
      <c r="E127" s="319" t="str">
        <f>'[1]BASE DONNEES INGREDIENTS_VF9'!G128</f>
        <v>A993BC2</v>
      </c>
      <c r="F127" s="319">
        <f>'[1]BASE DONNEES INGREDIENTS_VF9'!H128</f>
        <v>0</v>
      </c>
      <c r="G127" s="238">
        <f>'[1]BASE DONNEES INGREDIENTS_VF9'!I128</f>
        <v>0</v>
      </c>
      <c r="H127" s="238" t="str">
        <f>'[1]BASE DONNEES INGREDIENTS_VF9'!J128</f>
        <v>BROYE HABI/PARC/SOUB/OUV/DOR C</v>
      </c>
      <c r="I127" s="238" t="str">
        <f>'[1]BASE DONNEES INGREDIENTS_VF9'!K128</f>
        <v xml:space="preserve">A993BC2 ; </v>
      </c>
      <c r="J127" s="239" t="str">
        <f>'[1]BASE DONNEES INGREDIENTS_VF9'!L128</f>
        <v xml:space="preserve"> ; A993BC2</v>
      </c>
      <c r="L127" s="237" t="str">
        <f>'[1]BASE DONNEES INGREDIENTS_VF9'!E128</f>
        <v>BRO</v>
      </c>
    </row>
    <row r="128" spans="4:12" ht="15" x14ac:dyDescent="0.25">
      <c r="D128" s="235" t="str">
        <f>'[1]BASE DONNEES INGREDIENTS_VF9'!F129</f>
        <v>BROYE</v>
      </c>
      <c r="E128" s="318" t="str">
        <f>'[1]BASE DONNEES INGREDIENTS_VF9'!G129</f>
        <v>A993BC2i</v>
      </c>
      <c r="F128" s="318">
        <f>'[1]BASE DONNEES INGREDIENTS_VF9'!H129</f>
        <v>0</v>
      </c>
      <c r="G128" s="235">
        <f>'[1]BASE DONNEES INGREDIENTS_VF9'!I129</f>
        <v>0</v>
      </c>
      <c r="H128" s="235" t="str">
        <f>'[1]BASE DONNEES INGREDIENTS_VF9'!J129</f>
        <v>BROYE TOUS PROFILS IMPRIMES</v>
      </c>
      <c r="I128" s="235" t="str">
        <f>'[1]BASE DONNEES INGREDIENTS_VF9'!K129</f>
        <v xml:space="preserve">A993BC2i ; </v>
      </c>
      <c r="J128" s="236" t="str">
        <f>'[1]BASE DONNEES INGREDIENTS_VF9'!L129</f>
        <v xml:space="preserve"> ; A993BC2i</v>
      </c>
      <c r="L128" s="234" t="str">
        <f>'[1]BASE DONNEES INGREDIENTS_VF9'!E129</f>
        <v>BRO</v>
      </c>
    </row>
    <row r="129" spans="4:12" x14ac:dyDescent="0.2">
      <c r="D129" s="238" t="str">
        <f>'[1]BASE DONNEES INGREDIENTS_VF9'!F130</f>
        <v>SOUPLES</v>
      </c>
      <c r="E129" s="319" t="str">
        <f>'[1]BASE DONNEES INGREDIENTS_VF9'!G130</f>
        <v>AA88</v>
      </c>
      <c r="F129" s="319" t="str">
        <f>'[1]BASE DONNEES INGREDIENTS_VF9'!H130</f>
        <v>EP812/G258/AASE</v>
      </c>
      <c r="G129" s="238" t="str">
        <f>'[1]BASE DONNEES INGREDIENTS_VF9'!I130</f>
        <v>SOLVAY</v>
      </c>
      <c r="H129" s="238" t="str">
        <f>'[1]BASE DONNEES INGREDIENTS_VF9'!J130</f>
        <v>PVC SOUPLE GRIS EP812/G258/AC</v>
      </c>
      <c r="I129" s="238" t="str">
        <f>'[1]BASE DONNEES INGREDIENTS_VF9'!K130</f>
        <v>AA88 ; EP812/G258/AASE</v>
      </c>
      <c r="J129" s="239" t="str">
        <f>'[1]BASE DONNEES INGREDIENTS_VF9'!L130</f>
        <v>EP812/G258/AASE ; AA88</v>
      </c>
      <c r="L129" s="237" t="str">
        <f>'[1]BASE DONNEES INGREDIENTS_VF9'!E130</f>
        <v>MAT</v>
      </c>
    </row>
    <row r="130" spans="4:12" ht="15" x14ac:dyDescent="0.25">
      <c r="D130" s="235" t="str">
        <f>'[1]BASE DONNEES INGREDIENTS_VF9'!F131</f>
        <v>ANTICHOC</v>
      </c>
      <c r="E130" s="318" t="str">
        <f>'[1]BASE DONNEES INGREDIENTS_VF9'!G131</f>
        <v>AH41</v>
      </c>
      <c r="F130" s="318" t="str">
        <f>'[1]BASE DONNEES INGREDIENTS_VF9'!H131</f>
        <v>KM361</v>
      </c>
      <c r="G130" s="235" t="str">
        <f>'[1]BASE DONNEES INGREDIENTS_VF9'!I131</f>
        <v>DOW</v>
      </c>
      <c r="H130" s="235" t="str">
        <f>'[1]BASE DONNEES INGREDIENTS_VF9'!J131</f>
        <v>MODIFIANT CHOC</v>
      </c>
      <c r="I130" s="235" t="str">
        <f>'[1]BASE DONNEES INGREDIENTS_VF9'!K131</f>
        <v>AH41 ; KM361</v>
      </c>
      <c r="J130" s="236" t="str">
        <f>'[1]BASE DONNEES INGREDIENTS_VF9'!L131</f>
        <v>KM361 ; AH41</v>
      </c>
      <c r="L130" s="234" t="str">
        <f>'[1]BASE DONNEES INGREDIENTS_VF9'!E131</f>
        <v>MAT</v>
      </c>
    </row>
    <row r="131" spans="4:12" x14ac:dyDescent="0.2">
      <c r="D131" s="238" t="str">
        <f>'[1]BASE DONNEES INGREDIENTS_VF9'!F132</f>
        <v>ANTICHOC</v>
      </c>
      <c r="E131" s="319" t="str">
        <f>'[1]BASE DONNEES INGREDIENTS_VF9'!G132</f>
        <v>AH41</v>
      </c>
      <c r="F131" s="319" t="str">
        <f>'[1]BASE DONNEES INGREDIENTS_VF9'!H132</f>
        <v>KM361-SILO23</v>
      </c>
      <c r="G131" s="238">
        <f>'[1]BASE DONNEES INGREDIENTS_VF9'!I132</f>
        <v>0</v>
      </c>
      <c r="H131" s="238" t="str">
        <f>'[1]BASE DONNEES INGREDIENTS_VF9'!J132</f>
        <v>MODIFIANT CHOC</v>
      </c>
      <c r="I131" s="238" t="str">
        <f>'[1]BASE DONNEES INGREDIENTS_VF9'!K132</f>
        <v>AH41 ; KM361-SILO23</v>
      </c>
      <c r="J131" s="239" t="str">
        <f>'[1]BASE DONNEES INGREDIENTS_VF9'!L132</f>
        <v>KM361-SILO23 ; AH41</v>
      </c>
      <c r="L131" s="237" t="str">
        <f>'[1]BASE DONNEES INGREDIENTS_VF9'!E132</f>
        <v>SILO23</v>
      </c>
    </row>
    <row r="132" spans="4:12" ht="15" x14ac:dyDescent="0.25">
      <c r="D132" s="235" t="str">
        <f>'[1]BASE DONNEES INGREDIENTS_VF9'!F133</f>
        <v>TIO2</v>
      </c>
      <c r="E132" s="318" t="str">
        <f>'[1]BASE DONNEES INGREDIENTS_VF9'!G133</f>
        <v>AH42</v>
      </c>
      <c r="F132" s="318" t="str">
        <f>'[1]BASE DONNEES INGREDIENTS_VF9'!H133</f>
        <v>TIOXYDE-ANTIMOINE</v>
      </c>
      <c r="G132" s="235" t="str">
        <f>'[1]BASE DONNEES INGREDIENTS_VF9'!I133</f>
        <v>?</v>
      </c>
      <c r="H132" s="235" t="str">
        <f>'[1]BASE DONNEES INGREDIENTS_VF9'!J133</f>
        <v>TRIOXYDE D'ANTIMOINE</v>
      </c>
      <c r="I132" s="235" t="str">
        <f>'[1]BASE DONNEES INGREDIENTS_VF9'!K133</f>
        <v>AH42 ; TIOXYDE-ANTIMOINE</v>
      </c>
      <c r="J132" s="236" t="str">
        <f>'[1]BASE DONNEES INGREDIENTS_VF9'!L133</f>
        <v>TIOXYDE-ANTIMOINE ; AH42</v>
      </c>
      <c r="L132" s="234" t="str">
        <f>'[1]BASE DONNEES INGREDIENTS_VF9'!E133</f>
        <v>MAT</v>
      </c>
    </row>
    <row r="133" spans="4:12" x14ac:dyDescent="0.2">
      <c r="D133" s="238" t="str">
        <f>'[1]BASE DONNEES INGREDIENTS_VF9'!F134</f>
        <v>FILTRE</v>
      </c>
      <c r="E133" s="319" t="str">
        <f>'[1]BASE DONNEES INGREDIENTS_VF9'!G134</f>
        <v>AI08F</v>
      </c>
      <c r="F133" s="319">
        <f>'[1]BASE DONNEES INGREDIENTS_VF9'!H134</f>
        <v>0</v>
      </c>
      <c r="G133" s="238">
        <f>'[1]BASE DONNEES INGREDIENTS_VF9'!I134</f>
        <v>0</v>
      </c>
      <c r="H133" s="238" t="str">
        <f>'[1]BASE DONNEES INGREDIENTS_VF9'!J134</f>
        <v>MATIERE FILTREE REGRANULE GRIS</v>
      </c>
      <c r="I133" s="238" t="str">
        <f>'[1]BASE DONNEES INGREDIENTS_VF9'!K134</f>
        <v xml:space="preserve">AI08F ; </v>
      </c>
      <c r="J133" s="239" t="str">
        <f>'[1]BASE DONNEES INGREDIENTS_VF9'!L134</f>
        <v xml:space="preserve"> ; AI08F</v>
      </c>
      <c r="L133" s="237" t="str">
        <f>'[1]BASE DONNEES INGREDIENTS_VF9'!E134</f>
        <v>BRO</v>
      </c>
    </row>
    <row r="134" spans="4:12" ht="15" x14ac:dyDescent="0.25">
      <c r="D134" s="235" t="str">
        <f>'[1]BASE DONNEES INGREDIENTS_VF9'!F135</f>
        <v>BROYE</v>
      </c>
      <c r="E134" s="318" t="str">
        <f>'[1]BASE DONNEES INGREDIENTS_VF9'!G135</f>
        <v>AL03B</v>
      </c>
      <c r="F134" s="318">
        <f>'[1]BASE DONNEES INGREDIENTS_VF9'!H135</f>
        <v>0</v>
      </c>
      <c r="G134" s="235">
        <f>'[1]BASE DONNEES INGREDIENTS_VF9'!I135</f>
        <v>0</v>
      </c>
      <c r="H134" s="235" t="str">
        <f>'[1]BASE DONNEES INGREDIENTS_VF9'!J135</f>
        <v>BROYE PVC BLC MONO</v>
      </c>
      <c r="I134" s="235" t="str">
        <f>'[1]BASE DONNEES INGREDIENTS_VF9'!K135</f>
        <v xml:space="preserve">AL03B ; </v>
      </c>
      <c r="J134" s="236" t="str">
        <f>'[1]BASE DONNEES INGREDIENTS_VF9'!L135</f>
        <v xml:space="preserve"> ; AL03B</v>
      </c>
      <c r="L134" s="234" t="str">
        <f>'[1]BASE DONNEES INGREDIENTS_VF9'!E135</f>
        <v>BRO</v>
      </c>
    </row>
    <row r="135" spans="4:12" x14ac:dyDescent="0.2">
      <c r="D135" s="238" t="str">
        <f>'[1]BASE DONNEES INGREDIENTS_VF9'!F136</f>
        <v>FILTRE</v>
      </c>
      <c r="E135" s="319" t="str">
        <f>'[1]BASE DONNEES INGREDIENTS_VF9'!G136</f>
        <v>AL03F</v>
      </c>
      <c r="F135" s="319">
        <f>'[1]BASE DONNEES INGREDIENTS_VF9'!H136</f>
        <v>0</v>
      </c>
      <c r="G135" s="238">
        <f>'[1]BASE DONNEES INGREDIENTS_VF9'!I136</f>
        <v>0</v>
      </c>
      <c r="H135" s="238" t="str">
        <f>'[1]BASE DONNEES INGREDIENTS_VF9'!J136</f>
        <v>BROYE PVC BLC MONO FILTRE</v>
      </c>
      <c r="I135" s="238" t="str">
        <f>'[1]BASE DONNEES INGREDIENTS_VF9'!K136</f>
        <v xml:space="preserve">AL03F ; </v>
      </c>
      <c r="J135" s="239" t="str">
        <f>'[1]BASE DONNEES INGREDIENTS_VF9'!L136</f>
        <v xml:space="preserve"> ; AL03F</v>
      </c>
      <c r="L135" s="237" t="str">
        <f>'[1]BASE DONNEES INGREDIENTS_VF9'!E136</f>
        <v>BRO</v>
      </c>
    </row>
    <row r="136" spans="4:12" ht="15" x14ac:dyDescent="0.25">
      <c r="D136" s="235" t="str">
        <f>'[1]BASE DONNEES INGREDIENTS_VF9'!F137</f>
        <v>GRANULE</v>
      </c>
      <c r="E136" s="318" t="str">
        <f>'[1]BASE DONNEES INGREDIENTS_VF9'!G137</f>
        <v>AL05</v>
      </c>
      <c r="F136" s="318">
        <f>'[1]BASE DONNEES INGREDIENTS_VF9'!H137</f>
        <v>7016001</v>
      </c>
      <c r="G136" s="235" t="str">
        <f>'[1]BASE DONNEES INGREDIENTS_VF9'!I137</f>
        <v>VEKA</v>
      </c>
      <c r="H136" s="235" t="str">
        <f>'[1]BASE DONNEES INGREDIENTS_VF9'!J137</f>
        <v>PVC RECYCLE ANTHR L30</v>
      </c>
      <c r="I136" s="235" t="str">
        <f>'[1]BASE DONNEES INGREDIENTS_VF9'!K137</f>
        <v>AL05 ; 7016001</v>
      </c>
      <c r="J136" s="236" t="str">
        <f>'[1]BASE DONNEES INGREDIENTS_VF9'!L137</f>
        <v>7016001 ; AL05</v>
      </c>
      <c r="L136" s="234" t="str">
        <f>'[1]BASE DONNEES INGREDIENTS_VF9'!E137</f>
        <v>MAT</v>
      </c>
    </row>
    <row r="137" spans="4:12" x14ac:dyDescent="0.2">
      <c r="D137" s="238" t="str">
        <f>'[1]BASE DONNEES INGREDIENTS_VF9'!F138</f>
        <v>BROYE</v>
      </c>
      <c r="E137" s="319" t="str">
        <f>'[1]BASE DONNEES INGREDIENTS_VF9'!G138</f>
        <v>AL05B</v>
      </c>
      <c r="F137" s="319" t="str">
        <f>'[1]BASE DONNEES INGREDIENTS_VF9'!H138</f>
        <v>PAPREC7011</v>
      </c>
      <c r="G137" s="238" t="str">
        <f>'[1]BASE DONNEES INGREDIENTS_VF9'!I138</f>
        <v>PAPREC</v>
      </c>
      <c r="H137" s="238" t="str">
        <f>'[1]BASE DONNEES INGREDIENTS_VF9'!J138</f>
        <v>PVC RECYCLE GRIS  L45</v>
      </c>
      <c r="I137" s="238" t="str">
        <f>'[1]BASE DONNEES INGREDIENTS_VF9'!K138</f>
        <v>AL05B ; PAPREC7011</v>
      </c>
      <c r="J137" s="239" t="str">
        <f>'[1]BASE DONNEES INGREDIENTS_VF9'!L138</f>
        <v>PAPREC7011 ; AL05B</v>
      </c>
      <c r="L137" s="237" t="str">
        <f>'[1]BASE DONNEES INGREDIENTS_VF9'!E138</f>
        <v>BRO</v>
      </c>
    </row>
    <row r="138" spans="4:12" ht="15" x14ac:dyDescent="0.25">
      <c r="D138" s="235" t="str">
        <f>'[1]BASE DONNEES INGREDIENTS_VF9'!F139</f>
        <v>BROYE</v>
      </c>
      <c r="E138" s="318" t="str">
        <f>'[1]BASE DONNEES INGREDIENTS_VF9'!G139</f>
        <v>AL05B</v>
      </c>
      <c r="F138" s="318" t="str">
        <f>'[1]BASE DONNEES INGREDIENTS_VF9'!H139</f>
        <v>VEKA7012.001</v>
      </c>
      <c r="G138" s="235" t="str">
        <f>'[1]BASE DONNEES INGREDIENTS_VF9'!I139</f>
        <v>VEKA</v>
      </c>
      <c r="H138" s="235" t="str">
        <f>'[1]BASE DONNEES INGREDIENTS_VF9'!J139</f>
        <v>PVC RECYCLE GRIS  L45</v>
      </c>
      <c r="I138" s="235" t="str">
        <f>'[1]BASE DONNEES INGREDIENTS_VF9'!K139</f>
        <v>AL05B ; VEKA7012.001</v>
      </c>
      <c r="J138" s="236" t="str">
        <f>'[1]BASE DONNEES INGREDIENTS_VF9'!L139</f>
        <v>VEKA7012.001 ; AL05B</v>
      </c>
      <c r="L138" s="234" t="str">
        <f>'[1]BASE DONNEES INGREDIENTS_VF9'!E139</f>
        <v>BRO</v>
      </c>
    </row>
    <row r="139" spans="4:12" x14ac:dyDescent="0.2">
      <c r="D139" s="238" t="str">
        <f>'[1]BASE DONNEES INGREDIENTS_VF9'!F140</f>
        <v>COLORANT</v>
      </c>
      <c r="E139" s="319" t="str">
        <f>'[1]BASE DONNEES INGREDIENTS_VF9'!G140</f>
        <v>AL14</v>
      </c>
      <c r="F139" s="319" t="str">
        <f>'[1]BASE DONNEES INGREDIENTS_VF9'!H140</f>
        <v>M129321</v>
      </c>
      <c r="G139" s="238" t="str">
        <f>'[1]BASE DONNEES INGREDIENTS_VF9'!I140</f>
        <v>ELIAN</v>
      </c>
      <c r="H139" s="238" t="str">
        <f>'[1]BASE DONNEES INGREDIENTS_VF9'!J140</f>
        <v>MM GRIS FONCE à 2% VOLUM'UP</v>
      </c>
      <c r="I139" s="238" t="str">
        <f>'[1]BASE DONNEES INGREDIENTS_VF9'!K140</f>
        <v>AL14 ; M129321</v>
      </c>
      <c r="J139" s="239" t="str">
        <f>'[1]BASE DONNEES INGREDIENTS_VF9'!L140</f>
        <v>M129321 ; AL14</v>
      </c>
      <c r="L139" s="237" t="str">
        <f>'[1]BASE DONNEES INGREDIENTS_VF9'!E140</f>
        <v>MAT</v>
      </c>
    </row>
    <row r="140" spans="4:12" ht="15" x14ac:dyDescent="0.25">
      <c r="D140" s="235" t="str">
        <f>'[1]BASE DONNEES INGREDIENTS_VF9'!F141</f>
        <v>BROYE</v>
      </c>
      <c r="E140" s="318" t="str">
        <f>'[1]BASE DONNEES INGREDIENTS_VF9'!G141</f>
        <v>AL14B</v>
      </c>
      <c r="F140" s="318">
        <f>'[1]BASE DONNEES INGREDIENTS_VF9'!H141</f>
        <v>0</v>
      </c>
      <c r="G140" s="235">
        <f>'[1]BASE DONNEES INGREDIENTS_VF9'!I141</f>
        <v>0</v>
      </c>
      <c r="H140" s="235" t="str">
        <f>'[1]BASE DONNEES INGREDIENTS_VF9'!J141</f>
        <v>BROYE NEO ALVEO + 375 V</v>
      </c>
      <c r="I140" s="235" t="str">
        <f>'[1]BASE DONNEES INGREDIENTS_VF9'!K141</f>
        <v xml:space="preserve">AL14B ; </v>
      </c>
      <c r="J140" s="236" t="str">
        <f>'[1]BASE DONNEES INGREDIENTS_VF9'!L141</f>
        <v xml:space="preserve"> ; AL14B</v>
      </c>
      <c r="L140" s="234" t="str">
        <f>'[1]BASE DONNEES INGREDIENTS_VF9'!E141</f>
        <v>BRO</v>
      </c>
    </row>
    <row r="141" spans="4:12" x14ac:dyDescent="0.2">
      <c r="D141" s="238" t="str">
        <f>'[1]BASE DONNEES INGREDIENTS_VF9'!F142</f>
        <v>FILTRE</v>
      </c>
      <c r="E141" s="319" t="str">
        <f>'[1]BASE DONNEES INGREDIENTS_VF9'!G142</f>
        <v>AL14F</v>
      </c>
      <c r="F141" s="319">
        <f>'[1]BASE DONNEES INGREDIENTS_VF9'!H142</f>
        <v>0</v>
      </c>
      <c r="G141" s="238">
        <f>'[1]BASE DONNEES INGREDIENTS_VF9'!I142</f>
        <v>0</v>
      </c>
      <c r="H141" s="238" t="str">
        <f>'[1]BASE DONNEES INGREDIENTS_VF9'!J142</f>
        <v>MATIERE FILTREE REGRANULE GRIS</v>
      </c>
      <c r="I141" s="238" t="str">
        <f>'[1]BASE DONNEES INGREDIENTS_VF9'!K142</f>
        <v xml:space="preserve">AL14F ; </v>
      </c>
      <c r="J141" s="239" t="str">
        <f>'[1]BASE DONNEES INGREDIENTS_VF9'!L142</f>
        <v xml:space="preserve"> ; AL14F</v>
      </c>
      <c r="L141" s="237" t="str">
        <f>'[1]BASE DONNEES INGREDIENTS_VF9'!E142</f>
        <v>BRO</v>
      </c>
    </row>
    <row r="142" spans="4:12" ht="15" x14ac:dyDescent="0.25">
      <c r="D142" s="235" t="str">
        <f>'[1]BASE DONNEES INGREDIENTS_VF9'!F143</f>
        <v>BROYE</v>
      </c>
      <c r="E142" s="318" t="str">
        <f>'[1]BASE DONNEES INGREDIENTS_VF9'!G143</f>
        <v>AL14J500BIM</v>
      </c>
      <c r="F142" s="318">
        <f>'[1]BASE DONNEES INGREDIENTS_VF9'!H143</f>
        <v>0</v>
      </c>
      <c r="G142" s="235">
        <f>'[1]BASE DONNEES INGREDIENTS_VF9'!I143</f>
        <v>0</v>
      </c>
      <c r="H142" s="235" t="str">
        <f>'[1]BASE DONNEES INGREDIENTS_VF9'!J143</f>
        <v>BROYE NEO ALVEO IMPRIME</v>
      </c>
      <c r="I142" s="235" t="str">
        <f>'[1]BASE DONNEES INGREDIENTS_VF9'!K143</f>
        <v xml:space="preserve">AL14J500BIM ; </v>
      </c>
      <c r="J142" s="236" t="str">
        <f>'[1]BASE DONNEES INGREDIENTS_VF9'!L143</f>
        <v xml:space="preserve"> ; AL14J500BIM</v>
      </c>
      <c r="L142" s="234" t="str">
        <f>'[1]BASE DONNEES INGREDIENTS_VF9'!E143</f>
        <v>BRO</v>
      </c>
    </row>
    <row r="143" spans="4:12" x14ac:dyDescent="0.2">
      <c r="D143" s="238" t="str">
        <f>'[1]BASE DONNEES INGREDIENTS_VF9'!F144</f>
        <v>COLORANT</v>
      </c>
      <c r="E143" s="319" t="str">
        <f>'[1]BASE DONNEES INGREDIENTS_VF9'!G144</f>
        <v>AL27</v>
      </c>
      <c r="F143" s="319" t="str">
        <f>'[1]BASE DONNEES INGREDIENTS_VF9'!H144</f>
        <v>M207664</v>
      </c>
      <c r="G143" s="238" t="str">
        <f>'[1]BASE DONNEES INGREDIENTS_VF9'!I144</f>
        <v>ELIAN</v>
      </c>
      <c r="H143" s="238" t="str">
        <f>'[1]BASE DONNEES INGREDIENTS_VF9'!J144</f>
        <v>MM GRIS VERT à 0,9%</v>
      </c>
      <c r="I143" s="238" t="str">
        <f>'[1]BASE DONNEES INGREDIENTS_VF9'!K144</f>
        <v>AL27 ; M207664</v>
      </c>
      <c r="J143" s="239" t="str">
        <f>'[1]BASE DONNEES INGREDIENTS_VF9'!L144</f>
        <v>M207664 ; AL27</v>
      </c>
      <c r="L143" s="237" t="str">
        <f>'[1]BASE DONNEES INGREDIENTS_VF9'!E144</f>
        <v>MAT</v>
      </c>
    </row>
    <row r="144" spans="4:12" ht="15" x14ac:dyDescent="0.25">
      <c r="D144" s="235" t="str">
        <f>'[1]BASE DONNEES INGREDIENTS_VF9'!F145</f>
        <v>COLORANT</v>
      </c>
      <c r="E144" s="318" t="str">
        <f>'[1]BASE DONNEES INGREDIENTS_VF9'!G145</f>
        <v>AL28</v>
      </c>
      <c r="F144" s="318" t="str">
        <f>'[1]BASE DONNEES INGREDIENTS_VF9'!H145</f>
        <v>M154643</v>
      </c>
      <c r="G144" s="235" t="str">
        <f>'[1]BASE DONNEES INGREDIENTS_VF9'!I145</f>
        <v>ELIAN</v>
      </c>
      <c r="H144" s="235" t="str">
        <f>'[1]BASE DONNEES INGREDIENTS_VF9'!J145</f>
        <v>POUDRE GRIS BLEU à 0,26%</v>
      </c>
      <c r="I144" s="235" t="str">
        <f>'[1]BASE DONNEES INGREDIENTS_VF9'!K145</f>
        <v>AL28 ; M154643</v>
      </c>
      <c r="J144" s="236" t="str">
        <f>'[1]BASE DONNEES INGREDIENTS_VF9'!L145</f>
        <v>M154643 ; AL28</v>
      </c>
      <c r="L144" s="234" t="str">
        <f>'[1]BASE DONNEES INGREDIENTS_VF9'!E145</f>
        <v>MAT</v>
      </c>
    </row>
    <row r="145" spans="4:12" x14ac:dyDescent="0.2">
      <c r="D145" s="238" t="str">
        <f>'[1]BASE DONNEES INGREDIENTS_VF9'!F146</f>
        <v>COLORANT</v>
      </c>
      <c r="E145" s="319" t="str">
        <f>'[1]BASE DONNEES INGREDIENTS_VF9'!G146</f>
        <v>AL62</v>
      </c>
      <c r="F145" s="319">
        <f>'[1]BASE DONNEES INGREDIENTS_VF9'!H146</f>
        <v>0</v>
      </c>
      <c r="G145" s="238">
        <f>'[1]BASE DONNEES INGREDIENTS_VF9'!I146</f>
        <v>0</v>
      </c>
      <c r="H145" s="238" t="str">
        <f>'[1]BASE DONNEES INGREDIENTS_VF9'!J146</f>
        <v>PVC RIGIDE GRIS/BLEU</v>
      </c>
      <c r="I145" s="238" t="str">
        <f>'[1]BASE DONNEES INGREDIENTS_VF9'!K146</f>
        <v xml:space="preserve">AL62 ; </v>
      </c>
      <c r="J145" s="239" t="str">
        <f>'[1]BASE DONNEES INGREDIENTS_VF9'!L146</f>
        <v xml:space="preserve"> ; AL62</v>
      </c>
      <c r="L145" s="237" t="str">
        <f>'[1]BASE DONNEES INGREDIENTS_VF9'!E146</f>
        <v>MAT</v>
      </c>
    </row>
    <row r="146" spans="4:12" ht="15" x14ac:dyDescent="0.25">
      <c r="D146" s="235" t="str">
        <f>'[1]BASE DONNEES INGREDIENTS_VF9'!F147</f>
        <v>POUDRE</v>
      </c>
      <c r="E146" s="318" t="str">
        <f>'[1]BASE DONNEES INGREDIENTS_VF9'!G147</f>
        <v>AL62VF9</v>
      </c>
      <c r="F146" s="318" t="str">
        <f>'[1]BASE DONNEES INGREDIENTS_VF9'!H147</f>
        <v>AL62VF9</v>
      </c>
      <c r="G146" s="235" t="str">
        <f>'[1]BASE DONNEES INGREDIENTS_VF9'!I147</f>
        <v>GROSFILLEX</v>
      </c>
      <c r="H146" s="235" t="str">
        <f>'[1]BASE DONNEES INGREDIENTS_VF9'!J147</f>
        <v>PVC RIGIDE GRIS/BLEU  fabriqué</v>
      </c>
      <c r="I146" s="235" t="str">
        <f>'[1]BASE DONNEES INGREDIENTS_VF9'!K147</f>
        <v>AL62VF9 ; AL62VF9</v>
      </c>
      <c r="J146" s="236" t="str">
        <f>'[1]BASE DONNEES INGREDIENTS_VF9'!L147</f>
        <v>AL62VF9 ; AL62VF9</v>
      </c>
      <c r="L146" s="234" t="str">
        <f>'[1]BASE DONNEES INGREDIENTS_VF9'!E147</f>
        <v>MAT</v>
      </c>
    </row>
    <row r="147" spans="4:12" x14ac:dyDescent="0.2">
      <c r="D147" s="238" t="str">
        <f>'[1]BASE DONNEES INGREDIENTS_VF9'!F148</f>
        <v>POUDRE</v>
      </c>
      <c r="E147" s="319" t="str">
        <f>'[1]BASE DONNEES INGREDIENTS_VF9'!G148</f>
        <v>AL62VF9</v>
      </c>
      <c r="F147" s="319" t="str">
        <f>'[1]BASE DONNEES INGREDIENTS_VF9'!H148</f>
        <v>AL62VF9DEC</v>
      </c>
      <c r="G147" s="238" t="str">
        <f>'[1]BASE DONNEES INGREDIENTS_VF9'!I148</f>
        <v>GROSFILLEX</v>
      </c>
      <c r="H147" s="238" t="str">
        <f>'[1]BASE DONNEES INGREDIENTS_VF9'!J148</f>
        <v>PVC RIGIDE GRIS/BLEU  fabriqué</v>
      </c>
      <c r="I147" s="238" t="str">
        <f>'[1]BASE DONNEES INGREDIENTS_VF9'!K148</f>
        <v>AL62VF9 ; AL62VF9DEC</v>
      </c>
      <c r="J147" s="239" t="str">
        <f>'[1]BASE DONNEES INGREDIENTS_VF9'!L148</f>
        <v>AL62VF9DEC ; AL62VF9</v>
      </c>
      <c r="L147" s="237" t="str">
        <f>'[1]BASE DONNEES INGREDIENTS_VF9'!E148</f>
        <v>MAT</v>
      </c>
    </row>
    <row r="148" spans="4:12" ht="15" x14ac:dyDescent="0.25">
      <c r="D148" s="235" t="str">
        <f>'[1]BASE DONNEES INGREDIENTS_VF9'!F149</f>
        <v>POUDRE</v>
      </c>
      <c r="E148" s="318" t="str">
        <f>'[1]BASE DONNEES INGREDIENTS_VF9'!G149</f>
        <v>AL63VF9</v>
      </c>
      <c r="F148" s="318" t="str">
        <f>'[1]BASE DONNEES INGREDIENTS_VF9'!H149</f>
        <v>AL63VF9</v>
      </c>
      <c r="G148" s="235" t="str">
        <f>'[1]BASE DONNEES INGREDIENTS_VF9'!I149</f>
        <v>GROSFILLEX</v>
      </c>
      <c r="H148" s="235" t="str">
        <f>'[1]BASE DONNEES INGREDIENTS_VF9'!J149</f>
        <v>PVC RIGIDE GRIS/VERT fabriqué</v>
      </c>
      <c r="I148" s="235" t="str">
        <f>'[1]BASE DONNEES INGREDIENTS_VF9'!K149</f>
        <v>AL63VF9 ; AL63VF9</v>
      </c>
      <c r="J148" s="236" t="str">
        <f>'[1]BASE DONNEES INGREDIENTS_VF9'!L149</f>
        <v>AL63VF9 ; AL63VF9</v>
      </c>
      <c r="L148" s="234" t="str">
        <f>'[1]BASE DONNEES INGREDIENTS_VF9'!E149</f>
        <v>MAT</v>
      </c>
    </row>
    <row r="149" spans="4:12" x14ac:dyDescent="0.2">
      <c r="D149" s="238" t="str">
        <f>'[1]BASE DONNEES INGREDIENTS_VF9'!F150</f>
        <v>SOUPLES</v>
      </c>
      <c r="E149" s="319" t="str">
        <f>'[1]BASE DONNEES INGREDIENTS_VF9'!G150</f>
        <v>AL69</v>
      </c>
      <c r="F149" s="319" t="str">
        <f>'[1]BASE DONNEES INGREDIENTS_VF9'!H150</f>
        <v>EP800/G231</v>
      </c>
      <c r="G149" s="238" t="str">
        <f>'[1]BASE DONNEES INGREDIENTS_VF9'!I150</f>
        <v>SOLVAY</v>
      </c>
      <c r="H149" s="238" t="str">
        <f>'[1]BASE DONNEES INGREDIENTS_VF9'!J150</f>
        <v>PVC PLASTIF GR/BLEU EP800/G231</v>
      </c>
      <c r="I149" s="238" t="str">
        <f>'[1]BASE DONNEES INGREDIENTS_VF9'!K150</f>
        <v>AL69 ; EP800/G231</v>
      </c>
      <c r="J149" s="239" t="str">
        <f>'[1]BASE DONNEES INGREDIENTS_VF9'!L150</f>
        <v>EP800/G231 ; AL69</v>
      </c>
      <c r="L149" s="237" t="str">
        <f>'[1]BASE DONNEES INGREDIENTS_VF9'!E150</f>
        <v>MAT</v>
      </c>
    </row>
    <row r="150" spans="4:12" ht="15" x14ac:dyDescent="0.25">
      <c r="D150" s="235" t="str">
        <f>'[1]BASE DONNEES INGREDIENTS_VF9'!F151</f>
        <v>BROYE</v>
      </c>
      <c r="E150" s="318" t="str">
        <f>'[1]BASE DONNEES INGREDIENTS_VF9'!G151</f>
        <v>AL82B2</v>
      </c>
      <c r="F150" s="318">
        <f>'[1]BASE DONNEES INGREDIENTS_VF9'!H151</f>
        <v>0</v>
      </c>
      <c r="G150" s="235">
        <f>'[1]BASE DONNEES INGREDIENTS_VF9'!I151</f>
        <v>0</v>
      </c>
      <c r="H150" s="235" t="str">
        <f>'[1]BASE DONNEES INGREDIENTS_VF9'!J151</f>
        <v>BROYE ABRI ORIGINE EXTRUSION</v>
      </c>
      <c r="I150" s="235" t="str">
        <f>'[1]BASE DONNEES INGREDIENTS_VF9'!K151</f>
        <v xml:space="preserve">AL82B2 ; </v>
      </c>
      <c r="J150" s="236" t="str">
        <f>'[1]BASE DONNEES INGREDIENTS_VF9'!L151</f>
        <v xml:space="preserve"> ; AL82B2</v>
      </c>
      <c r="L150" s="234" t="str">
        <f>'[1]BASE DONNEES INGREDIENTS_VF9'!E151</f>
        <v>BRO</v>
      </c>
    </row>
    <row r="151" spans="4:12" x14ac:dyDescent="0.2">
      <c r="D151" s="238" t="str">
        <f>'[1]BASE DONNEES INGREDIENTS_VF9'!F152</f>
        <v>FILTRE</v>
      </c>
      <c r="E151" s="319" t="str">
        <f>'[1]BASE DONNEES INGREDIENTS_VF9'!G152</f>
        <v>AL82F</v>
      </c>
      <c r="F151" s="319">
        <f>'[1]BASE DONNEES INGREDIENTS_VF9'!H152</f>
        <v>0</v>
      </c>
      <c r="G151" s="238">
        <f>'[1]BASE DONNEES INGREDIENTS_VF9'!I152</f>
        <v>0</v>
      </c>
      <c r="H151" s="238" t="str">
        <f>'[1]BASE DONNEES INGREDIENTS_VF9'!J152</f>
        <v>BROYE ABRI FILTRE</v>
      </c>
      <c r="I151" s="238" t="str">
        <f>'[1]BASE DONNEES INGREDIENTS_VF9'!K152</f>
        <v xml:space="preserve">AL82F ; </v>
      </c>
      <c r="J151" s="239" t="str">
        <f>'[1]BASE DONNEES INGREDIENTS_VF9'!L152</f>
        <v xml:space="preserve"> ; AL82F</v>
      </c>
      <c r="L151" s="237" t="str">
        <f>'[1]BASE DONNEES INGREDIENTS_VF9'!E152</f>
        <v>BRO</v>
      </c>
    </row>
    <row r="152" spans="4:12" ht="15" x14ac:dyDescent="0.25">
      <c r="D152" s="235" t="str">
        <f>'[1]BASE DONNEES INGREDIENTS_VF9'!F153</f>
        <v>BROYE</v>
      </c>
      <c r="E152" s="318" t="str">
        <f>'[1]BASE DONNEES INGREDIENTS_VF9'!G153</f>
        <v>AL82PMMA</v>
      </c>
      <c r="F152" s="318" t="str">
        <f>'[1]BASE DONNEES INGREDIENTS_VF9'!H153</f>
        <v>NOIR</v>
      </c>
      <c r="G152" s="235">
        <f>'[1]BASE DONNEES INGREDIENTS_VF9'!I153</f>
        <v>0</v>
      </c>
      <c r="H152" s="235" t="str">
        <f>'[1]BASE DONNEES INGREDIENTS_VF9'!J153</f>
        <v>BROYE ABRI PMMA Origine EXTR</v>
      </c>
      <c r="I152" s="235" t="str">
        <f>'[1]BASE DONNEES INGREDIENTS_VF9'!K153</f>
        <v>AL82PMMA ; NOIR</v>
      </c>
      <c r="J152" s="236" t="str">
        <f>'[1]BASE DONNEES INGREDIENTS_VF9'!L153</f>
        <v>NOIR ; AL82PMMA</v>
      </c>
      <c r="L152" s="234" t="str">
        <f>'[1]BASE DONNEES INGREDIENTS_VF9'!E153</f>
        <v>BRO</v>
      </c>
    </row>
    <row r="153" spans="4:12" x14ac:dyDescent="0.2">
      <c r="D153" s="238" t="str">
        <f>'[1]BASE DONNEES INGREDIENTS_VF9'!F154</f>
        <v>BROYE</v>
      </c>
      <c r="E153" s="319" t="str">
        <f>'[1]BASE DONNEES INGREDIENTS_VF9'!G154</f>
        <v>AL82PMMA</v>
      </c>
      <c r="F153" s="319" t="str">
        <f>'[1]BASE DONNEES INGREDIENTS_VF9'!H154</f>
        <v>ROUGE</v>
      </c>
      <c r="G153" s="238">
        <f>'[1]BASE DONNEES INGREDIENTS_VF9'!I154</f>
        <v>0</v>
      </c>
      <c r="H153" s="238" t="str">
        <f>'[1]BASE DONNEES INGREDIENTS_VF9'!J154</f>
        <v>BROYE ABRI PMMA Origine EXTR</v>
      </c>
      <c r="I153" s="238" t="str">
        <f>'[1]BASE DONNEES INGREDIENTS_VF9'!K154</f>
        <v>AL82PMMA ; ROUGE</v>
      </c>
      <c r="J153" s="239" t="str">
        <f>'[1]BASE DONNEES INGREDIENTS_VF9'!L154</f>
        <v>ROUGE ; AL82PMMA</v>
      </c>
      <c r="L153" s="237" t="str">
        <f>'[1]BASE DONNEES INGREDIENTS_VF9'!E154</f>
        <v>BRO</v>
      </c>
    </row>
    <row r="154" spans="4:12" ht="15" x14ac:dyDescent="0.25">
      <c r="D154" s="235" t="str">
        <f>'[1]BASE DONNEES INGREDIENTS_VF9'!F155</f>
        <v>BROYE</v>
      </c>
      <c r="E154" s="318" t="str">
        <f>'[1]BASE DONNEES INGREDIENTS_VF9'!G155</f>
        <v>AL83B2E</v>
      </c>
      <c r="F154" s="318">
        <f>'[1]BASE DONNEES INGREDIENTS_VF9'!H155</f>
        <v>0</v>
      </c>
      <c r="G154" s="235">
        <f>'[1]BASE DONNEES INGREDIENTS_VF9'!I155</f>
        <v>0</v>
      </c>
      <c r="H154" s="235" t="str">
        <f>'[1]BASE DONNEES INGREDIENTS_VF9'!J155</f>
        <v>BROYE ABRI ORIGINE DPE</v>
      </c>
      <c r="I154" s="235" t="str">
        <f>'[1]BASE DONNEES INGREDIENTS_VF9'!K155</f>
        <v xml:space="preserve">AL83B2E ; </v>
      </c>
      <c r="J154" s="236" t="str">
        <f>'[1]BASE DONNEES INGREDIENTS_VF9'!L155</f>
        <v xml:space="preserve"> ; AL83B2E</v>
      </c>
      <c r="L154" s="234" t="str">
        <f>'[1]BASE DONNEES INGREDIENTS_VF9'!E155</f>
        <v>BRO</v>
      </c>
    </row>
    <row r="155" spans="4:12" x14ac:dyDescent="0.2">
      <c r="D155" s="238" t="str">
        <f>'[1]BASE DONNEES INGREDIENTS_VF9'!F156</f>
        <v>BROYE</v>
      </c>
      <c r="E155" s="319" t="str">
        <f>'[1]BASE DONNEES INGREDIENTS_VF9'!G156</f>
        <v>AL83PMMA</v>
      </c>
      <c r="F155" s="319">
        <f>'[1]BASE DONNEES INGREDIENTS_VF9'!H156</f>
        <v>0</v>
      </c>
      <c r="G155" s="238">
        <f>'[1]BASE DONNEES INGREDIENTS_VF9'!I156</f>
        <v>0</v>
      </c>
      <c r="H155" s="238" t="str">
        <f>'[1]BASE DONNEES INGREDIENTS_VF9'!J156</f>
        <v>BROYE ABRI PMMA Origine DPE</v>
      </c>
      <c r="I155" s="238" t="str">
        <f>'[1]BASE DONNEES INGREDIENTS_VF9'!K156</f>
        <v xml:space="preserve">AL83PMMA ; </v>
      </c>
      <c r="J155" s="239" t="str">
        <f>'[1]BASE DONNEES INGREDIENTS_VF9'!L156</f>
        <v xml:space="preserve"> ; AL83PMMA</v>
      </c>
      <c r="L155" s="237" t="str">
        <f>'[1]BASE DONNEES INGREDIENTS_VF9'!E156</f>
        <v>BRO</v>
      </c>
    </row>
    <row r="156" spans="4:12" ht="15" x14ac:dyDescent="0.25">
      <c r="D156" s="235" t="str">
        <f>'[1]BASE DONNEES INGREDIENTS_VF9'!F157</f>
        <v>COLORANT</v>
      </c>
      <c r="E156" s="318" t="str">
        <f>'[1]BASE DONNEES INGREDIENTS_VF9'!G157</f>
        <v>AM46</v>
      </c>
      <c r="F156" s="318" t="str">
        <f>'[1]BASE DONNEES INGREDIENTS_VF9'!H157</f>
        <v>M231243</v>
      </c>
      <c r="G156" s="235" t="str">
        <f>'[1]BASE DONNEES INGREDIENTS_VF9'!I157</f>
        <v>ELIAN</v>
      </c>
      <c r="H156" s="235" t="str">
        <f>'[1]BASE DONNEES INGREDIENTS_VF9'!J157</f>
        <v>MM GRIS MOYEN à 1%</v>
      </c>
      <c r="I156" s="235" t="str">
        <f>'[1]BASE DONNEES INGREDIENTS_VF9'!K157</f>
        <v>AM46 ; M231243</v>
      </c>
      <c r="J156" s="236" t="str">
        <f>'[1]BASE DONNEES INGREDIENTS_VF9'!L157</f>
        <v>M231243 ; AM46</v>
      </c>
      <c r="L156" s="234" t="str">
        <f>'[1]BASE DONNEES INGREDIENTS_VF9'!E157</f>
        <v>MAT</v>
      </c>
    </row>
    <row r="157" spans="4:12" x14ac:dyDescent="0.2">
      <c r="D157" s="238" t="str">
        <f>'[1]BASE DONNEES INGREDIENTS_VF9'!F158</f>
        <v>FILTRE</v>
      </c>
      <c r="E157" s="319" t="str">
        <f>'[1]BASE DONNEES INGREDIENTS_VF9'!G158</f>
        <v>AM46COEXTF</v>
      </c>
      <c r="F157" s="319">
        <f>'[1]BASE DONNEES INGREDIENTS_VF9'!H158</f>
        <v>0</v>
      </c>
      <c r="G157" s="238">
        <f>'[1]BASE DONNEES INGREDIENTS_VF9'!I158</f>
        <v>0</v>
      </c>
      <c r="H157" s="238" t="str">
        <f>'[1]BASE DONNEES INGREDIENTS_VF9'!J158</f>
        <v>BROYE GRIS BLEU RGT FILTRE CO</v>
      </c>
      <c r="I157" s="238" t="str">
        <f>'[1]BASE DONNEES INGREDIENTS_VF9'!K158</f>
        <v xml:space="preserve">AM46COEXTF ; </v>
      </c>
      <c r="J157" s="239" t="str">
        <f>'[1]BASE DONNEES INGREDIENTS_VF9'!L158</f>
        <v xml:space="preserve"> ; AM46COEXTF</v>
      </c>
      <c r="L157" s="237" t="str">
        <f>'[1]BASE DONNEES INGREDIENTS_VF9'!E158</f>
        <v>BRO</v>
      </c>
    </row>
    <row r="158" spans="4:12" ht="15" x14ac:dyDescent="0.25">
      <c r="D158" s="235" t="str">
        <f>'[1]BASE DONNEES INGREDIENTS_VF9'!F159</f>
        <v>FILTRE</v>
      </c>
      <c r="E158" s="318" t="str">
        <f>'[1]BASE DONNEES INGREDIENTS_VF9'!G159</f>
        <v>AM46F</v>
      </c>
      <c r="F158" s="318">
        <f>'[1]BASE DONNEES INGREDIENTS_VF9'!H159</f>
        <v>0</v>
      </c>
      <c r="G158" s="235">
        <f>'[1]BASE DONNEES INGREDIENTS_VF9'!I159</f>
        <v>0</v>
      </c>
      <c r="H158" s="235" t="str">
        <f>'[1]BASE DONNEES INGREDIENTS_VF9'!J159</f>
        <v>BROYE GRIS MOYEN RGT FILTRE</v>
      </c>
      <c r="I158" s="235" t="str">
        <f>'[1]BASE DONNEES INGREDIENTS_VF9'!K159</f>
        <v xml:space="preserve">AM46F ; </v>
      </c>
      <c r="J158" s="236" t="str">
        <f>'[1]BASE DONNEES INGREDIENTS_VF9'!L159</f>
        <v xml:space="preserve"> ; AM46F</v>
      </c>
      <c r="L158" s="234" t="str">
        <f>'[1]BASE DONNEES INGREDIENTS_VF9'!E159</f>
        <v>BRO</v>
      </c>
    </row>
    <row r="159" spans="4:12" x14ac:dyDescent="0.2">
      <c r="D159" s="238" t="str">
        <f>'[1]BASE DONNEES INGREDIENTS_VF9'!F160</f>
        <v>COLORANT</v>
      </c>
      <c r="E159" s="319" t="str">
        <f>'[1]BASE DONNEES INGREDIENTS_VF9'!G160</f>
        <v>AM59</v>
      </c>
      <c r="F159" s="319" t="str">
        <f>'[1]BASE DONNEES INGREDIENTS_VF9'!H160</f>
        <v>M124037</v>
      </c>
      <c r="G159" s="238" t="str">
        <f>'[1]BASE DONNEES INGREDIENTS_VF9'!I160</f>
        <v>ELIAN</v>
      </c>
      <c r="H159" s="238" t="str">
        <f>'[1]BASE DONNEES INGREDIENTS_VF9'!J160</f>
        <v>MM BLEU  A 1,5% SPACY</v>
      </c>
      <c r="I159" s="238" t="str">
        <f>'[1]BASE DONNEES INGREDIENTS_VF9'!K160</f>
        <v>AM59 ; M124037</v>
      </c>
      <c r="J159" s="239" t="str">
        <f>'[1]BASE DONNEES INGREDIENTS_VF9'!L160</f>
        <v>M124037 ; AM59</v>
      </c>
      <c r="L159" s="237" t="str">
        <f>'[1]BASE DONNEES INGREDIENTS_VF9'!E160</f>
        <v>MAT</v>
      </c>
    </row>
    <row r="160" spans="4:12" ht="15" x14ac:dyDescent="0.25">
      <c r="D160" s="235" t="str">
        <f>'[1]BASE DONNEES INGREDIENTS_VF9'!F161</f>
        <v>FILTRE</v>
      </c>
      <c r="E160" s="318" t="str">
        <f>'[1]BASE DONNEES INGREDIENTS_VF9'!G161</f>
        <v>AM59F</v>
      </c>
      <c r="F160" s="318">
        <f>'[1]BASE DONNEES INGREDIENTS_VF9'!H161</f>
        <v>0</v>
      </c>
      <c r="G160" s="235">
        <f>'[1]BASE DONNEES INGREDIENTS_VF9'!I161</f>
        <v>0</v>
      </c>
      <c r="H160" s="235" t="str">
        <f>'[1]BASE DONNEES INGREDIENTS_VF9'!J161</f>
        <v>MATIERE FILTREE REGRANULE GRIS</v>
      </c>
      <c r="I160" s="235" t="str">
        <f>'[1]BASE DONNEES INGREDIENTS_VF9'!K161</f>
        <v xml:space="preserve">AM59F ; </v>
      </c>
      <c r="J160" s="236" t="str">
        <f>'[1]BASE DONNEES INGREDIENTS_VF9'!L161</f>
        <v xml:space="preserve"> ; AM59F</v>
      </c>
      <c r="L160" s="234" t="str">
        <f>'[1]BASE DONNEES INGREDIENTS_VF9'!E161</f>
        <v>BRO</v>
      </c>
    </row>
    <row r="161" spans="4:12" x14ac:dyDescent="0.2">
      <c r="D161" s="238" t="str">
        <f>'[1]BASE DONNEES INGREDIENTS_VF9'!F162</f>
        <v>POUDRE</v>
      </c>
      <c r="E161" s="319" t="str">
        <f>'[1]BASE DONNEES INGREDIENTS_VF9'!G162</f>
        <v>AM62VF1</v>
      </c>
      <c r="F161" s="319">
        <f>'[1]BASE DONNEES INGREDIENTS_VF9'!H162</f>
        <v>0</v>
      </c>
      <c r="G161" s="238">
        <f>'[1]BASE DONNEES INGREDIENTS_VF9'!I162</f>
        <v>0</v>
      </c>
      <c r="H161" s="238" t="str">
        <f>'[1]BASE DONNEES INGREDIENTS_VF9'!J162</f>
        <v>DRY BLEND RANGEMENT alimen.ACH</v>
      </c>
      <c r="I161" s="238" t="str">
        <f>'[1]BASE DONNEES INGREDIENTS_VF9'!K162</f>
        <v xml:space="preserve">AM62VF1 ; </v>
      </c>
      <c r="J161" s="239" t="str">
        <f>'[1]BASE DONNEES INGREDIENTS_VF9'!L162</f>
        <v xml:space="preserve"> ; AM62VF1</v>
      </c>
      <c r="L161" s="237" t="str">
        <f>'[1]BASE DONNEES INGREDIENTS_VF9'!E162</f>
        <v>MAT</v>
      </c>
    </row>
    <row r="162" spans="4:12" ht="15" x14ac:dyDescent="0.25">
      <c r="D162" s="235" t="str">
        <f>'[1]BASE DONNEES INGREDIENTS_VF9'!F163</f>
        <v>POUDRE</v>
      </c>
      <c r="E162" s="318" t="str">
        <f>'[1]BASE DONNEES INGREDIENTS_VF9'!G163</f>
        <v>AM62VF9</v>
      </c>
      <c r="F162" s="318" t="str">
        <f>'[1]BASE DONNEES INGREDIENTS_VF9'!H163</f>
        <v>AM62VF9</v>
      </c>
      <c r="G162" s="235" t="str">
        <f>'[1]BASE DONNEES INGREDIENTS_VF9'!I163</f>
        <v>GROSFILLEX</v>
      </c>
      <c r="H162" s="235" t="str">
        <f>'[1]BASE DONNEES INGREDIENTS_VF9'!J163</f>
        <v>DRY BLEND RANG/alim Fabriqué</v>
      </c>
      <c r="I162" s="235" t="str">
        <f>'[1]BASE DONNEES INGREDIENTS_VF9'!K163</f>
        <v>AM62VF9 ; AM62VF9</v>
      </c>
      <c r="J162" s="236" t="str">
        <f>'[1]BASE DONNEES INGREDIENTS_VF9'!L163</f>
        <v>AM62VF9 ; AM62VF9</v>
      </c>
      <c r="L162" s="234" t="str">
        <f>'[1]BASE DONNEES INGREDIENTS_VF9'!E163</f>
        <v>MAT</v>
      </c>
    </row>
    <row r="163" spans="4:12" x14ac:dyDescent="0.2">
      <c r="D163" s="238" t="str">
        <f>'[1]BASE DONNEES INGREDIENTS_VF9'!F164</f>
        <v>POUDRE</v>
      </c>
      <c r="E163" s="319" t="str">
        <f>'[1]BASE DONNEES INGREDIENTS_VF9'!G164</f>
        <v>AM62VF9</v>
      </c>
      <c r="F163" s="319" t="str">
        <f>'[1]BASE DONNEES INGREDIENTS_VF9'!H164</f>
        <v>AM62VF9DEC</v>
      </c>
      <c r="G163" s="238" t="str">
        <f>'[1]BASE DONNEES INGREDIENTS_VF9'!I164</f>
        <v>GROSFILLEX</v>
      </c>
      <c r="H163" s="238" t="str">
        <f>'[1]BASE DONNEES INGREDIENTS_VF9'!J164</f>
        <v>DRY BLEND RANG/alim Fabriqué</v>
      </c>
      <c r="I163" s="238" t="str">
        <f>'[1]BASE DONNEES INGREDIENTS_VF9'!K164</f>
        <v>AM62VF9 ; AM62VF9DEC</v>
      </c>
      <c r="J163" s="239" t="str">
        <f>'[1]BASE DONNEES INGREDIENTS_VF9'!L164</f>
        <v>AM62VF9DEC ; AM62VF9</v>
      </c>
      <c r="L163" s="237" t="str">
        <f>'[1]BASE DONNEES INGREDIENTS_VF9'!E164</f>
        <v>MAT</v>
      </c>
    </row>
    <row r="164" spans="4:12" ht="15" x14ac:dyDescent="0.25">
      <c r="D164" s="235" t="str">
        <f>'[1]BASE DONNEES INGREDIENTS_VF9'!F165</f>
        <v>ONEPACK</v>
      </c>
      <c r="E164" s="318" t="str">
        <f>'[1]BASE DONNEES INGREDIENTS_VF9'!G165</f>
        <v>AM63</v>
      </c>
      <c r="F164" s="318" t="str">
        <f>'[1]BASE DONNEES INGREDIENTS_VF9'!H165</f>
        <v>CZ3041</v>
      </c>
      <c r="G164" s="235" t="str">
        <f>'[1]BASE DONNEES INGREDIENTS_VF9'!I165</f>
        <v>REAGENS</v>
      </c>
      <c r="H164" s="235" t="str">
        <f>'[1]BASE DONNEES INGREDIENTS_VF9'!J165</f>
        <v>ONE PACK ALIMENTAIRE</v>
      </c>
      <c r="I164" s="235" t="str">
        <f>'[1]BASE DONNEES INGREDIENTS_VF9'!K165</f>
        <v>AM63 ; CZ3041</v>
      </c>
      <c r="J164" s="236" t="str">
        <f>'[1]BASE DONNEES INGREDIENTS_VF9'!L165</f>
        <v>CZ3041 ; AM63</v>
      </c>
      <c r="L164" s="234" t="str">
        <f>'[1]BASE DONNEES INGREDIENTS_VF9'!E165</f>
        <v>MAT</v>
      </c>
    </row>
    <row r="165" spans="4:12" x14ac:dyDescent="0.2">
      <c r="D165" s="238" t="str">
        <f>'[1]BASE DONNEES INGREDIENTS_VF9'!F166</f>
        <v>COLORANT</v>
      </c>
      <c r="E165" s="319" t="str">
        <f>'[1]BASE DONNEES INGREDIENTS_VF9'!G166</f>
        <v>AM90</v>
      </c>
      <c r="F165" s="319" t="str">
        <f>'[1]BASE DONNEES INGREDIENTS_VF9'!H166</f>
        <v>M209056PVCS</v>
      </c>
      <c r="G165" s="238" t="str">
        <f>'[1]BASE DONNEES INGREDIENTS_VF9'!I166</f>
        <v>MASTER Tech</v>
      </c>
      <c r="H165" s="238" t="str">
        <f>'[1]BASE DONNEES INGREDIENTS_VF9'!J166</f>
        <v>MM BEIGE ABRI JARDIN 2%</v>
      </c>
      <c r="I165" s="238" t="str">
        <f>'[1]BASE DONNEES INGREDIENTS_VF9'!K166</f>
        <v>AM90 ; M209056PVCS</v>
      </c>
      <c r="J165" s="239" t="str">
        <f>'[1]BASE DONNEES INGREDIENTS_VF9'!L166</f>
        <v>M209056PVCS ; AM90</v>
      </c>
      <c r="L165" s="237" t="str">
        <f>'[1]BASE DONNEES INGREDIENTS_VF9'!E166</f>
        <v>MAT</v>
      </c>
    </row>
    <row r="166" spans="4:12" ht="15" x14ac:dyDescent="0.25">
      <c r="D166" s="235" t="str">
        <f>'[1]BASE DONNEES INGREDIENTS_VF9'!F167</f>
        <v>COLORANT</v>
      </c>
      <c r="E166" s="318" t="str">
        <f>'[1]BASE DONNEES INGREDIENTS_VF9'!G167</f>
        <v>AM97</v>
      </c>
      <c r="F166" s="318" t="str">
        <f>'[1]BASE DONNEES INGREDIENTS_VF9'!H167</f>
        <v>M124222</v>
      </c>
      <c r="G166" s="235" t="str">
        <f>'[1]BASE DONNEES INGREDIENTS_VF9'!I167</f>
        <v>ELIAN</v>
      </c>
      <c r="H166" s="235" t="str">
        <f>'[1]BASE DONNEES INGREDIENTS_VF9'!J167</f>
        <v>MM JAUNE FONCE (MERISIER) 2%</v>
      </c>
      <c r="I166" s="235" t="str">
        <f>'[1]BASE DONNEES INGREDIENTS_VF9'!K167</f>
        <v>AM97 ; M124222</v>
      </c>
      <c r="J166" s="236" t="str">
        <f>'[1]BASE DONNEES INGREDIENTS_VF9'!L167</f>
        <v>M124222 ; AM97</v>
      </c>
      <c r="L166" s="234" t="str">
        <f>'[1]BASE DONNEES INGREDIENTS_VF9'!E167</f>
        <v>MAT</v>
      </c>
    </row>
    <row r="167" spans="4:12" x14ac:dyDescent="0.2">
      <c r="D167" s="238" t="str">
        <f>'[1]BASE DONNEES INGREDIENTS_VF9'!F168</f>
        <v>GRANULE</v>
      </c>
      <c r="E167" s="319" t="str">
        <f>'[1]BASE DONNEES INGREDIENTS_VF9'!G168</f>
        <v>AN32</v>
      </c>
      <c r="F167" s="319" t="str">
        <f>'[1]BASE DONNEES INGREDIENTS_VF9'!H168</f>
        <v>HFI7-Frosted</v>
      </c>
      <c r="G167" s="238" t="str">
        <f>'[1]BASE DONNEES INGREDIENTS_VF9'!I168</f>
        <v>GAZECHIM</v>
      </c>
      <c r="H167" s="238" t="str">
        <f>'[1]BASE DONNEES INGREDIENTS_VF9'!J168</f>
        <v>MATIERE PMMA TRANSP GIVRE</v>
      </c>
      <c r="I167" s="238" t="str">
        <f>'[1]BASE DONNEES INGREDIENTS_VF9'!K168</f>
        <v>AN32 ; HFI7-Frosted</v>
      </c>
      <c r="J167" s="239" t="str">
        <f>'[1]BASE DONNEES INGREDIENTS_VF9'!L168</f>
        <v>HFI7-Frosted ; AN32</v>
      </c>
      <c r="L167" s="237" t="str">
        <f>'[1]BASE DONNEES INGREDIENTS_VF9'!E168</f>
        <v>MAT</v>
      </c>
    </row>
    <row r="168" spans="4:12" ht="15" x14ac:dyDescent="0.25">
      <c r="D168" s="235" t="str">
        <f>'[1]BASE DONNEES INGREDIENTS_VF9'!F169</f>
        <v>COLORANT</v>
      </c>
      <c r="E168" s="318" t="str">
        <f>'[1]BASE DONNEES INGREDIENTS_VF9'!G169</f>
        <v>AN33</v>
      </c>
      <c r="F168" s="318" t="str">
        <f>'[1]BASE DONNEES INGREDIENTS_VF9'!H169</f>
        <v>1259PMMA</v>
      </c>
      <c r="G168" s="235" t="str">
        <f>'[1]BASE DONNEES INGREDIENTS_VF9'!I169</f>
        <v>COLOR SYSTEM</v>
      </c>
      <c r="H168" s="235" t="str">
        <f>'[1]BASE DONNEES INGREDIENTS_VF9'!J169</f>
        <v>MM ROUGE 1259PPMMA 4% extrusio</v>
      </c>
      <c r="I168" s="235" t="str">
        <f>'[1]BASE DONNEES INGREDIENTS_VF9'!K169</f>
        <v>AN33 ; 1259PMMA</v>
      </c>
      <c r="J168" s="236" t="str">
        <f>'[1]BASE DONNEES INGREDIENTS_VF9'!L169</f>
        <v>1259PMMA ; AN33</v>
      </c>
      <c r="L168" s="234" t="str">
        <f>'[1]BASE DONNEES INGREDIENTS_VF9'!E169</f>
        <v>MAT</v>
      </c>
    </row>
    <row r="169" spans="4:12" x14ac:dyDescent="0.2">
      <c r="D169" s="238" t="str">
        <f>'[1]BASE DONNEES INGREDIENTS_VF9'!F170</f>
        <v>COLORANT</v>
      </c>
      <c r="E169" s="319" t="str">
        <f>'[1]BASE DONNEES INGREDIENTS_VF9'!G170</f>
        <v>AN34</v>
      </c>
      <c r="F169" s="319" t="str">
        <f>'[1]BASE DONNEES INGREDIENTS_VF9'!H170</f>
        <v>4137PMMA</v>
      </c>
      <c r="G169" s="238" t="str">
        <f>'[1]BASE DONNEES INGREDIENTS_VF9'!I170</f>
        <v>COLOR SYSTEM</v>
      </c>
      <c r="H169" s="238" t="str">
        <f>'[1]BASE DONNEES INGREDIENTS_VF9'!J170</f>
        <v>MM VERT 4137PPMMA 4% extrusion</v>
      </c>
      <c r="I169" s="238" t="str">
        <f>'[1]BASE DONNEES INGREDIENTS_VF9'!K170</f>
        <v>AN34 ; 4137PMMA</v>
      </c>
      <c r="J169" s="239" t="str">
        <f>'[1]BASE DONNEES INGREDIENTS_VF9'!L170</f>
        <v>4137PMMA ; AN34</v>
      </c>
      <c r="L169" s="237" t="str">
        <f>'[1]BASE DONNEES INGREDIENTS_VF9'!E170</f>
        <v>MAT</v>
      </c>
    </row>
    <row r="170" spans="4:12" ht="15" x14ac:dyDescent="0.25">
      <c r="D170" s="235" t="str">
        <f>'[1]BASE DONNEES INGREDIENTS_VF9'!F171</f>
        <v>COLORANT</v>
      </c>
      <c r="E170" s="318" t="str">
        <f>'[1]BASE DONNEES INGREDIENTS_VF9'!G171</f>
        <v>AN35</v>
      </c>
      <c r="F170" s="318" t="str">
        <f>'[1]BASE DONNEES INGREDIENTS_VF9'!H171</f>
        <v>4138PMMA</v>
      </c>
      <c r="G170" s="235" t="str">
        <f>'[1]BASE DONNEES INGREDIENTS_VF9'!I171</f>
        <v>COLOR SYSTEM</v>
      </c>
      <c r="H170" s="235" t="str">
        <f>'[1]BASE DONNEES INGREDIENTS_VF9'!J171</f>
        <v>MM VERT 4138PPMMA 4% extrusion</v>
      </c>
      <c r="I170" s="235" t="str">
        <f>'[1]BASE DONNEES INGREDIENTS_VF9'!K171</f>
        <v>AN35 ; 4138PMMA</v>
      </c>
      <c r="J170" s="236" t="str">
        <f>'[1]BASE DONNEES INGREDIENTS_VF9'!L171</f>
        <v>4138PMMA ; AN35</v>
      </c>
      <c r="L170" s="234" t="str">
        <f>'[1]BASE DONNEES INGREDIENTS_VF9'!E171</f>
        <v>MAT</v>
      </c>
    </row>
    <row r="171" spans="4:12" x14ac:dyDescent="0.2">
      <c r="D171" s="238" t="str">
        <f>'[1]BASE DONNEES INGREDIENTS_VF9'!F172</f>
        <v>COLORANT</v>
      </c>
      <c r="E171" s="319" t="str">
        <f>'[1]BASE DONNEES INGREDIENTS_VF9'!G172</f>
        <v>AN36</v>
      </c>
      <c r="F171" s="319" t="str">
        <f>'[1]BASE DONNEES INGREDIENTS_VF9'!H172</f>
        <v>5141PMMA</v>
      </c>
      <c r="G171" s="238" t="str">
        <f>'[1]BASE DONNEES INGREDIENTS_VF9'!I172</f>
        <v>COLOR SYSTEM</v>
      </c>
      <c r="H171" s="238" t="str">
        <f>'[1]BASE DONNEES INGREDIENTS_VF9'!J172</f>
        <v>MM BLEU 5141PPMMA 4% extrusion</v>
      </c>
      <c r="I171" s="238" t="str">
        <f>'[1]BASE DONNEES INGREDIENTS_VF9'!K172</f>
        <v>AN36 ; 5141PMMA</v>
      </c>
      <c r="J171" s="239" t="str">
        <f>'[1]BASE DONNEES INGREDIENTS_VF9'!L172</f>
        <v>5141PMMA ; AN36</v>
      </c>
      <c r="L171" s="237" t="str">
        <f>'[1]BASE DONNEES INGREDIENTS_VF9'!E172</f>
        <v>MAT</v>
      </c>
    </row>
    <row r="172" spans="4:12" ht="15" x14ac:dyDescent="0.25">
      <c r="D172" s="235" t="str">
        <f>'[1]BASE DONNEES INGREDIENTS_VF9'!F173</f>
        <v>COLORANT</v>
      </c>
      <c r="E172" s="318" t="str">
        <f>'[1]BASE DONNEES INGREDIENTS_VF9'!G173</f>
        <v>AN37</v>
      </c>
      <c r="F172" s="318" t="str">
        <f>'[1]BASE DONNEES INGREDIENTS_VF9'!H173</f>
        <v>8050PMMA</v>
      </c>
      <c r="G172" s="235" t="str">
        <f>'[1]BASE DONNEES INGREDIENTS_VF9'!I173</f>
        <v>COLOR SYSTEM</v>
      </c>
      <c r="H172" s="235" t="str">
        <f>'[1]BASE DONNEES INGREDIENTS_VF9'!J173</f>
        <v>MM BEIGE 8050PPMMA 4% extrusio</v>
      </c>
      <c r="I172" s="235" t="str">
        <f>'[1]BASE DONNEES INGREDIENTS_VF9'!K173</f>
        <v>AN37 ; 8050PMMA</v>
      </c>
      <c r="J172" s="236" t="str">
        <f>'[1]BASE DONNEES INGREDIENTS_VF9'!L173</f>
        <v>8050PMMA ; AN37</v>
      </c>
      <c r="L172" s="234" t="str">
        <f>'[1]BASE DONNEES INGREDIENTS_VF9'!E173</f>
        <v>MAT</v>
      </c>
    </row>
    <row r="173" spans="4:12" x14ac:dyDescent="0.2">
      <c r="D173" s="238" t="str">
        <f>'[1]BASE DONNEES INGREDIENTS_VF9'!F174</f>
        <v>COLORANT</v>
      </c>
      <c r="E173" s="319" t="str">
        <f>'[1]BASE DONNEES INGREDIENTS_VF9'!G174</f>
        <v>AN38</v>
      </c>
      <c r="F173" s="319" t="str">
        <f>'[1]BASE DONNEES INGREDIENTS_VF9'!H174</f>
        <v>8001PMMA</v>
      </c>
      <c r="G173" s="238" t="str">
        <f>'[1]BASE DONNEES INGREDIENTS_VF9'!I174</f>
        <v>COLOR SYSTEM</v>
      </c>
      <c r="H173" s="238" t="str">
        <f>'[1]BASE DONNEES INGREDIENTS_VF9'!J174</f>
        <v>MM MARRON 8001PPMMA 4% extrus</v>
      </c>
      <c r="I173" s="238" t="str">
        <f>'[1]BASE DONNEES INGREDIENTS_VF9'!K174</f>
        <v>AN38 ; 8001PMMA</v>
      </c>
      <c r="J173" s="239" t="str">
        <f>'[1]BASE DONNEES INGREDIENTS_VF9'!L174</f>
        <v>8001PMMA ; AN38</v>
      </c>
      <c r="L173" s="237" t="str">
        <f>'[1]BASE DONNEES INGREDIENTS_VF9'!E174</f>
        <v>MAT</v>
      </c>
    </row>
    <row r="174" spans="4:12" ht="15" x14ac:dyDescent="0.25">
      <c r="D174" s="235" t="str">
        <f>'[1]BASE DONNEES INGREDIENTS_VF9'!F175</f>
        <v>COLORANT</v>
      </c>
      <c r="E174" s="318" t="str">
        <f>'[1]BASE DONNEES INGREDIENTS_VF9'!G175</f>
        <v>AN39</v>
      </c>
      <c r="F174" s="318" t="str">
        <f>'[1]BASE DONNEES INGREDIENTS_VF9'!H175</f>
        <v>8002PMMA</v>
      </c>
      <c r="G174" s="235" t="str">
        <f>'[1]BASE DONNEES INGREDIENTS_VF9'!I175</f>
        <v>COLOR SYSTEM</v>
      </c>
      <c r="H174" s="235" t="str">
        <f>'[1]BASE DONNEES INGREDIENTS_VF9'!J175</f>
        <v>MM MARRON 8002PPMMA 4% extrus</v>
      </c>
      <c r="I174" s="235" t="str">
        <f>'[1]BASE DONNEES INGREDIENTS_VF9'!K175</f>
        <v>AN39 ; 8002PMMA</v>
      </c>
      <c r="J174" s="236" t="str">
        <f>'[1]BASE DONNEES INGREDIENTS_VF9'!L175</f>
        <v>8002PMMA ; AN39</v>
      </c>
      <c r="L174" s="234" t="str">
        <f>'[1]BASE DONNEES INGREDIENTS_VF9'!E175</f>
        <v>MAT</v>
      </c>
    </row>
    <row r="175" spans="4:12" x14ac:dyDescent="0.2">
      <c r="D175" s="238" t="str">
        <f>'[1]BASE DONNEES INGREDIENTS_VF9'!F176</f>
        <v>COLORANT</v>
      </c>
      <c r="E175" s="319" t="str">
        <f>'[1]BASE DONNEES INGREDIENTS_VF9'!G176</f>
        <v>AP75</v>
      </c>
      <c r="F175" s="319" t="str">
        <f>'[1]BASE DONNEES INGREDIENTS_VF9'!H176</f>
        <v>M221444</v>
      </c>
      <c r="G175" s="238" t="str">
        <f>'[1]BASE DONNEES INGREDIENTS_VF9'!I176</f>
        <v>ELIAN</v>
      </c>
      <c r="H175" s="238" t="str">
        <f>'[1]BASE DONNEES INGREDIENTS_VF9'!J176</f>
        <v>MM GRIS MOYEN DOPE 2,3% /AL04</v>
      </c>
      <c r="I175" s="238" t="str">
        <f>'[1]BASE DONNEES INGREDIENTS_VF9'!K176</f>
        <v>AP75 ; M221444</v>
      </c>
      <c r="J175" s="239" t="str">
        <f>'[1]BASE DONNEES INGREDIENTS_VF9'!L176</f>
        <v>M221444 ; AP75</v>
      </c>
      <c r="L175" s="237" t="str">
        <f>'[1]BASE DONNEES INGREDIENTS_VF9'!E176</f>
        <v>MAT</v>
      </c>
    </row>
    <row r="176" spans="4:12" ht="15" x14ac:dyDescent="0.25">
      <c r="D176" s="235" t="str">
        <f>'[1]BASE DONNEES INGREDIENTS_VF9'!F177</f>
        <v>COLORANT</v>
      </c>
      <c r="E176" s="318" t="str">
        <f>'[1]BASE DONNEES INGREDIENTS_VF9'!G177</f>
        <v>AP76</v>
      </c>
      <c r="F176" s="318" t="str">
        <f>'[1]BASE DONNEES INGREDIENTS_VF9'!H177</f>
        <v>M221443</v>
      </c>
      <c r="G176" s="235" t="str">
        <f>'[1]BASE DONNEES INGREDIENTS_VF9'!I177</f>
        <v>ELIAN</v>
      </c>
      <c r="H176" s="235" t="str">
        <f>'[1]BASE DONNEES INGREDIENTS_VF9'!J177</f>
        <v>MM GREIGE DOPE 2% UTIL AL04</v>
      </c>
      <c r="I176" s="235" t="str">
        <f>'[1]BASE DONNEES INGREDIENTS_VF9'!K177</f>
        <v>AP76 ; M221443</v>
      </c>
      <c r="J176" s="236" t="str">
        <f>'[1]BASE DONNEES INGREDIENTS_VF9'!L177</f>
        <v>M221443 ; AP76</v>
      </c>
      <c r="L176" s="234" t="str">
        <f>'[1]BASE DONNEES INGREDIENTS_VF9'!E177</f>
        <v>MAT</v>
      </c>
    </row>
    <row r="177" spans="4:12" x14ac:dyDescent="0.2">
      <c r="D177" s="238" t="str">
        <f>'[1]BASE DONNEES INGREDIENTS_VF9'!F178</f>
        <v>COLORANT</v>
      </c>
      <c r="E177" s="319" t="str">
        <f>'[1]BASE DONNEES INGREDIENTS_VF9'!G178</f>
        <v>AU23</v>
      </c>
      <c r="F177" s="319" t="str">
        <f>'[1]BASE DONNEES INGREDIENTS_VF9'!H178</f>
        <v>M124322</v>
      </c>
      <c r="G177" s="238" t="str">
        <f>'[1]BASE DONNEES INGREDIENTS_VF9'!I178</f>
        <v>ELIAN</v>
      </c>
      <c r="H177" s="238" t="str">
        <f>'[1]BASE DONNEES INGREDIENTS_VF9'!J178</f>
        <v>MM GRIS MENUISERIE à 2%</v>
      </c>
      <c r="I177" s="238" t="str">
        <f>'[1]BASE DONNEES INGREDIENTS_VF9'!K178</f>
        <v>AU23 ; M124322</v>
      </c>
      <c r="J177" s="239" t="str">
        <f>'[1]BASE DONNEES INGREDIENTS_VF9'!L178</f>
        <v>M124322 ; AU23</v>
      </c>
      <c r="L177" s="237" t="str">
        <f>'[1]BASE DONNEES INGREDIENTS_VF9'!E178</f>
        <v>MAT</v>
      </c>
    </row>
    <row r="178" spans="4:12" ht="15" x14ac:dyDescent="0.25">
      <c r="D178" s="235" t="str">
        <f>'[1]BASE DONNEES INGREDIENTS_VF9'!F179</f>
        <v>COLORANT</v>
      </c>
      <c r="E178" s="318" t="str">
        <f>'[1]BASE DONNEES INGREDIENTS_VF9'!G179</f>
        <v>AU32</v>
      </c>
      <c r="F178" s="318" t="str">
        <f>'[1]BASE DONNEES INGREDIENTS_VF9'!H179</f>
        <v>M216587</v>
      </c>
      <c r="G178" s="235" t="str">
        <f>'[1]BASE DONNEES INGREDIENTS_VF9'!I179</f>
        <v>ELIAN</v>
      </c>
      <c r="H178" s="235" t="str">
        <f>'[1]BASE DONNEES INGREDIENTS_VF9'!J179</f>
        <v>MM COTTON  SUR BASE 6068</v>
      </c>
      <c r="I178" s="235" t="str">
        <f>'[1]BASE DONNEES INGREDIENTS_VF9'!K179</f>
        <v>AU32 ; M216587</v>
      </c>
      <c r="J178" s="236" t="str">
        <f>'[1]BASE DONNEES INGREDIENTS_VF9'!L179</f>
        <v>M216587 ; AU32</v>
      </c>
      <c r="L178" s="234" t="str">
        <f>'[1]BASE DONNEES INGREDIENTS_VF9'!E179</f>
        <v>MAT</v>
      </c>
    </row>
    <row r="179" spans="4:12" x14ac:dyDescent="0.2">
      <c r="D179" s="238" t="str">
        <f>'[1]BASE DONNEES INGREDIENTS_VF9'!F180</f>
        <v>COLORANT</v>
      </c>
      <c r="E179" s="319" t="str">
        <f>'[1]BASE DONNEES INGREDIENTS_VF9'!G180</f>
        <v>AU33</v>
      </c>
      <c r="F179" s="319" t="str">
        <f>'[1]BASE DONNEES INGREDIENTS_VF9'!H180</f>
        <v>M216588</v>
      </c>
      <c r="G179" s="238" t="str">
        <f>'[1]BASE DONNEES INGREDIENTS_VF9'!I180</f>
        <v>ELIAN</v>
      </c>
      <c r="H179" s="238" t="str">
        <f>'[1]BASE DONNEES INGREDIENTS_VF9'!J180</f>
        <v>MM INCENSE GREY SUR BASE 6068</v>
      </c>
      <c r="I179" s="238" t="str">
        <f>'[1]BASE DONNEES INGREDIENTS_VF9'!K180</f>
        <v>AU33 ; M216588</v>
      </c>
      <c r="J179" s="239" t="str">
        <f>'[1]BASE DONNEES INGREDIENTS_VF9'!L180</f>
        <v>M216588 ; AU33</v>
      </c>
      <c r="L179" s="237" t="str">
        <f>'[1]BASE DONNEES INGREDIENTS_VF9'!E180</f>
        <v>MAT</v>
      </c>
    </row>
    <row r="180" spans="4:12" ht="15" x14ac:dyDescent="0.25">
      <c r="D180" s="235" t="str">
        <f>'[1]BASE DONNEES INGREDIENTS_VF9'!F181</f>
        <v>GRANULE</v>
      </c>
      <c r="E180" s="318" t="str">
        <f>'[1]BASE DONNEES INGREDIENTS_VF9'!G181</f>
        <v>AU45</v>
      </c>
      <c r="F180" s="318">
        <f>'[1]BASE DONNEES INGREDIENTS_VF9'!H181</f>
        <v>505003029</v>
      </c>
      <c r="G180" s="235" t="str">
        <f>'[1]BASE DONNEES INGREDIENTS_VF9'!I181</f>
        <v>BEOLOGIC</v>
      </c>
      <c r="H180" s="235" t="str">
        <f>'[1]BASE DONNEES INGREDIENTS_VF9'!J181</f>
        <v>COMPOUND WPC GRANULE NATUREL</v>
      </c>
      <c r="I180" s="235" t="str">
        <f>'[1]BASE DONNEES INGREDIENTS_VF9'!K181</f>
        <v>AU45 ; 505003029</v>
      </c>
      <c r="J180" s="236" t="str">
        <f>'[1]BASE DONNEES INGREDIENTS_VF9'!L181</f>
        <v>505003029 ; AU45</v>
      </c>
      <c r="L180" s="234" t="str">
        <f>'[1]BASE DONNEES INGREDIENTS_VF9'!E181</f>
        <v>MAT</v>
      </c>
    </row>
    <row r="181" spans="4:12" x14ac:dyDescent="0.2">
      <c r="D181" s="238" t="str">
        <f>'[1]BASE DONNEES INGREDIENTS_VF9'!F182</f>
        <v>GRANULE</v>
      </c>
      <c r="E181" s="319" t="str">
        <f>'[1]BASE DONNEES INGREDIENTS_VF9'!G182</f>
        <v>AU46</v>
      </c>
      <c r="F181" s="319">
        <f>'[1]BASE DONNEES INGREDIENTS_VF9'!H182</f>
        <v>505003132</v>
      </c>
      <c r="G181" s="238" t="str">
        <f>'[1]BASE DONNEES INGREDIENTS_VF9'!I182</f>
        <v>BEOLOGIC</v>
      </c>
      <c r="H181" s="238" t="str">
        <f>'[1]BASE DONNEES INGREDIENTS_VF9'!J182</f>
        <v>COMPOUND WPC GRANULE GRIS MOYE</v>
      </c>
      <c r="I181" s="238" t="str">
        <f>'[1]BASE DONNEES INGREDIENTS_VF9'!K182</f>
        <v>AU46 ; 505003132</v>
      </c>
      <c r="J181" s="239" t="str">
        <f>'[1]BASE DONNEES INGREDIENTS_VF9'!L182</f>
        <v>505003132 ; AU46</v>
      </c>
      <c r="L181" s="237" t="str">
        <f>'[1]BASE DONNEES INGREDIENTS_VF9'!E182</f>
        <v>MAT</v>
      </c>
    </row>
    <row r="182" spans="4:12" ht="15" x14ac:dyDescent="0.25">
      <c r="D182" s="235" t="str">
        <f>'[1]BASE DONNEES INGREDIENTS_VF9'!F183</f>
        <v>GRANULE</v>
      </c>
      <c r="E182" s="318" t="str">
        <f>'[1]BASE DONNEES INGREDIENTS_VF9'!G183</f>
        <v>AU47</v>
      </c>
      <c r="F182" s="318">
        <f>'[1]BASE DONNEES INGREDIENTS_VF9'!H183</f>
        <v>505003134</v>
      </c>
      <c r="G182" s="235" t="str">
        <f>'[1]BASE DONNEES INGREDIENTS_VF9'!I183</f>
        <v>BEOLOGIC</v>
      </c>
      <c r="H182" s="235" t="str">
        <f>'[1]BASE DONNEES INGREDIENTS_VF9'!J183</f>
        <v>COMPOUND WPC GRANULE GRIS CLAI</v>
      </c>
      <c r="I182" s="235" t="str">
        <f>'[1]BASE DONNEES INGREDIENTS_VF9'!K183</f>
        <v>AU47 ; 505003134</v>
      </c>
      <c r="J182" s="236" t="str">
        <f>'[1]BASE DONNEES INGREDIENTS_VF9'!L183</f>
        <v>505003134 ; AU47</v>
      </c>
      <c r="L182" s="234" t="str">
        <f>'[1]BASE DONNEES INGREDIENTS_VF9'!E183</f>
        <v>MAT</v>
      </c>
    </row>
    <row r="183" spans="4:12" x14ac:dyDescent="0.2">
      <c r="D183" s="238" t="str">
        <f>'[1]BASE DONNEES INGREDIENTS_VF9'!F184</f>
        <v>POUDRE</v>
      </c>
      <c r="E183" s="319" t="str">
        <f>'[1]BASE DONNEES INGREDIENTS_VF9'!G184</f>
        <v>AU48</v>
      </c>
      <c r="F183" s="319" t="str">
        <f>'[1]BASE DONNEES INGREDIENTS_VF9'!H184</f>
        <v>PEH842/1683/AB</v>
      </c>
      <c r="G183" s="238" t="str">
        <f>'[1]BASE DONNEES INGREDIENTS_VF9'!I184</f>
        <v>SOLVAY</v>
      </c>
      <c r="H183" s="238" t="str">
        <f>'[1]BASE DONNEES INGREDIENTS_VF9'!J184</f>
        <v>MATIERE PEH842/1683/AB</v>
      </c>
      <c r="I183" s="238" t="str">
        <f>'[1]BASE DONNEES INGREDIENTS_VF9'!K184</f>
        <v>AU48 ; PEH842/1683/AB</v>
      </c>
      <c r="J183" s="239" t="str">
        <f>'[1]BASE DONNEES INGREDIENTS_VF9'!L184</f>
        <v>PEH842/1683/AB ; AU48</v>
      </c>
      <c r="L183" s="237" t="str">
        <f>'[1]BASE DONNEES INGREDIENTS_VF9'!E184</f>
        <v>MAT</v>
      </c>
    </row>
    <row r="184" spans="4:12" ht="15" x14ac:dyDescent="0.25">
      <c r="D184" s="235" t="str">
        <f>'[1]BASE DONNEES INGREDIENTS_VF9'!F185</f>
        <v>BROYE</v>
      </c>
      <c r="E184" s="318" t="str">
        <f>'[1]BASE DONNEES INGREDIENTS_VF9'!G185</f>
        <v>AU78B</v>
      </c>
      <c r="F184" s="318">
        <f>'[1]BASE DONNEES INGREDIENTS_VF9'!H185</f>
        <v>0</v>
      </c>
      <c r="G184" s="235">
        <f>'[1]BASE DONNEES INGREDIENTS_VF9'!I185</f>
        <v>0</v>
      </c>
      <c r="H184" s="235" t="str">
        <f>'[1]BASE DONNEES INGREDIENTS_VF9'!J185</f>
        <v>CHUTE LAME VOLET ROUL BLC GX</v>
      </c>
      <c r="I184" s="235" t="str">
        <f>'[1]BASE DONNEES INGREDIENTS_VF9'!K185</f>
        <v xml:space="preserve">AU78B ; </v>
      </c>
      <c r="J184" s="236" t="str">
        <f>'[1]BASE DONNEES INGREDIENTS_VF9'!L185</f>
        <v xml:space="preserve"> ; AU78B</v>
      </c>
      <c r="L184" s="234" t="str">
        <f>'[1]BASE DONNEES INGREDIENTS_VF9'!E185</f>
        <v>BRO</v>
      </c>
    </row>
    <row r="185" spans="4:12" x14ac:dyDescent="0.2">
      <c r="D185" s="238" t="str">
        <f>'[1]BASE DONNEES INGREDIENTS_VF9'!F186</f>
        <v>POUDRE</v>
      </c>
      <c r="E185" s="319" t="str">
        <f>'[1]BASE DONNEES INGREDIENTS_VF9'!G186</f>
        <v>AU78VF1</v>
      </c>
      <c r="F185" s="319" t="str">
        <f>'[1]BASE DONNEES INGREDIENTS_VF9'!H186</f>
        <v>ER198/W012/BN</v>
      </c>
      <c r="G185" s="238" t="str">
        <f>'[1]BASE DONNEES INGREDIENTS_VF9'!I186</f>
        <v>SOLVAY</v>
      </c>
      <c r="H185" s="238" t="str">
        <f>'[1]BASE DONNEES INGREDIENTS_VF9'!J186</f>
        <v>DRY BLEND BLC FERMETURE acheté</v>
      </c>
      <c r="I185" s="238" t="str">
        <f>'[1]BASE DONNEES INGREDIENTS_VF9'!K186</f>
        <v>AU78VF1 ; ER198/W012/BN</v>
      </c>
      <c r="J185" s="239" t="str">
        <f>'[1]BASE DONNEES INGREDIENTS_VF9'!L186</f>
        <v>ER198/W012/BN ; AU78VF1</v>
      </c>
      <c r="L185" s="237" t="str">
        <f>'[1]BASE DONNEES INGREDIENTS_VF9'!E186</f>
        <v>MAT</v>
      </c>
    </row>
    <row r="186" spans="4:12" ht="15" x14ac:dyDescent="0.25">
      <c r="D186" s="235" t="str">
        <f>'[1]BASE DONNEES INGREDIENTS_VF9'!F187</f>
        <v>POUDRE</v>
      </c>
      <c r="E186" s="318" t="str">
        <f>'[1]BASE DONNEES INGREDIENTS_VF9'!G187</f>
        <v>AU78VF1</v>
      </c>
      <c r="F186" s="318" t="str">
        <f>'[1]BASE DONNEES INGREDIENTS_VF9'!H187</f>
        <v>PER198/W012/BS</v>
      </c>
      <c r="G186" s="235" t="str">
        <f>'[1]BASE DONNEES INGREDIENTS_VF9'!I187</f>
        <v>SOLVAY</v>
      </c>
      <c r="H186" s="235" t="str">
        <f>'[1]BASE DONNEES INGREDIENTS_VF9'!J187</f>
        <v>DRY BLEND BLC FERMETURE acheté</v>
      </c>
      <c r="I186" s="235" t="str">
        <f>'[1]BASE DONNEES INGREDIENTS_VF9'!K187</f>
        <v>AU78VF1 ; PER198/W012/BS</v>
      </c>
      <c r="J186" s="236" t="str">
        <f>'[1]BASE DONNEES INGREDIENTS_VF9'!L187</f>
        <v>PER198/W012/BS ; AU78VF1</v>
      </c>
      <c r="L186" s="234" t="str">
        <f>'[1]BASE DONNEES INGREDIENTS_VF9'!E187</f>
        <v>MAT</v>
      </c>
    </row>
    <row r="187" spans="4:12" x14ac:dyDescent="0.2">
      <c r="D187" s="238" t="str">
        <f>'[1]BASE DONNEES INGREDIENTS_VF9'!F188</f>
        <v>POUDRE</v>
      </c>
      <c r="E187" s="319" t="str">
        <f>'[1]BASE DONNEES INGREDIENTS_VF9'!G188</f>
        <v>AU78VF9</v>
      </c>
      <c r="F187" s="319" t="str">
        <f>'[1]BASE DONNEES INGREDIENTS_VF9'!H188</f>
        <v>FERM0006</v>
      </c>
      <c r="G187" s="238" t="str">
        <f>'[1]BASE DONNEES INGREDIENTS_VF9'!I188</f>
        <v>GROSFILLEX</v>
      </c>
      <c r="H187" s="238" t="str">
        <f>'[1]BASE DONNEES INGREDIENTS_VF9'!J188</f>
        <v>Recette VOLET ROULANT</v>
      </c>
      <c r="I187" s="238" t="str">
        <f>'[1]BASE DONNEES INGREDIENTS_VF9'!K188</f>
        <v>AU78VF9 ; FERM0006</v>
      </c>
      <c r="J187" s="239" t="str">
        <f>'[1]BASE DONNEES INGREDIENTS_VF9'!L188</f>
        <v>FERM0006 ; AU78VF9</v>
      </c>
      <c r="L187" s="237" t="str">
        <f>'[1]BASE DONNEES INGREDIENTS_VF9'!E188</f>
        <v>MAT</v>
      </c>
    </row>
    <row r="188" spans="4:12" ht="15" x14ac:dyDescent="0.25">
      <c r="D188" s="235" t="str">
        <f>'[1]BASE DONNEES INGREDIENTS_VF9'!F189</f>
        <v>POUDRE</v>
      </c>
      <c r="E188" s="318" t="str">
        <f>'[1]BASE DONNEES INGREDIENTS_VF9'!G189</f>
        <v>AU78VF9</v>
      </c>
      <c r="F188" s="318" t="str">
        <f>'[1]BASE DONNEES INGREDIENTS_VF9'!H189</f>
        <v>AU78VF9</v>
      </c>
      <c r="G188" s="235" t="str">
        <f>'[1]BASE DONNEES INGREDIENTS_VF9'!I189</f>
        <v>GROSFILLEX</v>
      </c>
      <c r="H188" s="235" t="str">
        <f>'[1]BASE DONNEES INGREDIENTS_VF9'!J189</f>
        <v>Recette VOLET ROULANT</v>
      </c>
      <c r="I188" s="235" t="str">
        <f>'[1]BASE DONNEES INGREDIENTS_VF9'!K189</f>
        <v>AU78VF9 ; AU78VF9</v>
      </c>
      <c r="J188" s="236" t="str">
        <f>'[1]BASE DONNEES INGREDIENTS_VF9'!L189</f>
        <v>AU78VF9 ; AU78VF9</v>
      </c>
      <c r="L188" s="234" t="str">
        <f>'[1]BASE DONNEES INGREDIENTS_VF9'!E189</f>
        <v>MAT</v>
      </c>
    </row>
    <row r="189" spans="4:12" x14ac:dyDescent="0.2">
      <c r="D189" s="238" t="str">
        <f>'[1]BASE DONNEES INGREDIENTS_VF9'!F190</f>
        <v>POUDRE</v>
      </c>
      <c r="E189" s="319" t="str">
        <f>'[1]BASE DONNEES INGREDIENTS_VF9'!G190</f>
        <v>AU78VF9</v>
      </c>
      <c r="F189" s="319" t="str">
        <f>'[1]BASE DONNEES INGREDIENTS_VF9'!H190</f>
        <v>FERM0011</v>
      </c>
      <c r="G189" s="238" t="str">
        <f>'[1]BASE DONNEES INGREDIENTS_VF9'!I190</f>
        <v>GROSFILLEX</v>
      </c>
      <c r="H189" s="238" t="str">
        <f>'[1]BASE DONNEES INGREDIENTS_VF9'!J190</f>
        <v>Recette VOLET ROULANT</v>
      </c>
      <c r="I189" s="238" t="str">
        <f>'[1]BASE DONNEES INGREDIENTS_VF9'!K190</f>
        <v>AU78VF9 ; FERM0011</v>
      </c>
      <c r="J189" s="239" t="str">
        <f>'[1]BASE DONNEES INGREDIENTS_VF9'!L190</f>
        <v>FERM0011 ; AU78VF9</v>
      </c>
      <c r="L189" s="237" t="str">
        <f>'[1]BASE DONNEES INGREDIENTS_VF9'!E190</f>
        <v>MAT</v>
      </c>
    </row>
    <row r="190" spans="4:12" ht="15" x14ac:dyDescent="0.25">
      <c r="D190" s="235" t="str">
        <f>'[1]BASE DONNEES INGREDIENTS_VF9'!F191</f>
        <v>ONEPACK</v>
      </c>
      <c r="E190" s="318" t="str">
        <f>'[1]BASE DONNEES INGREDIENTS_VF9'!G191</f>
        <v>AU79</v>
      </c>
      <c r="F190" s="318" t="str">
        <f>'[1]BASE DONNEES INGREDIENTS_VF9'!H191</f>
        <v>TG704V4BI</v>
      </c>
      <c r="G190" s="235" t="str">
        <f>'[1]BASE DONNEES INGREDIENTS_VF9'!I191</f>
        <v>BENVIC</v>
      </c>
      <c r="H190" s="235" t="str">
        <f>'[1]BASE DONNEES INGREDIENTS_VF9'!J191</f>
        <v>ONE PACK VOLET ROULANT</v>
      </c>
      <c r="I190" s="235" t="str">
        <f>'[1]BASE DONNEES INGREDIENTS_VF9'!K191</f>
        <v>AU79 ; TG704V4BI</v>
      </c>
      <c r="J190" s="236" t="str">
        <f>'[1]BASE DONNEES INGREDIENTS_VF9'!L191</f>
        <v>TG704V4BI ; AU79</v>
      </c>
      <c r="L190" s="234" t="str">
        <f>'[1]BASE DONNEES INGREDIENTS_VF9'!E191</f>
        <v>MAT</v>
      </c>
    </row>
    <row r="191" spans="4:12" x14ac:dyDescent="0.2">
      <c r="D191" s="238" t="str">
        <f>'[1]BASE DONNEES INGREDIENTS_VF9'!F192</f>
        <v>ONEPACK</v>
      </c>
      <c r="E191" s="319" t="str">
        <f>'[1]BASE DONNEES INGREDIENTS_VF9'!G192</f>
        <v>AU79</v>
      </c>
      <c r="F191" s="319" t="str">
        <f>'[1]BASE DONNEES INGREDIENTS_VF9'!H192</f>
        <v>TG704V2BI</v>
      </c>
      <c r="G191" s="238" t="str">
        <f>'[1]BASE DONNEES INGREDIENTS_VF9'!I192</f>
        <v>BENVIC</v>
      </c>
      <c r="H191" s="238" t="str">
        <f>'[1]BASE DONNEES INGREDIENTS_VF9'!J192</f>
        <v>ONE PACK VOLET ROULANT</v>
      </c>
      <c r="I191" s="238" t="str">
        <f>'[1]BASE DONNEES INGREDIENTS_VF9'!K192</f>
        <v>AU79 ; TG704V2BI</v>
      </c>
      <c r="J191" s="239" t="str">
        <f>'[1]BASE DONNEES INGREDIENTS_VF9'!L192</f>
        <v>TG704V2BI ; AU79</v>
      </c>
      <c r="L191" s="237" t="str">
        <f>'[1]BASE DONNEES INGREDIENTS_VF9'!E192</f>
        <v>MAT</v>
      </c>
    </row>
    <row r="192" spans="4:12" ht="15" x14ac:dyDescent="0.25">
      <c r="D192" s="235" t="str">
        <f>'[1]BASE DONNEES INGREDIENTS_VF9'!F193</f>
        <v>ONEPACK</v>
      </c>
      <c r="E192" s="318" t="str">
        <f>'[1]BASE DONNEES INGREDIENTS_VF9'!G193</f>
        <v>AU79</v>
      </c>
      <c r="F192" s="318" t="str">
        <f>'[1]BASE DONNEES INGREDIENTS_VF9'!H193</f>
        <v>TG704V3BI</v>
      </c>
      <c r="G192" s="235" t="str">
        <f>'[1]BASE DONNEES INGREDIENTS_VF9'!I193</f>
        <v>BENVIC</v>
      </c>
      <c r="H192" s="235" t="str">
        <f>'[1]BASE DONNEES INGREDIENTS_VF9'!J193</f>
        <v>ONE PACK VOLET ROULANT</v>
      </c>
      <c r="I192" s="235" t="str">
        <f>'[1]BASE DONNEES INGREDIENTS_VF9'!K193</f>
        <v>AU79 ; TG704V3BI</v>
      </c>
      <c r="J192" s="236" t="str">
        <f>'[1]BASE DONNEES INGREDIENTS_VF9'!L193</f>
        <v>TG704V3BI ; AU79</v>
      </c>
      <c r="L192" s="234" t="str">
        <f>'[1]BASE DONNEES INGREDIENTS_VF9'!E193</f>
        <v>MAT</v>
      </c>
    </row>
    <row r="193" spans="4:12" x14ac:dyDescent="0.2">
      <c r="D193" s="238" t="str">
        <f>'[1]BASE DONNEES INGREDIENTS_VF9'!F194</f>
        <v>POUDRE</v>
      </c>
      <c r="E193" s="319" t="str">
        <f>'[1]BASE DONNEES INGREDIENTS_VF9'!G194</f>
        <v>AU83</v>
      </c>
      <c r="F193" s="319" t="str">
        <f>'[1]BASE DONNEES INGREDIENTS_VF9'!H194</f>
        <v>PER198/G070/AA</v>
      </c>
      <c r="G193" s="238" t="str">
        <f>'[1]BASE DONNEES INGREDIENTS_VF9'!I194</f>
        <v>SOLVAY</v>
      </c>
      <c r="H193" s="238" t="str">
        <f>'[1]BASE DONNEES INGREDIENTS_VF9'!J194</f>
        <v>DRY BLEND GRIS FERMETURE(VR)</v>
      </c>
      <c r="I193" s="238" t="str">
        <f>'[1]BASE DONNEES INGREDIENTS_VF9'!K194</f>
        <v>AU83 ; PER198/G070/AA</v>
      </c>
      <c r="J193" s="239" t="str">
        <f>'[1]BASE DONNEES INGREDIENTS_VF9'!L194</f>
        <v>PER198/G070/AA ; AU83</v>
      </c>
      <c r="L193" s="237" t="str">
        <f>'[1]BASE DONNEES INGREDIENTS_VF9'!E194</f>
        <v>MAT</v>
      </c>
    </row>
    <row r="194" spans="4:12" ht="15" x14ac:dyDescent="0.25">
      <c r="D194" s="235" t="str">
        <f>'[1]BASE DONNEES INGREDIENTS_VF9'!F195</f>
        <v>POUDRE</v>
      </c>
      <c r="E194" s="318" t="str">
        <f>'[1]BASE DONNEES INGREDIENTS_VF9'!G195</f>
        <v>AU83</v>
      </c>
      <c r="F194" s="318" t="str">
        <f>'[1]BASE DONNEES INGREDIENTS_VF9'!H195</f>
        <v>PER198/G070/AB</v>
      </c>
      <c r="G194" s="235" t="str">
        <f>'[1]BASE DONNEES INGREDIENTS_VF9'!I195</f>
        <v>SOLVAY</v>
      </c>
      <c r="H194" s="235" t="str">
        <f>'[1]BASE DONNEES INGREDIENTS_VF9'!J195</f>
        <v>DRY BLEND GRIS FERMETURE(VR)</v>
      </c>
      <c r="I194" s="235" t="str">
        <f>'[1]BASE DONNEES INGREDIENTS_VF9'!K195</f>
        <v>AU83 ; PER198/G070/AB</v>
      </c>
      <c r="J194" s="236" t="str">
        <f>'[1]BASE DONNEES INGREDIENTS_VF9'!L195</f>
        <v>PER198/G070/AB ; AU83</v>
      </c>
      <c r="L194" s="234" t="str">
        <f>'[1]BASE DONNEES INGREDIENTS_VF9'!E195</f>
        <v>MAT</v>
      </c>
    </row>
    <row r="195" spans="4:12" x14ac:dyDescent="0.2">
      <c r="D195" s="238" t="str">
        <f>'[1]BASE DONNEES INGREDIENTS_VF9'!F196</f>
        <v>BROYE</v>
      </c>
      <c r="E195" s="319" t="str">
        <f>'[1]BASE DONNEES INGREDIENTS_VF9'!G196</f>
        <v>AU83B</v>
      </c>
      <c r="F195" s="319">
        <f>'[1]BASE DONNEES INGREDIENTS_VF9'!H196</f>
        <v>0</v>
      </c>
      <c r="G195" s="238">
        <f>'[1]BASE DONNEES INGREDIENTS_VF9'!I196</f>
        <v>0</v>
      </c>
      <c r="H195" s="238" t="str">
        <f>'[1]BASE DONNEES INGREDIENTS_VF9'!J196</f>
        <v>CHUTE LAME VOLET ROUL GRIS GX</v>
      </c>
      <c r="I195" s="238" t="str">
        <f>'[1]BASE DONNEES INGREDIENTS_VF9'!K196</f>
        <v xml:space="preserve">AU83B ; </v>
      </c>
      <c r="J195" s="239" t="str">
        <f>'[1]BASE DONNEES INGREDIENTS_VF9'!L196</f>
        <v xml:space="preserve"> ; AU83B</v>
      </c>
      <c r="L195" s="237" t="str">
        <f>'[1]BASE DONNEES INGREDIENTS_VF9'!E196</f>
        <v>BRO</v>
      </c>
    </row>
    <row r="196" spans="4:12" ht="15" x14ac:dyDescent="0.25">
      <c r="D196" s="235" t="str">
        <f>'[1]BASE DONNEES INGREDIENTS_VF9'!F197</f>
        <v>GRANULE</v>
      </c>
      <c r="E196" s="318" t="str">
        <f>'[1]BASE DONNEES INGREDIENTS_VF9'!G197</f>
        <v>AU95</v>
      </c>
      <c r="F196" s="318" t="str">
        <f>'[1]BASE DONNEES INGREDIENTS_VF9'!H197</f>
        <v>EB676/7438</v>
      </c>
      <c r="G196" s="235" t="str">
        <f>'[1]BASE DONNEES INGREDIENTS_VF9'!I197</f>
        <v>SOLVAY</v>
      </c>
      <c r="H196" s="235" t="str">
        <f>'[1]BASE DONNEES INGREDIENTS_VF9'!J197</f>
        <v>PVC TRANSLUCIDE CLOISON EB676/</v>
      </c>
      <c r="I196" s="235" t="str">
        <f>'[1]BASE DONNEES INGREDIENTS_VF9'!K197</f>
        <v>AU95 ; EB676/7438</v>
      </c>
      <c r="J196" s="236" t="str">
        <f>'[1]BASE DONNEES INGREDIENTS_VF9'!L197</f>
        <v>EB676/7438 ; AU95</v>
      </c>
      <c r="L196" s="234" t="str">
        <f>'[1]BASE DONNEES INGREDIENTS_VF9'!E197</f>
        <v>MAT</v>
      </c>
    </row>
    <row r="197" spans="4:12" x14ac:dyDescent="0.2">
      <c r="D197" s="238" t="str">
        <f>'[1]BASE DONNEES INGREDIENTS_VF9'!F198</f>
        <v>SOUPLES</v>
      </c>
      <c r="E197" s="319" t="str">
        <f>'[1]BASE DONNEES INGREDIENTS_VF9'!G198</f>
        <v>AU98</v>
      </c>
      <c r="F197" s="319" t="str">
        <f>'[1]BASE DONNEES INGREDIENTS_VF9'!H198</f>
        <v>EP800/G231/AASE</v>
      </c>
      <c r="G197" s="238" t="str">
        <f>'[1]BASE DONNEES INGREDIENTS_VF9'!I198</f>
        <v>SOLVAY</v>
      </c>
      <c r="H197" s="238" t="str">
        <f>'[1]BASE DONNEES INGREDIENTS_VF9'!J198</f>
        <v>GR/BLEU EP800/G231/AA</v>
      </c>
      <c r="I197" s="238" t="str">
        <f>'[1]BASE DONNEES INGREDIENTS_VF9'!K198</f>
        <v>AU98 ; EP800/G231/AASE</v>
      </c>
      <c r="J197" s="239" t="str">
        <f>'[1]BASE DONNEES INGREDIENTS_VF9'!L198</f>
        <v>EP800/G231/AASE ; AU98</v>
      </c>
      <c r="L197" s="237" t="str">
        <f>'[1]BASE DONNEES INGREDIENTS_VF9'!E198</f>
        <v>MAT</v>
      </c>
    </row>
    <row r="198" spans="4:12" ht="15" x14ac:dyDescent="0.25">
      <c r="D198" s="235" t="str">
        <f>'[1]BASE DONNEES INGREDIENTS_VF9'!F199</f>
        <v>SOUPLES</v>
      </c>
      <c r="E198" s="318" t="str">
        <f>'[1]BASE DONNEES INGREDIENTS_VF9'!G199</f>
        <v>AU98</v>
      </c>
      <c r="F198" s="318" t="str">
        <f>'[1]BASE DONNEES INGREDIENTS_VF9'!H199</f>
        <v>EP800/G231/AB</v>
      </c>
      <c r="G198" s="235" t="str">
        <f>'[1]BASE DONNEES INGREDIENTS_VF9'!I199</f>
        <v>SOLVAY</v>
      </c>
      <c r="H198" s="235" t="str">
        <f>'[1]BASE DONNEES INGREDIENTS_VF9'!J199</f>
        <v>GR/BLEU EP800/G231/AA</v>
      </c>
      <c r="I198" s="235" t="str">
        <f>'[1]BASE DONNEES INGREDIENTS_VF9'!K199</f>
        <v>AU98 ; EP800/G231/AB</v>
      </c>
      <c r="J198" s="236" t="str">
        <f>'[1]BASE DONNEES INGREDIENTS_VF9'!L199</f>
        <v>EP800/G231/AB ; AU98</v>
      </c>
      <c r="L198" s="234" t="str">
        <f>'[1]BASE DONNEES INGREDIENTS_VF9'!E199</f>
        <v>MAT</v>
      </c>
    </row>
    <row r="199" spans="4:12" x14ac:dyDescent="0.2">
      <c r="D199" s="238" t="str">
        <f>'[1]BASE DONNEES INGREDIENTS_VF9'!F200</f>
        <v>SOUPLES</v>
      </c>
      <c r="E199" s="319" t="str">
        <f>'[1]BASE DONNEES INGREDIENTS_VF9'!G200</f>
        <v>AU99</v>
      </c>
      <c r="F199" s="319" t="str">
        <f>'[1]BASE DONNEES INGREDIENTS_VF9'!H200</f>
        <v>EP800/G232/AASE</v>
      </c>
      <c r="G199" s="238" t="str">
        <f>'[1]BASE DONNEES INGREDIENTS_VF9'!I200</f>
        <v>SOLVAY</v>
      </c>
      <c r="H199" s="238" t="str">
        <f>'[1]BASE DONNEES INGREDIENTS_VF9'!J200</f>
        <v>GR/VERT EP800/G232/AA</v>
      </c>
      <c r="I199" s="238" t="str">
        <f>'[1]BASE DONNEES INGREDIENTS_VF9'!K200</f>
        <v>AU99 ; EP800/G232/AASE</v>
      </c>
      <c r="J199" s="239" t="str">
        <f>'[1]BASE DONNEES INGREDIENTS_VF9'!L200</f>
        <v>EP800/G232/AASE ; AU99</v>
      </c>
      <c r="L199" s="237" t="str">
        <f>'[1]BASE DONNEES INGREDIENTS_VF9'!E200</f>
        <v>MAT</v>
      </c>
    </row>
    <row r="200" spans="4:12" ht="15" x14ac:dyDescent="0.25">
      <c r="D200" s="235" t="str">
        <f>'[1]BASE DONNEES INGREDIENTS_VF9'!F201</f>
        <v>GRANULE</v>
      </c>
      <c r="E200" s="318" t="str">
        <f>'[1]BASE DONNEES INGREDIENTS_VF9'!G201</f>
        <v>AW01</v>
      </c>
      <c r="F200" s="318" t="str">
        <f>'[1]BASE DONNEES INGREDIENTS_VF9'!H201</f>
        <v>EP812/M071/AA</v>
      </c>
      <c r="G200" s="235" t="str">
        <f>'[1]BASE DONNEES INGREDIENTS_VF9'!I201</f>
        <v>BENVIC</v>
      </c>
      <c r="H200" s="235" t="str">
        <f>'[1]BASE DONNEES INGREDIENTS_VF9'!J201</f>
        <v>PVC PLASTIFIE CHOCOLAT DPC</v>
      </c>
      <c r="I200" s="235" t="str">
        <f>'[1]BASE DONNEES INGREDIENTS_VF9'!K201</f>
        <v>AW01 ; EP812/M071/AA</v>
      </c>
      <c r="J200" s="236" t="str">
        <f>'[1]BASE DONNEES INGREDIENTS_VF9'!L201</f>
        <v>EP812/M071/AA ; AW01</v>
      </c>
      <c r="L200" s="234" t="str">
        <f>'[1]BASE DONNEES INGREDIENTS_VF9'!E201</f>
        <v>MAT</v>
      </c>
    </row>
    <row r="201" spans="4:12" x14ac:dyDescent="0.2">
      <c r="D201" s="238" t="str">
        <f>'[1]BASE DONNEES INGREDIENTS_VF9'!F202</f>
        <v>SOUPLES</v>
      </c>
      <c r="E201" s="319" t="str">
        <f>'[1]BASE DONNEES INGREDIENTS_VF9'!G202</f>
        <v>AW01</v>
      </c>
      <c r="F201" s="319" t="str">
        <f>'[1]BASE DONNEES INGREDIENTS_VF9'!H202</f>
        <v>SJL609RM122</v>
      </c>
      <c r="G201" s="238" t="str">
        <f>'[1]BASE DONNEES INGREDIENTS_VF9'!I202</f>
        <v>RESINOPLAST</v>
      </c>
      <c r="H201" s="238" t="str">
        <f>'[1]BASE DONNEES INGREDIENTS_VF9'!J202</f>
        <v>PVC PLASTIFIE CHOCOLAT DPC</v>
      </c>
      <c r="I201" s="238" t="str">
        <f>'[1]BASE DONNEES INGREDIENTS_VF9'!K202</f>
        <v>AW01 ; SJL609RM122</v>
      </c>
      <c r="J201" s="239" t="str">
        <f>'[1]BASE DONNEES INGREDIENTS_VF9'!L202</f>
        <v>SJL609RM122 ; AW01</v>
      </c>
      <c r="L201" s="237" t="str">
        <f>'[1]BASE DONNEES INGREDIENTS_VF9'!E202</f>
        <v>MAT</v>
      </c>
    </row>
    <row r="202" spans="4:12" ht="15" x14ac:dyDescent="0.25">
      <c r="D202" s="235" t="str">
        <f>'[1]BASE DONNEES INGREDIENTS_VF9'!F203</f>
        <v>BROYE</v>
      </c>
      <c r="E202" s="318" t="str">
        <f>'[1]BASE DONNEES INGREDIENTS_VF9'!G203</f>
        <v>AW02B</v>
      </c>
      <c r="F202" s="318">
        <f>'[1]BASE DONNEES INGREDIENTS_VF9'!H203</f>
        <v>0</v>
      </c>
      <c r="G202" s="235">
        <f>'[1]BASE DONNEES INGREDIENTS_VF9'!I203</f>
        <v>0</v>
      </c>
      <c r="H202" s="235" t="str">
        <f>'[1]BASE DONNEES INGREDIENTS_VF9'!J203</f>
        <v>BROYE MEN BLC SANS JOINT EXT</v>
      </c>
      <c r="I202" s="235" t="str">
        <f>'[1]BASE DONNEES INGREDIENTS_VF9'!K203</f>
        <v xml:space="preserve">AW02B ; </v>
      </c>
      <c r="J202" s="236" t="str">
        <f>'[1]BASE DONNEES INGREDIENTS_VF9'!L203</f>
        <v xml:space="preserve"> ; AW02B</v>
      </c>
      <c r="L202" s="234" t="str">
        <f>'[1]BASE DONNEES INGREDIENTS_VF9'!E203</f>
        <v>BRO</v>
      </c>
    </row>
    <row r="203" spans="4:12" x14ac:dyDescent="0.2">
      <c r="D203" s="238" t="str">
        <f>'[1]BASE DONNEES INGREDIENTS_VF9'!F204</f>
        <v>BROYE</v>
      </c>
      <c r="E203" s="319" t="str">
        <f>'[1]BASE DONNEES INGREDIENTS_VF9'!G204</f>
        <v>AW02B1</v>
      </c>
      <c r="F203" s="319">
        <f>'[1]BASE DONNEES INGREDIENTS_VF9'!H204</f>
        <v>0</v>
      </c>
      <c r="G203" s="238">
        <f>'[1]BASE DONNEES INGREDIENTS_VF9'!I204</f>
        <v>0</v>
      </c>
      <c r="H203" s="238" t="str">
        <f>'[1]BASE DONNEES INGREDIENTS_VF9'!J204</f>
        <v>BROYE PRF CAPOT VR &amp; FERM SSJT</v>
      </c>
      <c r="I203" s="238" t="str">
        <f>'[1]BASE DONNEES INGREDIENTS_VF9'!K204</f>
        <v xml:space="preserve">AW02B1 ; </v>
      </c>
      <c r="J203" s="239" t="str">
        <f>'[1]BASE DONNEES INGREDIENTS_VF9'!L204</f>
        <v xml:space="preserve"> ; AW02B1</v>
      </c>
      <c r="L203" s="237" t="str">
        <f>'[1]BASE DONNEES INGREDIENTS_VF9'!E204</f>
        <v>BRO</v>
      </c>
    </row>
    <row r="204" spans="4:12" ht="15" x14ac:dyDescent="0.25">
      <c r="D204" s="235" t="str">
        <f>'[1]BASE DONNEES INGREDIENTS_VF9'!F205</f>
        <v>BROYE</v>
      </c>
      <c r="E204" s="318" t="str">
        <f>'[1]BASE DONNEES INGREDIENTS_VF9'!G205</f>
        <v>AW02B2</v>
      </c>
      <c r="F204" s="318">
        <f>'[1]BASE DONNEES INGREDIENTS_VF9'!H205</f>
        <v>0</v>
      </c>
      <c r="G204" s="235">
        <f>'[1]BASE DONNEES INGREDIENTS_VF9'!I205</f>
        <v>0</v>
      </c>
      <c r="H204" s="235" t="str">
        <f>'[1]BASE DONNEES INGREDIENTS_VF9'!J205</f>
        <v>BROYE MEN BLC CHIQUE+BRULE EXT</v>
      </c>
      <c r="I204" s="235" t="str">
        <f>'[1]BASE DONNEES INGREDIENTS_VF9'!K205</f>
        <v xml:space="preserve">AW02B2 ; </v>
      </c>
      <c r="J204" s="236" t="str">
        <f>'[1]BASE DONNEES INGREDIENTS_VF9'!L205</f>
        <v xml:space="preserve"> ; AW02B2</v>
      </c>
      <c r="L204" s="234" t="str">
        <f>'[1]BASE DONNEES INGREDIENTS_VF9'!E205</f>
        <v>BRO</v>
      </c>
    </row>
    <row r="205" spans="4:12" x14ac:dyDescent="0.2">
      <c r="D205" s="238" t="str">
        <f>'[1]BASE DONNEES INGREDIENTS_VF9'!F206</f>
        <v>BROYE</v>
      </c>
      <c r="E205" s="319" t="str">
        <f>'[1]BASE DONNEES INGREDIENTS_VF9'!G206</f>
        <v>AW02BC</v>
      </c>
      <c r="F205" s="319">
        <f>'[1]BASE DONNEES INGREDIENTS_VF9'!H206</f>
        <v>0</v>
      </c>
      <c r="G205" s="238">
        <f>'[1]BASE DONNEES INGREDIENTS_VF9'!I206</f>
        <v>0</v>
      </c>
      <c r="H205" s="238" t="str">
        <f>'[1]BASE DONNEES INGREDIENTS_VF9'!J206</f>
        <v>CHUTE OUVRANTS/DORM 1JOINT</v>
      </c>
      <c r="I205" s="238" t="str">
        <f>'[1]BASE DONNEES INGREDIENTS_VF9'!K206</f>
        <v xml:space="preserve">AW02BC ; </v>
      </c>
      <c r="J205" s="239" t="str">
        <f>'[1]BASE DONNEES INGREDIENTS_VF9'!L206</f>
        <v xml:space="preserve"> ; AW02BC</v>
      </c>
      <c r="L205" s="237" t="str">
        <f>'[1]BASE DONNEES INGREDIENTS_VF9'!E206</f>
        <v>BRO</v>
      </c>
    </row>
    <row r="206" spans="4:12" ht="15" x14ac:dyDescent="0.25">
      <c r="D206" s="235" t="str">
        <f>'[1]BASE DONNEES INGREDIENTS_VF9'!F207</f>
        <v>BROYE</v>
      </c>
      <c r="E206" s="318" t="str">
        <f>'[1]BASE DONNEES INGREDIENTS_VF9'!G207</f>
        <v>AW02BC1</v>
      </c>
      <c r="F206" s="318">
        <f>'[1]BASE DONNEES INGREDIENTS_VF9'!H207</f>
        <v>0</v>
      </c>
      <c r="G206" s="235">
        <f>'[1]BASE DONNEES INGREDIENTS_VF9'!I207</f>
        <v>0</v>
      </c>
      <c r="H206" s="235" t="str">
        <f>'[1]BASE DONNEES INGREDIENTS_VF9'!J207</f>
        <v>BROY MEN BLC PROFILS+JOINT EXT</v>
      </c>
      <c r="I206" s="235" t="str">
        <f>'[1]BASE DONNEES INGREDIENTS_VF9'!K207</f>
        <v xml:space="preserve">AW02BC1 ; </v>
      </c>
      <c r="J206" s="236" t="str">
        <f>'[1]BASE DONNEES INGREDIENTS_VF9'!L207</f>
        <v xml:space="preserve"> ; AW02BC1</v>
      </c>
      <c r="L206" s="234" t="str">
        <f>'[1]BASE DONNEES INGREDIENTS_VF9'!E207</f>
        <v>BRO</v>
      </c>
    </row>
    <row r="207" spans="4:12" x14ac:dyDescent="0.2">
      <c r="D207" s="238" t="str">
        <f>'[1]BASE DONNEES INGREDIENTS_VF9'!F208</f>
        <v>BROYE</v>
      </c>
      <c r="E207" s="319" t="str">
        <f>'[1]BASE DONNEES INGREDIENTS_VF9'!G208</f>
        <v>AW02BC1W</v>
      </c>
      <c r="F207" s="319" t="str">
        <f>'[1]BASE DONNEES INGREDIENTS_VF9'!H208</f>
        <v>AW02BC1WS</v>
      </c>
      <c r="G207" s="238">
        <f>'[1]BASE DONNEES INGREDIENTS_VF9'!I208</f>
        <v>0</v>
      </c>
      <c r="H207" s="238" t="str">
        <f>'[1]BASE DONNEES INGREDIENTS_VF9'!J208</f>
        <v>BROYE MEN BLC ONGLETS CHAINES</v>
      </c>
      <c r="I207" s="238" t="str">
        <f>'[1]BASE DONNEES INGREDIENTS_VF9'!K208</f>
        <v>AW02BC1W ; AW02BC1WS</v>
      </c>
      <c r="J207" s="239" t="str">
        <f>'[1]BASE DONNEES INGREDIENTS_VF9'!L208</f>
        <v>AW02BC1WS ; AW02BC1W</v>
      </c>
      <c r="L207" s="237" t="str">
        <f>'[1]BASE DONNEES INGREDIENTS_VF9'!E208</f>
        <v>BRO</v>
      </c>
    </row>
    <row r="208" spans="4:12" ht="15" x14ac:dyDescent="0.25">
      <c r="D208" s="235" t="str">
        <f>'[1]BASE DONNEES INGREDIENTS_VF9'!F209</f>
        <v>BROYE</v>
      </c>
      <c r="E208" s="318" t="str">
        <f>'[1]BASE DONNEES INGREDIENTS_VF9'!G209</f>
        <v>AW02BC1W</v>
      </c>
      <c r="F208" s="318">
        <f>'[1]BASE DONNEES INGREDIENTS_VF9'!H209</f>
        <v>0</v>
      </c>
      <c r="G208" s="235">
        <f>'[1]BASE DONNEES INGREDIENTS_VF9'!I209</f>
        <v>0</v>
      </c>
      <c r="H208" s="235" t="str">
        <f>'[1]BASE DONNEES INGREDIENTS_VF9'!J209</f>
        <v>BROYE MEN BLC ONGLETS CHAINES</v>
      </c>
      <c r="I208" s="235" t="str">
        <f>'[1]BASE DONNEES INGREDIENTS_VF9'!K209</f>
        <v xml:space="preserve">AW02BC1W ; </v>
      </c>
      <c r="J208" s="236" t="str">
        <f>'[1]BASE DONNEES INGREDIENTS_VF9'!L209</f>
        <v xml:space="preserve"> ; AW02BC1W</v>
      </c>
      <c r="L208" s="234" t="str">
        <f>'[1]BASE DONNEES INGREDIENTS_VF9'!E209</f>
        <v>BRO</v>
      </c>
    </row>
    <row r="209" spans="4:12" x14ac:dyDescent="0.2">
      <c r="D209" s="238" t="str">
        <f>'[1]BASE DONNEES INGREDIENTS_VF9'!F210</f>
        <v>BROYE</v>
      </c>
      <c r="E209" s="319" t="str">
        <f>'[1]BASE DONNEES INGREDIENTS_VF9'!G210</f>
        <v>AW02BC2</v>
      </c>
      <c r="F209" s="319">
        <f>'[1]BASE DONNEES INGREDIENTS_VF9'!H210</f>
        <v>0</v>
      </c>
      <c r="G209" s="238">
        <f>'[1]BASE DONNEES INGREDIENTS_VF9'!I210</f>
        <v>0</v>
      </c>
      <c r="H209" s="238" t="str">
        <f>'[1]BASE DONNEES INGREDIENTS_VF9'!J210</f>
        <v>BROY MEN BLC PARC+FERM+COEX EX</v>
      </c>
      <c r="I209" s="238" t="str">
        <f>'[1]BASE DONNEES INGREDIENTS_VF9'!K210</f>
        <v xml:space="preserve">AW02BC2 ; </v>
      </c>
      <c r="J209" s="239" t="str">
        <f>'[1]BASE DONNEES INGREDIENTS_VF9'!L210</f>
        <v xml:space="preserve"> ; AW02BC2</v>
      </c>
      <c r="L209" s="237" t="str">
        <f>'[1]BASE DONNEES INGREDIENTS_VF9'!E210</f>
        <v>BRO</v>
      </c>
    </row>
    <row r="210" spans="4:12" ht="15" x14ac:dyDescent="0.25">
      <c r="D210" s="235" t="str">
        <f>'[1]BASE DONNEES INGREDIENTS_VF9'!F211</f>
        <v>BROYE</v>
      </c>
      <c r="E210" s="318" t="str">
        <f>'[1]BASE DONNEES INGREDIENTS_VF9'!G211</f>
        <v>AW02BC2W</v>
      </c>
      <c r="F210" s="318" t="str">
        <f>'[1]BASE DONNEES INGREDIENTS_VF9'!H211</f>
        <v>AW02BC2WS</v>
      </c>
      <c r="G210" s="235">
        <f>'[1]BASE DONNEES INGREDIENTS_VF9'!I211</f>
        <v>0</v>
      </c>
      <c r="H210" s="235" t="str">
        <f>'[1]BASE DONNEES INGREDIENTS_VF9'!J211</f>
        <v>BRO MEN BLC PARC+FER+COEX CHAI</v>
      </c>
      <c r="I210" s="235" t="str">
        <f>'[1]BASE DONNEES INGREDIENTS_VF9'!K211</f>
        <v>AW02BC2W ; AW02BC2WS</v>
      </c>
      <c r="J210" s="236" t="str">
        <f>'[1]BASE DONNEES INGREDIENTS_VF9'!L211</f>
        <v>AW02BC2WS ; AW02BC2W</v>
      </c>
      <c r="L210" s="234" t="str">
        <f>'[1]BASE DONNEES INGREDIENTS_VF9'!E211</f>
        <v>BRO</v>
      </c>
    </row>
    <row r="211" spans="4:12" x14ac:dyDescent="0.2">
      <c r="D211" s="238" t="str">
        <f>'[1]BASE DONNEES INGREDIENTS_VF9'!F212</f>
        <v>BROYE</v>
      </c>
      <c r="E211" s="319" t="str">
        <f>'[1]BASE DONNEES INGREDIENTS_VF9'!G212</f>
        <v>AW02BC2W</v>
      </c>
      <c r="F211" s="319">
        <f>'[1]BASE DONNEES INGREDIENTS_VF9'!H212</f>
        <v>0</v>
      </c>
      <c r="G211" s="238">
        <f>'[1]BASE DONNEES INGREDIENTS_VF9'!I212</f>
        <v>0</v>
      </c>
      <c r="H211" s="238" t="str">
        <f>'[1]BASE DONNEES INGREDIENTS_VF9'!J212</f>
        <v>BRO MEN BLC PARC+FER+COEX CHAI</v>
      </c>
      <c r="I211" s="238" t="str">
        <f>'[1]BASE DONNEES INGREDIENTS_VF9'!K212</f>
        <v xml:space="preserve">AW02BC2W ; </v>
      </c>
      <c r="J211" s="239" t="str">
        <f>'[1]BASE DONNEES INGREDIENTS_VF9'!L212</f>
        <v xml:space="preserve"> ; AW02BC2W</v>
      </c>
      <c r="L211" s="237" t="str">
        <f>'[1]BASE DONNEES INGREDIENTS_VF9'!E212</f>
        <v>BRO</v>
      </c>
    </row>
    <row r="212" spans="4:12" ht="15" x14ac:dyDescent="0.25">
      <c r="D212" s="235" t="str">
        <f>'[1]BASE DONNEES INGREDIENTS_VF9'!F213</f>
        <v>BROYE</v>
      </c>
      <c r="E212" s="318" t="str">
        <f>'[1]BASE DONNEES INGREDIENTS_VF9'!G213</f>
        <v>AW02BC3</v>
      </c>
      <c r="F212" s="318">
        <f>'[1]BASE DONNEES INGREDIENTS_VF9'!H213</f>
        <v>0</v>
      </c>
      <c r="G212" s="235">
        <f>'[1]BASE DONNEES INGREDIENTS_VF9'!I213</f>
        <v>0</v>
      </c>
      <c r="H212" s="235" t="str">
        <f>'[1]BASE DONNEES INGREDIENTS_VF9'!J213</f>
        <v>CHUTE OUVRANTS/DORM COEXT</v>
      </c>
      <c r="I212" s="235" t="str">
        <f>'[1]BASE DONNEES INGREDIENTS_VF9'!K213</f>
        <v xml:space="preserve">AW02BC3 ; </v>
      </c>
      <c r="J212" s="236" t="str">
        <f>'[1]BASE DONNEES INGREDIENTS_VF9'!L213</f>
        <v xml:space="preserve"> ; AW02BC3</v>
      </c>
      <c r="L212" s="234" t="str">
        <f>'[1]BASE DONNEES INGREDIENTS_VF9'!E213</f>
        <v>BRO</v>
      </c>
    </row>
    <row r="213" spans="4:12" x14ac:dyDescent="0.2">
      <c r="D213" s="238" t="str">
        <f>'[1]BASE DONNEES INGREDIENTS_VF9'!F214</f>
        <v>BROYE</v>
      </c>
      <c r="E213" s="319" t="str">
        <f>'[1]BASE DONNEES INGREDIENTS_VF9'!G214</f>
        <v>AW02BC4</v>
      </c>
      <c r="F213" s="319">
        <f>'[1]BASE DONNEES INGREDIENTS_VF9'!H214</f>
        <v>0</v>
      </c>
      <c r="G213" s="238">
        <f>'[1]BASE DONNEES INGREDIENTS_VF9'!I214</f>
        <v>0</v>
      </c>
      <c r="H213" s="238" t="str">
        <f>'[1]BASE DONNEES INGREDIENTS_VF9'!J214</f>
        <v>BROYE PROF FENET COEX+HABIL 2C</v>
      </c>
      <c r="I213" s="238" t="str">
        <f>'[1]BASE DONNEES INGREDIENTS_VF9'!K214</f>
        <v xml:space="preserve">AW02BC4 ; </v>
      </c>
      <c r="J213" s="239" t="str">
        <f>'[1]BASE DONNEES INGREDIENTS_VF9'!L214</f>
        <v xml:space="preserve"> ; AW02BC4</v>
      </c>
      <c r="L213" s="237" t="str">
        <f>'[1]BASE DONNEES INGREDIENTS_VF9'!E214</f>
        <v>BRO</v>
      </c>
    </row>
    <row r="214" spans="4:12" ht="15" x14ac:dyDescent="0.25">
      <c r="D214" s="235" t="str">
        <f>'[1]BASE DONNEES INGREDIENTS_VF9'!F215</f>
        <v>BROYE</v>
      </c>
      <c r="E214" s="318" t="str">
        <f>'[1]BASE DONNEES INGREDIENTS_VF9'!G215</f>
        <v>AW02BC4W</v>
      </c>
      <c r="F214" s="318" t="str">
        <f>'[1]BASE DONNEES INGREDIENTS_VF9'!H215</f>
        <v>AW02BC4WS</v>
      </c>
      <c r="G214" s="235">
        <f>'[1]BASE DONNEES INGREDIENTS_VF9'!I215</f>
        <v>0</v>
      </c>
      <c r="H214" s="235" t="str">
        <f>'[1]BASE DONNEES INGREDIENTS_VF9'!J215</f>
        <v>BRO PROF FEN COEX+HAB 2C CHAIN</v>
      </c>
      <c r="I214" s="235" t="str">
        <f>'[1]BASE DONNEES INGREDIENTS_VF9'!K215</f>
        <v>AW02BC4W ; AW02BC4WS</v>
      </c>
      <c r="J214" s="236" t="str">
        <f>'[1]BASE DONNEES INGREDIENTS_VF9'!L215</f>
        <v>AW02BC4WS ; AW02BC4W</v>
      </c>
      <c r="L214" s="234" t="str">
        <f>'[1]BASE DONNEES INGREDIENTS_VF9'!E215</f>
        <v>BRO</v>
      </c>
    </row>
    <row r="215" spans="4:12" x14ac:dyDescent="0.2">
      <c r="D215" s="238" t="str">
        <f>'[1]BASE DONNEES INGREDIENTS_VF9'!F216</f>
        <v>BROYE</v>
      </c>
      <c r="E215" s="319" t="str">
        <f>'[1]BASE DONNEES INGREDIENTS_VF9'!G216</f>
        <v>AW02BC4W</v>
      </c>
      <c r="F215" s="319" t="str">
        <f>'[1]BASE DONNEES INGREDIENTS_VF9'!H216</f>
        <v>AW02BC4W</v>
      </c>
      <c r="G215" s="238">
        <f>'[1]BASE DONNEES INGREDIENTS_VF9'!I216</f>
        <v>0</v>
      </c>
      <c r="H215" s="238" t="str">
        <f>'[1]BASE DONNEES INGREDIENTS_VF9'!J216</f>
        <v>BRO PROF FEN COEX+HAB 2C CHAIN</v>
      </c>
      <c r="I215" s="238" t="str">
        <f>'[1]BASE DONNEES INGREDIENTS_VF9'!K216</f>
        <v>AW02BC4W ; AW02BC4W</v>
      </c>
      <c r="J215" s="239" t="str">
        <f>'[1]BASE DONNEES INGREDIENTS_VF9'!L216</f>
        <v>AW02BC4W ; AW02BC4W</v>
      </c>
      <c r="L215" s="237" t="str">
        <f>'[1]BASE DONNEES INGREDIENTS_VF9'!E216</f>
        <v>BRO</v>
      </c>
    </row>
    <row r="216" spans="4:12" ht="15" x14ac:dyDescent="0.25">
      <c r="D216" s="235" t="str">
        <f>'[1]BASE DONNEES INGREDIENTS_VF9'!F217</f>
        <v>BROYE</v>
      </c>
      <c r="E216" s="318" t="str">
        <f>'[1]BASE DONNEES INGREDIENTS_VF9'!G217</f>
        <v>AW02BIM</v>
      </c>
      <c r="F216" s="318" t="str">
        <f>'[1]BASE DONNEES INGREDIENTS_VF9'!H217</f>
        <v>AW02BIMS</v>
      </c>
      <c r="G216" s="235">
        <f>'[1]BASE DONNEES INGREDIENTS_VF9'!I217</f>
        <v>0</v>
      </c>
      <c r="H216" s="235" t="str">
        <f>'[1]BASE DONNEES INGREDIENTS_VF9'!J217</f>
        <v>BROYE PROFILS BLC IMPRIMES</v>
      </c>
      <c r="I216" s="235" t="str">
        <f>'[1]BASE DONNEES INGREDIENTS_VF9'!K217</f>
        <v>AW02BIM ; AW02BIMS</v>
      </c>
      <c r="J216" s="236" t="str">
        <f>'[1]BASE DONNEES INGREDIENTS_VF9'!L217</f>
        <v>AW02BIMS ; AW02BIM</v>
      </c>
      <c r="L216" s="234" t="str">
        <f>'[1]BASE DONNEES INGREDIENTS_VF9'!E217</f>
        <v>BRO</v>
      </c>
    </row>
    <row r="217" spans="4:12" x14ac:dyDescent="0.2">
      <c r="D217" s="238" t="str">
        <f>'[1]BASE DONNEES INGREDIENTS_VF9'!F218</f>
        <v>BROYE</v>
      </c>
      <c r="E217" s="319" t="str">
        <f>'[1]BASE DONNEES INGREDIENTS_VF9'!G218</f>
        <v>AW02BIM</v>
      </c>
      <c r="F217" s="319">
        <f>'[1]BASE DONNEES INGREDIENTS_VF9'!H218</f>
        <v>0</v>
      </c>
      <c r="G217" s="238">
        <f>'[1]BASE DONNEES INGREDIENTS_VF9'!I218</f>
        <v>0</v>
      </c>
      <c r="H217" s="238" t="str">
        <f>'[1]BASE DONNEES INGREDIENTS_VF9'!J218</f>
        <v>BROYE PROFILS BLC IMPRIMES</v>
      </c>
      <c r="I217" s="238" t="str">
        <f>'[1]BASE DONNEES INGREDIENTS_VF9'!K218</f>
        <v xml:space="preserve">AW02BIM ; </v>
      </c>
      <c r="J217" s="239" t="str">
        <f>'[1]BASE DONNEES INGREDIENTS_VF9'!L218</f>
        <v xml:space="preserve"> ; AW02BIM</v>
      </c>
      <c r="L217" s="237" t="str">
        <f>'[1]BASE DONNEES INGREDIENTS_VF9'!E218</f>
        <v>BRO</v>
      </c>
    </row>
    <row r="218" spans="4:12" ht="15" x14ac:dyDescent="0.25">
      <c r="D218" s="235" t="str">
        <f>'[1]BASE DONNEES INGREDIENTS_VF9'!F219</f>
        <v>BROYE</v>
      </c>
      <c r="E218" s="318" t="str">
        <f>'[1]BASE DONNEES INGREDIENTS_VF9'!G219</f>
        <v>AW02BPW</v>
      </c>
      <c r="F218" s="318" t="str">
        <f>'[1]BASE DONNEES INGREDIENTS_VF9'!H219</f>
        <v>AW02BP</v>
      </c>
      <c r="G218" s="235">
        <f>'[1]BASE DONNEES INGREDIENTS_VF9'!I219</f>
        <v>0</v>
      </c>
      <c r="H218" s="235" t="str">
        <f>'[1]BASE DONNEES INGREDIENTS_VF9'!J219</f>
        <v>BROYE PROFIL BLC PLAXE CHAINE</v>
      </c>
      <c r="I218" s="235" t="str">
        <f>'[1]BASE DONNEES INGREDIENTS_VF9'!K219</f>
        <v>AW02BPW ; AW02BP</v>
      </c>
      <c r="J218" s="236" t="str">
        <f>'[1]BASE DONNEES INGREDIENTS_VF9'!L219</f>
        <v>AW02BP ; AW02BPW</v>
      </c>
      <c r="L218" s="234" t="str">
        <f>'[1]BASE DONNEES INGREDIENTS_VF9'!E219</f>
        <v>BRO</v>
      </c>
    </row>
    <row r="219" spans="4:12" x14ac:dyDescent="0.2">
      <c r="D219" s="238" t="str">
        <f>'[1]BASE DONNEES INGREDIENTS_VF9'!F220</f>
        <v>BROYE</v>
      </c>
      <c r="E219" s="319" t="str">
        <f>'[1]BASE DONNEES INGREDIENTS_VF9'!G220</f>
        <v>AW02BPW</v>
      </c>
      <c r="F219" s="319" t="str">
        <f>'[1]BASE DONNEES INGREDIENTS_VF9'!H220</f>
        <v>AW02BPW</v>
      </c>
      <c r="G219" s="238">
        <f>'[1]BASE DONNEES INGREDIENTS_VF9'!I220</f>
        <v>0</v>
      </c>
      <c r="H219" s="238" t="str">
        <f>'[1]BASE DONNEES INGREDIENTS_VF9'!J220</f>
        <v>BROYE PROFIL BLC PLAXE CHAINE</v>
      </c>
      <c r="I219" s="238" t="str">
        <f>'[1]BASE DONNEES INGREDIENTS_VF9'!K220</f>
        <v>AW02BPW ; AW02BPW</v>
      </c>
      <c r="J219" s="239" t="str">
        <f>'[1]BASE DONNEES INGREDIENTS_VF9'!L220</f>
        <v>AW02BPW ; AW02BPW</v>
      </c>
      <c r="L219" s="237" t="str">
        <f>'[1]BASE DONNEES INGREDIENTS_VF9'!E220</f>
        <v>BRO</v>
      </c>
    </row>
    <row r="220" spans="4:12" ht="15" x14ac:dyDescent="0.25">
      <c r="D220" s="235" t="str">
        <f>'[1]BASE DONNEES INGREDIENTS_VF9'!F221</f>
        <v>BROYE</v>
      </c>
      <c r="E220" s="318" t="str">
        <f>'[1]BASE DONNEES INGREDIENTS_VF9'!G221</f>
        <v>AW02BPW</v>
      </c>
      <c r="F220" s="318" t="str">
        <f>'[1]BASE DONNEES INGREDIENTS_VF9'!H221</f>
        <v>AW02BPWS</v>
      </c>
      <c r="G220" s="235">
        <f>'[1]BASE DONNEES INGREDIENTS_VF9'!I221</f>
        <v>0</v>
      </c>
      <c r="H220" s="235" t="str">
        <f>'[1]BASE DONNEES INGREDIENTS_VF9'!J221</f>
        <v>BROYE PROFIL BLC PLAXE CHAINE</v>
      </c>
      <c r="I220" s="235" t="str">
        <f>'[1]BASE DONNEES INGREDIENTS_VF9'!K221</f>
        <v>AW02BPW ; AW02BPWS</v>
      </c>
      <c r="J220" s="236" t="str">
        <f>'[1]BASE DONNEES INGREDIENTS_VF9'!L221</f>
        <v>AW02BPWS ; AW02BPW</v>
      </c>
      <c r="L220" s="234" t="str">
        <f>'[1]BASE DONNEES INGREDIENTS_VF9'!E221</f>
        <v>BRO</v>
      </c>
    </row>
    <row r="221" spans="4:12" x14ac:dyDescent="0.2">
      <c r="D221" s="238" t="str">
        <f>'[1]BASE DONNEES INGREDIENTS_VF9'!F222</f>
        <v>FILTRE</v>
      </c>
      <c r="E221" s="319" t="str">
        <f>'[1]BASE DONNEES INGREDIENTS_VF9'!G222</f>
        <v>AW02F</v>
      </c>
      <c r="F221" s="319" t="str">
        <f>'[1]BASE DONNEES INGREDIENTS_VF9'!H222</f>
        <v>AW02F</v>
      </c>
      <c r="G221" s="238">
        <f>'[1]BASE DONNEES INGREDIENTS_VF9'!I222</f>
        <v>0</v>
      </c>
      <c r="H221" s="238" t="str">
        <f>'[1]BASE DONNEES INGREDIENTS_VF9'!J222</f>
        <v>FILTRE MENUISERIE</v>
      </c>
      <c r="I221" s="238" t="str">
        <f>'[1]BASE DONNEES INGREDIENTS_VF9'!K222</f>
        <v>AW02F ; AW02F</v>
      </c>
      <c r="J221" s="239" t="str">
        <f>'[1]BASE DONNEES INGREDIENTS_VF9'!L222</f>
        <v>AW02F ; AW02F</v>
      </c>
      <c r="L221" s="237" t="str">
        <f>'[1]BASE DONNEES INGREDIENTS_VF9'!E222</f>
        <v>BRO</v>
      </c>
    </row>
    <row r="222" spans="4:12" ht="15" x14ac:dyDescent="0.25">
      <c r="D222" s="235" t="str">
        <f>'[1]BASE DONNEES INGREDIENTS_VF9'!F223</f>
        <v>FILTRE</v>
      </c>
      <c r="E222" s="318" t="str">
        <f>'[1]BASE DONNEES INGREDIENTS_VF9'!G223</f>
        <v>AW02F</v>
      </c>
      <c r="F222" s="318" t="str">
        <f>'[1]BASE DONNEES INGREDIENTS_VF9'!H223</f>
        <v>AW02F1</v>
      </c>
      <c r="G222" s="235">
        <f>'[1]BASE DONNEES INGREDIENTS_VF9'!I223</f>
        <v>0</v>
      </c>
      <c r="H222" s="235" t="str">
        <f>'[1]BASE DONNEES INGREDIENTS_VF9'!J223</f>
        <v>FILTRE MENUISERIE</v>
      </c>
      <c r="I222" s="235" t="str">
        <f>'[1]BASE DONNEES INGREDIENTS_VF9'!K223</f>
        <v>AW02F ; AW02F1</v>
      </c>
      <c r="J222" s="236" t="str">
        <f>'[1]BASE DONNEES INGREDIENTS_VF9'!L223</f>
        <v>AW02F1 ; AW02F</v>
      </c>
      <c r="L222" s="234" t="str">
        <f>'[1]BASE DONNEES INGREDIENTS_VF9'!E223</f>
        <v>BRO</v>
      </c>
    </row>
    <row r="223" spans="4:12" x14ac:dyDescent="0.2">
      <c r="D223" s="238" t="str">
        <f>'[1]BASE DONNEES INGREDIENTS_VF9'!F224</f>
        <v>FILTRE</v>
      </c>
      <c r="E223" s="319" t="str">
        <f>'[1]BASE DONNEES INGREDIENTS_VF9'!G224</f>
        <v>AW02F</v>
      </c>
      <c r="F223" s="319" t="str">
        <f>'[1]BASE DONNEES INGREDIENTS_VF9'!H224</f>
        <v>AW02F2</v>
      </c>
      <c r="G223" s="238">
        <f>'[1]BASE DONNEES INGREDIENTS_VF9'!I224</f>
        <v>0</v>
      </c>
      <c r="H223" s="238" t="str">
        <f>'[1]BASE DONNEES INGREDIENTS_VF9'!J224</f>
        <v>FILTRE MENUISERIE</v>
      </c>
      <c r="I223" s="238" t="str">
        <f>'[1]BASE DONNEES INGREDIENTS_VF9'!K224</f>
        <v>AW02F ; AW02F2</v>
      </c>
      <c r="J223" s="239" t="str">
        <f>'[1]BASE DONNEES INGREDIENTS_VF9'!L224</f>
        <v>AW02F2 ; AW02F</v>
      </c>
      <c r="L223" s="237" t="str">
        <f>'[1]BASE DONNEES INGREDIENTS_VF9'!E224</f>
        <v>BRO</v>
      </c>
    </row>
    <row r="224" spans="4:12" ht="15" x14ac:dyDescent="0.25">
      <c r="D224" s="235" t="str">
        <f>'[1]BASE DONNEES INGREDIENTS_VF9'!F225</f>
        <v>FILTRE</v>
      </c>
      <c r="E224" s="318" t="str">
        <f>'[1]BASE DONNEES INGREDIENTS_VF9'!G225</f>
        <v>AW02F</v>
      </c>
      <c r="F224" s="318" t="str">
        <f>'[1]BASE DONNEES INGREDIENTS_VF9'!H225</f>
        <v>AW02F3</v>
      </c>
      <c r="G224" s="235">
        <f>'[1]BASE DONNEES INGREDIENTS_VF9'!I225</f>
        <v>0</v>
      </c>
      <c r="H224" s="235" t="str">
        <f>'[1]BASE DONNEES INGREDIENTS_VF9'!J225</f>
        <v>FILTRE MENUISERIE</v>
      </c>
      <c r="I224" s="235" t="str">
        <f>'[1]BASE DONNEES INGREDIENTS_VF9'!K225</f>
        <v>AW02F ; AW02F3</v>
      </c>
      <c r="J224" s="236" t="str">
        <f>'[1]BASE DONNEES INGREDIENTS_VF9'!L225</f>
        <v>AW02F3 ; AW02F</v>
      </c>
      <c r="L224" s="234" t="str">
        <f>'[1]BASE DONNEES INGREDIENTS_VF9'!E225</f>
        <v>BRO</v>
      </c>
    </row>
    <row r="225" spans="4:12" x14ac:dyDescent="0.2">
      <c r="D225" s="238" t="str">
        <f>'[1]BASE DONNEES INGREDIENTS_VF9'!F226</f>
        <v>FILTRE</v>
      </c>
      <c r="E225" s="319" t="str">
        <f>'[1]BASE DONNEES INGREDIENTS_VF9'!G226</f>
        <v>AW02F</v>
      </c>
      <c r="F225" s="319" t="str">
        <f>'[1]BASE DONNEES INGREDIENTS_VF9'!H226</f>
        <v>AW02FP</v>
      </c>
      <c r="G225" s="238">
        <f>'[1]BASE DONNEES INGREDIENTS_VF9'!I226</f>
        <v>0</v>
      </c>
      <c r="H225" s="238" t="str">
        <f>'[1]BASE DONNEES INGREDIENTS_VF9'!J226</f>
        <v>FILTRE MENUISERIE</v>
      </c>
      <c r="I225" s="238" t="str">
        <f>'[1]BASE DONNEES INGREDIENTS_VF9'!K226</f>
        <v>AW02F ; AW02FP</v>
      </c>
      <c r="J225" s="239" t="str">
        <f>'[1]BASE DONNEES INGREDIENTS_VF9'!L226</f>
        <v>AW02FP ; AW02F</v>
      </c>
      <c r="L225" s="237" t="str">
        <f>'[1]BASE DONNEES INGREDIENTS_VF9'!E226</f>
        <v>BRO</v>
      </c>
    </row>
    <row r="226" spans="4:12" ht="15" x14ac:dyDescent="0.25">
      <c r="D226" s="235" t="str">
        <f>'[1]BASE DONNEES INGREDIENTS_VF9'!F227</f>
        <v>POUDRE</v>
      </c>
      <c r="E226" s="318" t="str">
        <f>'[1]BASE DONNEES INGREDIENTS_VF9'!G227</f>
        <v>AW02VF9</v>
      </c>
      <c r="F226" s="318" t="str">
        <f>'[1]BASE DONNEES INGREDIENTS_VF9'!H227</f>
        <v>AW02VF9</v>
      </c>
      <c r="G226" s="235" t="str">
        <f>'[1]BASE DONNEES INGREDIENTS_VF9'!I227</f>
        <v>GROSFILLEX</v>
      </c>
      <c r="H226" s="235" t="str">
        <f>'[1]BASE DONNEES INGREDIENTS_VF9'!J227</f>
        <v>MENUISERIE BLC RECETTE BENVIC</v>
      </c>
      <c r="I226" s="235" t="str">
        <f>'[1]BASE DONNEES INGREDIENTS_VF9'!K227</f>
        <v>AW02VF9 ; AW02VF9</v>
      </c>
      <c r="J226" s="236" t="str">
        <f>'[1]BASE DONNEES INGREDIENTS_VF9'!L227</f>
        <v>AW02VF9 ; AW02VF9</v>
      </c>
      <c r="L226" s="234" t="str">
        <f>'[1]BASE DONNEES INGREDIENTS_VF9'!E227</f>
        <v>MAT</v>
      </c>
    </row>
    <row r="227" spans="4:12" x14ac:dyDescent="0.2">
      <c r="D227" s="238" t="str">
        <f>'[1]BASE DONNEES INGREDIENTS_VF9'!F228</f>
        <v>POUDRE</v>
      </c>
      <c r="E227" s="319" t="str">
        <f>'[1]BASE DONNEES INGREDIENTS_VF9'!G228</f>
        <v>AW02VF9</v>
      </c>
      <c r="F227" s="319" t="str">
        <f>'[1]BASE DONNEES INGREDIENTS_VF9'!H228</f>
        <v>AW02VF9DEC</v>
      </c>
      <c r="G227" s="238" t="str">
        <f>'[1]BASE DONNEES INGREDIENTS_VF9'!I228</f>
        <v>GROSFILLEX</v>
      </c>
      <c r="H227" s="238" t="str">
        <f>'[1]BASE DONNEES INGREDIENTS_VF9'!J228</f>
        <v>MENUISERIE BLC RECETTE BENVIC</v>
      </c>
      <c r="I227" s="238" t="str">
        <f>'[1]BASE DONNEES INGREDIENTS_VF9'!K228</f>
        <v>AW02VF9 ; AW02VF9DEC</v>
      </c>
      <c r="J227" s="239" t="str">
        <f>'[1]BASE DONNEES INGREDIENTS_VF9'!L228</f>
        <v>AW02VF9DEC ; AW02VF9</v>
      </c>
      <c r="L227" s="237" t="str">
        <f>'[1]BASE DONNEES INGREDIENTS_VF9'!E228</f>
        <v>MAT</v>
      </c>
    </row>
    <row r="228" spans="4:12" ht="15" x14ac:dyDescent="0.25">
      <c r="D228" s="235" t="str">
        <f>'[1]BASE DONNEES INGREDIENTS_VF9'!F229</f>
        <v>POUDRE</v>
      </c>
      <c r="E228" s="318" t="str">
        <f>'[1]BASE DONNEES INGREDIENTS_VF9'!G229</f>
        <v>AW02VF9</v>
      </c>
      <c r="F228" s="318" t="str">
        <f>'[1]BASE DONNEES INGREDIENTS_VF9'!H229</f>
        <v>AW02VF9SILO</v>
      </c>
      <c r="G228" s="235" t="str">
        <f>'[1]BASE DONNEES INGREDIENTS_VF9'!I229</f>
        <v>GROSFILLEX</v>
      </c>
      <c r="H228" s="235" t="str">
        <f>'[1]BASE DONNEES INGREDIENTS_VF9'!J229</f>
        <v>MENUISERIE BLC RECETTE BENVIC</v>
      </c>
      <c r="I228" s="235" t="str">
        <f>'[1]BASE DONNEES INGREDIENTS_VF9'!K229</f>
        <v>AW02VF9 ; AW02VF9SILO</v>
      </c>
      <c r="J228" s="236" t="str">
        <f>'[1]BASE DONNEES INGREDIENTS_VF9'!L229</f>
        <v>AW02VF9SILO ; AW02VF9</v>
      </c>
      <c r="L228" s="234" t="str">
        <f>'[1]BASE DONNEES INGREDIENTS_VF9'!E229</f>
        <v>SILO</v>
      </c>
    </row>
    <row r="229" spans="4:12" x14ac:dyDescent="0.2">
      <c r="D229" s="238" t="str">
        <f>'[1]BASE DONNEES INGREDIENTS_VF9'!F230</f>
        <v>POUDRE</v>
      </c>
      <c r="E229" s="319" t="str">
        <f>'[1]BASE DONNEES INGREDIENTS_VF9'!G230</f>
        <v>AW02VF9</v>
      </c>
      <c r="F229" s="319" t="str">
        <f>'[1]BASE DONNEES INGREDIENTS_VF9'!H230</f>
        <v>PER198/W066/AC</v>
      </c>
      <c r="G229" s="238" t="str">
        <f>'[1]BASE DONNEES INGREDIENTS_VF9'!I230</f>
        <v>SOLVAY</v>
      </c>
      <c r="H229" s="238" t="str">
        <f>'[1]BASE DONNEES INGREDIENTS_VF9'!J230</f>
        <v>MENUISERIE BLC RECETTE BENVIC</v>
      </c>
      <c r="I229" s="238" t="str">
        <f>'[1]BASE DONNEES INGREDIENTS_VF9'!K230</f>
        <v>AW02VF9 ; PER198/W066/AC</v>
      </c>
      <c r="J229" s="239" t="str">
        <f>'[1]BASE DONNEES INGREDIENTS_VF9'!L230</f>
        <v>PER198/W066/AC ; AW02VF9</v>
      </c>
      <c r="L229" s="237" t="str">
        <f>'[1]BASE DONNEES INGREDIENTS_VF9'!E230</f>
        <v>MAT</v>
      </c>
    </row>
    <row r="230" spans="4:12" ht="15" x14ac:dyDescent="0.25">
      <c r="D230" s="235" t="str">
        <f>'[1]BASE DONNEES INGREDIENTS_VF9'!F231</f>
        <v>POUDRE</v>
      </c>
      <c r="E230" s="318" t="str">
        <f>'[1]BASE DONNEES INGREDIENTS_VF9'!G231</f>
        <v>AW02VF9</v>
      </c>
      <c r="F230" s="318" t="str">
        <f>'[1]BASE DONNEES INGREDIENTS_VF9'!H231</f>
        <v>MENUI0026</v>
      </c>
      <c r="G230" s="235" t="str">
        <f>'[1]BASE DONNEES INGREDIENTS_VF9'!I231</f>
        <v>GROSFILLEX</v>
      </c>
      <c r="H230" s="235" t="str">
        <f>'[1]BASE DONNEES INGREDIENTS_VF9'!J231</f>
        <v>MENUISERIE BLC RECETTE BENVIC</v>
      </c>
      <c r="I230" s="235" t="str">
        <f>'[1]BASE DONNEES INGREDIENTS_VF9'!K231</f>
        <v>AW02VF9 ; MENUI0026</v>
      </c>
      <c r="J230" s="236" t="str">
        <f>'[1]BASE DONNEES INGREDIENTS_VF9'!L231</f>
        <v>MENUI0026 ; AW02VF9</v>
      </c>
      <c r="L230" s="234" t="str">
        <f>'[1]BASE DONNEES INGREDIENTS_VF9'!E231</f>
        <v>MAT</v>
      </c>
    </row>
    <row r="231" spans="4:12" x14ac:dyDescent="0.2">
      <c r="D231" s="238" t="str">
        <f>'[1]BASE DONNEES INGREDIENTS_VF9'!F232</f>
        <v>POUDRE</v>
      </c>
      <c r="E231" s="319" t="str">
        <f>'[1]BASE DONNEES INGREDIENTS_VF9'!G232</f>
        <v>AW02VF9</v>
      </c>
      <c r="F231" s="319" t="str">
        <f>'[1]BASE DONNEES INGREDIENTS_VF9'!H232</f>
        <v>MENUI0033</v>
      </c>
      <c r="G231" s="238" t="str">
        <f>'[1]BASE DONNEES INGREDIENTS_VF9'!I232</f>
        <v>GROSFILLEX</v>
      </c>
      <c r="H231" s="238" t="str">
        <f>'[1]BASE DONNEES INGREDIENTS_VF9'!J232</f>
        <v>MENUISERIE BLC RECETTE BENVIC</v>
      </c>
      <c r="I231" s="238" t="str">
        <f>'[1]BASE DONNEES INGREDIENTS_VF9'!K232</f>
        <v>AW02VF9 ; MENUI0033</v>
      </c>
      <c r="J231" s="239" t="str">
        <f>'[1]BASE DONNEES INGREDIENTS_VF9'!L232</f>
        <v>MENUI0033 ; AW02VF9</v>
      </c>
      <c r="L231" s="237" t="str">
        <f>'[1]BASE DONNEES INGREDIENTS_VF9'!E232</f>
        <v>MAT</v>
      </c>
    </row>
    <row r="232" spans="4:12" ht="15" x14ac:dyDescent="0.25">
      <c r="D232" s="235" t="str">
        <f>'[1]BASE DONNEES INGREDIENTS_VF9'!F233</f>
        <v>POUDRE</v>
      </c>
      <c r="E232" s="318" t="str">
        <f>'[1]BASE DONNEES INGREDIENTS_VF9'!G233</f>
        <v>AW02VF9</v>
      </c>
      <c r="F232" s="318" t="str">
        <f>'[1]BASE DONNEES INGREDIENTS_VF9'!H233</f>
        <v>MENUI0034</v>
      </c>
      <c r="G232" s="235" t="str">
        <f>'[1]BASE DONNEES INGREDIENTS_VF9'!I233</f>
        <v>GROSFILLEX</v>
      </c>
      <c r="H232" s="235" t="str">
        <f>'[1]BASE DONNEES INGREDIENTS_VF9'!J233</f>
        <v>MENUISERIE BLC RECETTE BENVIC</v>
      </c>
      <c r="I232" s="235" t="str">
        <f>'[1]BASE DONNEES INGREDIENTS_VF9'!K233</f>
        <v>AW02VF9 ; MENUI0034</v>
      </c>
      <c r="J232" s="236" t="str">
        <f>'[1]BASE DONNEES INGREDIENTS_VF9'!L233</f>
        <v>MENUI0034 ; AW02VF9</v>
      </c>
      <c r="L232" s="234" t="str">
        <f>'[1]BASE DONNEES INGREDIENTS_VF9'!E233</f>
        <v>MAT</v>
      </c>
    </row>
    <row r="233" spans="4:12" x14ac:dyDescent="0.2">
      <c r="D233" s="238" t="str">
        <f>'[1]BASE DONNEES INGREDIENTS_VF9'!F234</f>
        <v>POUDRE</v>
      </c>
      <c r="E233" s="319" t="str">
        <f>'[1]BASE DONNEES INGREDIENTS_VF9'!G234</f>
        <v>AW02VF9</v>
      </c>
      <c r="F233" s="319" t="str">
        <f>'[1]BASE DONNEES INGREDIENTS_VF9'!H234</f>
        <v>MENUI----</v>
      </c>
      <c r="G233" s="238" t="str">
        <f>'[1]BASE DONNEES INGREDIENTS_VF9'!I234</f>
        <v>GROSFILLEX</v>
      </c>
      <c r="H233" s="238" t="str">
        <f>'[1]BASE DONNEES INGREDIENTS_VF9'!J234</f>
        <v>MENUISERIE BLC RECETTE BENVIC</v>
      </c>
      <c r="I233" s="238" t="str">
        <f>'[1]BASE DONNEES INGREDIENTS_VF9'!K234</f>
        <v>AW02VF9 ; MENUI----</v>
      </c>
      <c r="J233" s="239" t="str">
        <f>'[1]BASE DONNEES INGREDIENTS_VF9'!L234</f>
        <v>MENUI---- ; AW02VF9</v>
      </c>
      <c r="L233" s="237" t="str">
        <f>'[1]BASE DONNEES INGREDIENTS_VF9'!E234</f>
        <v>MAT</v>
      </c>
    </row>
    <row r="234" spans="4:12" ht="15" x14ac:dyDescent="0.25">
      <c r="D234" s="235" t="str">
        <f>'[1]BASE DONNEES INGREDIENTS_VF9'!F235</f>
        <v>ONEPACK</v>
      </c>
      <c r="E234" s="318" t="str">
        <f>'[1]BASE DONNEES INGREDIENTS_VF9'!G235</f>
        <v>AW03</v>
      </c>
      <c r="F234" s="318" t="str">
        <f>'[1]BASE DONNEES INGREDIENTS_VF9'!H235</f>
        <v>CES953CZV3BI</v>
      </c>
      <c r="G234" s="235" t="str">
        <f>'[1]BASE DONNEES INGREDIENTS_VF9'!I235</f>
        <v>BENVIC</v>
      </c>
      <c r="H234" s="235" t="str">
        <f>'[1]BASE DONNEES INGREDIENTS_VF9'!J235</f>
        <v>ONE PACK NON DILUE MENUISERIE</v>
      </c>
      <c r="I234" s="235" t="str">
        <f>'[1]BASE DONNEES INGREDIENTS_VF9'!K235</f>
        <v>AW03 ; CES953CZV3BI</v>
      </c>
      <c r="J234" s="236" t="str">
        <f>'[1]BASE DONNEES INGREDIENTS_VF9'!L235</f>
        <v>CES953CZV3BI ; AW03</v>
      </c>
      <c r="L234" s="234" t="str">
        <f>'[1]BASE DONNEES INGREDIENTS_VF9'!E235</f>
        <v>MAT</v>
      </c>
    </row>
    <row r="235" spans="4:12" x14ac:dyDescent="0.2">
      <c r="D235" s="238" t="str">
        <f>'[1]BASE DONNEES INGREDIENTS_VF9'!F236</f>
        <v>ONEPACK</v>
      </c>
      <c r="E235" s="319" t="str">
        <f>'[1]BASE DONNEES INGREDIENTS_VF9'!G236</f>
        <v>AW03C</v>
      </c>
      <c r="F235" s="319" t="str">
        <f>'[1]BASE DONNEES INGREDIENTS_VF9'!H236</f>
        <v>CWG0049407T</v>
      </c>
      <c r="G235" s="238" t="str">
        <f>'[1]BASE DONNEES INGREDIENTS_VF9'!I236</f>
        <v>CHEMSON</v>
      </c>
      <c r="H235" s="238" t="str">
        <f>'[1]BASE DONNEES INGREDIENTS_VF9'!J236</f>
        <v>ONE PACK MENUISERIE CaZn</v>
      </c>
      <c r="I235" s="238" t="str">
        <f>'[1]BASE DONNEES INGREDIENTS_VF9'!K236</f>
        <v>AW03C ; CWG0049407T</v>
      </c>
      <c r="J235" s="239" t="str">
        <f>'[1]BASE DONNEES INGREDIENTS_VF9'!L236</f>
        <v>CWG0049407T ; AW03C</v>
      </c>
      <c r="L235" s="237" t="str">
        <f>'[1]BASE DONNEES INGREDIENTS_VF9'!E236</f>
        <v>MAT</v>
      </c>
    </row>
    <row r="236" spans="4:12" ht="15" x14ac:dyDescent="0.25">
      <c r="D236" s="235" t="str">
        <f>'[1]BASE DONNEES INGREDIENTS_VF9'!F237</f>
        <v>COLORANT</v>
      </c>
      <c r="E236" s="318" t="str">
        <f>'[1]BASE DONNEES INGREDIENTS_VF9'!G237</f>
        <v>AW09</v>
      </c>
      <c r="F236" s="318" t="str">
        <f>'[1]BASE DONNEES INGREDIENTS_VF9'!H237</f>
        <v>M189265</v>
      </c>
      <c r="G236" s="235" t="str">
        <f>'[1]BASE DONNEES INGREDIENTS_VF9'!I237</f>
        <v>ELIAN</v>
      </c>
      <c r="H236" s="235" t="str">
        <f>'[1]BASE DONNEES INGREDIENTS_VF9'!J237</f>
        <v>MM NOIR CARBONE A 2%</v>
      </c>
      <c r="I236" s="235" t="str">
        <f>'[1]BASE DONNEES INGREDIENTS_VF9'!K237</f>
        <v>AW09 ; M189265</v>
      </c>
      <c r="J236" s="236" t="str">
        <f>'[1]BASE DONNEES INGREDIENTS_VF9'!L237</f>
        <v>M189265 ; AW09</v>
      </c>
      <c r="L236" s="234" t="str">
        <f>'[1]BASE DONNEES INGREDIENTS_VF9'!E237</f>
        <v>MAT</v>
      </c>
    </row>
    <row r="237" spans="4:12" x14ac:dyDescent="0.2">
      <c r="D237" s="238" t="str">
        <f>'[1]BASE DONNEES INGREDIENTS_VF9'!F238</f>
        <v>POUDRE</v>
      </c>
      <c r="E237" s="319" t="str">
        <f>'[1]BASE DONNEES INGREDIENTS_VF9'!G238</f>
        <v>AW10VF1</v>
      </c>
      <c r="F237" s="319" t="str">
        <f>'[1]BASE DONNEES INGREDIENTS_VF9'!H238</f>
        <v>PEH842/1668/AE</v>
      </c>
      <c r="G237" s="238" t="str">
        <f>'[1]BASE DONNEES INGREDIENTS_VF9'!I238</f>
        <v>SOLVAY</v>
      </c>
      <c r="H237" s="238" t="str">
        <f>'[1]BASE DONNEES INGREDIENTS_VF9'!J238</f>
        <v>MENUISERIE BEIGE BENVIC acheté</v>
      </c>
      <c r="I237" s="238" t="str">
        <f>'[1]BASE DONNEES INGREDIENTS_VF9'!K238</f>
        <v>AW10VF1 ; PEH842/1668/AE</v>
      </c>
      <c r="J237" s="239" t="str">
        <f>'[1]BASE DONNEES INGREDIENTS_VF9'!L238</f>
        <v>PEH842/1668/AE ; AW10VF1</v>
      </c>
      <c r="L237" s="237" t="str">
        <f>'[1]BASE DONNEES INGREDIENTS_VF9'!E238</f>
        <v>MAT</v>
      </c>
    </row>
    <row r="238" spans="4:12" ht="15" x14ac:dyDescent="0.25">
      <c r="D238" s="235" t="str">
        <f>'[1]BASE DONNEES INGREDIENTS_VF9'!F239</f>
        <v>BROYE</v>
      </c>
      <c r="E238" s="318" t="str">
        <f>'[1]BASE DONNEES INGREDIENTS_VF9'!G239</f>
        <v>AW11B</v>
      </c>
      <c r="F238" s="318">
        <f>'[1]BASE DONNEES INGREDIENTS_VF9'!H239</f>
        <v>0</v>
      </c>
      <c r="G238" s="235">
        <f>'[1]BASE DONNEES INGREDIENTS_VF9'!I239</f>
        <v>0</v>
      </c>
      <c r="H238" s="235" t="str">
        <f>'[1]BASE DONNEES INGREDIENTS_VF9'!J239</f>
        <v>CHUTE EXT PP OUV/DOR SS JOIN C</v>
      </c>
      <c r="I238" s="235" t="str">
        <f>'[1]BASE DONNEES INGREDIENTS_VF9'!K239</f>
        <v xml:space="preserve">AW11B ; </v>
      </c>
      <c r="J238" s="236" t="str">
        <f>'[1]BASE DONNEES INGREDIENTS_VF9'!L239</f>
        <v xml:space="preserve"> ; AW11B</v>
      </c>
      <c r="L238" s="234" t="str">
        <f>'[1]BASE DONNEES INGREDIENTS_VF9'!E239</f>
        <v>BRO</v>
      </c>
    </row>
    <row r="239" spans="4:12" x14ac:dyDescent="0.2">
      <c r="D239" s="238" t="str">
        <f>'[1]BASE DONNEES INGREDIENTS_VF9'!F240</f>
        <v>BROYE</v>
      </c>
      <c r="E239" s="319" t="str">
        <f>'[1]BASE DONNEES INGREDIENTS_VF9'!G240</f>
        <v>AW11B1</v>
      </c>
      <c r="F239" s="319">
        <f>'[1]BASE DONNEES INGREDIENTS_VF9'!H240</f>
        <v>0</v>
      </c>
      <c r="G239" s="238">
        <f>'[1]BASE DONNEES INGREDIENTS_VF9'!I240</f>
        <v>0</v>
      </c>
      <c r="H239" s="238" t="str">
        <f>'[1]BASE DONNEES INGREDIENTS_VF9'!J240</f>
        <v>CHUTE EXT CAPOT CARAME VRI VRE</v>
      </c>
      <c r="I239" s="238" t="str">
        <f>'[1]BASE DONNEES INGREDIENTS_VF9'!K240</f>
        <v xml:space="preserve">AW11B1 ; </v>
      </c>
      <c r="J239" s="239" t="str">
        <f>'[1]BASE DONNEES INGREDIENTS_VF9'!L240</f>
        <v xml:space="preserve"> ; AW11B1</v>
      </c>
      <c r="L239" s="237" t="str">
        <f>'[1]BASE DONNEES INGREDIENTS_VF9'!E240</f>
        <v>BRO</v>
      </c>
    </row>
    <row r="240" spans="4:12" ht="15" x14ac:dyDescent="0.25">
      <c r="D240" s="235" t="str">
        <f>'[1]BASE DONNEES INGREDIENTS_VF9'!F241</f>
        <v>BROYE</v>
      </c>
      <c r="E240" s="318" t="str">
        <f>'[1]BASE DONNEES INGREDIENTS_VF9'!G241</f>
        <v>AW11B2</v>
      </c>
      <c r="F240" s="318">
        <f>'[1]BASE DONNEES INGREDIENTS_VF9'!H241</f>
        <v>0</v>
      </c>
      <c r="G240" s="235">
        <f>'[1]BASE DONNEES INGREDIENTS_VF9'!I241</f>
        <v>0</v>
      </c>
      <c r="H240" s="235" t="str">
        <f>'[1]BASE DONNEES INGREDIENTS_VF9'!J241</f>
        <v>BROYE CHIQUES CARAMEL</v>
      </c>
      <c r="I240" s="235" t="str">
        <f>'[1]BASE DONNEES INGREDIENTS_VF9'!K241</f>
        <v xml:space="preserve">AW11B2 ; </v>
      </c>
      <c r="J240" s="236" t="str">
        <f>'[1]BASE DONNEES INGREDIENTS_VF9'!L241</f>
        <v xml:space="preserve"> ; AW11B2</v>
      </c>
      <c r="L240" s="234" t="str">
        <f>'[1]BASE DONNEES INGREDIENTS_VF9'!E241</f>
        <v>BRO</v>
      </c>
    </row>
    <row r="241" spans="4:12" x14ac:dyDescent="0.2">
      <c r="D241" s="238" t="str">
        <f>'[1]BASE DONNEES INGREDIENTS_VF9'!F242</f>
        <v>BROYE</v>
      </c>
      <c r="E241" s="319" t="str">
        <f>'[1]BASE DONNEES INGREDIENTS_VF9'!G242</f>
        <v>AW11BC</v>
      </c>
      <c r="F241" s="319">
        <f>'[1]BASE DONNEES INGREDIENTS_VF9'!H242</f>
        <v>0</v>
      </c>
      <c r="G241" s="238">
        <f>'[1]BASE DONNEES INGREDIENTS_VF9'!I242</f>
        <v>0</v>
      </c>
      <c r="H241" s="238" t="str">
        <f>'[1]BASE DONNEES INGREDIENTS_VF9'!J242</f>
        <v>CHUTE EXT PP OUV/DOR 1 JOIN CA</v>
      </c>
      <c r="I241" s="238" t="str">
        <f>'[1]BASE DONNEES INGREDIENTS_VF9'!K242</f>
        <v xml:space="preserve">AW11BC ; </v>
      </c>
      <c r="J241" s="239" t="str">
        <f>'[1]BASE DONNEES INGREDIENTS_VF9'!L242</f>
        <v xml:space="preserve"> ; AW11BC</v>
      </c>
      <c r="L241" s="237" t="str">
        <f>'[1]BASE DONNEES INGREDIENTS_VF9'!E242</f>
        <v>BRO</v>
      </c>
    </row>
    <row r="242" spans="4:12" ht="15" x14ac:dyDescent="0.25">
      <c r="D242" s="235" t="str">
        <f>'[1]BASE DONNEES INGREDIENTS_VF9'!F243</f>
        <v>BROYE</v>
      </c>
      <c r="E242" s="318" t="str">
        <f>'[1]BASE DONNEES INGREDIENTS_VF9'!G243</f>
        <v>AW11BC1</v>
      </c>
      <c r="F242" s="318">
        <f>'[1]BASE DONNEES INGREDIENTS_VF9'!H243</f>
        <v>0</v>
      </c>
      <c r="G242" s="235">
        <f>'[1]BASE DONNEES INGREDIENTS_VF9'!I243</f>
        <v>0</v>
      </c>
      <c r="H242" s="235" t="str">
        <f>'[1]BASE DONNEES INGREDIENTS_VF9'!J243</f>
        <v>BROYE OUVRANT/DORMANT CARAMEL</v>
      </c>
      <c r="I242" s="235" t="str">
        <f>'[1]BASE DONNEES INGREDIENTS_VF9'!K243</f>
        <v xml:space="preserve">AW11BC1 ; </v>
      </c>
      <c r="J242" s="236" t="str">
        <f>'[1]BASE DONNEES INGREDIENTS_VF9'!L243</f>
        <v xml:space="preserve"> ; AW11BC1</v>
      </c>
      <c r="L242" s="234" t="str">
        <f>'[1]BASE DONNEES INGREDIENTS_VF9'!E243</f>
        <v>BRO</v>
      </c>
    </row>
    <row r="243" spans="4:12" x14ac:dyDescent="0.2">
      <c r="D243" s="238" t="str">
        <f>'[1]BASE DONNEES INGREDIENTS_VF9'!F244</f>
        <v>BROYE</v>
      </c>
      <c r="E243" s="319" t="str">
        <f>'[1]BASE DONNEES INGREDIENTS_VF9'!G244</f>
        <v>AW11BC1W</v>
      </c>
      <c r="F243" s="319">
        <f>'[1]BASE DONNEES INGREDIENTS_VF9'!H244</f>
        <v>0</v>
      </c>
      <c r="G243" s="238">
        <f>'[1]BASE DONNEES INGREDIENTS_VF9'!I244</f>
        <v>0</v>
      </c>
      <c r="H243" s="238" t="str">
        <f>'[1]BASE DONNEES INGREDIENTS_VF9'!J244</f>
        <v>CHUTES CH.OUVRANT/DORM CARAMEL</v>
      </c>
      <c r="I243" s="238" t="str">
        <f>'[1]BASE DONNEES INGREDIENTS_VF9'!K244</f>
        <v xml:space="preserve">AW11BC1W ; </v>
      </c>
      <c r="J243" s="239" t="str">
        <f>'[1]BASE DONNEES INGREDIENTS_VF9'!L244</f>
        <v xml:space="preserve"> ; AW11BC1W</v>
      </c>
      <c r="L243" s="237" t="str">
        <f>'[1]BASE DONNEES INGREDIENTS_VF9'!E244</f>
        <v>BRO</v>
      </c>
    </row>
    <row r="244" spans="4:12" ht="15" x14ac:dyDescent="0.25">
      <c r="D244" s="235" t="str">
        <f>'[1]BASE DONNEES INGREDIENTS_VF9'!F245</f>
        <v>BROYE</v>
      </c>
      <c r="E244" s="318" t="str">
        <f>'[1]BASE DONNEES INGREDIENTS_VF9'!G245</f>
        <v>AW11BC2</v>
      </c>
      <c r="F244" s="318">
        <f>'[1]BASE DONNEES INGREDIENTS_VF9'!H245</f>
        <v>0</v>
      </c>
      <c r="G244" s="235">
        <f>'[1]BASE DONNEES INGREDIENTS_VF9'!I245</f>
        <v>0</v>
      </c>
      <c r="H244" s="235" t="str">
        <f>'[1]BASE DONNEES INGREDIENTS_VF9'!J245</f>
        <v>CHUTE EXT PROFIL SECONDAIRE CA</v>
      </c>
      <c r="I244" s="235" t="str">
        <f>'[1]BASE DONNEES INGREDIENTS_VF9'!K245</f>
        <v xml:space="preserve">AW11BC2 ; </v>
      </c>
      <c r="J244" s="236" t="str">
        <f>'[1]BASE DONNEES INGREDIENTS_VF9'!L245</f>
        <v xml:space="preserve"> ; AW11BC2</v>
      </c>
      <c r="L244" s="234" t="str">
        <f>'[1]BASE DONNEES INGREDIENTS_VF9'!E245</f>
        <v>BRO</v>
      </c>
    </row>
    <row r="245" spans="4:12" x14ac:dyDescent="0.2">
      <c r="D245" s="238" t="str">
        <f>'[1]BASE DONNEES INGREDIENTS_VF9'!F246</f>
        <v>BROYE</v>
      </c>
      <c r="E245" s="319" t="str">
        <f>'[1]BASE DONNEES INGREDIENTS_VF9'!G246</f>
        <v>AW11BC3</v>
      </c>
      <c r="F245" s="319">
        <f>'[1]BASE DONNEES INGREDIENTS_VF9'!H246</f>
        <v>0</v>
      </c>
      <c r="G245" s="238">
        <f>'[1]BASE DONNEES INGREDIENTS_VF9'!I246</f>
        <v>0</v>
      </c>
      <c r="H245" s="238" t="str">
        <f>'[1]BASE DONNEES INGREDIENTS_VF9'!J246</f>
        <v>CHUTE PP OURV/DORM COEXT CARA</v>
      </c>
      <c r="I245" s="238" t="str">
        <f>'[1]BASE DONNEES INGREDIENTS_VF9'!K246</f>
        <v xml:space="preserve">AW11BC3 ; </v>
      </c>
      <c r="J245" s="239" t="str">
        <f>'[1]BASE DONNEES INGREDIENTS_VF9'!L246</f>
        <v xml:space="preserve"> ; AW11BC3</v>
      </c>
      <c r="L245" s="237" t="str">
        <f>'[1]BASE DONNEES INGREDIENTS_VF9'!E246</f>
        <v>BRO</v>
      </c>
    </row>
    <row r="246" spans="4:12" ht="15" x14ac:dyDescent="0.25">
      <c r="D246" s="235" t="str">
        <f>'[1]BASE DONNEES INGREDIENTS_VF9'!F247</f>
        <v>BROYE</v>
      </c>
      <c r="E246" s="318" t="str">
        <f>'[1]BASE DONNEES INGREDIENTS_VF9'!G247</f>
        <v>AW11BPW</v>
      </c>
      <c r="F246" s="318" t="str">
        <f>'[1]BASE DONNEES INGREDIENTS_VF9'!H247</f>
        <v>AW11BP</v>
      </c>
      <c r="G246" s="235">
        <f>'[1]BASE DONNEES INGREDIENTS_VF9'!I247</f>
        <v>0</v>
      </c>
      <c r="H246" s="235" t="str">
        <f>'[1]BASE DONNEES INGREDIENTS_VF9'!J247</f>
        <v>CHUTE TS PROFIL PLAXE CARA DPC</v>
      </c>
      <c r="I246" s="235" t="str">
        <f>'[1]BASE DONNEES INGREDIENTS_VF9'!K247</f>
        <v>AW11BPW ; AW11BP</v>
      </c>
      <c r="J246" s="236" t="str">
        <f>'[1]BASE DONNEES INGREDIENTS_VF9'!L247</f>
        <v>AW11BP ; AW11BPW</v>
      </c>
      <c r="L246" s="234" t="str">
        <f>'[1]BASE DONNEES INGREDIENTS_VF9'!E247</f>
        <v>BRO</v>
      </c>
    </row>
    <row r="247" spans="4:12" x14ac:dyDescent="0.2">
      <c r="D247" s="238" t="str">
        <f>'[1]BASE DONNEES INGREDIENTS_VF9'!F248</f>
        <v>BROYE</v>
      </c>
      <c r="E247" s="319" t="str">
        <f>'[1]BASE DONNEES INGREDIENTS_VF9'!G248</f>
        <v>AW11BPW</v>
      </c>
      <c r="F247" s="319" t="str">
        <f>'[1]BASE DONNEES INGREDIENTS_VF9'!H248</f>
        <v>AW11BPW</v>
      </c>
      <c r="G247" s="238">
        <f>'[1]BASE DONNEES INGREDIENTS_VF9'!I248</f>
        <v>0</v>
      </c>
      <c r="H247" s="238" t="str">
        <f>'[1]BASE DONNEES INGREDIENTS_VF9'!J248</f>
        <v>CHUTE TS PROFIL PLAXE CARA DPC</v>
      </c>
      <c r="I247" s="238" t="str">
        <f>'[1]BASE DONNEES INGREDIENTS_VF9'!K248</f>
        <v>AW11BPW ; AW11BPW</v>
      </c>
      <c r="J247" s="239" t="str">
        <f>'[1]BASE DONNEES INGREDIENTS_VF9'!L248</f>
        <v>AW11BPW ; AW11BPW</v>
      </c>
      <c r="L247" s="237" t="str">
        <f>'[1]BASE DONNEES INGREDIENTS_VF9'!E248</f>
        <v>BRO</v>
      </c>
    </row>
    <row r="248" spans="4:12" ht="15" x14ac:dyDescent="0.25">
      <c r="D248" s="235" t="str">
        <f>'[1]BASE DONNEES INGREDIENTS_VF9'!F249</f>
        <v>POUDRE</v>
      </c>
      <c r="E248" s="318" t="str">
        <f>'[1]BASE DONNEES INGREDIENTS_VF9'!G249</f>
        <v>AW11VF1</v>
      </c>
      <c r="F248" s="318" t="str">
        <f>'[1]BASE DONNEES INGREDIENTS_VF9'!H249</f>
        <v>PEH875/M031/AB</v>
      </c>
      <c r="G248" s="235" t="str">
        <f>'[1]BASE DONNEES INGREDIENTS_VF9'!I249</f>
        <v>SOLVAY</v>
      </c>
      <c r="H248" s="235" t="str">
        <f>'[1]BASE DONNEES INGREDIENTS_VF9'!J249</f>
        <v>MENUISERIE CARAMEL BENVI achet</v>
      </c>
      <c r="I248" s="235" t="str">
        <f>'[1]BASE DONNEES INGREDIENTS_VF9'!K249</f>
        <v>AW11VF1 ; PEH875/M031/AB</v>
      </c>
      <c r="J248" s="236" t="str">
        <f>'[1]BASE DONNEES INGREDIENTS_VF9'!L249</f>
        <v>PEH875/M031/AB ; AW11VF1</v>
      </c>
      <c r="L248" s="234" t="str">
        <f>'[1]BASE DONNEES INGREDIENTS_VF9'!E249</f>
        <v>MAT</v>
      </c>
    </row>
    <row r="249" spans="4:12" x14ac:dyDescent="0.2">
      <c r="D249" s="238" t="str">
        <f>'[1]BASE DONNEES INGREDIENTS_VF9'!F250</f>
        <v>BROYE</v>
      </c>
      <c r="E249" s="319" t="str">
        <f>'[1]BASE DONNEES INGREDIENTS_VF9'!G250</f>
        <v>AW13B</v>
      </c>
      <c r="F249" s="319">
        <f>'[1]BASE DONNEES INGREDIENTS_VF9'!H250</f>
        <v>0</v>
      </c>
      <c r="G249" s="238">
        <f>'[1]BASE DONNEES INGREDIENTS_VF9'!I250</f>
        <v>0</v>
      </c>
      <c r="H249" s="238" t="str">
        <f>'[1]BASE DONNEES INGREDIENTS_VF9'!J250</f>
        <v>CHUTE EXT PP OUV/DOR SS JOIN G</v>
      </c>
      <c r="I249" s="238" t="str">
        <f>'[1]BASE DONNEES INGREDIENTS_VF9'!K250</f>
        <v xml:space="preserve">AW13B ; </v>
      </c>
      <c r="J249" s="239" t="str">
        <f>'[1]BASE DONNEES INGREDIENTS_VF9'!L250</f>
        <v xml:space="preserve"> ; AW13B</v>
      </c>
      <c r="L249" s="237" t="str">
        <f>'[1]BASE DONNEES INGREDIENTS_VF9'!E250</f>
        <v>BRO</v>
      </c>
    </row>
    <row r="250" spans="4:12" ht="15" x14ac:dyDescent="0.25">
      <c r="D250" s="235" t="str">
        <f>'[1]BASE DONNEES INGREDIENTS_VF9'!F251</f>
        <v>BROYE</v>
      </c>
      <c r="E250" s="318" t="str">
        <f>'[1]BASE DONNEES INGREDIENTS_VF9'!G251</f>
        <v>AW13B1</v>
      </c>
      <c r="F250" s="318" t="str">
        <f>'[1]BASE DONNEES INGREDIENTS_VF9'!H251</f>
        <v>FONCE</v>
      </c>
      <c r="G250" s="235">
        <f>'[1]BASE DONNEES INGREDIENTS_VF9'!I251</f>
        <v>0</v>
      </c>
      <c r="H250" s="235" t="str">
        <f>'[1]BASE DONNEES INGREDIENTS_VF9'!J251</f>
        <v>CHUTE EXT CAPOT GRIS VRI VRE</v>
      </c>
      <c r="I250" s="235" t="str">
        <f>'[1]BASE DONNEES INGREDIENTS_VF9'!K251</f>
        <v>AW13B1 ; FONCE</v>
      </c>
      <c r="J250" s="236" t="str">
        <f>'[1]BASE DONNEES INGREDIENTS_VF9'!L251</f>
        <v>FONCE ; AW13B1</v>
      </c>
      <c r="L250" s="234" t="str">
        <f>'[1]BASE DONNEES INGREDIENTS_VF9'!E251</f>
        <v>BRO</v>
      </c>
    </row>
    <row r="251" spans="4:12" x14ac:dyDescent="0.2">
      <c r="D251" s="238" t="str">
        <f>'[1]BASE DONNEES INGREDIENTS_VF9'!F252</f>
        <v>BROYE</v>
      </c>
      <c r="E251" s="319" t="str">
        <f>'[1]BASE DONNEES INGREDIENTS_VF9'!G252</f>
        <v>AW13B2</v>
      </c>
      <c r="F251" s="319">
        <f>'[1]BASE DONNEES INGREDIENTS_VF9'!H252</f>
        <v>0</v>
      </c>
      <c r="G251" s="238">
        <f>'[1]BASE DONNEES INGREDIENTS_VF9'!I252</f>
        <v>0</v>
      </c>
      <c r="H251" s="238" t="str">
        <f>'[1]BASE DONNEES INGREDIENTS_VF9'!J252</f>
        <v>BROYE CHIQUES GRISES</v>
      </c>
      <c r="I251" s="238" t="str">
        <f>'[1]BASE DONNEES INGREDIENTS_VF9'!K252</f>
        <v xml:space="preserve">AW13B2 ; </v>
      </c>
      <c r="J251" s="239" t="str">
        <f>'[1]BASE DONNEES INGREDIENTS_VF9'!L252</f>
        <v xml:space="preserve"> ; AW13B2</v>
      </c>
      <c r="L251" s="237" t="str">
        <f>'[1]BASE DONNEES INGREDIENTS_VF9'!E252</f>
        <v>BRO</v>
      </c>
    </row>
    <row r="252" spans="4:12" ht="15" x14ac:dyDescent="0.25">
      <c r="D252" s="235" t="str">
        <f>'[1]BASE DONNEES INGREDIENTS_VF9'!F253</f>
        <v>BROYE</v>
      </c>
      <c r="E252" s="318" t="str">
        <f>'[1]BASE DONNEES INGREDIENTS_VF9'!G253</f>
        <v>AW13BC</v>
      </c>
      <c r="F252" s="318">
        <f>'[1]BASE DONNEES INGREDIENTS_VF9'!H253</f>
        <v>0</v>
      </c>
      <c r="G252" s="235">
        <f>'[1]BASE DONNEES INGREDIENTS_VF9'!I253</f>
        <v>0</v>
      </c>
      <c r="H252" s="235" t="str">
        <f>'[1]BASE DONNEES INGREDIENTS_VF9'!J253</f>
        <v>CHUTE EXT PP OUV/DOR 1 JOIN GR</v>
      </c>
      <c r="I252" s="235" t="str">
        <f>'[1]BASE DONNEES INGREDIENTS_VF9'!K253</f>
        <v xml:space="preserve">AW13BC ; </v>
      </c>
      <c r="J252" s="236" t="str">
        <f>'[1]BASE DONNEES INGREDIENTS_VF9'!L253</f>
        <v xml:space="preserve"> ; AW13BC</v>
      </c>
      <c r="L252" s="234" t="str">
        <f>'[1]BASE DONNEES INGREDIENTS_VF9'!E253</f>
        <v>BRO</v>
      </c>
    </row>
    <row r="253" spans="4:12" x14ac:dyDescent="0.2">
      <c r="D253" s="238" t="str">
        <f>'[1]BASE DONNEES INGREDIENTS_VF9'!F254</f>
        <v>BROYE</v>
      </c>
      <c r="E253" s="319" t="str">
        <f>'[1]BASE DONNEES INGREDIENTS_VF9'!G254</f>
        <v>AW13BC1W</v>
      </c>
      <c r="F253" s="319" t="str">
        <f>'[1]BASE DONNEES INGREDIENTS_VF9'!H254</f>
        <v>AW13BC1</v>
      </c>
      <c r="G253" s="238">
        <f>'[1]BASE DONNEES INGREDIENTS_VF9'!I254</f>
        <v>0</v>
      </c>
      <c r="H253" s="238" t="str">
        <f>'[1]BASE DONNEES INGREDIENTS_VF9'!J254</f>
        <v>CHUTES CH.OUVRANT/DORM GR</v>
      </c>
      <c r="I253" s="238" t="str">
        <f>'[1]BASE DONNEES INGREDIENTS_VF9'!K254</f>
        <v>AW13BC1W ; AW13BC1</v>
      </c>
      <c r="J253" s="239" t="str">
        <f>'[1]BASE DONNEES INGREDIENTS_VF9'!L254</f>
        <v>AW13BC1 ; AW13BC1W</v>
      </c>
      <c r="L253" s="237" t="str">
        <f>'[1]BASE DONNEES INGREDIENTS_VF9'!E254</f>
        <v>BRO</v>
      </c>
    </row>
    <row r="254" spans="4:12" ht="15" x14ac:dyDescent="0.25">
      <c r="D254" s="235" t="str">
        <f>'[1]BASE DONNEES INGREDIENTS_VF9'!F255</f>
        <v>BROYE</v>
      </c>
      <c r="E254" s="318" t="str">
        <f>'[1]BASE DONNEES INGREDIENTS_VF9'!G255</f>
        <v>AW13BC1W</v>
      </c>
      <c r="F254" s="318" t="str">
        <f>'[1]BASE DONNEES INGREDIENTS_VF9'!H255</f>
        <v>AW13BC1W</v>
      </c>
      <c r="G254" s="235">
        <f>'[1]BASE DONNEES INGREDIENTS_VF9'!I255</f>
        <v>0</v>
      </c>
      <c r="H254" s="235" t="str">
        <f>'[1]BASE DONNEES INGREDIENTS_VF9'!J255</f>
        <v>CHUTES CH.OUVRANT/DORM GR</v>
      </c>
      <c r="I254" s="235" t="str">
        <f>'[1]BASE DONNEES INGREDIENTS_VF9'!K255</f>
        <v>AW13BC1W ; AW13BC1W</v>
      </c>
      <c r="J254" s="236" t="str">
        <f>'[1]BASE DONNEES INGREDIENTS_VF9'!L255</f>
        <v>AW13BC1W ; AW13BC1W</v>
      </c>
      <c r="L254" s="234" t="str">
        <f>'[1]BASE DONNEES INGREDIENTS_VF9'!E255</f>
        <v>BRO</v>
      </c>
    </row>
    <row r="255" spans="4:12" x14ac:dyDescent="0.2">
      <c r="D255" s="238" t="str">
        <f>'[1]BASE DONNEES INGREDIENTS_VF9'!F256</f>
        <v>BROYE</v>
      </c>
      <c r="E255" s="319" t="str">
        <f>'[1]BASE DONNEES INGREDIENTS_VF9'!G256</f>
        <v>AW13BC2</v>
      </c>
      <c r="F255" s="319">
        <f>'[1]BASE DONNEES INGREDIENTS_VF9'!H256</f>
        <v>0</v>
      </c>
      <c r="G255" s="238">
        <f>'[1]BASE DONNEES INGREDIENTS_VF9'!I256</f>
        <v>0</v>
      </c>
      <c r="H255" s="238" t="str">
        <f>'[1]BASE DONNEES INGREDIENTS_VF9'!J256</f>
        <v>CHUTE EXT PROFIL SECONDAIRE GR</v>
      </c>
      <c r="I255" s="238" t="str">
        <f>'[1]BASE DONNEES INGREDIENTS_VF9'!K256</f>
        <v xml:space="preserve">AW13BC2 ; </v>
      </c>
      <c r="J255" s="239" t="str">
        <f>'[1]BASE DONNEES INGREDIENTS_VF9'!L256</f>
        <v xml:space="preserve"> ; AW13BC2</v>
      </c>
      <c r="L255" s="237" t="str">
        <f>'[1]BASE DONNEES INGREDIENTS_VF9'!E256</f>
        <v>BRO</v>
      </c>
    </row>
    <row r="256" spans="4:12" ht="15" x14ac:dyDescent="0.25">
      <c r="D256" s="235" t="str">
        <f>'[1]BASE DONNEES INGREDIENTS_VF9'!F257</f>
        <v>BROYE</v>
      </c>
      <c r="E256" s="318" t="str">
        <f>'[1]BASE DONNEES INGREDIENTS_VF9'!G257</f>
        <v>AW13BC2W</v>
      </c>
      <c r="F256" s="318">
        <f>'[1]BASE DONNEES INGREDIENTS_VF9'!H257</f>
        <v>0</v>
      </c>
      <c r="G256" s="235">
        <f>'[1]BASE DONNEES INGREDIENTS_VF9'!I257</f>
        <v>0</v>
      </c>
      <c r="H256" s="235" t="str">
        <f>'[1]BASE DONNEES INGREDIENTS_VF9'!J257</f>
        <v>CHUTE GRIS TOUS PROFILS IMPRIM</v>
      </c>
      <c r="I256" s="235" t="str">
        <f>'[1]BASE DONNEES INGREDIENTS_VF9'!K257</f>
        <v xml:space="preserve">AW13BC2W ; </v>
      </c>
      <c r="J256" s="236" t="str">
        <f>'[1]BASE DONNEES INGREDIENTS_VF9'!L257</f>
        <v xml:space="preserve"> ; AW13BC2W</v>
      </c>
      <c r="L256" s="234" t="str">
        <f>'[1]BASE DONNEES INGREDIENTS_VF9'!E257</f>
        <v>BRO</v>
      </c>
    </row>
    <row r="257" spans="4:12" x14ac:dyDescent="0.2">
      <c r="D257" s="238" t="str">
        <f>'[1]BASE DONNEES INGREDIENTS_VF9'!F258</f>
        <v>BROYE</v>
      </c>
      <c r="E257" s="319" t="str">
        <f>'[1]BASE DONNEES INGREDIENTS_VF9'!G258</f>
        <v>AW13BC3</v>
      </c>
      <c r="F257" s="319">
        <f>'[1]BASE DONNEES INGREDIENTS_VF9'!H258</f>
        <v>0</v>
      </c>
      <c r="G257" s="238">
        <f>'[1]BASE DONNEES INGREDIENTS_VF9'!I258</f>
        <v>0</v>
      </c>
      <c r="H257" s="238" t="str">
        <f>'[1]BASE DONNEES INGREDIENTS_VF9'!J258</f>
        <v>CHUTE PP OURV/DORM COEXT GRIS</v>
      </c>
      <c r="I257" s="238" t="str">
        <f>'[1]BASE DONNEES INGREDIENTS_VF9'!K258</f>
        <v xml:space="preserve">AW13BC3 ; </v>
      </c>
      <c r="J257" s="239" t="str">
        <f>'[1]BASE DONNEES INGREDIENTS_VF9'!L258</f>
        <v xml:space="preserve"> ; AW13BC3</v>
      </c>
      <c r="L257" s="237" t="str">
        <f>'[1]BASE DONNEES INGREDIENTS_VF9'!E258</f>
        <v>BRO</v>
      </c>
    </row>
    <row r="258" spans="4:12" ht="15" x14ac:dyDescent="0.25">
      <c r="D258" s="235" t="str">
        <f>'[1]BASE DONNEES INGREDIENTS_VF9'!F259</f>
        <v>BROYE</v>
      </c>
      <c r="E258" s="318" t="str">
        <f>'[1]BASE DONNEES INGREDIENTS_VF9'!G259</f>
        <v>AW13BC3W</v>
      </c>
      <c r="F258" s="318">
        <f>'[1]BASE DONNEES INGREDIENTS_VF9'!H259</f>
        <v>0</v>
      </c>
      <c r="G258" s="235">
        <f>'[1]BASE DONNEES INGREDIENTS_VF9'!I259</f>
        <v>0</v>
      </c>
      <c r="H258" s="235" t="str">
        <f>'[1]BASE DONNEES INGREDIENTS_VF9'!J259</f>
        <v>CHUTE CH OUVRANTS/DORM COEXT</v>
      </c>
      <c r="I258" s="235" t="str">
        <f>'[1]BASE DONNEES INGREDIENTS_VF9'!K259</f>
        <v xml:space="preserve">AW13BC3W ; </v>
      </c>
      <c r="J258" s="236" t="str">
        <f>'[1]BASE DONNEES INGREDIENTS_VF9'!L259</f>
        <v xml:space="preserve"> ; AW13BC3W</v>
      </c>
      <c r="L258" s="234" t="str">
        <f>'[1]BASE DONNEES INGREDIENTS_VF9'!E259</f>
        <v>BRO</v>
      </c>
    </row>
    <row r="259" spans="4:12" x14ac:dyDescent="0.2">
      <c r="D259" s="238" t="str">
        <f>'[1]BASE DONNEES INGREDIENTS_VF9'!F260</f>
        <v>BROYE</v>
      </c>
      <c r="E259" s="319" t="str">
        <f>'[1]BASE DONNEES INGREDIENTS_VF9'!G260</f>
        <v>AW13BC4</v>
      </c>
      <c r="F259" s="319">
        <f>'[1]BASE DONNEES INGREDIENTS_VF9'!H260</f>
        <v>0</v>
      </c>
      <c r="G259" s="238">
        <f>'[1]BASE DONNEES INGREDIENTS_VF9'!I260</f>
        <v>0</v>
      </c>
      <c r="H259" s="238" t="str">
        <f>'[1]BASE DONNEES INGREDIENTS_VF9'!J260</f>
        <v>BROY PROFL FENET COEX+HABIL 2C</v>
      </c>
      <c r="I259" s="238" t="str">
        <f>'[1]BASE DONNEES INGREDIENTS_VF9'!K260</f>
        <v xml:space="preserve">AW13BC4 ; </v>
      </c>
      <c r="J259" s="239" t="str">
        <f>'[1]BASE DONNEES INGREDIENTS_VF9'!L260</f>
        <v xml:space="preserve"> ; AW13BC4</v>
      </c>
      <c r="L259" s="237" t="str">
        <f>'[1]BASE DONNEES INGREDIENTS_VF9'!E260</f>
        <v>BRO</v>
      </c>
    </row>
    <row r="260" spans="4:12" ht="15" x14ac:dyDescent="0.25">
      <c r="D260" s="235" t="str">
        <f>'[1]BASE DONNEES INGREDIENTS_VF9'!F261</f>
        <v>BROYE</v>
      </c>
      <c r="E260" s="318" t="str">
        <f>'[1]BASE DONNEES INGREDIENTS_VF9'!G261</f>
        <v>AW13BIM</v>
      </c>
      <c r="F260" s="318">
        <f>'[1]BASE DONNEES INGREDIENTS_VF9'!H261</f>
        <v>0</v>
      </c>
      <c r="G260" s="235">
        <f>'[1]BASE DONNEES INGREDIENTS_VF9'!I261</f>
        <v>0</v>
      </c>
      <c r="H260" s="235" t="str">
        <f>'[1]BASE DONNEES INGREDIENTS_VF9'!J261</f>
        <v>BROYE PROFILS IMPRIMES</v>
      </c>
      <c r="I260" s="235" t="str">
        <f>'[1]BASE DONNEES INGREDIENTS_VF9'!K261</f>
        <v xml:space="preserve">AW13BIM ; </v>
      </c>
      <c r="J260" s="236" t="str">
        <f>'[1]BASE DONNEES INGREDIENTS_VF9'!L261</f>
        <v xml:space="preserve"> ; AW13BIM</v>
      </c>
      <c r="L260" s="234" t="str">
        <f>'[1]BASE DONNEES INGREDIENTS_VF9'!E261</f>
        <v>BRO</v>
      </c>
    </row>
    <row r="261" spans="4:12" x14ac:dyDescent="0.2">
      <c r="D261" s="238" t="str">
        <f>'[1]BASE DONNEES INGREDIENTS_VF9'!F262</f>
        <v>FILTRE</v>
      </c>
      <c r="E261" s="319" t="str">
        <f>'[1]BASE DONNEES INGREDIENTS_VF9'!G262</f>
        <v>AW13F</v>
      </c>
      <c r="F261" s="319">
        <f>'[1]BASE DONNEES INGREDIENTS_VF9'!H262</f>
        <v>0</v>
      </c>
      <c r="G261" s="238">
        <f>'[1]BASE DONNEES INGREDIENTS_VF9'!I262</f>
        <v>0</v>
      </c>
      <c r="H261" s="238" t="str">
        <f>'[1]BASE DONNEES INGREDIENTS_VF9'!J262</f>
        <v>BROYE GRIS FILTRE MENUISERIES</v>
      </c>
      <c r="I261" s="238" t="str">
        <f>'[1]BASE DONNEES INGREDIENTS_VF9'!K262</f>
        <v xml:space="preserve">AW13F ; </v>
      </c>
      <c r="J261" s="239" t="str">
        <f>'[1]BASE DONNEES INGREDIENTS_VF9'!L262</f>
        <v xml:space="preserve"> ; AW13F</v>
      </c>
      <c r="L261" s="237" t="str">
        <f>'[1]BASE DONNEES INGREDIENTS_VF9'!E262</f>
        <v>BRO</v>
      </c>
    </row>
    <row r="262" spans="4:12" ht="15" x14ac:dyDescent="0.25">
      <c r="D262" s="235" t="str">
        <f>'[1]BASE DONNEES INGREDIENTS_VF9'!F263</f>
        <v>POUDRE</v>
      </c>
      <c r="E262" s="318" t="str">
        <f>'[1]BASE DONNEES INGREDIENTS_VF9'!G263</f>
        <v>AW13VF1</v>
      </c>
      <c r="F262" s="318" t="str">
        <f>'[1]BASE DONNEES INGREDIENTS_VF9'!H263</f>
        <v>PEH842/G070/AJ</v>
      </c>
      <c r="G262" s="235" t="str">
        <f>'[1]BASE DONNEES INGREDIENTS_VF9'!I263</f>
        <v>SOLVAY</v>
      </c>
      <c r="H262" s="235" t="str">
        <f>'[1]BASE DONNEES INGREDIENTS_VF9'!J263</f>
        <v>MENUISERIE GRIS BENVIC achetée</v>
      </c>
      <c r="I262" s="235" t="str">
        <f>'[1]BASE DONNEES INGREDIENTS_VF9'!K263</f>
        <v>AW13VF1 ; PEH842/G070/AJ</v>
      </c>
      <c r="J262" s="236" t="str">
        <f>'[1]BASE DONNEES INGREDIENTS_VF9'!L263</f>
        <v>PEH842/G070/AJ ; AW13VF1</v>
      </c>
      <c r="L262" s="234" t="str">
        <f>'[1]BASE DONNEES INGREDIENTS_VF9'!E263</f>
        <v>MAT</v>
      </c>
    </row>
    <row r="263" spans="4:12" x14ac:dyDescent="0.2">
      <c r="D263" s="238" t="str">
        <f>'[1]BASE DONNEES INGREDIENTS_VF9'!F264</f>
        <v>MICRO GRANULE</v>
      </c>
      <c r="E263" s="319" t="str">
        <f>'[1]BASE DONNEES INGREDIENTS_VF9'!G264</f>
        <v>AW14</v>
      </c>
      <c r="F263" s="319" t="str">
        <f>'[1]BASE DONNEES INGREDIENTS_VF9'!H264</f>
        <v>MB33M/G070/AA</v>
      </c>
      <c r="G263" s="238" t="str">
        <f>'[1]BASE DONNEES INGREDIENTS_VF9'!I264</f>
        <v>SOLVAY</v>
      </c>
      <c r="H263" s="238" t="str">
        <f>'[1]BASE DONNEES INGREDIENTS_VF9'!J264</f>
        <v>MM MICRO-GRAN GRIS PCGR007SE</v>
      </c>
      <c r="I263" s="238" t="str">
        <f>'[1]BASE DONNEES INGREDIENTS_VF9'!K264</f>
        <v>AW14 ; MB33M/G070/AA</v>
      </c>
      <c r="J263" s="239" t="str">
        <f>'[1]BASE DONNEES INGREDIENTS_VF9'!L264</f>
        <v>MB33M/G070/AA ; AW14</v>
      </c>
      <c r="L263" s="237" t="str">
        <f>'[1]BASE DONNEES INGREDIENTS_VF9'!E264</f>
        <v>MAT</v>
      </c>
    </row>
    <row r="264" spans="4:12" ht="15" x14ac:dyDescent="0.25">
      <c r="D264" s="235" t="str">
        <f>'[1]BASE DONNEES INGREDIENTS_VF9'!F265</f>
        <v>MICRO GRANULE</v>
      </c>
      <c r="E264" s="318" t="str">
        <f>'[1]BASE DONNEES INGREDIENTS_VF9'!G265</f>
        <v>AW14</v>
      </c>
      <c r="F264" s="318" t="str">
        <f>'[1]BASE DONNEES INGREDIENTS_VF9'!H265</f>
        <v>PCGR007SE</v>
      </c>
      <c r="G264" s="235" t="str">
        <f>'[1]BASE DONNEES INGREDIENTS_VF9'!I265</f>
        <v>SOLVAY</v>
      </c>
      <c r="H264" s="235" t="str">
        <f>'[1]BASE DONNEES INGREDIENTS_VF9'!J265</f>
        <v>MM MICRO-GRAN GRIS PCGR007SE</v>
      </c>
      <c r="I264" s="235" t="str">
        <f>'[1]BASE DONNEES INGREDIENTS_VF9'!K265</f>
        <v>AW14 ; PCGR007SE</v>
      </c>
      <c r="J264" s="236" t="str">
        <f>'[1]BASE DONNEES INGREDIENTS_VF9'!L265</f>
        <v>PCGR007SE ; AW14</v>
      </c>
      <c r="L264" s="234" t="str">
        <f>'[1]BASE DONNEES INGREDIENTS_VF9'!E265</f>
        <v>MAT</v>
      </c>
    </row>
    <row r="265" spans="4:12" x14ac:dyDescent="0.2">
      <c r="D265" s="238" t="str">
        <f>'[1]BASE DONNEES INGREDIENTS_VF9'!F266</f>
        <v>MICRO GRANULE</v>
      </c>
      <c r="E265" s="319" t="str">
        <f>'[1]BASE DONNEES INGREDIENTS_VF9'!G266</f>
        <v>AW14</v>
      </c>
      <c r="F265" s="319" t="str">
        <f>'[1]BASE DONNEES INGREDIENTS_VF9'!H266</f>
        <v>PMPG07004SE</v>
      </c>
      <c r="G265" s="238" t="str">
        <f>'[1]BASE DONNEES INGREDIENTS_VF9'!I266</f>
        <v>SOLVAY</v>
      </c>
      <c r="H265" s="238" t="str">
        <f>'[1]BASE DONNEES INGREDIENTS_VF9'!J266</f>
        <v>MM MICRO-GRAN GRIS PCGR007SE</v>
      </c>
      <c r="I265" s="238" t="str">
        <f>'[1]BASE DONNEES INGREDIENTS_VF9'!K266</f>
        <v>AW14 ; PMPG07004SE</v>
      </c>
      <c r="J265" s="239" t="str">
        <f>'[1]BASE DONNEES INGREDIENTS_VF9'!L266</f>
        <v>PMPG07004SE ; AW14</v>
      </c>
      <c r="L265" s="237" t="str">
        <f>'[1]BASE DONNEES INGREDIENTS_VF9'!E266</f>
        <v>MAT</v>
      </c>
    </row>
    <row r="266" spans="4:12" ht="15" x14ac:dyDescent="0.25">
      <c r="D266" s="235" t="str">
        <f>'[1]BASE DONNEES INGREDIENTS_VF9'!F267</f>
        <v>MICRO GRANULE</v>
      </c>
      <c r="E266" s="318" t="str">
        <f>'[1]BASE DONNEES INGREDIENTS_VF9'!G267</f>
        <v>AW16</v>
      </c>
      <c r="F266" s="318" t="str">
        <f>'[1]BASE DONNEES INGREDIENTS_VF9'!H267</f>
        <v>PCMA003SEM031</v>
      </c>
      <c r="G266" s="235" t="str">
        <f>'[1]BASE DONNEES INGREDIENTS_VF9'!I267</f>
        <v>SOLVAY</v>
      </c>
      <c r="H266" s="235" t="str">
        <f>'[1]BASE DONNEES INGREDIENTS_VF9'!J267</f>
        <v>MM MICRO-GRAN CARAM PCMA003SE</v>
      </c>
      <c r="I266" s="235" t="str">
        <f>'[1]BASE DONNEES INGREDIENTS_VF9'!K267</f>
        <v>AW16 ; PCMA003SEM031</v>
      </c>
      <c r="J266" s="236" t="str">
        <f>'[1]BASE DONNEES INGREDIENTS_VF9'!L267</f>
        <v>PCMA003SEM031 ; AW16</v>
      </c>
      <c r="L266" s="234" t="str">
        <f>'[1]BASE DONNEES INGREDIENTS_VF9'!E267</f>
        <v>MAT</v>
      </c>
    </row>
    <row r="267" spans="4:12" x14ac:dyDescent="0.2">
      <c r="D267" s="238" t="str">
        <f>'[1]BASE DONNEES INGREDIENTS_VF9'!F268</f>
        <v>MICRO GRANULE</v>
      </c>
      <c r="E267" s="319" t="str">
        <f>'[1]BASE DONNEES INGREDIENTS_VF9'!G268</f>
        <v>AW16</v>
      </c>
      <c r="F267" s="319" t="str">
        <f>'[1]BASE DONNEES INGREDIENTS_VF9'!H268</f>
        <v>PCMA004SE</v>
      </c>
      <c r="G267" s="238" t="str">
        <f>'[1]BASE DONNEES INGREDIENTS_VF9'!I268</f>
        <v>SOLVAY</v>
      </c>
      <c r="H267" s="238" t="str">
        <f>'[1]BASE DONNEES INGREDIENTS_VF9'!J268</f>
        <v>MM MICRO-GRAN CARAM PCMA003SE</v>
      </c>
      <c r="I267" s="238" t="str">
        <f>'[1]BASE DONNEES INGREDIENTS_VF9'!K268</f>
        <v>AW16 ; PCMA004SE</v>
      </c>
      <c r="J267" s="239" t="str">
        <f>'[1]BASE DONNEES INGREDIENTS_VF9'!L268</f>
        <v>PCMA004SE ; AW16</v>
      </c>
      <c r="L267" s="237" t="str">
        <f>'[1]BASE DONNEES INGREDIENTS_VF9'!E268</f>
        <v>MAT</v>
      </c>
    </row>
    <row r="268" spans="4:12" ht="15" x14ac:dyDescent="0.25">
      <c r="D268" s="235" t="str">
        <f>'[1]BASE DONNEES INGREDIENTS_VF9'!F269</f>
        <v>MICRO GRANULE</v>
      </c>
      <c r="E268" s="318" t="str">
        <f>'[1]BASE DONNEES INGREDIENTS_VF9'!G269</f>
        <v>AW16</v>
      </c>
      <c r="F268" s="318" t="str">
        <f>'[1]BASE DONNEES INGREDIENTS_VF9'!H269</f>
        <v>PMPM031</v>
      </c>
      <c r="G268" s="235" t="str">
        <f>'[1]BASE DONNEES INGREDIENTS_VF9'!I269</f>
        <v>SOLVAY</v>
      </c>
      <c r="H268" s="235" t="str">
        <f>'[1]BASE DONNEES INGREDIENTS_VF9'!J269</f>
        <v>MM MICRO-GRAN CARAM PCMA003SE</v>
      </c>
      <c r="I268" s="235" t="str">
        <f>'[1]BASE DONNEES INGREDIENTS_VF9'!K269</f>
        <v>AW16 ; PMPM031</v>
      </c>
      <c r="J268" s="236" t="str">
        <f>'[1]BASE DONNEES INGREDIENTS_VF9'!L269</f>
        <v>PMPM031 ; AW16</v>
      </c>
      <c r="L268" s="234" t="str">
        <f>'[1]BASE DONNEES INGREDIENTS_VF9'!E269</f>
        <v>MAT</v>
      </c>
    </row>
    <row r="269" spans="4:12" x14ac:dyDescent="0.2">
      <c r="D269" s="238" t="str">
        <f>'[1]BASE DONNEES INGREDIENTS_VF9'!F270</f>
        <v>POUDRE</v>
      </c>
      <c r="E269" s="319" t="str">
        <f>'[1]BASE DONNEES INGREDIENTS_VF9'!G270</f>
        <v>AW24</v>
      </c>
      <c r="F269" s="319" t="str">
        <f>'[1]BASE DONNEES INGREDIENTS_VF9'!H270</f>
        <v>PEH842/0830/AC</v>
      </c>
      <c r="G269" s="238" t="str">
        <f>'[1]BASE DONNEES INGREDIENTS_VF9'!I270</f>
        <v>SOLVAY</v>
      </c>
      <c r="H269" s="238" t="str">
        <f>'[1]BASE DONNEES INGREDIENTS_VF9'!J270</f>
        <v>PEH 842/830 GRIS BENVIC</v>
      </c>
      <c r="I269" s="238" t="str">
        <f>'[1]BASE DONNEES INGREDIENTS_VF9'!K270</f>
        <v>AW24 ; PEH842/0830/AC</v>
      </c>
      <c r="J269" s="239" t="str">
        <f>'[1]BASE DONNEES INGREDIENTS_VF9'!L270</f>
        <v>PEH842/0830/AC ; AW24</v>
      </c>
      <c r="L269" s="237" t="str">
        <f>'[1]BASE DONNEES INGREDIENTS_VF9'!E270</f>
        <v>MAT</v>
      </c>
    </row>
    <row r="270" spans="4:12" ht="15" x14ac:dyDescent="0.25">
      <c r="D270" s="235" t="str">
        <f>'[1]BASE DONNEES INGREDIENTS_VF9'!F271</f>
        <v>POUDRE</v>
      </c>
      <c r="E270" s="318" t="str">
        <f>'[1]BASE DONNEES INGREDIENTS_VF9'!G271</f>
        <v>AW25</v>
      </c>
      <c r="F270" s="318" t="str">
        <f>'[1]BASE DONNEES INGREDIENTS_VF9'!H271</f>
        <v>ER019/G212/AH</v>
      </c>
      <c r="G270" s="235" t="str">
        <f>'[1]BASE DONNEES INGREDIENTS_VF9'!I271</f>
        <v>SOLVAY</v>
      </c>
      <c r="H270" s="235" t="str">
        <f>'[1]BASE DONNEES INGREDIENTS_VF9'!J271</f>
        <v>ER019 G212 GRIS ANTHRA. BENVIC</v>
      </c>
      <c r="I270" s="235" t="str">
        <f>'[1]BASE DONNEES INGREDIENTS_VF9'!K271</f>
        <v>AW25 ; ER019/G212/AH</v>
      </c>
      <c r="J270" s="236" t="str">
        <f>'[1]BASE DONNEES INGREDIENTS_VF9'!L271</f>
        <v>ER019/G212/AH ; AW25</v>
      </c>
      <c r="L270" s="234" t="str">
        <f>'[1]BASE DONNEES INGREDIENTS_VF9'!E271</f>
        <v>MAT</v>
      </c>
    </row>
    <row r="271" spans="4:12" x14ac:dyDescent="0.2">
      <c r="D271" s="238" t="str">
        <f>'[1]BASE DONNEES INGREDIENTS_VF9'!F272</f>
        <v>POUDRE</v>
      </c>
      <c r="E271" s="319" t="str">
        <f>'[1]BASE DONNEES INGREDIENTS_VF9'!G272</f>
        <v>AW29VF9</v>
      </c>
      <c r="F271" s="319" t="str">
        <f>'[1]BASE DONNEES INGREDIENTS_VF9'!H272</f>
        <v>AW29VF9</v>
      </c>
      <c r="G271" s="238" t="str">
        <f>'[1]BASE DONNEES INGREDIENTS_VF9'!I272</f>
        <v>GROSFILLEX</v>
      </c>
      <c r="H271" s="238" t="str">
        <f>'[1]BASE DONNEES INGREDIENTS_VF9'!J272</f>
        <v>MENUISERIE naturel SS TITANE</v>
      </c>
      <c r="I271" s="238" t="str">
        <f>'[1]BASE DONNEES INGREDIENTS_VF9'!K272</f>
        <v>AW29VF9 ; AW29VF9</v>
      </c>
      <c r="J271" s="239" t="str">
        <f>'[1]BASE DONNEES INGREDIENTS_VF9'!L272</f>
        <v>AW29VF9 ; AW29VF9</v>
      </c>
      <c r="L271" s="237" t="str">
        <f>'[1]BASE DONNEES INGREDIENTS_VF9'!E272</f>
        <v>MAT</v>
      </c>
    </row>
    <row r="272" spans="4:12" ht="15" x14ac:dyDescent="0.25">
      <c r="D272" s="235" t="str">
        <f>'[1]BASE DONNEES INGREDIENTS_VF9'!F273</f>
        <v>BROYE</v>
      </c>
      <c r="E272" s="318" t="str">
        <f>'[1]BASE DONNEES INGREDIENTS_VF9'!G273</f>
        <v>AW30B</v>
      </c>
      <c r="F272" s="318">
        <f>'[1]BASE DONNEES INGREDIENTS_VF9'!H273</f>
        <v>0</v>
      </c>
      <c r="G272" s="235">
        <f>'[1]BASE DONNEES INGREDIENTS_VF9'!I273</f>
        <v>0</v>
      </c>
      <c r="H272" s="235" t="str">
        <f>'[1]BASE DONNEES INGREDIENTS_VF9'!J273</f>
        <v>BROYE LAME VOLET ROUL BLC ACHA</v>
      </c>
      <c r="I272" s="235" t="str">
        <f>'[1]BASE DONNEES INGREDIENTS_VF9'!K273</f>
        <v xml:space="preserve">AW30B ; </v>
      </c>
      <c r="J272" s="236" t="str">
        <f>'[1]BASE DONNEES INGREDIENTS_VF9'!L273</f>
        <v xml:space="preserve"> ; AW30B</v>
      </c>
      <c r="L272" s="234" t="str">
        <f>'[1]BASE DONNEES INGREDIENTS_VF9'!E273</f>
        <v>BRO</v>
      </c>
    </row>
    <row r="273" spans="4:12" x14ac:dyDescent="0.2">
      <c r="D273" s="238" t="str">
        <f>'[1]BASE DONNEES INGREDIENTS_VF9'!F274</f>
        <v>BROYE</v>
      </c>
      <c r="E273" s="319" t="str">
        <f>'[1]BASE DONNEES INGREDIENTS_VF9'!G274</f>
        <v>AW31</v>
      </c>
      <c r="F273" s="319">
        <f>'[1]BASE DONNEES INGREDIENTS_VF9'!H274</f>
        <v>0</v>
      </c>
      <c r="G273" s="238">
        <f>'[1]BASE DONNEES INGREDIENTS_VF9'!I274</f>
        <v>0</v>
      </c>
      <c r="H273" s="238" t="str">
        <f>'[1]BASE DONNEES INGREDIENTS_VF9'!J274</f>
        <v>CHUTE LAME VOLET ROUL GRIS ACH</v>
      </c>
      <c r="I273" s="238" t="str">
        <f>'[1]BASE DONNEES INGREDIENTS_VF9'!K274</f>
        <v xml:space="preserve">AW31 ; </v>
      </c>
      <c r="J273" s="239" t="str">
        <f>'[1]BASE DONNEES INGREDIENTS_VF9'!L274</f>
        <v xml:space="preserve"> ; AW31</v>
      </c>
      <c r="L273" s="237" t="str">
        <f>'[1]BASE DONNEES INGREDIENTS_VF9'!E274</f>
        <v>BRO</v>
      </c>
    </row>
    <row r="274" spans="4:12" ht="15" x14ac:dyDescent="0.25">
      <c r="D274" s="235" t="str">
        <f>'[1]BASE DONNEES INGREDIENTS_VF9'!F275</f>
        <v>COLORANT</v>
      </c>
      <c r="E274" s="318" t="str">
        <f>'[1]BASE DONNEES INGREDIENTS_VF9'!G275</f>
        <v>AW40</v>
      </c>
      <c r="F274" s="318" t="str">
        <f>'[1]BASE DONNEES INGREDIENTS_VF9'!H275</f>
        <v>M219421</v>
      </c>
      <c r="G274" s="235" t="str">
        <f>'[1]BASE DONNEES INGREDIENTS_VF9'!I275</f>
        <v>ELIAN</v>
      </c>
      <c r="H274" s="235" t="str">
        <f>'[1]BASE DONNEES INGREDIENTS_VF9'!J275</f>
        <v>MM COOL GREY à 2% EXT</v>
      </c>
      <c r="I274" s="235" t="str">
        <f>'[1]BASE DONNEES INGREDIENTS_VF9'!K275</f>
        <v>AW40 ; M219421</v>
      </c>
      <c r="J274" s="236" t="str">
        <f>'[1]BASE DONNEES INGREDIENTS_VF9'!L275</f>
        <v>M219421 ; AW40</v>
      </c>
      <c r="L274" s="234" t="str">
        <f>'[1]BASE DONNEES INGREDIENTS_VF9'!E275</f>
        <v>MAT</v>
      </c>
    </row>
    <row r="275" spans="4:12" x14ac:dyDescent="0.2">
      <c r="D275" s="238" t="str">
        <f>'[1]BASE DONNEES INGREDIENTS_VF9'!F276</f>
        <v>COLORANT</v>
      </c>
      <c r="E275" s="319" t="str">
        <f>'[1]BASE DONNEES INGREDIENTS_VF9'!G276</f>
        <v>AW41</v>
      </c>
      <c r="F275" s="319" t="str">
        <f>'[1]BASE DONNEES INGREDIENTS_VF9'!H276</f>
        <v>M219504</v>
      </c>
      <c r="G275" s="238" t="str">
        <f>'[1]BASE DONNEES INGREDIENTS_VF9'!I276</f>
        <v>ELIAN</v>
      </c>
      <c r="H275" s="238" t="str">
        <f>'[1]BASE DONNEES INGREDIENTS_VF9'!J276</f>
        <v>MM marron BROWN à 2% EXT</v>
      </c>
      <c r="I275" s="238" t="str">
        <f>'[1]BASE DONNEES INGREDIENTS_VF9'!K276</f>
        <v>AW41 ; M219504</v>
      </c>
      <c r="J275" s="239" t="str">
        <f>'[1]BASE DONNEES INGREDIENTS_VF9'!L276</f>
        <v>M219504 ; AW41</v>
      </c>
      <c r="L275" s="237" t="str">
        <f>'[1]BASE DONNEES INGREDIENTS_VF9'!E276</f>
        <v>MAT</v>
      </c>
    </row>
    <row r="276" spans="4:12" ht="15" x14ac:dyDescent="0.25">
      <c r="D276" s="235" t="str">
        <f>'[1]BASE DONNEES INGREDIENTS_VF9'!F277</f>
        <v>COLORANT</v>
      </c>
      <c r="E276" s="318" t="str">
        <f>'[1]BASE DONNEES INGREDIENTS_VF9'!G277</f>
        <v>AW47</v>
      </c>
      <c r="F276" s="318" t="str">
        <f>'[1]BASE DONNEES INGREDIENTS_VF9'!H277</f>
        <v>PMB050/0811/AA</v>
      </c>
      <c r="G276" s="235">
        <f>'[1]BASE DONNEES INGREDIENTS_VF9'!I277</f>
        <v>0</v>
      </c>
      <c r="H276" s="235" t="str">
        <f>'[1]BASE DONNEES INGREDIENTS_VF9'!J277</f>
        <v>PIGMENT VIOLET BENVIC</v>
      </c>
      <c r="I276" s="235" t="str">
        <f>'[1]BASE DONNEES INGREDIENTS_VF9'!K277</f>
        <v>AW47 ; PMB050/0811/AA</v>
      </c>
      <c r="J276" s="236" t="str">
        <f>'[1]BASE DONNEES INGREDIENTS_VF9'!L277</f>
        <v>PMB050/0811/AA ; AW47</v>
      </c>
      <c r="L276" s="234" t="str">
        <f>'[1]BASE DONNEES INGREDIENTS_VF9'!E277</f>
        <v>MAT</v>
      </c>
    </row>
    <row r="277" spans="4:12" x14ac:dyDescent="0.2">
      <c r="D277" s="238" t="str">
        <f>'[1]BASE DONNEES INGREDIENTS_VF9'!F278</f>
        <v>COLORANT</v>
      </c>
      <c r="E277" s="319" t="str">
        <f>'[1]BASE DONNEES INGREDIENTS_VF9'!G278</f>
        <v>AW60</v>
      </c>
      <c r="F277" s="319" t="str">
        <f>'[1]BASE DONNEES INGREDIENTS_VF9'!H278</f>
        <v>75663PMMA</v>
      </c>
      <c r="G277" s="238" t="str">
        <f>'[1]BASE DONNEES INGREDIENTS_VF9'!I278</f>
        <v>COLOR SYSTEM</v>
      </c>
      <c r="H277" s="238" t="str">
        <f>'[1]BASE DONNEES INGREDIENTS_VF9'!J278</f>
        <v>MM PMMA Gris</v>
      </c>
      <c r="I277" s="238" t="str">
        <f>'[1]BASE DONNEES INGREDIENTS_VF9'!K278</f>
        <v>AW60 ; 75663PMMA</v>
      </c>
      <c r="J277" s="239" t="str">
        <f>'[1]BASE DONNEES INGREDIENTS_VF9'!L278</f>
        <v>75663PMMA ; AW60</v>
      </c>
      <c r="L277" s="237" t="str">
        <f>'[1]BASE DONNEES INGREDIENTS_VF9'!E278</f>
        <v>MAT</v>
      </c>
    </row>
    <row r="278" spans="4:12" ht="15" x14ac:dyDescent="0.25">
      <c r="D278" s="235" t="str">
        <f>'[1]BASE DONNEES INGREDIENTS_VF9'!F279</f>
        <v>ONEPACK</v>
      </c>
      <c r="E278" s="318" t="str">
        <f>'[1]BASE DONNEES INGREDIENTS_VF9'!G279</f>
        <v>AW69</v>
      </c>
      <c r="F278" s="318" t="str">
        <f>'[1]BASE DONNEES INGREDIENTS_VF9'!H279</f>
        <v>CES934CZV16BI</v>
      </c>
      <c r="G278" s="235" t="str">
        <f>'[1]BASE DONNEES INGREDIENTS_VF9'!I279</f>
        <v>BENVIC</v>
      </c>
      <c r="H278" s="235" t="str">
        <f>'[1]BASE DONNEES INGREDIENTS_VF9'!J279</f>
        <v>ONE PACK REVETEMENT 25 PCR</v>
      </c>
      <c r="I278" s="235" t="str">
        <f>'[1]BASE DONNEES INGREDIENTS_VF9'!K279</f>
        <v>AW69 ; CES934CZV16BI</v>
      </c>
      <c r="J278" s="236" t="str">
        <f>'[1]BASE DONNEES INGREDIENTS_VF9'!L279</f>
        <v>CES934CZV16BI ; AW69</v>
      </c>
      <c r="L278" s="234" t="str">
        <f>'[1]BASE DONNEES INGREDIENTS_VF9'!E279</f>
        <v>MAT</v>
      </c>
    </row>
    <row r="279" spans="4:12" x14ac:dyDescent="0.2">
      <c r="D279" s="238" t="str">
        <f>'[1]BASE DONNEES INGREDIENTS_VF9'!F280</f>
        <v>ONEPACK</v>
      </c>
      <c r="E279" s="319" t="str">
        <f>'[1]BASE DONNEES INGREDIENTS_VF9'!G280</f>
        <v>AW69</v>
      </c>
      <c r="F279" s="319" t="str">
        <f>'[1]BASE DONNEES INGREDIENTS_VF9'!H280</f>
        <v>CES934CZV25/V30</v>
      </c>
      <c r="G279" s="238" t="str">
        <f>'[1]BASE DONNEES INGREDIENTS_VF9'!I280</f>
        <v>BENVIC</v>
      </c>
      <c r="H279" s="238" t="str">
        <f>'[1]BASE DONNEES INGREDIENTS_VF9'!J280</f>
        <v>ONE PACK REVETEMENT 25 PCR</v>
      </c>
      <c r="I279" s="238" t="str">
        <f>'[1]BASE DONNEES INGREDIENTS_VF9'!K280</f>
        <v>AW69 ; CES934CZV25/V30</v>
      </c>
      <c r="J279" s="239" t="str">
        <f>'[1]BASE DONNEES INGREDIENTS_VF9'!L280</f>
        <v>CES934CZV25/V30 ; AW69</v>
      </c>
      <c r="L279" s="237" t="str">
        <f>'[1]BASE DONNEES INGREDIENTS_VF9'!E280</f>
        <v>MAT</v>
      </c>
    </row>
    <row r="280" spans="4:12" ht="15" x14ac:dyDescent="0.25">
      <c r="D280" s="235" t="str">
        <f>'[1]BASE DONNEES INGREDIENTS_VF9'!F281</f>
        <v>ONEPACK</v>
      </c>
      <c r="E280" s="318" t="str">
        <f>'[1]BASE DONNEES INGREDIENTS_VF9'!G281</f>
        <v>AW69</v>
      </c>
      <c r="F280" s="318" t="str">
        <f>'[1]BASE DONNEES INGREDIENTS_VF9'!H281</f>
        <v>CES934CZV29BI</v>
      </c>
      <c r="G280" s="235" t="str">
        <f>'[1]BASE DONNEES INGREDIENTS_VF9'!I281</f>
        <v>BENVIC</v>
      </c>
      <c r="H280" s="235" t="str">
        <f>'[1]BASE DONNEES INGREDIENTS_VF9'!J281</f>
        <v>ONE PACK REVETEMENT 25 PCR</v>
      </c>
      <c r="I280" s="235" t="str">
        <f>'[1]BASE DONNEES INGREDIENTS_VF9'!K281</f>
        <v>AW69 ; CES934CZV29BI</v>
      </c>
      <c r="J280" s="236" t="str">
        <f>'[1]BASE DONNEES INGREDIENTS_VF9'!L281</f>
        <v>CES934CZV29BI ; AW69</v>
      </c>
      <c r="L280" s="234" t="str">
        <f>'[1]BASE DONNEES INGREDIENTS_VF9'!E281</f>
        <v>MAT</v>
      </c>
    </row>
    <row r="281" spans="4:12" x14ac:dyDescent="0.2">
      <c r="D281" s="238" t="str">
        <f>'[1]BASE DONNEES INGREDIENTS_VF9'!F282</f>
        <v>ONEPACK</v>
      </c>
      <c r="E281" s="319" t="str">
        <f>'[1]BASE DONNEES INGREDIENTS_VF9'!G282</f>
        <v>AW69R</v>
      </c>
      <c r="F281" s="319" t="str">
        <f>'[1]BASE DONNEES INGREDIENTS_VF9'!H282</f>
        <v>GAV/2233/3</v>
      </c>
      <c r="G281" s="238" t="str">
        <f>'[1]BASE DONNEES INGREDIENTS_VF9'!I282</f>
        <v>REAGENS</v>
      </c>
      <c r="H281" s="238" t="str">
        <f>'[1]BASE DONNEES INGREDIENTS_VF9'!J282</f>
        <v>ONE PACK REVT 25 PCR REAGENS</v>
      </c>
      <c r="I281" s="238" t="str">
        <f>'[1]BASE DONNEES INGREDIENTS_VF9'!K282</f>
        <v>AW69R ; GAV/2233/3</v>
      </c>
      <c r="J281" s="239" t="str">
        <f>'[1]BASE DONNEES INGREDIENTS_VF9'!L282</f>
        <v>GAV/2233/3 ; AW69R</v>
      </c>
      <c r="L281" s="237" t="str">
        <f>'[1]BASE DONNEES INGREDIENTS_VF9'!E282</f>
        <v>MAT</v>
      </c>
    </row>
    <row r="282" spans="4:12" ht="15" x14ac:dyDescent="0.25">
      <c r="D282" s="235" t="str">
        <f>'[1]BASE DONNEES INGREDIENTS_VF9'!F283</f>
        <v>ONEPACK</v>
      </c>
      <c r="E282" s="318" t="str">
        <f>'[1]BASE DONNEES INGREDIENTS_VF9'!G283</f>
        <v>AW69R</v>
      </c>
      <c r="F282" s="318" t="str">
        <f>'[1]BASE DONNEES INGREDIENTS_VF9'!H283</f>
        <v>GAV/2233/4</v>
      </c>
      <c r="G282" s="235" t="str">
        <f>'[1]BASE DONNEES INGREDIENTS_VF9'!I283</f>
        <v>REAGENS</v>
      </c>
      <c r="H282" s="235" t="str">
        <f>'[1]BASE DONNEES INGREDIENTS_VF9'!J283</f>
        <v>ONE PACK REVT 25 PCR REAGENS</v>
      </c>
      <c r="I282" s="235" t="str">
        <f>'[1]BASE DONNEES INGREDIENTS_VF9'!K283</f>
        <v>AW69R ; GAV/2233/4</v>
      </c>
      <c r="J282" s="236" t="str">
        <f>'[1]BASE DONNEES INGREDIENTS_VF9'!L283</f>
        <v>GAV/2233/4 ; AW69R</v>
      </c>
      <c r="L282" s="234" t="str">
        <f>'[1]BASE DONNEES INGREDIENTS_VF9'!E283</f>
        <v>MAT</v>
      </c>
    </row>
    <row r="283" spans="4:12" x14ac:dyDescent="0.2">
      <c r="D283" s="238" t="str">
        <f>'[1]BASE DONNEES INGREDIENTS_VF9'!F284</f>
        <v>BROYE</v>
      </c>
      <c r="E283" s="319" t="str">
        <f>'[1]BASE DONNEES INGREDIENTS_VF9'!G284</f>
        <v>AW70B</v>
      </c>
      <c r="F283" s="319">
        <f>'[1]BASE DONNEES INGREDIENTS_VF9'!H284</f>
        <v>0</v>
      </c>
      <c r="G283" s="238">
        <f>'[1]BASE DONNEES INGREDIENTS_VF9'!I284</f>
        <v>0</v>
      </c>
      <c r="H283" s="238" t="str">
        <f>'[1]BASE DONNEES INGREDIENTS_VF9'!J284</f>
        <v>BROYE Lam72 25pcr</v>
      </c>
      <c r="I283" s="238" t="str">
        <f>'[1]BASE DONNEES INGREDIENTS_VF9'!K284</f>
        <v xml:space="preserve">AW70B ; </v>
      </c>
      <c r="J283" s="239" t="str">
        <f>'[1]BASE DONNEES INGREDIENTS_VF9'!L284</f>
        <v xml:space="preserve"> ; AW70B</v>
      </c>
      <c r="L283" s="237" t="str">
        <f>'[1]BASE DONNEES INGREDIENTS_VF9'!E284</f>
        <v>BRO</v>
      </c>
    </row>
    <row r="284" spans="4:12" ht="15" x14ac:dyDescent="0.25">
      <c r="D284" s="235" t="str">
        <f>'[1]BASE DONNEES INGREDIENTS_VF9'!F285</f>
        <v>BROYE</v>
      </c>
      <c r="E284" s="318" t="str">
        <f>'[1]BASE DONNEES INGREDIENTS_VF9'!G285</f>
        <v>AW70B1</v>
      </c>
      <c r="F284" s="318">
        <f>'[1]BASE DONNEES INGREDIENTS_VF9'!H285</f>
        <v>0</v>
      </c>
      <c r="G284" s="235">
        <f>'[1]BASE DONNEES INGREDIENTS_VF9'!I285</f>
        <v>0</v>
      </c>
      <c r="H284" s="235" t="str">
        <f>'[1]BASE DONNEES INGREDIENTS_VF9'!J285</f>
        <v>BROYE BLANC BRUT REVT 72 25PCR</v>
      </c>
      <c r="I284" s="235" t="str">
        <f>'[1]BASE DONNEES INGREDIENTS_VF9'!K285</f>
        <v xml:space="preserve">AW70B1 ; </v>
      </c>
      <c r="J284" s="236" t="str">
        <f>'[1]BASE DONNEES INGREDIENTS_VF9'!L285</f>
        <v xml:space="preserve"> ; AW70B1</v>
      </c>
      <c r="L284" s="234" t="str">
        <f>'[1]BASE DONNEES INGREDIENTS_VF9'!E285</f>
        <v>BRO</v>
      </c>
    </row>
    <row r="285" spans="4:12" x14ac:dyDescent="0.2">
      <c r="D285" s="238" t="str">
        <f>'[1]BASE DONNEES INGREDIENTS_VF9'!F286</f>
        <v>BROYE</v>
      </c>
      <c r="E285" s="319" t="str">
        <f>'[1]BASE DONNEES INGREDIENTS_VF9'!G286</f>
        <v>AW70B2</v>
      </c>
      <c r="F285" s="319" t="str">
        <f>'[1]BASE DONNEES INGREDIENTS_VF9'!H286</f>
        <v>AX23</v>
      </c>
      <c r="G285" s="238">
        <f>'[1]BASE DONNEES INGREDIENTS_VF9'!I286</f>
        <v>0</v>
      </c>
      <c r="H285" s="238" t="str">
        <f>'[1]BASE DONNEES INGREDIENTS_VF9'!J286</f>
        <v>CHUTES ARRET/DEMAR lam72 25pcr</v>
      </c>
      <c r="I285" s="238" t="str">
        <f>'[1]BASE DONNEES INGREDIENTS_VF9'!K286</f>
        <v>AW70B2 ; AX23</v>
      </c>
      <c r="J285" s="239" t="str">
        <f>'[1]BASE DONNEES INGREDIENTS_VF9'!L286</f>
        <v>AX23 ; AW70B2</v>
      </c>
      <c r="L285" s="237" t="str">
        <f>'[1]BASE DONNEES INGREDIENTS_VF9'!E286</f>
        <v>BRO</v>
      </c>
    </row>
    <row r="286" spans="4:12" ht="15" x14ac:dyDescent="0.25">
      <c r="D286" s="235" t="str">
        <f>'[1]BASE DONNEES INGREDIENTS_VF9'!F287</f>
        <v>BROYE</v>
      </c>
      <c r="E286" s="318" t="str">
        <f>'[1]BASE DONNEES INGREDIENTS_VF9'!G287</f>
        <v>AW70B2</v>
      </c>
      <c r="F286" s="318">
        <f>'[1]BASE DONNEES INGREDIENTS_VF9'!H287</f>
        <v>0</v>
      </c>
      <c r="G286" s="235">
        <f>'[1]BASE DONNEES INGREDIENTS_VF9'!I287</f>
        <v>0</v>
      </c>
      <c r="H286" s="235" t="str">
        <f>'[1]BASE DONNEES INGREDIENTS_VF9'!J287</f>
        <v>CHUTES ARRET/DEMAR lam72 25pcr</v>
      </c>
      <c r="I286" s="235" t="str">
        <f>'[1]BASE DONNEES INGREDIENTS_VF9'!K287</f>
        <v xml:space="preserve">AW70B2 ; </v>
      </c>
      <c r="J286" s="236" t="str">
        <f>'[1]BASE DONNEES INGREDIENTS_VF9'!L287</f>
        <v xml:space="preserve"> ; AW70B2</v>
      </c>
      <c r="L286" s="234" t="str">
        <f>'[1]BASE DONNEES INGREDIENTS_VF9'!E287</f>
        <v>BRO</v>
      </c>
    </row>
    <row r="287" spans="4:12" x14ac:dyDescent="0.2">
      <c r="D287" s="238" t="str">
        <f>'[1]BASE DONNEES INGREDIENTS_VF9'!F288</f>
        <v>BROYE</v>
      </c>
      <c r="E287" s="319" t="str">
        <f>'[1]BASE DONNEES INGREDIENTS_VF9'!G288</f>
        <v>AW70BC</v>
      </c>
      <c r="F287" s="319">
        <f>'[1]BASE DONNEES INGREDIENTS_VF9'!H288</f>
        <v>0</v>
      </c>
      <c r="G287" s="238">
        <f>'[1]BASE DONNEES INGREDIENTS_VF9'!I288</f>
        <v>0</v>
      </c>
      <c r="H287" s="238" t="str">
        <f>'[1]BASE DONNEES INGREDIENTS_VF9'!J288</f>
        <v>BROYE CLOISON BLANCHE</v>
      </c>
      <c r="I287" s="238" t="str">
        <f>'[1]BASE DONNEES INGREDIENTS_VF9'!K288</f>
        <v xml:space="preserve">AW70BC ; </v>
      </c>
      <c r="J287" s="239" t="str">
        <f>'[1]BASE DONNEES INGREDIENTS_VF9'!L288</f>
        <v xml:space="preserve"> ; AW70BC</v>
      </c>
      <c r="L287" s="237" t="str">
        <f>'[1]BASE DONNEES INGREDIENTS_VF9'!E288</f>
        <v>BRO</v>
      </c>
    </row>
    <row r="288" spans="4:12" ht="15" x14ac:dyDescent="0.25">
      <c r="D288" s="235" t="str">
        <f>'[1]BASE DONNEES INGREDIENTS_VF9'!F289</f>
        <v>BROYE</v>
      </c>
      <c r="E288" s="318" t="str">
        <f>'[1]BASE DONNEES INGREDIENTS_VF9'!G289</f>
        <v>AW70BIM</v>
      </c>
      <c r="F288" s="318">
        <f>'[1]BASE DONNEES INGREDIENTS_VF9'!H289</f>
        <v>0</v>
      </c>
      <c r="G288" s="235">
        <f>'[1]BASE DONNEES INGREDIENTS_VF9'!I289</f>
        <v>0</v>
      </c>
      <c r="H288" s="235" t="str">
        <f>'[1]BASE DONNEES INGREDIENTS_VF9'!J289</f>
        <v>BROYE Lam72 25pcr IMPRIME</v>
      </c>
      <c r="I288" s="235" t="str">
        <f>'[1]BASE DONNEES INGREDIENTS_VF9'!K289</f>
        <v xml:space="preserve">AW70BIM ; </v>
      </c>
      <c r="J288" s="236" t="str">
        <f>'[1]BASE DONNEES INGREDIENTS_VF9'!L289</f>
        <v xml:space="preserve"> ; AW70BIM</v>
      </c>
      <c r="L288" s="234" t="str">
        <f>'[1]BASE DONNEES INGREDIENTS_VF9'!E289</f>
        <v>BRO</v>
      </c>
    </row>
    <row r="289" spans="4:12" x14ac:dyDescent="0.2">
      <c r="D289" s="238" t="str">
        <f>'[1]BASE DONNEES INGREDIENTS_VF9'!F290</f>
        <v>FILTRE</v>
      </c>
      <c r="E289" s="319" t="str">
        <f>'[1]BASE DONNEES INGREDIENTS_VF9'!G290</f>
        <v>AW70F</v>
      </c>
      <c r="F289" s="319" t="str">
        <f>'[1]BASE DONNEES INGREDIENTS_VF9'!H290</f>
        <v>AW41F</v>
      </c>
      <c r="G289" s="238">
        <f>'[1]BASE DONNEES INGREDIENTS_VF9'!I290</f>
        <v>0</v>
      </c>
      <c r="H289" s="238" t="str">
        <f>'[1]BASE DONNEES INGREDIENTS_VF9'!J290</f>
        <v>BROYE Lam72 25pcr FILTRE</v>
      </c>
      <c r="I289" s="238" t="str">
        <f>'[1]BASE DONNEES INGREDIENTS_VF9'!K290</f>
        <v>AW70F ; AW41F</v>
      </c>
      <c r="J289" s="239" t="str">
        <f>'[1]BASE DONNEES INGREDIENTS_VF9'!L290</f>
        <v>AW41F ; AW70F</v>
      </c>
      <c r="L289" s="237" t="str">
        <f>'[1]BASE DONNEES INGREDIENTS_VF9'!E290</f>
        <v>BRO</v>
      </c>
    </row>
    <row r="290" spans="4:12" ht="15" x14ac:dyDescent="0.25">
      <c r="D290" s="235" t="str">
        <f>'[1]BASE DONNEES INGREDIENTS_VF9'!F291</f>
        <v>FILTRE</v>
      </c>
      <c r="E290" s="318" t="str">
        <f>'[1]BASE DONNEES INGREDIENTS_VF9'!G291</f>
        <v>AW70F</v>
      </c>
      <c r="F290" s="318" t="str">
        <f>'[1]BASE DONNEES INGREDIENTS_VF9'!H291</f>
        <v>AW70F</v>
      </c>
      <c r="G290" s="235">
        <f>'[1]BASE DONNEES INGREDIENTS_VF9'!I291</f>
        <v>0</v>
      </c>
      <c r="H290" s="235" t="str">
        <f>'[1]BASE DONNEES INGREDIENTS_VF9'!J291</f>
        <v>BROYE Lam72 25pcr FILTRE</v>
      </c>
      <c r="I290" s="235" t="str">
        <f>'[1]BASE DONNEES INGREDIENTS_VF9'!K291</f>
        <v>AW70F ; AW70F</v>
      </c>
      <c r="J290" s="236" t="str">
        <f>'[1]BASE DONNEES INGREDIENTS_VF9'!L291</f>
        <v>AW70F ; AW70F</v>
      </c>
      <c r="L290" s="234" t="str">
        <f>'[1]BASE DONNEES INGREDIENTS_VF9'!E291</f>
        <v>BRO</v>
      </c>
    </row>
    <row r="291" spans="4:12" x14ac:dyDescent="0.2">
      <c r="D291" s="238" t="str">
        <f>'[1]BASE DONNEES INGREDIENTS_VF9'!F292</f>
        <v>FILTRE</v>
      </c>
      <c r="E291" s="319" t="str">
        <f>'[1]BASE DONNEES INGREDIENTS_VF9'!G292</f>
        <v>AW70F</v>
      </c>
      <c r="F291" s="319" t="str">
        <f>'[1]BASE DONNEES INGREDIENTS_VF9'!H292</f>
        <v>AW70F2</v>
      </c>
      <c r="G291" s="238">
        <f>'[1]BASE DONNEES INGREDIENTS_VF9'!I292</f>
        <v>0</v>
      </c>
      <c r="H291" s="238" t="str">
        <f>'[1]BASE DONNEES INGREDIENTS_VF9'!J292</f>
        <v>BROYE Lam72 25pcr FILTRE</v>
      </c>
      <c r="I291" s="238" t="str">
        <f>'[1]BASE DONNEES INGREDIENTS_VF9'!K292</f>
        <v>AW70F ; AW70F2</v>
      </c>
      <c r="J291" s="239" t="str">
        <f>'[1]BASE DONNEES INGREDIENTS_VF9'!L292</f>
        <v>AW70F2 ; AW70F</v>
      </c>
      <c r="L291" s="237" t="str">
        <f>'[1]BASE DONNEES INGREDIENTS_VF9'!E292</f>
        <v>BRO</v>
      </c>
    </row>
    <row r="292" spans="4:12" ht="15" x14ac:dyDescent="0.25">
      <c r="D292" s="235" t="str">
        <f>'[1]BASE DONNEES INGREDIENTS_VF9'!F293</f>
        <v>FILTRE</v>
      </c>
      <c r="E292" s="318" t="str">
        <f>'[1]BASE DONNEES INGREDIENTS_VF9'!G293</f>
        <v>AW70F</v>
      </c>
      <c r="F292" s="318" t="str">
        <f>'[1]BASE DONNEES INGREDIENTS_VF9'!H293</f>
        <v>AW70F3</v>
      </c>
      <c r="G292" s="235">
        <f>'[1]BASE DONNEES INGREDIENTS_VF9'!I293</f>
        <v>0</v>
      </c>
      <c r="H292" s="235" t="str">
        <f>'[1]BASE DONNEES INGREDIENTS_VF9'!J293</f>
        <v>BROYE Lam72 25pcr FILTRE</v>
      </c>
      <c r="I292" s="235" t="str">
        <f>'[1]BASE DONNEES INGREDIENTS_VF9'!K293</f>
        <v>AW70F ; AW70F3</v>
      </c>
      <c r="J292" s="236" t="str">
        <f>'[1]BASE DONNEES INGREDIENTS_VF9'!L293</f>
        <v>AW70F3 ; AW70F</v>
      </c>
      <c r="L292" s="234" t="str">
        <f>'[1]BASE DONNEES INGREDIENTS_VF9'!E293</f>
        <v>BRO</v>
      </c>
    </row>
    <row r="293" spans="4:12" x14ac:dyDescent="0.2">
      <c r="D293" s="238" t="str">
        <f>'[1]BASE DONNEES INGREDIENTS_VF9'!F294</f>
        <v>FILTRE</v>
      </c>
      <c r="E293" s="319" t="str">
        <f>'[1]BASE DONNEES INGREDIENTS_VF9'!G294</f>
        <v>AW70F</v>
      </c>
      <c r="F293" s="319" t="str">
        <f>'[1]BASE DONNEES INGREDIENTS_VF9'!H294</f>
        <v>AW70F4</v>
      </c>
      <c r="G293" s="238">
        <f>'[1]BASE DONNEES INGREDIENTS_VF9'!I294</f>
        <v>0</v>
      </c>
      <c r="H293" s="238" t="str">
        <f>'[1]BASE DONNEES INGREDIENTS_VF9'!J294</f>
        <v>BROYE Lam72 25pcr FILTRE</v>
      </c>
      <c r="I293" s="238" t="str">
        <f>'[1]BASE DONNEES INGREDIENTS_VF9'!K294</f>
        <v>AW70F ; AW70F4</v>
      </c>
      <c r="J293" s="239" t="str">
        <f>'[1]BASE DONNEES INGREDIENTS_VF9'!L294</f>
        <v>AW70F4 ; AW70F</v>
      </c>
      <c r="L293" s="237" t="str">
        <f>'[1]BASE DONNEES INGREDIENTS_VF9'!E294</f>
        <v>BRO</v>
      </c>
    </row>
    <row r="294" spans="4:12" ht="15" x14ac:dyDescent="0.25">
      <c r="D294" s="235" t="str">
        <f>'[1]BASE DONNEES INGREDIENTS_VF9'!F295</f>
        <v>FILTRE</v>
      </c>
      <c r="E294" s="318" t="str">
        <f>'[1]BASE DONNEES INGREDIENTS_VF9'!G295</f>
        <v>AW70F</v>
      </c>
      <c r="F294" s="318" t="str">
        <f>'[1]BASE DONNEES INGREDIENTS_VF9'!H295</f>
        <v>AW70Fi</v>
      </c>
      <c r="G294" s="235">
        <f>'[1]BASE DONNEES INGREDIENTS_VF9'!I295</f>
        <v>0</v>
      </c>
      <c r="H294" s="235" t="str">
        <f>'[1]BASE DONNEES INGREDIENTS_VF9'!J295</f>
        <v>BROYE Lam72 25pcr FILTRE</v>
      </c>
      <c r="I294" s="235" t="str">
        <f>'[1]BASE DONNEES INGREDIENTS_VF9'!K295</f>
        <v>AW70F ; AW70Fi</v>
      </c>
      <c r="J294" s="236" t="str">
        <f>'[1]BASE DONNEES INGREDIENTS_VF9'!L295</f>
        <v>AW70Fi ; AW70F</v>
      </c>
      <c r="L294" s="234" t="str">
        <f>'[1]BASE DONNEES INGREDIENTS_VF9'!E295</f>
        <v>MAT</v>
      </c>
    </row>
    <row r="295" spans="4:12" x14ac:dyDescent="0.2">
      <c r="D295" s="238" t="str">
        <f>'[1]BASE DONNEES INGREDIENTS_VF9'!F296</f>
        <v>POUDRE</v>
      </c>
      <c r="E295" s="319" t="str">
        <f>'[1]BASE DONNEES INGREDIENTS_VF9'!G296</f>
        <v>AW70VF9</v>
      </c>
      <c r="F295" s="319" t="str">
        <f>'[1]BASE DONNEES INGREDIENTS_VF9'!H296</f>
        <v>AW70VF9</v>
      </c>
      <c r="G295" s="238" t="str">
        <f>'[1]BASE DONNEES INGREDIENTS_VF9'!I296</f>
        <v>GROSFILLEX</v>
      </c>
      <c r="H295" s="238" t="str">
        <f>'[1]BASE DONNEES INGREDIENTS_VF9'!J296</f>
        <v>Lam72 25pcr</v>
      </c>
      <c r="I295" s="238" t="str">
        <f>'[1]BASE DONNEES INGREDIENTS_VF9'!K296</f>
        <v>AW70VF9 ; AW70VF9</v>
      </c>
      <c r="J295" s="239" t="str">
        <f>'[1]BASE DONNEES INGREDIENTS_VF9'!L296</f>
        <v>AW70VF9 ; AW70VF9</v>
      </c>
      <c r="L295" s="237" t="str">
        <f>'[1]BASE DONNEES INGREDIENTS_VF9'!E296</f>
        <v>MAT</v>
      </c>
    </row>
    <row r="296" spans="4:12" ht="15" x14ac:dyDescent="0.25">
      <c r="D296" s="235" t="str">
        <f>'[1]BASE DONNEES INGREDIENTS_VF9'!F297</f>
        <v>POUDRE</v>
      </c>
      <c r="E296" s="318" t="str">
        <f>'[1]BASE DONNEES INGREDIENTS_VF9'!G297</f>
        <v>AW70VF9</v>
      </c>
      <c r="F296" s="318" t="str">
        <f>'[1]BASE DONNEES INGREDIENTS_VF9'!H297</f>
        <v>AW70VF9DEC</v>
      </c>
      <c r="G296" s="235" t="str">
        <f>'[1]BASE DONNEES INGREDIENTS_VF9'!I297</f>
        <v>GROSFILLEX</v>
      </c>
      <c r="H296" s="235" t="str">
        <f>'[1]BASE DONNEES INGREDIENTS_VF9'!J297</f>
        <v>Lam72 25pcr</v>
      </c>
      <c r="I296" s="235" t="str">
        <f>'[1]BASE DONNEES INGREDIENTS_VF9'!K297</f>
        <v>AW70VF9 ; AW70VF9DEC</v>
      </c>
      <c r="J296" s="236" t="str">
        <f>'[1]BASE DONNEES INGREDIENTS_VF9'!L297</f>
        <v>AW70VF9DEC ; AW70VF9</v>
      </c>
      <c r="L296" s="234" t="str">
        <f>'[1]BASE DONNEES INGREDIENTS_VF9'!E297</f>
        <v>MAT</v>
      </c>
    </row>
    <row r="297" spans="4:12" x14ac:dyDescent="0.2">
      <c r="D297" s="238" t="str">
        <f>'[1]BASE DONNEES INGREDIENTS_VF9'!F298</f>
        <v>POUDRE</v>
      </c>
      <c r="E297" s="319" t="str">
        <f>'[1]BASE DONNEES INGREDIENTS_VF9'!G298</f>
        <v>AW70VF9</v>
      </c>
      <c r="F297" s="319" t="str">
        <f>'[1]BASE DONNEES INGREDIENTS_VF9'!H298</f>
        <v>AW70VF9SILO</v>
      </c>
      <c r="G297" s="238" t="str">
        <f>'[1]BASE DONNEES INGREDIENTS_VF9'!I298</f>
        <v>GROSFILLEX</v>
      </c>
      <c r="H297" s="238" t="str">
        <f>'[1]BASE DONNEES INGREDIENTS_VF9'!J298</f>
        <v>Lam72 25pcr</v>
      </c>
      <c r="I297" s="238" t="str">
        <f>'[1]BASE DONNEES INGREDIENTS_VF9'!K298</f>
        <v>AW70VF9 ; AW70VF9SILO</v>
      </c>
      <c r="J297" s="239" t="str">
        <f>'[1]BASE DONNEES INGREDIENTS_VF9'!L298</f>
        <v>AW70VF9SILO ; AW70VF9</v>
      </c>
      <c r="L297" s="237" t="str">
        <f>'[1]BASE DONNEES INGREDIENTS_VF9'!E298</f>
        <v>SILO</v>
      </c>
    </row>
    <row r="298" spans="4:12" ht="15" x14ac:dyDescent="0.25">
      <c r="D298" s="235" t="str">
        <f>'[1]BASE DONNEES INGREDIENTS_VF9'!F299</f>
        <v>POUDRE</v>
      </c>
      <c r="E298" s="318" t="str">
        <f>'[1]BASE DONNEES INGREDIENTS_VF9'!G299</f>
        <v>AW70VF9</v>
      </c>
      <c r="F298" s="318" t="str">
        <f>'[1]BASE DONNEES INGREDIENTS_VF9'!H299</f>
        <v>REVET0067</v>
      </c>
      <c r="G298" s="235" t="str">
        <f>'[1]BASE DONNEES INGREDIENTS_VF9'!I299</f>
        <v>GROSFILLEX</v>
      </c>
      <c r="H298" s="235" t="str">
        <f>'[1]BASE DONNEES INGREDIENTS_VF9'!J299</f>
        <v>Lam72 25pcr</v>
      </c>
      <c r="I298" s="235" t="str">
        <f>'[1]BASE DONNEES INGREDIENTS_VF9'!K299</f>
        <v>AW70VF9 ; REVET0067</v>
      </c>
      <c r="J298" s="236" t="str">
        <f>'[1]BASE DONNEES INGREDIENTS_VF9'!L299</f>
        <v>REVET0067 ; AW70VF9</v>
      </c>
      <c r="L298" s="234" t="str">
        <f>'[1]BASE DONNEES INGREDIENTS_VF9'!E299</f>
        <v>MAT</v>
      </c>
    </row>
    <row r="299" spans="4:12" x14ac:dyDescent="0.2">
      <c r="D299" s="238" t="str">
        <f>'[1]BASE DONNEES INGREDIENTS_VF9'!F300</f>
        <v>POUDRE</v>
      </c>
      <c r="E299" s="319" t="str">
        <f>'[1]BASE DONNEES INGREDIENTS_VF9'!G300</f>
        <v>AW70VF9</v>
      </c>
      <c r="F299" s="319" t="str">
        <f>'[1]BASE DONNEES INGREDIENTS_VF9'!H300</f>
        <v>REVET----</v>
      </c>
      <c r="G299" s="238" t="str">
        <f>'[1]BASE DONNEES INGREDIENTS_VF9'!I300</f>
        <v>GROSFILLEX</v>
      </c>
      <c r="H299" s="238" t="str">
        <f>'[1]BASE DONNEES INGREDIENTS_VF9'!J300</f>
        <v>Lam72 25pcr</v>
      </c>
      <c r="I299" s="238" t="str">
        <f>'[1]BASE DONNEES INGREDIENTS_VF9'!K300</f>
        <v>AW70VF9 ; REVET----</v>
      </c>
      <c r="J299" s="239" t="str">
        <f>'[1]BASE DONNEES INGREDIENTS_VF9'!L300</f>
        <v>REVET---- ; AW70VF9</v>
      </c>
      <c r="L299" s="237" t="str">
        <f>'[1]BASE DONNEES INGREDIENTS_VF9'!E300</f>
        <v>MAT</v>
      </c>
    </row>
    <row r="300" spans="4:12" ht="15" x14ac:dyDescent="0.25">
      <c r="D300" s="235" t="str">
        <f>'[1]BASE DONNEES INGREDIENTS_VF9'!F301</f>
        <v>POUDRE</v>
      </c>
      <c r="E300" s="318" t="str">
        <f>'[1]BASE DONNEES INGREDIENTS_VF9'!G301</f>
        <v>AW70VF9</v>
      </c>
      <c r="F300" s="318" t="str">
        <f>'[1]BASE DONNEES INGREDIENTS_VF9'!H301</f>
        <v>REVET0065</v>
      </c>
      <c r="G300" s="235" t="str">
        <f>'[1]BASE DONNEES INGREDIENTS_VF9'!I301</f>
        <v>GROSFILLEX</v>
      </c>
      <c r="H300" s="235" t="str">
        <f>'[1]BASE DONNEES INGREDIENTS_VF9'!J301</f>
        <v>Lam72 25pcr</v>
      </c>
      <c r="I300" s="235" t="str">
        <f>'[1]BASE DONNEES INGREDIENTS_VF9'!K301</f>
        <v>AW70VF9 ; REVET0065</v>
      </c>
      <c r="J300" s="236" t="str">
        <f>'[1]BASE DONNEES INGREDIENTS_VF9'!L301</f>
        <v>REVET0065 ; AW70VF9</v>
      </c>
      <c r="L300" s="234" t="str">
        <f>'[1]BASE DONNEES INGREDIENTS_VF9'!E301</f>
        <v>MAT</v>
      </c>
    </row>
    <row r="301" spans="4:12" x14ac:dyDescent="0.2">
      <c r="D301" s="238" t="str">
        <f>'[1]BASE DONNEES INGREDIENTS_VF9'!F302</f>
        <v>POUDRE</v>
      </c>
      <c r="E301" s="319" t="str">
        <f>'[1]BASE DONNEES INGREDIENTS_VF9'!G302</f>
        <v>AW70VF9</v>
      </c>
      <c r="F301" s="319" t="str">
        <f>'[1]BASE DONNEES INGREDIENTS_VF9'!H302</f>
        <v>REVET0031</v>
      </c>
      <c r="G301" s="238" t="str">
        <f>'[1]BASE DONNEES INGREDIENTS_VF9'!I302</f>
        <v>GROSFILLEX</v>
      </c>
      <c r="H301" s="238" t="str">
        <f>'[1]BASE DONNEES INGREDIENTS_VF9'!J302</f>
        <v>Lam72 25pcr</v>
      </c>
      <c r="I301" s="238" t="str">
        <f>'[1]BASE DONNEES INGREDIENTS_VF9'!K302</f>
        <v>AW70VF9 ; REVET0031</v>
      </c>
      <c r="J301" s="239" t="str">
        <f>'[1]BASE DONNEES INGREDIENTS_VF9'!L302</f>
        <v>REVET0031 ; AW70VF9</v>
      </c>
      <c r="L301" s="237" t="str">
        <f>'[1]BASE DONNEES INGREDIENTS_VF9'!E302</f>
        <v>MAT</v>
      </c>
    </row>
    <row r="302" spans="4:12" ht="15" x14ac:dyDescent="0.25">
      <c r="D302" s="235" t="str">
        <f>'[1]BASE DONNEES INGREDIENTS_VF9'!F303</f>
        <v>POUDRE</v>
      </c>
      <c r="E302" s="318" t="str">
        <f>'[1]BASE DONNEES INGREDIENTS_VF9'!G303</f>
        <v>AW70VF9</v>
      </c>
      <c r="F302" s="318" t="str">
        <f>'[1]BASE DONNEES INGREDIENTS_VF9'!H303</f>
        <v>REVET0066</v>
      </c>
      <c r="G302" s="235" t="str">
        <f>'[1]BASE DONNEES INGREDIENTS_VF9'!I303</f>
        <v>GROSFILLEX</v>
      </c>
      <c r="H302" s="235" t="str">
        <f>'[1]BASE DONNEES INGREDIENTS_VF9'!J303</f>
        <v>Lam72 25pcr</v>
      </c>
      <c r="I302" s="235" t="str">
        <f>'[1]BASE DONNEES INGREDIENTS_VF9'!K303</f>
        <v>AW70VF9 ; REVET0066</v>
      </c>
      <c r="J302" s="236" t="str">
        <f>'[1]BASE DONNEES INGREDIENTS_VF9'!L303</f>
        <v>REVET0066 ; AW70VF9</v>
      </c>
      <c r="L302" s="234" t="str">
        <f>'[1]BASE DONNEES INGREDIENTS_VF9'!E303</f>
        <v>MAT</v>
      </c>
    </row>
    <row r="303" spans="4:12" x14ac:dyDescent="0.2">
      <c r="D303" s="238" t="str">
        <f>'[1]BASE DONNEES INGREDIENTS_VF9'!F304</f>
        <v>POUDRE</v>
      </c>
      <c r="E303" s="319" t="str">
        <f>'[1]BASE DONNEES INGREDIENTS_VF9'!G304</f>
        <v>AW70VF9</v>
      </c>
      <c r="F303" s="319" t="str">
        <f>'[1]BASE DONNEES INGREDIENTS_VF9'!H304</f>
        <v>REVET0073</v>
      </c>
      <c r="G303" s="238" t="str">
        <f>'[1]BASE DONNEES INGREDIENTS_VF9'!I304</f>
        <v>GROSFILLEX</v>
      </c>
      <c r="H303" s="238" t="str">
        <f>'[1]BASE DONNEES INGREDIENTS_VF9'!J304</f>
        <v>Lam72 25pcr</v>
      </c>
      <c r="I303" s="238" t="str">
        <f>'[1]BASE DONNEES INGREDIENTS_VF9'!K304</f>
        <v>AW70VF9 ; REVET0073</v>
      </c>
      <c r="J303" s="239" t="str">
        <f>'[1]BASE DONNEES INGREDIENTS_VF9'!L304</f>
        <v>REVET0073 ; AW70VF9</v>
      </c>
      <c r="L303" s="237" t="str">
        <f>'[1]BASE DONNEES INGREDIENTS_VF9'!E304</f>
        <v>MAT</v>
      </c>
    </row>
    <row r="304" spans="4:12" ht="15" x14ac:dyDescent="0.25">
      <c r="D304" s="235" t="str">
        <f>'[1]BASE DONNEES INGREDIENTS_VF9'!F305</f>
        <v>POUDRE</v>
      </c>
      <c r="E304" s="318" t="str">
        <f>'[1]BASE DONNEES INGREDIENTS_VF9'!G305</f>
        <v>AW70VF9</v>
      </c>
      <c r="F304" s="318" t="str">
        <f>'[1]BASE DONNEES INGREDIENTS_VF9'!H305</f>
        <v>REVET0071</v>
      </c>
      <c r="G304" s="235" t="str">
        <f>'[1]BASE DONNEES INGREDIENTS_VF9'!I305</f>
        <v>GROSFILLEX</v>
      </c>
      <c r="H304" s="235" t="str">
        <f>'[1]BASE DONNEES INGREDIENTS_VF9'!J305</f>
        <v>Lam72 25pcr</v>
      </c>
      <c r="I304" s="235" t="str">
        <f>'[1]BASE DONNEES INGREDIENTS_VF9'!K305</f>
        <v>AW70VF9 ; REVET0071</v>
      </c>
      <c r="J304" s="236" t="str">
        <f>'[1]BASE DONNEES INGREDIENTS_VF9'!L305</f>
        <v>REVET0071 ; AW70VF9</v>
      </c>
      <c r="L304" s="234" t="str">
        <f>'[1]BASE DONNEES INGREDIENTS_VF9'!E305</f>
        <v>MAT</v>
      </c>
    </row>
    <row r="305" spans="4:12" x14ac:dyDescent="0.2">
      <c r="D305" s="238" t="str">
        <f>'[1]BASE DONNEES INGREDIENTS_VF9'!F306</f>
        <v>POUDRE</v>
      </c>
      <c r="E305" s="319" t="str">
        <f>'[1]BASE DONNEES INGREDIENTS_VF9'!G306</f>
        <v>AW70VF9</v>
      </c>
      <c r="F305" s="319" t="str">
        <f>'[1]BASE DONNEES INGREDIENTS_VF9'!H306</f>
        <v>REVET0071SILO</v>
      </c>
      <c r="G305" s="238" t="str">
        <f>'[1]BASE DONNEES INGREDIENTS_VF9'!I306</f>
        <v>GROSFILLEX</v>
      </c>
      <c r="H305" s="238" t="str">
        <f>'[1]BASE DONNEES INGREDIENTS_VF9'!J306</f>
        <v>Lam72 25pcr</v>
      </c>
      <c r="I305" s="238" t="str">
        <f>'[1]BASE DONNEES INGREDIENTS_VF9'!K306</f>
        <v>AW70VF9 ; REVET0071SILO</v>
      </c>
      <c r="J305" s="239" t="str">
        <f>'[1]BASE DONNEES INGREDIENTS_VF9'!L306</f>
        <v>REVET0071SILO ; AW70VF9</v>
      </c>
      <c r="L305" s="237" t="str">
        <f>'[1]BASE DONNEES INGREDIENTS_VF9'!E306</f>
        <v>SILO</v>
      </c>
    </row>
    <row r="306" spans="4:12" ht="15" x14ac:dyDescent="0.25">
      <c r="D306" s="235" t="str">
        <f>'[1]BASE DONNEES INGREDIENTS_VF9'!F307</f>
        <v>POUDRE</v>
      </c>
      <c r="E306" s="318" t="str">
        <f>'[1]BASE DONNEES INGREDIENTS_VF9'!G307</f>
        <v>AW70VF9</v>
      </c>
      <c r="F306" s="318" t="str">
        <f>'[1]BASE DONNEES INGREDIENTS_VF9'!H307</f>
        <v>REVET0063SILO</v>
      </c>
      <c r="G306" s="235" t="str">
        <f>'[1]BASE DONNEES INGREDIENTS_VF9'!I307</f>
        <v>GROSFILLEX</v>
      </c>
      <c r="H306" s="235" t="str">
        <f>'[1]BASE DONNEES INGREDIENTS_VF9'!J307</f>
        <v>Lam72 25pcr</v>
      </c>
      <c r="I306" s="235" t="str">
        <f>'[1]BASE DONNEES INGREDIENTS_VF9'!K307</f>
        <v>AW70VF9 ; REVET0063SILO</v>
      </c>
      <c r="J306" s="236" t="str">
        <f>'[1]BASE DONNEES INGREDIENTS_VF9'!L307</f>
        <v>REVET0063SILO ; AW70VF9</v>
      </c>
      <c r="L306" s="234" t="str">
        <f>'[1]BASE DONNEES INGREDIENTS_VF9'!E307</f>
        <v>SILO</v>
      </c>
    </row>
    <row r="307" spans="4:12" x14ac:dyDescent="0.2">
      <c r="D307" s="238" t="str">
        <f>'[1]BASE DONNEES INGREDIENTS_VF9'!F308</f>
        <v>POUDRE</v>
      </c>
      <c r="E307" s="319" t="str">
        <f>'[1]BASE DONNEES INGREDIENTS_VF9'!G308</f>
        <v>AW71VF9</v>
      </c>
      <c r="F307" s="319" t="str">
        <f>'[1]BASE DONNEES INGREDIENTS_VF9'!H308</f>
        <v>AW71VF9</v>
      </c>
      <c r="G307" s="238" t="str">
        <f>'[1]BASE DONNEES INGREDIENTS_VF9'!I308</f>
        <v>GROSFILLEX</v>
      </c>
      <c r="H307" s="238" t="str">
        <f>'[1]BASE DONNEES INGREDIENTS_VF9'!J308</f>
        <v>RGT6 Naturel  25pcr</v>
      </c>
      <c r="I307" s="238" t="str">
        <f>'[1]BASE DONNEES INGREDIENTS_VF9'!K308</f>
        <v>AW71VF9 ; AW71VF9</v>
      </c>
      <c r="J307" s="239" t="str">
        <f>'[1]BASE DONNEES INGREDIENTS_VF9'!L308</f>
        <v>AW71VF9 ; AW71VF9</v>
      </c>
      <c r="L307" s="237" t="str">
        <f>'[1]BASE DONNEES INGREDIENTS_VF9'!E308</f>
        <v>MAT</v>
      </c>
    </row>
    <row r="308" spans="4:12" ht="15" x14ac:dyDescent="0.25">
      <c r="D308" s="235" t="str">
        <f>'[1]BASE DONNEES INGREDIENTS_VF9'!F309</f>
        <v>POUDRE</v>
      </c>
      <c r="E308" s="318" t="str">
        <f>'[1]BASE DONNEES INGREDIENTS_VF9'!G309</f>
        <v>AW71VF9</v>
      </c>
      <c r="F308" s="318" t="str">
        <f>'[1]BASE DONNEES INGREDIENTS_VF9'!H309</f>
        <v>AW71VF9DEC</v>
      </c>
      <c r="G308" s="235" t="str">
        <f>'[1]BASE DONNEES INGREDIENTS_VF9'!I309</f>
        <v>GROSFILLEX</v>
      </c>
      <c r="H308" s="235" t="str">
        <f>'[1]BASE DONNEES INGREDIENTS_VF9'!J309</f>
        <v>RGT6 Naturel  25pcr</v>
      </c>
      <c r="I308" s="235" t="str">
        <f>'[1]BASE DONNEES INGREDIENTS_VF9'!K309</f>
        <v>AW71VF9 ; AW71VF9DEC</v>
      </c>
      <c r="J308" s="236" t="str">
        <f>'[1]BASE DONNEES INGREDIENTS_VF9'!L309</f>
        <v>AW71VF9DEC ; AW71VF9</v>
      </c>
      <c r="L308" s="234" t="str">
        <f>'[1]BASE DONNEES INGREDIENTS_VF9'!E309</f>
        <v>MAT</v>
      </c>
    </row>
    <row r="309" spans="4:12" x14ac:dyDescent="0.2">
      <c r="D309" s="238" t="str">
        <f>'[1]BASE DONNEES INGREDIENTS_VF9'!F310</f>
        <v>POUDRE</v>
      </c>
      <c r="E309" s="319" t="str">
        <f>'[1]BASE DONNEES INGREDIENTS_VF9'!G310</f>
        <v>AW71VF9</v>
      </c>
      <c r="F309" s="319" t="str">
        <f>'[1]BASE DONNEES INGREDIENTS_VF9'!H310</f>
        <v>AW71VF9SILO</v>
      </c>
      <c r="G309" s="238" t="str">
        <f>'[1]BASE DONNEES INGREDIENTS_VF9'!I310</f>
        <v>GROSFILLEX</v>
      </c>
      <c r="H309" s="238" t="str">
        <f>'[1]BASE DONNEES INGREDIENTS_VF9'!J310</f>
        <v>RGT6 Naturel  25pcr</v>
      </c>
      <c r="I309" s="238" t="str">
        <f>'[1]BASE DONNEES INGREDIENTS_VF9'!K310</f>
        <v>AW71VF9 ; AW71VF9SILO</v>
      </c>
      <c r="J309" s="239" t="str">
        <f>'[1]BASE DONNEES INGREDIENTS_VF9'!L310</f>
        <v>AW71VF9SILO ; AW71VF9</v>
      </c>
      <c r="L309" s="237" t="str">
        <f>'[1]BASE DONNEES INGREDIENTS_VF9'!E310</f>
        <v>SILO</v>
      </c>
    </row>
    <row r="310" spans="4:12" ht="15" x14ac:dyDescent="0.25">
      <c r="D310" s="235" t="str">
        <f>'[1]BASE DONNEES INGREDIENTS_VF9'!F311</f>
        <v>POUDRE</v>
      </c>
      <c r="E310" s="318" t="str">
        <f>'[1]BASE DONNEES INGREDIENTS_VF9'!G311</f>
        <v>AW71VF9</v>
      </c>
      <c r="F310" s="318" t="str">
        <f>'[1]BASE DONNEES INGREDIENTS_VF9'!H311</f>
        <v>RANGE0028</v>
      </c>
      <c r="G310" s="235" t="str">
        <f>'[1]BASE DONNEES INGREDIENTS_VF9'!I311</f>
        <v>GROSFILLEX</v>
      </c>
      <c r="H310" s="235" t="str">
        <f>'[1]BASE DONNEES INGREDIENTS_VF9'!J311</f>
        <v>RGT6 Naturel  25pcr</v>
      </c>
      <c r="I310" s="235" t="str">
        <f>'[1]BASE DONNEES INGREDIENTS_VF9'!K311</f>
        <v>AW71VF9 ; RANGE0028</v>
      </c>
      <c r="J310" s="236" t="str">
        <f>'[1]BASE DONNEES INGREDIENTS_VF9'!L311</f>
        <v>RANGE0028 ; AW71VF9</v>
      </c>
      <c r="L310" s="234" t="str">
        <f>'[1]BASE DONNEES INGREDIENTS_VF9'!E311</f>
        <v>MAT</v>
      </c>
    </row>
    <row r="311" spans="4:12" x14ac:dyDescent="0.2">
      <c r="D311" s="238" t="str">
        <f>'[1]BASE DONNEES INGREDIENTS_VF9'!F312</f>
        <v>COLORANT</v>
      </c>
      <c r="E311" s="319" t="str">
        <f>'[1]BASE DONNEES INGREDIENTS_VF9'!G312</f>
        <v>AW88</v>
      </c>
      <c r="F311" s="319" t="str">
        <f>'[1]BASE DONNEES INGREDIENTS_VF9'!H312</f>
        <v>M226173</v>
      </c>
      <c r="G311" s="238" t="str">
        <f>'[1]BASE DONNEES INGREDIENTS_VF9'!I312</f>
        <v>ELIAN</v>
      </c>
      <c r="H311" s="238" t="str">
        <f>'[1]BASE DONNEES INGREDIENTS_VF9'!J312</f>
        <v>MM COLD GREY à 2% EXT (AW71)</v>
      </c>
      <c r="I311" s="238" t="str">
        <f>'[1]BASE DONNEES INGREDIENTS_VF9'!K312</f>
        <v>AW88 ; M226173</v>
      </c>
      <c r="J311" s="239" t="str">
        <f>'[1]BASE DONNEES INGREDIENTS_VF9'!L312</f>
        <v>M226173 ; AW88</v>
      </c>
      <c r="L311" s="237" t="str">
        <f>'[1]BASE DONNEES INGREDIENTS_VF9'!E312</f>
        <v>MAT</v>
      </c>
    </row>
    <row r="312" spans="4:12" ht="15" x14ac:dyDescent="0.25">
      <c r="D312" s="235" t="str">
        <f>'[1]BASE DONNEES INGREDIENTS_VF9'!F313</f>
        <v>BROYE</v>
      </c>
      <c r="E312" s="318" t="str">
        <f>'[1]BASE DONNEES INGREDIENTS_VF9'!G313</f>
        <v>AW88B</v>
      </c>
      <c r="F312" s="318">
        <f>'[1]BASE DONNEES INGREDIENTS_VF9'!H313</f>
        <v>0</v>
      </c>
      <c r="G312" s="235">
        <f>'[1]BASE DONNEES INGREDIENTS_VF9'!I313</f>
        <v>0</v>
      </c>
      <c r="H312" s="235" t="str">
        <f>'[1]BASE DONNEES INGREDIENTS_VF9'!J313</f>
        <v>BROYE NEO ALVEO + 375 V</v>
      </c>
      <c r="I312" s="235" t="str">
        <f>'[1]BASE DONNEES INGREDIENTS_VF9'!K313</f>
        <v xml:space="preserve">AW88B ; </v>
      </c>
      <c r="J312" s="236" t="str">
        <f>'[1]BASE DONNEES INGREDIENTS_VF9'!L313</f>
        <v xml:space="preserve"> ; AW88B</v>
      </c>
      <c r="L312" s="234" t="str">
        <f>'[1]BASE DONNEES INGREDIENTS_VF9'!E313</f>
        <v>BRO</v>
      </c>
    </row>
    <row r="313" spans="4:12" x14ac:dyDescent="0.2">
      <c r="D313" s="238" t="str">
        <f>'[1]BASE DONNEES INGREDIENTS_VF9'!F314</f>
        <v>FILTRE</v>
      </c>
      <c r="E313" s="319" t="str">
        <f>'[1]BASE DONNEES INGREDIENTS_VF9'!G314</f>
        <v>AW88F</v>
      </c>
      <c r="F313" s="319">
        <f>'[1]BASE DONNEES INGREDIENTS_VF9'!H314</f>
        <v>0</v>
      </c>
      <c r="G313" s="238">
        <f>'[1]BASE DONNEES INGREDIENTS_VF9'!I314</f>
        <v>0</v>
      </c>
      <c r="H313" s="238" t="str">
        <f>'[1]BASE DONNEES INGREDIENTS_VF9'!J314</f>
        <v>FILTRE NEO ALVEO AW88</v>
      </c>
      <c r="I313" s="238" t="str">
        <f>'[1]BASE DONNEES INGREDIENTS_VF9'!K314</f>
        <v xml:space="preserve">AW88F ; </v>
      </c>
      <c r="J313" s="239" t="str">
        <f>'[1]BASE DONNEES INGREDIENTS_VF9'!L314</f>
        <v xml:space="preserve"> ; AW88F</v>
      </c>
      <c r="L313" s="237" t="str">
        <f>'[1]BASE DONNEES INGREDIENTS_VF9'!E314</f>
        <v>BRO</v>
      </c>
    </row>
    <row r="314" spans="4:12" ht="15" x14ac:dyDescent="0.25">
      <c r="D314" s="235" t="str">
        <f>'[1]BASE DONNEES INGREDIENTS_VF9'!F315</f>
        <v>BROYE</v>
      </c>
      <c r="E314" s="318" t="str">
        <f>'[1]BASE DONNEES INGREDIENTS_VF9'!G315</f>
        <v>AW88J500BIM</v>
      </c>
      <c r="F314" s="318">
        <f>'[1]BASE DONNEES INGREDIENTS_VF9'!H315</f>
        <v>0</v>
      </c>
      <c r="G314" s="235">
        <f>'[1]BASE DONNEES INGREDIENTS_VF9'!I315</f>
        <v>0</v>
      </c>
      <c r="H314" s="235" t="str">
        <f>'[1]BASE DONNEES INGREDIENTS_VF9'!J315</f>
        <v>BROYE NEO ALVEO IMPRIME</v>
      </c>
      <c r="I314" s="235" t="str">
        <f>'[1]BASE DONNEES INGREDIENTS_VF9'!K315</f>
        <v xml:space="preserve">AW88J500BIM ; </v>
      </c>
      <c r="J314" s="236" t="str">
        <f>'[1]BASE DONNEES INGREDIENTS_VF9'!L315</f>
        <v xml:space="preserve"> ; AW88J500BIM</v>
      </c>
      <c r="L314" s="234" t="str">
        <f>'[1]BASE DONNEES INGREDIENTS_VF9'!E315</f>
        <v>BRO</v>
      </c>
    </row>
    <row r="315" spans="4:12" x14ac:dyDescent="0.2">
      <c r="D315" s="238" t="str">
        <f>'[1]BASE DONNEES INGREDIENTS_VF9'!F316</f>
        <v>COLORANT</v>
      </c>
      <c r="E315" s="319" t="str">
        <f>'[1]BASE DONNEES INGREDIENTS_VF9'!G316</f>
        <v>AW97</v>
      </c>
      <c r="F315" s="319" t="str">
        <f>'[1]BASE DONNEES INGREDIENTS_VF9'!H316</f>
        <v>M272191</v>
      </c>
      <c r="G315" s="238" t="str">
        <f>'[1]BASE DONNEES INGREDIENTS_VF9'!I316</f>
        <v>ELIAN</v>
      </c>
      <c r="H315" s="238" t="str">
        <f>'[1]BASE DONNEES INGREDIENTS_VF9'!J316</f>
        <v>MM BLANC PURE WHITE 2.5%</v>
      </c>
      <c r="I315" s="238" t="str">
        <f>'[1]BASE DONNEES INGREDIENTS_VF9'!K316</f>
        <v>AW97 ; M272191</v>
      </c>
      <c r="J315" s="239" t="str">
        <f>'[1]BASE DONNEES INGREDIENTS_VF9'!L316</f>
        <v>M272191 ; AW97</v>
      </c>
      <c r="L315" s="237" t="str">
        <f>'[1]BASE DONNEES INGREDIENTS_VF9'!E316</f>
        <v>MAT</v>
      </c>
    </row>
    <row r="316" spans="4:12" ht="15" x14ac:dyDescent="0.25">
      <c r="D316" s="235" t="str">
        <f>'[1]BASE DONNEES INGREDIENTS_VF9'!F317</f>
        <v>COLORANT</v>
      </c>
      <c r="E316" s="318" t="str">
        <f>'[1]BASE DONNEES INGREDIENTS_VF9'!G317</f>
        <v>AW98</v>
      </c>
      <c r="F316" s="318" t="str">
        <f>'[1]BASE DONNEES INGREDIENTS_VF9'!H317</f>
        <v>M173779</v>
      </c>
      <c r="G316" s="235" t="str">
        <f>'[1]BASE DONNEES INGREDIENTS_VF9'!I317</f>
        <v>ELIAN</v>
      </c>
      <c r="H316" s="235" t="str">
        <f>'[1]BASE DONNEES INGREDIENTS_VF9'!J317</f>
        <v>MM FOND CHENE POUR REVT 2%</v>
      </c>
      <c r="I316" s="235" t="str">
        <f>'[1]BASE DONNEES INGREDIENTS_VF9'!K317</f>
        <v>AW98 ; M173779</v>
      </c>
      <c r="J316" s="236" t="str">
        <f>'[1]BASE DONNEES INGREDIENTS_VF9'!L317</f>
        <v>M173779 ; AW98</v>
      </c>
      <c r="L316" s="234" t="str">
        <f>'[1]BASE DONNEES INGREDIENTS_VF9'!E317</f>
        <v>MAT</v>
      </c>
    </row>
    <row r="317" spans="4:12" x14ac:dyDescent="0.2">
      <c r="D317" s="238" t="str">
        <f>'[1]BASE DONNEES INGREDIENTS_VF9'!F318</f>
        <v>COLORANT</v>
      </c>
      <c r="E317" s="319" t="str">
        <f>'[1]BASE DONNEES INGREDIENTS_VF9'!G318</f>
        <v>AW99</v>
      </c>
      <c r="F317" s="319" t="str">
        <f>'[1]BASE DONNEES INGREDIENTS_VF9'!H318</f>
        <v>M272041</v>
      </c>
      <c r="G317" s="238" t="str">
        <f>'[1]BASE DONNEES INGREDIENTS_VF9'!I318</f>
        <v>ELIAN</v>
      </c>
      <c r="H317" s="238" t="str">
        <f>'[1]BASE DONNEES INGREDIENTS_VF9'!J318</f>
        <v>MM SAVANE POUR REVT 2%</v>
      </c>
      <c r="I317" s="238" t="str">
        <f>'[1]BASE DONNEES INGREDIENTS_VF9'!K318</f>
        <v>AW99 ; M272041</v>
      </c>
      <c r="J317" s="239" t="str">
        <f>'[1]BASE DONNEES INGREDIENTS_VF9'!L318</f>
        <v>M272041 ; AW99</v>
      </c>
      <c r="L317" s="237" t="str">
        <f>'[1]BASE DONNEES INGREDIENTS_VF9'!E318</f>
        <v>MAT</v>
      </c>
    </row>
    <row r="318" spans="4:12" ht="15" x14ac:dyDescent="0.25">
      <c r="D318" s="235" t="str">
        <f>'[1]BASE DONNEES INGREDIENTS_VF9'!F319</f>
        <v>COLORANT</v>
      </c>
      <c r="E318" s="318" t="str">
        <f>'[1]BASE DONNEES INGREDIENTS_VF9'!G319</f>
        <v>AX01</v>
      </c>
      <c r="F318" s="318" t="str">
        <f>'[1]BASE DONNEES INGREDIENTS_VF9'!H319</f>
        <v>M272042</v>
      </c>
      <c r="G318" s="235" t="str">
        <f>'[1]BASE DONNEES INGREDIENTS_VF9'!I319</f>
        <v>ELIAN</v>
      </c>
      <c r="H318" s="235" t="str">
        <f>'[1]BASE DONNEES INGREDIENTS_VF9'!J319</f>
        <v>MM GRIS URBAN POUR REVT 2%</v>
      </c>
      <c r="I318" s="235" t="str">
        <f>'[1]BASE DONNEES INGREDIENTS_VF9'!K319</f>
        <v>AX01 ; M272042</v>
      </c>
      <c r="J318" s="236" t="str">
        <f>'[1]BASE DONNEES INGREDIENTS_VF9'!L319</f>
        <v>M272042 ; AX01</v>
      </c>
      <c r="L318" s="234" t="str">
        <f>'[1]BASE DONNEES INGREDIENTS_VF9'!E319</f>
        <v>MAT</v>
      </c>
    </row>
    <row r="319" spans="4:12" x14ac:dyDescent="0.2">
      <c r="D319" s="238" t="str">
        <f>'[1]BASE DONNEES INGREDIENTS_VF9'!F320</f>
        <v>COLORANT</v>
      </c>
      <c r="E319" s="319" t="str">
        <f>'[1]BASE DONNEES INGREDIENTS_VF9'!G320</f>
        <v>AX12</v>
      </c>
      <c r="F319" s="319">
        <f>'[1]BASE DONNEES INGREDIENTS_VF9'!H320</f>
        <v>708001</v>
      </c>
      <c r="G319" s="238" t="str">
        <f>'[1]BASE DONNEES INGREDIENTS_VF9'!I320</f>
        <v>HEUBACH</v>
      </c>
      <c r="H319" s="238" t="str">
        <f>'[1]BASE DONNEES INGREDIENTS_VF9'!J320</f>
        <v>MM 708001 GR VERT ABRI 2%(AW02</v>
      </c>
      <c r="I319" s="238" t="str">
        <f>'[1]BASE DONNEES INGREDIENTS_VF9'!K320</f>
        <v>AX12 ; 708001</v>
      </c>
      <c r="J319" s="239" t="str">
        <f>'[1]BASE DONNEES INGREDIENTS_VF9'!L320</f>
        <v>708001 ; AX12</v>
      </c>
      <c r="L319" s="237" t="str">
        <f>'[1]BASE DONNEES INGREDIENTS_VF9'!E320</f>
        <v>MAT</v>
      </c>
    </row>
    <row r="320" spans="4:12" ht="15" x14ac:dyDescent="0.25">
      <c r="D320" s="235" t="str">
        <f>'[1]BASE DONNEES INGREDIENTS_VF9'!F321</f>
        <v>COLORANT</v>
      </c>
      <c r="E320" s="318" t="str">
        <f>'[1]BASE DONNEES INGREDIENTS_VF9'!G321</f>
        <v>AX13</v>
      </c>
      <c r="F320" s="318">
        <f>'[1]BASE DONNEES INGREDIENTS_VF9'!H321</f>
        <v>790144</v>
      </c>
      <c r="G320" s="235" t="str">
        <f>'[1]BASE DONNEES INGREDIENTS_VF9'!I321</f>
        <v>HEUBACH</v>
      </c>
      <c r="H320" s="235" t="str">
        <f>'[1]BASE DONNEES INGREDIENTS_VF9'!J321</f>
        <v>MM M790144 G BLEU ABRI 3%(AW02</v>
      </c>
      <c r="I320" s="235" t="str">
        <f>'[1]BASE DONNEES INGREDIENTS_VF9'!K321</f>
        <v>AX13 ; 790144</v>
      </c>
      <c r="J320" s="236" t="str">
        <f>'[1]BASE DONNEES INGREDIENTS_VF9'!L321</f>
        <v>790144 ; AX13</v>
      </c>
      <c r="L320" s="234" t="str">
        <f>'[1]BASE DONNEES INGREDIENTS_VF9'!E321</f>
        <v>MAT</v>
      </c>
    </row>
    <row r="321" spans="4:12" x14ac:dyDescent="0.2">
      <c r="D321" s="238" t="str">
        <f>'[1]BASE DONNEES INGREDIENTS_VF9'!F322</f>
        <v>COLORANT</v>
      </c>
      <c r="E321" s="319" t="str">
        <f>'[1]BASE DONNEES INGREDIENTS_VF9'!G322</f>
        <v>AX23VF1</v>
      </c>
      <c r="F321" s="319" t="str">
        <f>'[1]BASE DONNEES INGREDIENTS_VF9'!H322</f>
        <v>PEX0003/0005/AG</v>
      </c>
      <c r="G321" s="238" t="str">
        <f>'[1]BASE DONNEES INGREDIENTS_VF9'!I322</f>
        <v>BENVIC</v>
      </c>
      <c r="H321" s="238" t="str">
        <f>'[1]BASE DONNEES INGREDIENTS_VF9'!J322</f>
        <v>PEX003/005/AG Acheté</v>
      </c>
      <c r="I321" s="238" t="str">
        <f>'[1]BASE DONNEES INGREDIENTS_VF9'!K322</f>
        <v>AX23VF1 ; PEX0003/0005/AG</v>
      </c>
      <c r="J321" s="239" t="str">
        <f>'[1]BASE DONNEES INGREDIENTS_VF9'!L322</f>
        <v>PEX0003/0005/AG ; AX23VF1</v>
      </c>
      <c r="L321" s="237" t="str">
        <f>'[1]BASE DONNEES INGREDIENTS_VF9'!E322</f>
        <v>MAT</v>
      </c>
    </row>
    <row r="322" spans="4:12" ht="15" x14ac:dyDescent="0.25">
      <c r="D322" s="235" t="str">
        <f>'[1]BASE DONNEES INGREDIENTS_VF9'!F323</f>
        <v>POUDRE</v>
      </c>
      <c r="E322" s="318" t="str">
        <f>'[1]BASE DONNEES INGREDIENTS_VF9'!G323</f>
        <v>AX24VF9</v>
      </c>
      <c r="F322" s="318" t="str">
        <f>'[1]BASE DONNEES INGREDIENTS_VF9'!H323</f>
        <v>AX24VF9AA</v>
      </c>
      <c r="G322" s="235" t="str">
        <f>'[1]BASE DONNEES INGREDIENTS_VF9'!I323</f>
        <v>GROSFILLEX</v>
      </c>
      <c r="H322" s="235" t="str">
        <f>'[1]BASE DONNEES INGREDIENTS_VF9'!J323</f>
        <v>MENUISERIE BLC RECETTE CHEMSON</v>
      </c>
      <c r="I322" s="235" t="str">
        <f>'[1]BASE DONNEES INGREDIENTS_VF9'!K323</f>
        <v>AX24VF9 ; AX24VF9AA</v>
      </c>
      <c r="J322" s="236" t="str">
        <f>'[1]BASE DONNEES INGREDIENTS_VF9'!L323</f>
        <v>AX24VF9AA ; AX24VF9</v>
      </c>
      <c r="L322" s="234" t="str">
        <f>'[1]BASE DONNEES INGREDIENTS_VF9'!E323</f>
        <v>MAT</v>
      </c>
    </row>
    <row r="323" spans="4:12" x14ac:dyDescent="0.2">
      <c r="D323" s="238" t="str">
        <f>'[1]BASE DONNEES INGREDIENTS_VF9'!F324</f>
        <v>POUDRE</v>
      </c>
      <c r="E323" s="319" t="str">
        <f>'[1]BASE DONNEES INGREDIENTS_VF9'!G324</f>
        <v>AX24VF9</v>
      </c>
      <c r="F323" s="319" t="str">
        <f>'[1]BASE DONNEES INGREDIENTS_VF9'!H324</f>
        <v>AX24VF9DEC</v>
      </c>
      <c r="G323" s="238" t="str">
        <f>'[1]BASE DONNEES INGREDIENTS_VF9'!I324</f>
        <v>GROSFILLEX</v>
      </c>
      <c r="H323" s="238" t="str">
        <f>'[1]BASE DONNEES INGREDIENTS_VF9'!J324</f>
        <v>MENUISERIE BLC RECETTE CHEMSON</v>
      </c>
      <c r="I323" s="238" t="str">
        <f>'[1]BASE DONNEES INGREDIENTS_VF9'!K324</f>
        <v>AX24VF9 ; AX24VF9DEC</v>
      </c>
      <c r="J323" s="239" t="str">
        <f>'[1]BASE DONNEES INGREDIENTS_VF9'!L324</f>
        <v>AX24VF9DEC ; AX24VF9</v>
      </c>
      <c r="L323" s="237" t="str">
        <f>'[1]BASE DONNEES INGREDIENTS_VF9'!E324</f>
        <v>MAT</v>
      </c>
    </row>
    <row r="324" spans="4:12" ht="15" x14ac:dyDescent="0.25">
      <c r="D324" s="235" t="str">
        <f>'[1]BASE DONNEES INGREDIENTS_VF9'!F325</f>
        <v>POUDRE</v>
      </c>
      <c r="E324" s="318" t="str">
        <f>'[1]BASE DONNEES INGREDIENTS_VF9'!G325</f>
        <v>AX24VF9</v>
      </c>
      <c r="F324" s="318" t="str">
        <f>'[1]BASE DONNEES INGREDIENTS_VF9'!H325</f>
        <v>AX24VF9SILO</v>
      </c>
      <c r="G324" s="235" t="str">
        <f>'[1]BASE DONNEES INGREDIENTS_VF9'!I325</f>
        <v>GROSFILLEX</v>
      </c>
      <c r="H324" s="235" t="str">
        <f>'[1]BASE DONNEES INGREDIENTS_VF9'!J325</f>
        <v>MENUISERIE BLC RECETTE CHEMSON</v>
      </c>
      <c r="I324" s="235" t="str">
        <f>'[1]BASE DONNEES INGREDIENTS_VF9'!K325</f>
        <v>AX24VF9 ; AX24VF9SILO</v>
      </c>
      <c r="J324" s="236" t="str">
        <f>'[1]BASE DONNEES INGREDIENTS_VF9'!L325</f>
        <v>AX24VF9SILO ; AX24VF9</v>
      </c>
      <c r="L324" s="234" t="str">
        <f>'[1]BASE DONNEES INGREDIENTS_VF9'!E325</f>
        <v>MAT</v>
      </c>
    </row>
    <row r="325" spans="4:12" x14ac:dyDescent="0.2">
      <c r="D325" s="238" t="str">
        <f>'[1]BASE DONNEES INGREDIENTS_VF9'!F326</f>
        <v>POUDRE</v>
      </c>
      <c r="E325" s="319" t="str">
        <f>'[1]BASE DONNEES INGREDIENTS_VF9'!G326</f>
        <v>AX24VF9</v>
      </c>
      <c r="F325" s="319" t="str">
        <f>'[1]BASE DONNEES INGREDIENTS_VF9'!H326</f>
        <v>AX24VF9AB</v>
      </c>
      <c r="G325" s="238" t="str">
        <f>'[1]BASE DONNEES INGREDIENTS_VF9'!I326</f>
        <v>GROSFILLEX</v>
      </c>
      <c r="H325" s="238" t="str">
        <f>'[1]BASE DONNEES INGREDIENTS_VF9'!J326</f>
        <v>MENUISERIE BLC RECETTE CHEMSON</v>
      </c>
      <c r="I325" s="238" t="str">
        <f>'[1]BASE DONNEES INGREDIENTS_VF9'!K326</f>
        <v>AX24VF9 ; AX24VF9AB</v>
      </c>
      <c r="J325" s="239" t="str">
        <f>'[1]BASE DONNEES INGREDIENTS_VF9'!L326</f>
        <v>AX24VF9AB ; AX24VF9</v>
      </c>
      <c r="L325" s="237" t="str">
        <f>'[1]BASE DONNEES INGREDIENTS_VF9'!E326</f>
        <v>MAT</v>
      </c>
    </row>
    <row r="326" spans="4:12" ht="15" x14ac:dyDescent="0.25">
      <c r="D326" s="235" t="str">
        <f>'[1]BASE DONNEES INGREDIENTS_VF9'!F327</f>
        <v>BROYE</v>
      </c>
      <c r="E326" s="318" t="str">
        <f>'[1]BASE DONNEES INGREDIENTS_VF9'!G327</f>
        <v>CHIQUEDGP</v>
      </c>
      <c r="F326" s="318">
        <f>'[1]BASE DONNEES INGREDIENTS_VF9'!H327</f>
        <v>0</v>
      </c>
      <c r="G326" s="235">
        <f>'[1]BASE DONNEES INGREDIENTS_VF9'!I327</f>
        <v>0</v>
      </c>
      <c r="H326" s="235" t="str">
        <f>'[1]BASE DONNEES INGREDIENTS_VF9'!J327</f>
        <v>MATIERE BRULEE(rebut)</v>
      </c>
      <c r="I326" s="235" t="str">
        <f>'[1]BASE DONNEES INGREDIENTS_VF9'!K327</f>
        <v xml:space="preserve">CHIQUEDGP ; </v>
      </c>
      <c r="J326" s="236" t="str">
        <f>'[1]BASE DONNEES INGREDIENTS_VF9'!L327</f>
        <v xml:space="preserve"> ; CHIQUEDGP</v>
      </c>
      <c r="L326" s="234" t="str">
        <f>'[1]BASE DONNEES INGREDIENTS_VF9'!E327</f>
        <v>BRO</v>
      </c>
    </row>
    <row r="327" spans="4:12" x14ac:dyDescent="0.2">
      <c r="D327" s="238" t="str">
        <f>'[1]BASE DONNEES INGREDIENTS_VF9'!F328</f>
        <v>BROYE</v>
      </c>
      <c r="E327" s="319" t="str">
        <f>'[1]BASE DONNEES INGREDIENTS_VF9'!G328</f>
        <v>CHIQUEDPC</v>
      </c>
      <c r="F327" s="319">
        <f>'[1]BASE DONNEES INGREDIENTS_VF9'!H328</f>
        <v>0</v>
      </c>
      <c r="G327" s="238">
        <f>'[1]BASE DONNEES INGREDIENTS_VF9'!I328</f>
        <v>0</v>
      </c>
      <c r="H327" s="238" t="str">
        <f>'[1]BASE DONNEES INGREDIENTS_VF9'!J328</f>
        <v>MATIERE BRULEE(rebut)</v>
      </c>
      <c r="I327" s="238" t="str">
        <f>'[1]BASE DONNEES INGREDIENTS_VF9'!K328</f>
        <v xml:space="preserve">CHIQUEDPC ; </v>
      </c>
      <c r="J327" s="239" t="str">
        <f>'[1]BASE DONNEES INGREDIENTS_VF9'!L328</f>
        <v xml:space="preserve"> ; CHIQUEDPC</v>
      </c>
      <c r="L327" s="237" t="str">
        <f>'[1]BASE DONNEES INGREDIENTS_VF9'!E328</f>
        <v>BRO</v>
      </c>
    </row>
    <row r="328" spans="4:12" ht="15" x14ac:dyDescent="0.25">
      <c r="D328" s="235" t="str">
        <f>'[1]BASE DONNEES INGREDIENTS_VF9'!F329</f>
        <v>COLORANT</v>
      </c>
      <c r="E328" s="318" t="str">
        <f>'[1]BASE DONNEES INGREDIENTS_VF9'!G329</f>
        <v>HD07</v>
      </c>
      <c r="F328" s="318" t="str">
        <f>'[1]BASE DONNEES INGREDIENTS_VF9'!H329</f>
        <v>M153629</v>
      </c>
      <c r="G328" s="235" t="str">
        <f>'[1]BASE DONNEES INGREDIENTS_VF9'!I329</f>
        <v>ELIAN</v>
      </c>
      <c r="H328" s="235" t="str">
        <f>'[1]BASE DONNEES INGREDIENTS_VF9'!J329</f>
        <v>MM ANTRACITE EXT M153629PVCR</v>
      </c>
      <c r="I328" s="235" t="str">
        <f>'[1]BASE DONNEES INGREDIENTS_VF9'!K329</f>
        <v>HD07 ; M153629</v>
      </c>
      <c r="J328" s="236" t="str">
        <f>'[1]BASE DONNEES INGREDIENTS_VF9'!L329</f>
        <v>M153629 ; HD07</v>
      </c>
      <c r="L328" s="234" t="str">
        <f>'[1]BASE DONNEES INGREDIENTS_VF9'!E329</f>
        <v>MAT</v>
      </c>
    </row>
    <row r="329" spans="4:12" x14ac:dyDescent="0.2">
      <c r="D329" s="238" t="str">
        <f>'[1]BASE DONNEES INGREDIENTS_VF9'!F330</f>
        <v>COLORANT</v>
      </c>
      <c r="E329" s="319" t="str">
        <f>'[1]BASE DONNEES INGREDIENTS_VF9'!G330</f>
        <v>HG62</v>
      </c>
      <c r="F329" s="319" t="str">
        <f>'[1]BASE DONNEES INGREDIENTS_VF9'!H330</f>
        <v>M152594</v>
      </c>
      <c r="G329" s="238" t="str">
        <f>'[1]BASE DONNEES INGREDIENTS_VF9'!I330</f>
        <v>ELIAN</v>
      </c>
      <c r="H329" s="238" t="str">
        <f>'[1]BASE DONNEES INGREDIENTS_VF9'!J330</f>
        <v>COLORANT GREGE TAKE IT NOW</v>
      </c>
      <c r="I329" s="238" t="str">
        <f>'[1]BASE DONNEES INGREDIENTS_VF9'!K330</f>
        <v>HG62 ; M152594</v>
      </c>
      <c r="J329" s="239" t="str">
        <f>'[1]BASE DONNEES INGREDIENTS_VF9'!L330</f>
        <v>M152594 ; HG62</v>
      </c>
      <c r="L329" s="237" t="str">
        <f>'[1]BASE DONNEES INGREDIENTS_VF9'!E330</f>
        <v>MAT</v>
      </c>
    </row>
    <row r="330" spans="4:12" ht="15" x14ac:dyDescent="0.25">
      <c r="D330" s="235" t="str">
        <f>'[1]BASE DONNEES INGREDIENTS_VF9'!F331</f>
        <v>FILTRE</v>
      </c>
      <c r="E330" s="318" t="str">
        <f>'[1]BASE DONNEES INGREDIENTS_VF9'!G331</f>
        <v>HG62F</v>
      </c>
      <c r="F330" s="318">
        <f>'[1]BASE DONNEES INGREDIENTS_VF9'!H331</f>
        <v>0</v>
      </c>
      <c r="G330" s="235">
        <f>'[1]BASE DONNEES INGREDIENTS_VF9'!I331</f>
        <v>0</v>
      </c>
      <c r="H330" s="235" t="str">
        <f>'[1]BASE DONNEES INGREDIENTS_VF9'!J331</f>
        <v>MATIERE FILTREE REGRANULE GREG</v>
      </c>
      <c r="I330" s="235" t="str">
        <f>'[1]BASE DONNEES INGREDIENTS_VF9'!K331</f>
        <v xml:space="preserve">HG62F ; </v>
      </c>
      <c r="J330" s="236" t="str">
        <f>'[1]BASE DONNEES INGREDIENTS_VF9'!L331</f>
        <v xml:space="preserve"> ; HG62F</v>
      </c>
      <c r="L330" s="234" t="str">
        <f>'[1]BASE DONNEES INGREDIENTS_VF9'!E331</f>
        <v>BRO</v>
      </c>
    </row>
    <row r="331" spans="4:12" x14ac:dyDescent="0.2">
      <c r="D331" s="238" t="str">
        <f>'[1]BASE DONNEES INGREDIENTS_VF9'!F332</f>
        <v>COLORANT</v>
      </c>
      <c r="E331" s="319" t="str">
        <f>'[1]BASE DONNEES INGREDIENTS_VF9'!G332</f>
        <v>HG88</v>
      </c>
      <c r="F331" s="319" t="str">
        <f>'[1]BASE DONNEES INGREDIENTS_VF9'!H332</f>
        <v>CC10051495RG</v>
      </c>
      <c r="G331" s="238" t="str">
        <f>'[1]BASE DONNEES INGREDIENTS_VF9'!I332</f>
        <v>Polyone</v>
      </c>
      <c r="H331" s="238" t="str">
        <f>'[1]BASE DONNEES INGREDIENTS_VF9'!J332</f>
        <v>COLORANT GRIS MAUVE</v>
      </c>
      <c r="I331" s="238" t="str">
        <f>'[1]BASE DONNEES INGREDIENTS_VF9'!K332</f>
        <v>HG88 ; CC10051495RG</v>
      </c>
      <c r="J331" s="239" t="str">
        <f>'[1]BASE DONNEES INGREDIENTS_VF9'!L332</f>
        <v>CC10051495RG ; HG88</v>
      </c>
      <c r="L331" s="237" t="str">
        <f>'[1]BASE DONNEES INGREDIENTS_VF9'!E332</f>
        <v>MAT</v>
      </c>
    </row>
    <row r="332" spans="4:12" ht="15" x14ac:dyDescent="0.25">
      <c r="D332" s="235" t="str">
        <f>'[1]BASE DONNEES INGREDIENTS_VF9'!F333</f>
        <v>FILTRE</v>
      </c>
      <c r="E332" s="318" t="str">
        <f>'[1]BASE DONNEES INGREDIENTS_VF9'!G333</f>
        <v>M90F</v>
      </c>
      <c r="F332" s="318">
        <f>'[1]BASE DONNEES INGREDIENTS_VF9'!H333</f>
        <v>0</v>
      </c>
      <c r="G332" s="235">
        <f>'[1]BASE DONNEES INGREDIENTS_VF9'!I333</f>
        <v>0</v>
      </c>
      <c r="H332" s="235" t="str">
        <f>'[1]BASE DONNEES INGREDIENTS_VF9'!J333</f>
        <v>FILTRE RGT ET REV</v>
      </c>
      <c r="I332" s="235" t="str">
        <f>'[1]BASE DONNEES INGREDIENTS_VF9'!K333</f>
        <v xml:space="preserve">M90F ; </v>
      </c>
      <c r="J332" s="236" t="str">
        <f>'[1]BASE DONNEES INGREDIENTS_VF9'!L333</f>
        <v xml:space="preserve"> ; M90F</v>
      </c>
      <c r="L332" s="234" t="str">
        <f>'[1]BASE DONNEES INGREDIENTS_VF9'!E333</f>
        <v>BRO</v>
      </c>
    </row>
    <row r="333" spans="4:12" x14ac:dyDescent="0.2">
      <c r="D333" s="238" t="str">
        <f>'[1]BASE DONNEES INGREDIENTS_VF9'!F334</f>
        <v>FILTRE</v>
      </c>
      <c r="E333" s="319" t="str">
        <f>'[1]BASE DONNEES INGREDIENTS_VF9'!G334</f>
        <v>MCMENF</v>
      </c>
      <c r="F333" s="319">
        <f>'[1]BASE DONNEES INGREDIENTS_VF9'!H334</f>
        <v>0</v>
      </c>
      <c r="G333" s="238">
        <f>'[1]BASE DONNEES INGREDIENTS_VF9'!I334</f>
        <v>0</v>
      </c>
      <c r="H333" s="238" t="str">
        <f>'[1]BASE DONNEES INGREDIENTS_VF9'!J334</f>
        <v>FILTRE MELANGE  couleurs menui</v>
      </c>
      <c r="I333" s="238" t="str">
        <f>'[1]BASE DONNEES INGREDIENTS_VF9'!K334</f>
        <v xml:space="preserve">MCMENF ; </v>
      </c>
      <c r="J333" s="239" t="str">
        <f>'[1]BASE DONNEES INGREDIENTS_VF9'!L334</f>
        <v xml:space="preserve"> ; MCMENF</v>
      </c>
      <c r="L333" s="237" t="str">
        <f>'[1]BASE DONNEES INGREDIENTS_VF9'!E334</f>
        <v>BRO</v>
      </c>
    </row>
    <row r="334" spans="4:12" ht="15" x14ac:dyDescent="0.25">
      <c r="D334" s="235" t="str">
        <f>'[1]BASE DONNEES INGREDIENTS_VF9'!F335</f>
        <v>BROYE</v>
      </c>
      <c r="E334" s="318" t="str">
        <f>'[1]BASE DONNEES INGREDIENTS_VF9'!G335</f>
        <v>MCMENUISERIE</v>
      </c>
      <c r="F334" s="318">
        <f>'[1]BASE DONNEES INGREDIENTS_VF9'!H335</f>
        <v>0</v>
      </c>
      <c r="G334" s="235">
        <f>'[1]BASE DONNEES INGREDIENTS_VF9'!I335</f>
        <v>0</v>
      </c>
      <c r="H334" s="235" t="str">
        <f>'[1]BASE DONNEES INGREDIENTS_VF9'!J335</f>
        <v>BROYE MELANGE COULEUR MENUISER</v>
      </c>
      <c r="I334" s="235" t="str">
        <f>'[1]BASE DONNEES INGREDIENTS_VF9'!K335</f>
        <v xml:space="preserve">MCMENUISERIE ; </v>
      </c>
      <c r="J334" s="236" t="str">
        <f>'[1]BASE DONNEES INGREDIENTS_VF9'!L335</f>
        <v xml:space="preserve"> ; MCMENUISERIE</v>
      </c>
      <c r="L334" s="234" t="str">
        <f>'[1]BASE DONNEES INGREDIENTS_VF9'!E335</f>
        <v>BRO</v>
      </c>
    </row>
    <row r="335" spans="4:12" x14ac:dyDescent="0.2">
      <c r="D335" s="238" t="str">
        <f>'[1]BASE DONNEES INGREDIENTS_VF9'!F336</f>
        <v>FILTRE</v>
      </c>
      <c r="E335" s="319" t="str">
        <f>'[1]BASE DONNEES INGREDIENTS_VF9'!G336</f>
        <v>PMMAF</v>
      </c>
      <c r="F335" s="319">
        <f>'[1]BASE DONNEES INGREDIENTS_VF9'!H336</f>
        <v>0</v>
      </c>
      <c r="G335" s="238">
        <f>'[1]BASE DONNEES INGREDIENTS_VF9'!I336</f>
        <v>0</v>
      </c>
      <c r="H335" s="238" t="str">
        <f>'[1]BASE DONNEES INGREDIENTS_VF9'!J336</f>
        <v>BROYE PMMA  FILTRE</v>
      </c>
      <c r="I335" s="238" t="str">
        <f>'[1]BASE DONNEES INGREDIENTS_VF9'!K336</f>
        <v xml:space="preserve">PMMAF ; </v>
      </c>
      <c r="J335" s="239" t="str">
        <f>'[1]BASE DONNEES INGREDIENTS_VF9'!L336</f>
        <v xml:space="preserve"> ; PMMAF</v>
      </c>
      <c r="L335" s="237" t="str">
        <f>'[1]BASE DONNEES INGREDIENTS_VF9'!E336</f>
        <v>BRO</v>
      </c>
    </row>
    <row r="336" spans="4:12" ht="15" x14ac:dyDescent="0.25">
      <c r="D336" s="235" t="str">
        <f>'[1]BASE DONNEES INGREDIENTS_VF9'!F337</f>
        <v>BROYE</v>
      </c>
      <c r="E336" s="318" t="str">
        <f>'[1]BASE DONNEES INGREDIENTS_VF9'!G337</f>
        <v>PURGEB</v>
      </c>
      <c r="F336" s="318">
        <f>'[1]BASE DONNEES INGREDIENTS_VF9'!H337</f>
        <v>0</v>
      </c>
      <c r="G336" s="235">
        <f>'[1]BASE DONNEES INGREDIENTS_VF9'!I337</f>
        <v>0</v>
      </c>
      <c r="H336" s="235" t="str">
        <f>'[1]BASE DONNEES INGREDIENTS_VF9'!J337</f>
        <v>PURGEB</v>
      </c>
      <c r="I336" s="235" t="str">
        <f>'[1]BASE DONNEES INGREDIENTS_VF9'!K337</f>
        <v xml:space="preserve">PURGEB ; </v>
      </c>
      <c r="J336" s="236" t="str">
        <f>'[1]BASE DONNEES INGREDIENTS_VF9'!L337</f>
        <v xml:space="preserve"> ; PURGEB</v>
      </c>
      <c r="L336" s="234" t="str">
        <f>'[1]BASE DONNEES INGREDIENTS_VF9'!E337</f>
        <v>BRO</v>
      </c>
    </row>
    <row r="337" spans="4:12" x14ac:dyDescent="0.2">
      <c r="D337" s="238" t="str">
        <f>'[1]BASE DONNEES INGREDIENTS_VF9'!F338</f>
        <v>BROYE</v>
      </c>
      <c r="E337" s="319" t="str">
        <f>'[1]BASE DONNEES INGREDIENTS_VF9'!G338</f>
        <v>PURGECAZN</v>
      </c>
      <c r="F337" s="319" t="str">
        <f>'[1]BASE DONNEES INGREDIENTS_VF9'!H338</f>
        <v>PURGECAZN</v>
      </c>
      <c r="G337" s="238">
        <f>'[1]BASE DONNEES INGREDIENTS_VF9'!I338</f>
        <v>0</v>
      </c>
      <c r="H337" s="238" t="str">
        <f>'[1]BASE DONNEES INGREDIENTS_VF9'!J338</f>
        <v>PURGECAZN</v>
      </c>
      <c r="I337" s="238" t="str">
        <f>'[1]BASE DONNEES INGREDIENTS_VF9'!K338</f>
        <v>PURGECAZN ; PURGECAZN</v>
      </c>
      <c r="J337" s="239" t="str">
        <f>'[1]BASE DONNEES INGREDIENTS_VF9'!L338</f>
        <v>PURGECAZN ; PURGECAZN</v>
      </c>
      <c r="L337" s="237" t="str">
        <f>'[1]BASE DONNEES INGREDIENTS_VF9'!E338</f>
        <v>BRO</v>
      </c>
    </row>
    <row r="338" spans="4:12" ht="15" x14ac:dyDescent="0.25">
      <c r="D338" s="235" t="str">
        <f>'[1]BASE DONNEES INGREDIENTS_VF9'!F339</f>
        <v>GRANULE</v>
      </c>
      <c r="E338" s="318" t="str">
        <f>'[1]BASE DONNEES INGREDIENTS_VF9'!G339</f>
        <v>PURGE-CAZN</v>
      </c>
      <c r="F338" s="318" t="str">
        <f>'[1]BASE DONNEES INGREDIENTS_VF9'!H339</f>
        <v>PURGE-CAZN</v>
      </c>
      <c r="G338" s="235">
        <f>'[1]BASE DONNEES INGREDIENTS_VF9'!I339</f>
        <v>0</v>
      </c>
      <c r="H338" s="235" t="str">
        <f>'[1]BASE DONNEES INGREDIENTS_VF9'!J339</f>
        <v>Purge</v>
      </c>
      <c r="I338" s="235" t="str">
        <f>'[1]BASE DONNEES INGREDIENTS_VF9'!K339</f>
        <v>PURGE-CAZN ; PURGE-CAZN</v>
      </c>
      <c r="J338" s="236" t="str">
        <f>'[1]BASE DONNEES INGREDIENTS_VF9'!L339</f>
        <v>PURGE-CAZN ; PURGE-CAZN</v>
      </c>
      <c r="L338" s="234" t="str">
        <f>'[1]BASE DONNEES INGREDIENTS_VF9'!E339</f>
        <v>MAT</v>
      </c>
    </row>
    <row r="339" spans="4:12" x14ac:dyDescent="0.2">
      <c r="D339" s="238" t="str">
        <f>'[1]BASE DONNEES INGREDIENTS_VF9'!F340</f>
        <v>BROYE</v>
      </c>
      <c r="E339" s="319" t="str">
        <f>'[1]BASE DONNEES INGREDIENTS_VF9'!G340</f>
        <v>PURGEDGP</v>
      </c>
      <c r="F339" s="319">
        <f>'[1]BASE DONNEES INGREDIENTS_VF9'!H340</f>
        <v>0</v>
      </c>
      <c r="G339" s="238">
        <f>'[1]BASE DONNEES INGREDIENTS_VF9'!I340</f>
        <v>0</v>
      </c>
      <c r="H339" s="238" t="str">
        <f>'[1]BASE DONNEES INGREDIENTS_VF9'!J340</f>
        <v>PURGEDGP</v>
      </c>
      <c r="I339" s="238" t="str">
        <f>'[1]BASE DONNEES INGREDIENTS_VF9'!K340</f>
        <v xml:space="preserve">PURGEDGP ; </v>
      </c>
      <c r="J339" s="239" t="str">
        <f>'[1]BASE DONNEES INGREDIENTS_VF9'!L340</f>
        <v xml:space="preserve"> ; PURGEDGP</v>
      </c>
      <c r="L339" s="237" t="str">
        <f>'[1]BASE DONNEES INGREDIENTS_VF9'!E340</f>
        <v>BRO</v>
      </c>
    </row>
    <row r="340" spans="4:12" ht="15" x14ac:dyDescent="0.25">
      <c r="D340" s="235" t="str">
        <f>'[1]BASE DONNEES INGREDIENTS_VF9'!F341</f>
        <v>BROYE</v>
      </c>
      <c r="E340" s="318" t="str">
        <f>'[1]BASE DONNEES INGREDIENTS_VF9'!G341</f>
        <v>PURGEDPC</v>
      </c>
      <c r="F340" s="318">
        <f>'[1]BASE DONNEES INGREDIENTS_VF9'!H341</f>
        <v>0</v>
      </c>
      <c r="G340" s="235">
        <f>'[1]BASE DONNEES INGREDIENTS_VF9'!I341</f>
        <v>0</v>
      </c>
      <c r="H340" s="235" t="str">
        <f>'[1]BASE DONNEES INGREDIENTS_VF9'!J341</f>
        <v>PURGE VERTE</v>
      </c>
      <c r="I340" s="235" t="str">
        <f>'[1]BASE DONNEES INGREDIENTS_VF9'!K341</f>
        <v xml:space="preserve">PURGEDPC ; </v>
      </c>
      <c r="J340" s="236" t="str">
        <f>'[1]BASE DONNEES INGREDIENTS_VF9'!L341</f>
        <v xml:space="preserve"> ; PURGEDPC</v>
      </c>
      <c r="L340" s="234" t="str">
        <f>'[1]BASE DONNEES INGREDIENTS_VF9'!E341</f>
        <v>BRO</v>
      </c>
    </row>
    <row r="341" spans="4:12" x14ac:dyDescent="0.2">
      <c r="D341" s="238" t="str">
        <f>'[1]BASE DONNEES INGREDIENTS_VF9'!F342</f>
        <v>GRANULE</v>
      </c>
      <c r="E341" s="319" t="str">
        <f>'[1]BASE DONNEES INGREDIENTS_VF9'!G342</f>
        <v>PURGE-GX</v>
      </c>
      <c r="F341" s="319" t="str">
        <f>'[1]BASE DONNEES INGREDIENTS_VF9'!H342</f>
        <v>PURGE-GX</v>
      </c>
      <c r="G341" s="238">
        <f>'[1]BASE DONNEES INGREDIENTS_VF9'!I342</f>
        <v>0</v>
      </c>
      <c r="H341" s="238" t="str">
        <f>'[1]BASE DONNEES INGREDIENTS_VF9'!J342</f>
        <v>Purge</v>
      </c>
      <c r="I341" s="238" t="str">
        <f>'[1]BASE DONNEES INGREDIENTS_VF9'!K342</f>
        <v>PURGE-GX ; PURGE-GX</v>
      </c>
      <c r="J341" s="239" t="str">
        <f>'[1]BASE DONNEES INGREDIENTS_VF9'!L342</f>
        <v>PURGE-GX ; PURGE-GX</v>
      </c>
      <c r="L341" s="237" t="str">
        <f>'[1]BASE DONNEES INGREDIENTS_VF9'!E342</f>
        <v>MAT</v>
      </c>
    </row>
    <row r="342" spans="4:12" ht="15" x14ac:dyDescent="0.25">
      <c r="D342" s="235" t="str">
        <f>'[1]BASE DONNEES INGREDIENTS_VF9'!F343</f>
        <v>COLORANT</v>
      </c>
      <c r="E342" s="318" t="str">
        <f>'[1]BASE DONNEES INGREDIENTS_VF9'!G343</f>
        <v>QD09</v>
      </c>
      <c r="F342" s="318" t="str">
        <f>'[1]BASE DONNEES INGREDIENTS_VF9'!H343</f>
        <v>M153631</v>
      </c>
      <c r="G342" s="235" t="str">
        <f>'[1]BASE DONNEES INGREDIENTS_VF9'!I343</f>
        <v>ELIAN</v>
      </c>
      <c r="H342" s="235" t="str">
        <f>'[1]BASE DONNEES INGREDIENTS_VF9'!J343</f>
        <v>MM GRIS ANTHRACITE</v>
      </c>
      <c r="I342" s="235" t="str">
        <f>'[1]BASE DONNEES INGREDIENTS_VF9'!K343</f>
        <v>QD09 ; M153631</v>
      </c>
      <c r="J342" s="236" t="str">
        <f>'[1]BASE DONNEES INGREDIENTS_VF9'!L343</f>
        <v>M153631 ; QD09</v>
      </c>
      <c r="L342" s="234" t="str">
        <f>'[1]BASE DONNEES INGREDIENTS_VF9'!E343</f>
        <v>MAT</v>
      </c>
    </row>
    <row r="343" spans="4:12" x14ac:dyDescent="0.2">
      <c r="D343" s="238" t="str">
        <f>'[1]BASE DONNEES INGREDIENTS_VF9'!F344</f>
        <v>POUDRE</v>
      </c>
      <c r="E343" s="319" t="str">
        <f>'[1]BASE DONNEES INGREDIENTS_VF9'!G344</f>
        <v>REBUT</v>
      </c>
      <c r="F343" s="319" t="str">
        <f>'[1]BASE DONNEES INGREDIENTS_VF9'!H344</f>
        <v>REBUT</v>
      </c>
      <c r="G343" s="238" t="str">
        <f>'[1]BASE DONNEES INGREDIENTS_VF9'!I344</f>
        <v>GROSFILLEX</v>
      </c>
      <c r="H343" s="238" t="str">
        <f>'[1]BASE DONNEES INGREDIENTS_VF9'!J344</f>
        <v>Rebut</v>
      </c>
      <c r="I343" s="238" t="str">
        <f>'[1]BASE DONNEES INGREDIENTS_VF9'!K344</f>
        <v>REBUT ; REBUT</v>
      </c>
      <c r="J343" s="239" t="str">
        <f>'[1]BASE DONNEES INGREDIENTS_VF9'!L344</f>
        <v>REBUT ; REBUT</v>
      </c>
      <c r="L343" s="237" t="str">
        <f>'[1]BASE DONNEES INGREDIENTS_VF9'!E344</f>
        <v>MAT</v>
      </c>
    </row>
    <row r="344" spans="4:12" ht="15" x14ac:dyDescent="0.25">
      <c r="D344" s="235" t="str">
        <f>'[1]BASE DONNEES INGREDIENTS_VF9'!F345</f>
        <v>STABILISANT</v>
      </c>
      <c r="E344" s="318" t="str">
        <f>'[1]BASE DONNEES INGREDIENTS_VF9'!G345</f>
        <v>X</v>
      </c>
      <c r="F344" s="318" t="str">
        <f>'[1]BASE DONNEES INGREDIENTS_VF9'!H345</f>
        <v>CZ2222</v>
      </c>
      <c r="G344" s="235" t="str">
        <f>'[1]BASE DONNEES INGREDIENTS_VF9'!I345</f>
        <v>REAGENS</v>
      </c>
      <c r="H344" s="235" t="e">
        <f>'[1]BASE DONNEES INGREDIENTS_VF9'!J345</f>
        <v>#N/A</v>
      </c>
      <c r="I344" s="235" t="str">
        <f>'[1]BASE DONNEES INGREDIENTS_VF9'!K345</f>
        <v>X ; CZ2222</v>
      </c>
      <c r="J344" s="236" t="str">
        <f>'[1]BASE DONNEES INGREDIENTS_VF9'!L345</f>
        <v>CZ2222 ; X</v>
      </c>
      <c r="L344" s="234" t="str">
        <f>'[1]BASE DONNEES INGREDIENTS_VF9'!E345</f>
        <v>MAT</v>
      </c>
    </row>
    <row r="345" spans="4:12" x14ac:dyDescent="0.2">
      <c r="D345" s="238" t="str">
        <f>'[1]BASE DONNEES INGREDIENTS_VF9'!F346</f>
        <v>BROYE</v>
      </c>
      <c r="E345" s="319" t="str">
        <f>'[1]BASE DONNEES INGREDIENTS_VF9'!G346</f>
        <v>125UBROYE</v>
      </c>
      <c r="F345" s="319" t="str">
        <f>'[1]BASE DONNEES INGREDIENTS_VF9'!H346</f>
        <v>WPC BEOLOGIC</v>
      </c>
      <c r="G345" s="238">
        <f>'[1]BASE DONNEES INGREDIENTS_VF9'!I346</f>
        <v>0</v>
      </c>
      <c r="H345" s="238" t="str">
        <f>'[1]BASE DONNEES INGREDIENTS_VF9'!J346</f>
        <v>BROYE HAB 125U BRUT ET IMPRIME</v>
      </c>
      <c r="I345" s="238" t="str">
        <f>'[1]BASE DONNEES INGREDIENTS_VF9'!K346</f>
        <v>125UBROYE ; WPC BEOLOGIC</v>
      </c>
      <c r="J345" s="239" t="str">
        <f>'[1]BASE DONNEES INGREDIENTS_VF9'!L346</f>
        <v>WPC BEOLOGIC ; 125UBROYE</v>
      </c>
      <c r="L345" s="237" t="str">
        <f>'[1]BASE DONNEES INGREDIENTS_VF9'!E346</f>
        <v>BRO</v>
      </c>
    </row>
    <row r="346" spans="4:12" ht="15" x14ac:dyDescent="0.25">
      <c r="D346" s="235">
        <f>'[1]BASE DONNEES INGREDIENTS_VF9'!F347</f>
        <v>0</v>
      </c>
      <c r="E346" s="318">
        <f>'[1]BASE DONNEES INGREDIENTS_VF9'!G347</f>
        <v>0</v>
      </c>
      <c r="F346" s="318">
        <f>'[1]BASE DONNEES INGREDIENTS_VF9'!H347</f>
        <v>0</v>
      </c>
      <c r="G346" s="235">
        <f>'[1]BASE DONNEES INGREDIENTS_VF9'!I347</f>
        <v>0</v>
      </c>
      <c r="H346" s="235">
        <f>'[1]BASE DONNEES INGREDIENTS_VF9'!J347</f>
        <v>0</v>
      </c>
      <c r="I346" s="235">
        <f>'[1]BASE DONNEES INGREDIENTS_VF9'!K347</f>
        <v>0</v>
      </c>
      <c r="J346" s="236">
        <f>'[1]BASE DONNEES INGREDIENTS_VF9'!L347</f>
        <v>0</v>
      </c>
      <c r="L346" s="234">
        <f>'[1]BASE DONNEES INGREDIENTS_VF9'!E347</f>
        <v>0</v>
      </c>
    </row>
    <row r="347" spans="4:12" x14ac:dyDescent="0.2">
      <c r="D347" s="238">
        <f>'[1]BASE DONNEES INGREDIENTS_VF9'!F348</f>
        <v>0</v>
      </c>
      <c r="E347" s="319">
        <f>'[1]BASE DONNEES INGREDIENTS_VF9'!G348</f>
        <v>0</v>
      </c>
      <c r="F347" s="319">
        <f>'[1]BASE DONNEES INGREDIENTS_VF9'!H348</f>
        <v>0</v>
      </c>
      <c r="G347" s="238">
        <f>'[1]BASE DONNEES INGREDIENTS_VF9'!I348</f>
        <v>0</v>
      </c>
      <c r="H347" s="238">
        <f>'[1]BASE DONNEES INGREDIENTS_VF9'!J348</f>
        <v>0</v>
      </c>
      <c r="I347" s="238">
        <f>'[1]BASE DONNEES INGREDIENTS_VF9'!K348</f>
        <v>0</v>
      </c>
      <c r="J347" s="239">
        <f>'[1]BASE DONNEES INGREDIENTS_VF9'!L348</f>
        <v>0</v>
      </c>
      <c r="L347" s="237">
        <f>'[1]BASE DONNEES INGREDIENTS_VF9'!E348</f>
        <v>0</v>
      </c>
    </row>
    <row r="348" spans="4:12" ht="15" x14ac:dyDescent="0.25">
      <c r="D348" s="235">
        <f>'[1]BASE DONNEES INGREDIENTS_VF9'!F349</f>
        <v>0</v>
      </c>
      <c r="E348" s="318">
        <f>'[1]BASE DONNEES INGREDIENTS_VF9'!G349</f>
        <v>0</v>
      </c>
      <c r="F348" s="318">
        <f>'[1]BASE DONNEES INGREDIENTS_VF9'!H349</f>
        <v>0</v>
      </c>
      <c r="G348" s="235">
        <f>'[1]BASE DONNEES INGREDIENTS_VF9'!I349</f>
        <v>0</v>
      </c>
      <c r="H348" s="235">
        <f>'[1]BASE DONNEES INGREDIENTS_VF9'!J349</f>
        <v>0</v>
      </c>
      <c r="I348" s="235">
        <f>'[1]BASE DONNEES INGREDIENTS_VF9'!K349</f>
        <v>0</v>
      </c>
      <c r="J348" s="236">
        <f>'[1]BASE DONNEES INGREDIENTS_VF9'!L349</f>
        <v>0</v>
      </c>
      <c r="L348" s="234">
        <f>'[1]BASE DONNEES INGREDIENTS_VF9'!E349</f>
        <v>0</v>
      </c>
    </row>
    <row r="349" spans="4:12" x14ac:dyDescent="0.2">
      <c r="D349" s="238">
        <f>'[1]BASE DONNEES INGREDIENTS_VF9'!F350</f>
        <v>0</v>
      </c>
      <c r="E349" s="319">
        <f>'[1]BASE DONNEES INGREDIENTS_VF9'!G350</f>
        <v>0</v>
      </c>
      <c r="F349" s="319">
        <f>'[1]BASE DONNEES INGREDIENTS_VF9'!H350</f>
        <v>0</v>
      </c>
      <c r="G349" s="238">
        <f>'[1]BASE DONNEES INGREDIENTS_VF9'!I350</f>
        <v>0</v>
      </c>
      <c r="H349" s="238">
        <f>'[1]BASE DONNEES INGREDIENTS_VF9'!J350</f>
        <v>0</v>
      </c>
      <c r="I349" s="238">
        <f>'[1]BASE DONNEES INGREDIENTS_VF9'!K350</f>
        <v>0</v>
      </c>
      <c r="J349" s="239">
        <f>'[1]BASE DONNEES INGREDIENTS_VF9'!L350</f>
        <v>0</v>
      </c>
      <c r="L349" s="237">
        <f>'[1]BASE DONNEES INGREDIENTS_VF9'!E350</f>
        <v>0</v>
      </c>
    </row>
    <row r="350" spans="4:12" ht="15" x14ac:dyDescent="0.25">
      <c r="D350" s="235">
        <f>'[1]BASE DONNEES INGREDIENTS_VF9'!F351</f>
        <v>0</v>
      </c>
      <c r="E350" s="318">
        <f>'[1]BASE DONNEES INGREDIENTS_VF9'!G351</f>
        <v>0</v>
      </c>
      <c r="F350" s="318">
        <f>'[1]BASE DONNEES INGREDIENTS_VF9'!H351</f>
        <v>0</v>
      </c>
      <c r="G350" s="235">
        <f>'[1]BASE DONNEES INGREDIENTS_VF9'!I351</f>
        <v>0</v>
      </c>
      <c r="H350" s="235">
        <f>'[1]BASE DONNEES INGREDIENTS_VF9'!J351</f>
        <v>0</v>
      </c>
      <c r="I350" s="235">
        <f>'[1]BASE DONNEES INGREDIENTS_VF9'!K351</f>
        <v>0</v>
      </c>
      <c r="J350" s="236">
        <f>'[1]BASE DONNEES INGREDIENTS_VF9'!L351</f>
        <v>0</v>
      </c>
      <c r="L350" s="234">
        <f>'[1]BASE DONNEES INGREDIENTS_VF9'!E351</f>
        <v>0</v>
      </c>
    </row>
    <row r="351" spans="4:12" x14ac:dyDescent="0.2">
      <c r="D351" s="238">
        <f>'[1]BASE DONNEES INGREDIENTS_VF9'!F352</f>
        <v>0</v>
      </c>
      <c r="E351" s="319">
        <f>'[1]BASE DONNEES INGREDIENTS_VF9'!G352</f>
        <v>0</v>
      </c>
      <c r="F351" s="319">
        <f>'[1]BASE DONNEES INGREDIENTS_VF9'!H352</f>
        <v>0</v>
      </c>
      <c r="G351" s="238">
        <f>'[1]BASE DONNEES INGREDIENTS_VF9'!I352</f>
        <v>0</v>
      </c>
      <c r="H351" s="238">
        <f>'[1]BASE DONNEES INGREDIENTS_VF9'!J352</f>
        <v>0</v>
      </c>
      <c r="I351" s="238">
        <f>'[1]BASE DONNEES INGREDIENTS_VF9'!K352</f>
        <v>0</v>
      </c>
      <c r="J351" s="239">
        <f>'[1]BASE DONNEES INGREDIENTS_VF9'!L352</f>
        <v>0</v>
      </c>
      <c r="L351" s="237">
        <f>'[1]BASE DONNEES INGREDIENTS_VF9'!E352</f>
        <v>0</v>
      </c>
    </row>
    <row r="352" spans="4:12" ht="15" x14ac:dyDescent="0.25">
      <c r="D352" s="235">
        <f>'[1]BASE DONNEES INGREDIENTS_VF9'!F353</f>
        <v>0</v>
      </c>
      <c r="E352" s="318">
        <f>'[1]BASE DONNEES INGREDIENTS_VF9'!G353</f>
        <v>0</v>
      </c>
      <c r="F352" s="318">
        <f>'[1]BASE DONNEES INGREDIENTS_VF9'!H353</f>
        <v>0</v>
      </c>
      <c r="G352" s="235">
        <f>'[1]BASE DONNEES INGREDIENTS_VF9'!I353</f>
        <v>0</v>
      </c>
      <c r="H352" s="235">
        <f>'[1]BASE DONNEES INGREDIENTS_VF9'!J353</f>
        <v>0</v>
      </c>
      <c r="I352" s="235">
        <f>'[1]BASE DONNEES INGREDIENTS_VF9'!K353</f>
        <v>0</v>
      </c>
      <c r="J352" s="236">
        <f>'[1]BASE DONNEES INGREDIENTS_VF9'!L353</f>
        <v>0</v>
      </c>
      <c r="L352" s="234">
        <f>'[1]BASE DONNEES INGREDIENTS_VF9'!E353</f>
        <v>0</v>
      </c>
    </row>
    <row r="353" spans="4:12" x14ac:dyDescent="0.2">
      <c r="D353" s="238">
        <f>'[1]BASE DONNEES INGREDIENTS_VF9'!F354</f>
        <v>0</v>
      </c>
      <c r="E353" s="319">
        <f>'[1]BASE DONNEES INGREDIENTS_VF9'!G354</f>
        <v>0</v>
      </c>
      <c r="F353" s="319">
        <f>'[1]BASE DONNEES INGREDIENTS_VF9'!H354</f>
        <v>0</v>
      </c>
      <c r="G353" s="238">
        <f>'[1]BASE DONNEES INGREDIENTS_VF9'!I354</f>
        <v>0</v>
      </c>
      <c r="H353" s="238">
        <f>'[1]BASE DONNEES INGREDIENTS_VF9'!J354</f>
        <v>0</v>
      </c>
      <c r="I353" s="238">
        <f>'[1]BASE DONNEES INGREDIENTS_VF9'!K354</f>
        <v>0</v>
      </c>
      <c r="J353" s="239">
        <f>'[1]BASE DONNEES INGREDIENTS_VF9'!L354</f>
        <v>0</v>
      </c>
      <c r="L353" s="237">
        <f>'[1]BASE DONNEES INGREDIENTS_VF9'!E354</f>
        <v>0</v>
      </c>
    </row>
    <row r="354" spans="4:12" ht="15" x14ac:dyDescent="0.25">
      <c r="D354" s="235">
        <f>'[1]BASE DONNEES INGREDIENTS_VF9'!F355</f>
        <v>0</v>
      </c>
      <c r="E354" s="318">
        <f>'[1]BASE DONNEES INGREDIENTS_VF9'!G355</f>
        <v>0</v>
      </c>
      <c r="F354" s="318">
        <f>'[1]BASE DONNEES INGREDIENTS_VF9'!H355</f>
        <v>0</v>
      </c>
      <c r="G354" s="235">
        <f>'[1]BASE DONNEES INGREDIENTS_VF9'!I355</f>
        <v>0</v>
      </c>
      <c r="H354" s="235">
        <f>'[1]BASE DONNEES INGREDIENTS_VF9'!J355</f>
        <v>0</v>
      </c>
      <c r="I354" s="235">
        <f>'[1]BASE DONNEES INGREDIENTS_VF9'!K355</f>
        <v>0</v>
      </c>
      <c r="J354" s="236">
        <f>'[1]BASE DONNEES INGREDIENTS_VF9'!L355</f>
        <v>0</v>
      </c>
      <c r="L354" s="234">
        <f>'[1]BASE DONNEES INGREDIENTS_VF9'!E355</f>
        <v>0</v>
      </c>
    </row>
    <row r="355" spans="4:12" x14ac:dyDescent="0.2">
      <c r="D355" s="238">
        <f>'[1]BASE DONNEES INGREDIENTS_VF9'!F356</f>
        <v>0</v>
      </c>
      <c r="E355" s="319">
        <f>'[1]BASE DONNEES INGREDIENTS_VF9'!G356</f>
        <v>0</v>
      </c>
      <c r="F355" s="319">
        <f>'[1]BASE DONNEES INGREDIENTS_VF9'!H356</f>
        <v>0</v>
      </c>
      <c r="G355" s="238">
        <f>'[1]BASE DONNEES INGREDIENTS_VF9'!I356</f>
        <v>0</v>
      </c>
      <c r="H355" s="238">
        <f>'[1]BASE DONNEES INGREDIENTS_VF9'!J356</f>
        <v>0</v>
      </c>
      <c r="I355" s="238">
        <f>'[1]BASE DONNEES INGREDIENTS_VF9'!K356</f>
        <v>0</v>
      </c>
      <c r="J355" s="239">
        <f>'[1]BASE DONNEES INGREDIENTS_VF9'!L356</f>
        <v>0</v>
      </c>
      <c r="L355" s="237">
        <f>'[1]BASE DONNEES INGREDIENTS_VF9'!E356</f>
        <v>0</v>
      </c>
    </row>
    <row r="356" spans="4:12" ht="15" x14ac:dyDescent="0.25">
      <c r="D356" s="235">
        <f>'[1]BASE DONNEES INGREDIENTS_VF9'!F357</f>
        <v>0</v>
      </c>
      <c r="E356" s="318">
        <f>'[1]BASE DONNEES INGREDIENTS_VF9'!G357</f>
        <v>0</v>
      </c>
      <c r="F356" s="318">
        <f>'[1]BASE DONNEES INGREDIENTS_VF9'!H357</f>
        <v>0</v>
      </c>
      <c r="G356" s="235">
        <f>'[1]BASE DONNEES INGREDIENTS_VF9'!I357</f>
        <v>0</v>
      </c>
      <c r="H356" s="235">
        <f>'[1]BASE DONNEES INGREDIENTS_VF9'!J357</f>
        <v>0</v>
      </c>
      <c r="I356" s="235">
        <f>'[1]BASE DONNEES INGREDIENTS_VF9'!K357</f>
        <v>0</v>
      </c>
      <c r="J356" s="236">
        <f>'[1]BASE DONNEES INGREDIENTS_VF9'!L357</f>
        <v>0</v>
      </c>
      <c r="L356" s="234">
        <f>'[1]BASE DONNEES INGREDIENTS_VF9'!E357</f>
        <v>0</v>
      </c>
    </row>
    <row r="357" spans="4:12" x14ac:dyDescent="0.2">
      <c r="D357" s="238">
        <f>'[1]BASE DONNEES INGREDIENTS_VF9'!F358</f>
        <v>0</v>
      </c>
      <c r="E357" s="319">
        <f>'[1]BASE DONNEES INGREDIENTS_VF9'!G358</f>
        <v>0</v>
      </c>
      <c r="F357" s="319">
        <f>'[1]BASE DONNEES INGREDIENTS_VF9'!H358</f>
        <v>0</v>
      </c>
      <c r="G357" s="238">
        <f>'[1]BASE DONNEES INGREDIENTS_VF9'!I358</f>
        <v>0</v>
      </c>
      <c r="H357" s="238">
        <f>'[1]BASE DONNEES INGREDIENTS_VF9'!J358</f>
        <v>0</v>
      </c>
      <c r="I357" s="238">
        <f>'[1]BASE DONNEES INGREDIENTS_VF9'!K358</f>
        <v>0</v>
      </c>
      <c r="J357" s="239">
        <f>'[1]BASE DONNEES INGREDIENTS_VF9'!L358</f>
        <v>0</v>
      </c>
      <c r="L357" s="237">
        <f>'[1]BASE DONNEES INGREDIENTS_VF9'!E358</f>
        <v>0</v>
      </c>
    </row>
    <row r="358" spans="4:12" x14ac:dyDescent="0.2">
      <c r="D358" s="238">
        <f>'[1]BASE DONNEES INGREDIENTS_VF9'!F359</f>
        <v>0</v>
      </c>
      <c r="E358" s="319">
        <f>'[1]BASE DONNEES INGREDIENTS_VF9'!G359</f>
        <v>0</v>
      </c>
      <c r="F358" s="319">
        <f>'[1]BASE DONNEES INGREDIENTS_VF9'!H359</f>
        <v>0</v>
      </c>
      <c r="G358" s="238">
        <f>'[1]BASE DONNEES INGREDIENTS_VF9'!I359</f>
        <v>0</v>
      </c>
      <c r="H358" s="238">
        <f>'[1]BASE DONNEES INGREDIENTS_VF9'!J359</f>
        <v>0</v>
      </c>
      <c r="I358" s="238">
        <f>'[1]BASE DONNEES INGREDIENTS_VF9'!K359</f>
        <v>0</v>
      </c>
      <c r="J358" s="239">
        <f>'[1]BASE DONNEES INGREDIENTS_VF9'!L359</f>
        <v>0</v>
      </c>
      <c r="L358" s="237">
        <f>'[1]BASE DONNEES INGREDIENTS_VF9'!E359</f>
        <v>0</v>
      </c>
    </row>
    <row r="359" spans="4:12" x14ac:dyDescent="0.2">
      <c r="D359" s="238">
        <f>'[1]BASE DONNEES INGREDIENTS_VF9'!F360</f>
        <v>0</v>
      </c>
      <c r="E359" s="319">
        <f>'[1]BASE DONNEES INGREDIENTS_VF9'!G360</f>
        <v>0</v>
      </c>
      <c r="F359" s="319">
        <f>'[1]BASE DONNEES INGREDIENTS_VF9'!H360</f>
        <v>0</v>
      </c>
      <c r="G359" s="238">
        <f>'[1]BASE DONNEES INGREDIENTS_VF9'!I360</f>
        <v>0</v>
      </c>
      <c r="H359" s="238">
        <f>'[1]BASE DONNEES INGREDIENTS_VF9'!J360</f>
        <v>0</v>
      </c>
      <c r="I359" s="238">
        <f>'[1]BASE DONNEES INGREDIENTS_VF9'!K360</f>
        <v>0</v>
      </c>
      <c r="J359" s="239">
        <f>'[1]BASE DONNEES INGREDIENTS_VF9'!L360</f>
        <v>0</v>
      </c>
      <c r="L359" s="237">
        <f>'[1]BASE DONNEES INGREDIENTS_VF9'!E360</f>
        <v>0</v>
      </c>
    </row>
    <row r="360" spans="4:12" x14ac:dyDescent="0.2">
      <c r="D360" s="238">
        <f>'[1]BASE DONNEES INGREDIENTS_VF9'!F361</f>
        <v>0</v>
      </c>
      <c r="E360" s="319">
        <f>'[1]BASE DONNEES INGREDIENTS_VF9'!G361</f>
        <v>0</v>
      </c>
      <c r="F360" s="319">
        <f>'[1]BASE DONNEES INGREDIENTS_VF9'!H361</f>
        <v>0</v>
      </c>
      <c r="G360" s="238">
        <f>'[1]BASE DONNEES INGREDIENTS_VF9'!I361</f>
        <v>0</v>
      </c>
      <c r="H360" s="238">
        <f>'[1]BASE DONNEES INGREDIENTS_VF9'!J361</f>
        <v>0</v>
      </c>
      <c r="I360" s="238">
        <f>'[1]BASE DONNEES INGREDIENTS_VF9'!K361</f>
        <v>0</v>
      </c>
      <c r="J360" s="239">
        <f>'[1]BASE DONNEES INGREDIENTS_VF9'!L361</f>
        <v>0</v>
      </c>
      <c r="L360" s="237">
        <f>'[1]BASE DONNEES INGREDIENTS_VF9'!E361</f>
        <v>0</v>
      </c>
    </row>
    <row r="361" spans="4:12" x14ac:dyDescent="0.2">
      <c r="D361" s="238">
        <f>'[1]BASE DONNEES INGREDIENTS_VF9'!F362</f>
        <v>0</v>
      </c>
      <c r="E361" s="319">
        <f>'[1]BASE DONNEES INGREDIENTS_VF9'!G362</f>
        <v>0</v>
      </c>
      <c r="F361" s="319">
        <f>'[1]BASE DONNEES INGREDIENTS_VF9'!H362</f>
        <v>0</v>
      </c>
      <c r="G361" s="238">
        <f>'[1]BASE DONNEES INGREDIENTS_VF9'!I362</f>
        <v>0</v>
      </c>
      <c r="H361" s="238">
        <f>'[1]BASE DONNEES INGREDIENTS_VF9'!J362</f>
        <v>0</v>
      </c>
      <c r="I361" s="238">
        <f>'[1]BASE DONNEES INGREDIENTS_VF9'!K362</f>
        <v>0</v>
      </c>
      <c r="J361" s="239">
        <f>'[1]BASE DONNEES INGREDIENTS_VF9'!L362</f>
        <v>0</v>
      </c>
      <c r="L361" s="237">
        <f>'[1]BASE DONNEES INGREDIENTS_VF9'!E362</f>
        <v>0</v>
      </c>
    </row>
    <row r="362" spans="4:12" x14ac:dyDescent="0.2">
      <c r="D362" s="238">
        <f>'[1]BASE DONNEES INGREDIENTS_VF9'!F363</f>
        <v>0</v>
      </c>
      <c r="E362" s="319">
        <f>'[1]BASE DONNEES INGREDIENTS_VF9'!G363</f>
        <v>0</v>
      </c>
      <c r="F362" s="319">
        <f>'[1]BASE DONNEES INGREDIENTS_VF9'!H363</f>
        <v>0</v>
      </c>
      <c r="G362" s="238">
        <f>'[1]BASE DONNEES INGREDIENTS_VF9'!I363</f>
        <v>0</v>
      </c>
      <c r="H362" s="238">
        <f>'[1]BASE DONNEES INGREDIENTS_VF9'!J363</f>
        <v>0</v>
      </c>
      <c r="I362" s="238">
        <f>'[1]BASE DONNEES INGREDIENTS_VF9'!K363</f>
        <v>0</v>
      </c>
      <c r="J362" s="239">
        <f>'[1]BASE DONNEES INGREDIENTS_VF9'!L363</f>
        <v>0</v>
      </c>
      <c r="L362" s="237">
        <f>'[1]BASE DONNEES INGREDIENTS_VF9'!E363</f>
        <v>0</v>
      </c>
    </row>
    <row r="363" spans="4:12" x14ac:dyDescent="0.2">
      <c r="D363" s="238">
        <f>'[1]BASE DONNEES INGREDIENTS_VF9'!F364</f>
        <v>0</v>
      </c>
      <c r="E363" s="319">
        <f>'[1]BASE DONNEES INGREDIENTS_VF9'!G364</f>
        <v>0</v>
      </c>
      <c r="F363" s="319">
        <f>'[1]BASE DONNEES INGREDIENTS_VF9'!H364</f>
        <v>0</v>
      </c>
      <c r="G363" s="238">
        <f>'[1]BASE DONNEES INGREDIENTS_VF9'!I364</f>
        <v>0</v>
      </c>
      <c r="H363" s="238">
        <f>'[1]BASE DONNEES INGREDIENTS_VF9'!J364</f>
        <v>0</v>
      </c>
      <c r="I363" s="238">
        <f>'[1]BASE DONNEES INGREDIENTS_VF9'!K364</f>
        <v>0</v>
      </c>
      <c r="J363" s="239">
        <f>'[1]BASE DONNEES INGREDIENTS_VF9'!L364</f>
        <v>0</v>
      </c>
      <c r="L363" s="237">
        <f>'[1]BASE DONNEES INGREDIENTS_VF9'!E364</f>
        <v>0</v>
      </c>
    </row>
    <row r="364" spans="4:12" x14ac:dyDescent="0.2">
      <c r="D364" s="238">
        <f>'[1]BASE DONNEES INGREDIENTS_VF9'!F365</f>
        <v>0</v>
      </c>
      <c r="E364" s="319">
        <f>'[1]BASE DONNEES INGREDIENTS_VF9'!G365</f>
        <v>0</v>
      </c>
      <c r="F364" s="319">
        <f>'[1]BASE DONNEES INGREDIENTS_VF9'!H365</f>
        <v>0</v>
      </c>
      <c r="G364" s="238">
        <f>'[1]BASE DONNEES INGREDIENTS_VF9'!I365</f>
        <v>0</v>
      </c>
      <c r="H364" s="238">
        <f>'[1]BASE DONNEES INGREDIENTS_VF9'!J365</f>
        <v>0</v>
      </c>
      <c r="I364" s="238">
        <f>'[1]BASE DONNEES INGREDIENTS_VF9'!K365</f>
        <v>0</v>
      </c>
      <c r="J364" s="239">
        <f>'[1]BASE DONNEES INGREDIENTS_VF9'!L365</f>
        <v>0</v>
      </c>
      <c r="L364" s="237">
        <f>'[1]BASE DONNEES INGREDIENTS_VF9'!E365</f>
        <v>0</v>
      </c>
    </row>
    <row r="365" spans="4:12" x14ac:dyDescent="0.2">
      <c r="D365" s="238">
        <f>'[1]BASE DONNEES INGREDIENTS_VF9'!F366</f>
        <v>0</v>
      </c>
      <c r="E365" s="319">
        <f>'[1]BASE DONNEES INGREDIENTS_VF9'!G366</f>
        <v>0</v>
      </c>
      <c r="F365" s="319">
        <f>'[1]BASE DONNEES INGREDIENTS_VF9'!H366</f>
        <v>0</v>
      </c>
      <c r="G365" s="238">
        <f>'[1]BASE DONNEES INGREDIENTS_VF9'!I366</f>
        <v>0</v>
      </c>
      <c r="H365" s="238">
        <f>'[1]BASE DONNEES INGREDIENTS_VF9'!J366</f>
        <v>0</v>
      </c>
      <c r="I365" s="238">
        <f>'[1]BASE DONNEES INGREDIENTS_VF9'!K366</f>
        <v>0</v>
      </c>
      <c r="J365" s="239">
        <f>'[1]BASE DONNEES INGREDIENTS_VF9'!L366</f>
        <v>0</v>
      </c>
      <c r="L365" s="237">
        <f>'[1]BASE DONNEES INGREDIENTS_VF9'!E366</f>
        <v>0</v>
      </c>
    </row>
    <row r="366" spans="4:12" x14ac:dyDescent="0.2">
      <c r="D366" s="238">
        <f>'[1]BASE DONNEES INGREDIENTS_VF9'!F367</f>
        <v>0</v>
      </c>
      <c r="E366" s="319">
        <f>'[1]BASE DONNEES INGREDIENTS_VF9'!G367</f>
        <v>0</v>
      </c>
      <c r="F366" s="319">
        <f>'[1]BASE DONNEES INGREDIENTS_VF9'!H367</f>
        <v>0</v>
      </c>
      <c r="G366" s="238">
        <f>'[1]BASE DONNEES INGREDIENTS_VF9'!I367</f>
        <v>0</v>
      </c>
      <c r="H366" s="238">
        <f>'[1]BASE DONNEES INGREDIENTS_VF9'!J367</f>
        <v>0</v>
      </c>
      <c r="I366" s="238">
        <f>'[1]BASE DONNEES INGREDIENTS_VF9'!K367</f>
        <v>0</v>
      </c>
      <c r="J366" s="239">
        <f>'[1]BASE DONNEES INGREDIENTS_VF9'!L367</f>
        <v>0</v>
      </c>
      <c r="L366" s="237">
        <f>'[1]BASE DONNEES INGREDIENTS_VF9'!E367</f>
        <v>0</v>
      </c>
    </row>
    <row r="367" spans="4:12" x14ac:dyDescent="0.2">
      <c r="D367" s="238">
        <f>'[1]BASE DONNEES INGREDIENTS_VF9'!F368</f>
        <v>0</v>
      </c>
      <c r="E367" s="319">
        <f>'[1]BASE DONNEES INGREDIENTS_VF9'!G368</f>
        <v>0</v>
      </c>
      <c r="F367" s="319">
        <f>'[1]BASE DONNEES INGREDIENTS_VF9'!H368</f>
        <v>0</v>
      </c>
      <c r="G367" s="238">
        <f>'[1]BASE DONNEES INGREDIENTS_VF9'!I368</f>
        <v>0</v>
      </c>
      <c r="H367" s="238">
        <f>'[1]BASE DONNEES INGREDIENTS_VF9'!J368</f>
        <v>0</v>
      </c>
      <c r="I367" s="238">
        <f>'[1]BASE DONNEES INGREDIENTS_VF9'!K368</f>
        <v>0</v>
      </c>
      <c r="J367" s="239">
        <f>'[1]BASE DONNEES INGREDIENTS_VF9'!L368</f>
        <v>0</v>
      </c>
      <c r="L367" s="237">
        <f>'[1]BASE DONNEES INGREDIENTS_VF9'!E368</f>
        <v>0</v>
      </c>
    </row>
    <row r="368" spans="4:12" x14ac:dyDescent="0.2">
      <c r="D368" s="238">
        <f>'[1]BASE DONNEES INGREDIENTS_VF9'!F369</f>
        <v>0</v>
      </c>
      <c r="E368" s="319">
        <f>'[1]BASE DONNEES INGREDIENTS_VF9'!G369</f>
        <v>0</v>
      </c>
      <c r="F368" s="319">
        <f>'[1]BASE DONNEES INGREDIENTS_VF9'!H369</f>
        <v>0</v>
      </c>
      <c r="G368" s="238">
        <f>'[1]BASE DONNEES INGREDIENTS_VF9'!I369</f>
        <v>0</v>
      </c>
      <c r="H368" s="238">
        <f>'[1]BASE DONNEES INGREDIENTS_VF9'!J369</f>
        <v>0</v>
      </c>
      <c r="I368" s="238">
        <f>'[1]BASE DONNEES INGREDIENTS_VF9'!K369</f>
        <v>0</v>
      </c>
      <c r="J368" s="239">
        <f>'[1]BASE DONNEES INGREDIENTS_VF9'!L369</f>
        <v>0</v>
      </c>
      <c r="L368" s="237">
        <f>'[1]BASE DONNEES INGREDIENTS_VF9'!E369</f>
        <v>0</v>
      </c>
    </row>
    <row r="369" spans="4:12" x14ac:dyDescent="0.2">
      <c r="D369" s="238">
        <f>'[1]BASE DONNEES INGREDIENTS_VF9'!F370</f>
        <v>0</v>
      </c>
      <c r="E369" s="319">
        <f>'[1]BASE DONNEES INGREDIENTS_VF9'!G370</f>
        <v>0</v>
      </c>
      <c r="F369" s="319">
        <f>'[1]BASE DONNEES INGREDIENTS_VF9'!H370</f>
        <v>0</v>
      </c>
      <c r="G369" s="238">
        <f>'[1]BASE DONNEES INGREDIENTS_VF9'!I370</f>
        <v>0</v>
      </c>
      <c r="H369" s="238">
        <f>'[1]BASE DONNEES INGREDIENTS_VF9'!J370</f>
        <v>0</v>
      </c>
      <c r="I369" s="238">
        <f>'[1]BASE DONNEES INGREDIENTS_VF9'!K370</f>
        <v>0</v>
      </c>
      <c r="J369" s="239">
        <f>'[1]BASE DONNEES INGREDIENTS_VF9'!L370</f>
        <v>0</v>
      </c>
      <c r="L369" s="237">
        <f>'[1]BASE DONNEES INGREDIENTS_VF9'!E370</f>
        <v>0</v>
      </c>
    </row>
    <row r="370" spans="4:12" x14ac:dyDescent="0.2">
      <c r="D370" s="238">
        <f>'[1]BASE DONNEES INGREDIENTS_VF9'!F371</f>
        <v>0</v>
      </c>
      <c r="E370" s="319">
        <f>'[1]BASE DONNEES INGREDIENTS_VF9'!G371</f>
        <v>0</v>
      </c>
      <c r="F370" s="319">
        <f>'[1]BASE DONNEES INGREDIENTS_VF9'!H371</f>
        <v>0</v>
      </c>
      <c r="G370" s="238">
        <f>'[1]BASE DONNEES INGREDIENTS_VF9'!I371</f>
        <v>0</v>
      </c>
      <c r="H370" s="238">
        <f>'[1]BASE DONNEES INGREDIENTS_VF9'!J371</f>
        <v>0</v>
      </c>
      <c r="I370" s="238">
        <f>'[1]BASE DONNEES INGREDIENTS_VF9'!K371</f>
        <v>0</v>
      </c>
      <c r="J370" s="239">
        <f>'[1]BASE DONNEES INGREDIENTS_VF9'!L371</f>
        <v>0</v>
      </c>
      <c r="L370" s="237">
        <f>'[1]BASE DONNEES INGREDIENTS_VF9'!E371</f>
        <v>0</v>
      </c>
    </row>
    <row r="371" spans="4:12" x14ac:dyDescent="0.2">
      <c r="D371" s="238">
        <f>'[1]BASE DONNEES INGREDIENTS_VF9'!F372</f>
        <v>0</v>
      </c>
      <c r="E371" s="319">
        <f>'[1]BASE DONNEES INGREDIENTS_VF9'!G372</f>
        <v>0</v>
      </c>
      <c r="F371" s="319">
        <f>'[1]BASE DONNEES INGREDIENTS_VF9'!H372</f>
        <v>0</v>
      </c>
      <c r="G371" s="238">
        <f>'[1]BASE DONNEES INGREDIENTS_VF9'!I372</f>
        <v>0</v>
      </c>
      <c r="H371" s="238">
        <f>'[1]BASE DONNEES INGREDIENTS_VF9'!J372</f>
        <v>0</v>
      </c>
      <c r="I371" s="238">
        <f>'[1]BASE DONNEES INGREDIENTS_VF9'!K372</f>
        <v>0</v>
      </c>
      <c r="J371" s="239">
        <f>'[1]BASE DONNEES INGREDIENTS_VF9'!L372</f>
        <v>0</v>
      </c>
      <c r="L371" s="237">
        <f>'[1]BASE DONNEES INGREDIENTS_VF9'!E372</f>
        <v>0</v>
      </c>
    </row>
    <row r="372" spans="4:12" x14ac:dyDescent="0.2">
      <c r="D372" s="238">
        <f>'[1]BASE DONNEES INGREDIENTS_VF9'!F373</f>
        <v>0</v>
      </c>
      <c r="E372" s="319">
        <f>'[1]BASE DONNEES INGREDIENTS_VF9'!G373</f>
        <v>0</v>
      </c>
      <c r="F372" s="319">
        <f>'[1]BASE DONNEES INGREDIENTS_VF9'!H373</f>
        <v>0</v>
      </c>
      <c r="G372" s="238">
        <f>'[1]BASE DONNEES INGREDIENTS_VF9'!I373</f>
        <v>0</v>
      </c>
      <c r="H372" s="238">
        <f>'[1]BASE DONNEES INGREDIENTS_VF9'!J373</f>
        <v>0</v>
      </c>
      <c r="I372" s="238">
        <f>'[1]BASE DONNEES INGREDIENTS_VF9'!K373</f>
        <v>0</v>
      </c>
      <c r="J372" s="239">
        <f>'[1]BASE DONNEES INGREDIENTS_VF9'!L373</f>
        <v>0</v>
      </c>
      <c r="L372" s="237">
        <f>'[1]BASE DONNEES INGREDIENTS_VF9'!E373</f>
        <v>0</v>
      </c>
    </row>
    <row r="373" spans="4:12" x14ac:dyDescent="0.2">
      <c r="D373" s="238">
        <f>'[1]BASE DONNEES INGREDIENTS_VF9'!F374</f>
        <v>0</v>
      </c>
      <c r="E373" s="319">
        <f>'[1]BASE DONNEES INGREDIENTS_VF9'!G374</f>
        <v>0</v>
      </c>
      <c r="F373" s="319">
        <f>'[1]BASE DONNEES INGREDIENTS_VF9'!H374</f>
        <v>0</v>
      </c>
      <c r="G373" s="238">
        <f>'[1]BASE DONNEES INGREDIENTS_VF9'!I374</f>
        <v>0</v>
      </c>
      <c r="H373" s="238">
        <f>'[1]BASE DONNEES INGREDIENTS_VF9'!J374</f>
        <v>0</v>
      </c>
      <c r="I373" s="238">
        <f>'[1]BASE DONNEES INGREDIENTS_VF9'!K374</f>
        <v>0</v>
      </c>
      <c r="J373" s="239">
        <f>'[1]BASE DONNEES INGREDIENTS_VF9'!L374</f>
        <v>0</v>
      </c>
      <c r="L373" s="237">
        <f>'[1]BASE DONNEES INGREDIENTS_VF9'!E374</f>
        <v>0</v>
      </c>
    </row>
    <row r="374" spans="4:12" x14ac:dyDescent="0.2">
      <c r="D374" s="238">
        <f>'[1]BASE DONNEES INGREDIENTS_VF9'!F375</f>
        <v>0</v>
      </c>
      <c r="E374" s="319">
        <f>'[1]BASE DONNEES INGREDIENTS_VF9'!G375</f>
        <v>0</v>
      </c>
      <c r="F374" s="319">
        <f>'[1]BASE DONNEES INGREDIENTS_VF9'!H375</f>
        <v>0</v>
      </c>
      <c r="G374" s="238">
        <f>'[1]BASE DONNEES INGREDIENTS_VF9'!I375</f>
        <v>0</v>
      </c>
      <c r="H374" s="238">
        <f>'[1]BASE DONNEES INGREDIENTS_VF9'!J375</f>
        <v>0</v>
      </c>
      <c r="I374" s="238">
        <f>'[1]BASE DONNEES INGREDIENTS_VF9'!K375</f>
        <v>0</v>
      </c>
      <c r="J374" s="239">
        <f>'[1]BASE DONNEES INGREDIENTS_VF9'!L375</f>
        <v>0</v>
      </c>
      <c r="L374" s="237">
        <f>'[1]BASE DONNEES INGREDIENTS_VF9'!E375</f>
        <v>0</v>
      </c>
    </row>
    <row r="375" spans="4:12" x14ac:dyDescent="0.2">
      <c r="D375" s="238">
        <f>'[1]BASE DONNEES INGREDIENTS_VF9'!F376</f>
        <v>0</v>
      </c>
      <c r="E375" s="319">
        <f>'[1]BASE DONNEES INGREDIENTS_VF9'!G376</f>
        <v>0</v>
      </c>
      <c r="F375" s="319">
        <f>'[1]BASE DONNEES INGREDIENTS_VF9'!H376</f>
        <v>0</v>
      </c>
      <c r="G375" s="238">
        <f>'[1]BASE DONNEES INGREDIENTS_VF9'!I376</f>
        <v>0</v>
      </c>
      <c r="H375" s="238">
        <f>'[1]BASE DONNEES INGREDIENTS_VF9'!J376</f>
        <v>0</v>
      </c>
      <c r="I375" s="238">
        <f>'[1]BASE DONNEES INGREDIENTS_VF9'!K376</f>
        <v>0</v>
      </c>
      <c r="J375" s="239">
        <f>'[1]BASE DONNEES INGREDIENTS_VF9'!L376</f>
        <v>0</v>
      </c>
      <c r="L375" s="237">
        <f>'[1]BASE DONNEES INGREDIENTS_VF9'!E376</f>
        <v>0</v>
      </c>
    </row>
    <row r="376" spans="4:12" x14ac:dyDescent="0.2">
      <c r="D376" s="238">
        <f>'[1]BASE DONNEES INGREDIENTS_VF9'!F377</f>
        <v>0</v>
      </c>
      <c r="E376" s="319">
        <f>'[1]BASE DONNEES INGREDIENTS_VF9'!G377</f>
        <v>0</v>
      </c>
      <c r="F376" s="319">
        <f>'[1]BASE DONNEES INGREDIENTS_VF9'!H377</f>
        <v>0</v>
      </c>
      <c r="G376" s="238">
        <f>'[1]BASE DONNEES INGREDIENTS_VF9'!I377</f>
        <v>0</v>
      </c>
      <c r="H376" s="238">
        <f>'[1]BASE DONNEES INGREDIENTS_VF9'!J377</f>
        <v>0</v>
      </c>
      <c r="I376" s="238">
        <f>'[1]BASE DONNEES INGREDIENTS_VF9'!K377</f>
        <v>0</v>
      </c>
      <c r="J376" s="239">
        <f>'[1]BASE DONNEES INGREDIENTS_VF9'!L377</f>
        <v>0</v>
      </c>
      <c r="L376" s="237">
        <f>'[1]BASE DONNEES INGREDIENTS_VF9'!E377</f>
        <v>0</v>
      </c>
    </row>
    <row r="377" spans="4:12" x14ac:dyDescent="0.2">
      <c r="D377" s="238">
        <f>'[1]BASE DONNEES INGREDIENTS_VF9'!F378</f>
        <v>0</v>
      </c>
      <c r="E377" s="319">
        <f>'[1]BASE DONNEES INGREDIENTS_VF9'!G378</f>
        <v>0</v>
      </c>
      <c r="F377" s="319">
        <f>'[1]BASE DONNEES INGREDIENTS_VF9'!H378</f>
        <v>0</v>
      </c>
      <c r="G377" s="238">
        <f>'[1]BASE DONNEES INGREDIENTS_VF9'!I378</f>
        <v>0</v>
      </c>
      <c r="H377" s="238">
        <f>'[1]BASE DONNEES INGREDIENTS_VF9'!J378</f>
        <v>0</v>
      </c>
      <c r="I377" s="238">
        <f>'[1]BASE DONNEES INGREDIENTS_VF9'!K378</f>
        <v>0</v>
      </c>
      <c r="J377" s="239">
        <f>'[1]BASE DONNEES INGREDIENTS_VF9'!L378</f>
        <v>0</v>
      </c>
      <c r="L377" s="237">
        <f>'[1]BASE DONNEES INGREDIENTS_VF9'!E378</f>
        <v>0</v>
      </c>
    </row>
    <row r="378" spans="4:12" x14ac:dyDescent="0.2">
      <c r="D378" s="238">
        <f>'[1]BASE DONNEES INGREDIENTS_VF9'!F379</f>
        <v>0</v>
      </c>
      <c r="E378" s="319">
        <f>'[1]BASE DONNEES INGREDIENTS_VF9'!G379</f>
        <v>0</v>
      </c>
      <c r="F378" s="319">
        <f>'[1]BASE DONNEES INGREDIENTS_VF9'!H379</f>
        <v>0</v>
      </c>
      <c r="G378" s="238">
        <f>'[1]BASE DONNEES INGREDIENTS_VF9'!I379</f>
        <v>0</v>
      </c>
      <c r="H378" s="238">
        <f>'[1]BASE DONNEES INGREDIENTS_VF9'!J379</f>
        <v>0</v>
      </c>
      <c r="I378" s="238">
        <f>'[1]BASE DONNEES INGREDIENTS_VF9'!K379</f>
        <v>0</v>
      </c>
      <c r="J378" s="239">
        <f>'[1]BASE DONNEES INGREDIENTS_VF9'!L379</f>
        <v>0</v>
      </c>
      <c r="L378" s="237">
        <f>'[1]BASE DONNEES INGREDIENTS_VF9'!E379</f>
        <v>0</v>
      </c>
    </row>
    <row r="379" spans="4:12" x14ac:dyDescent="0.2">
      <c r="D379" s="238">
        <f>'[1]BASE DONNEES INGREDIENTS_VF9'!F380</f>
        <v>0</v>
      </c>
      <c r="E379" s="319">
        <f>'[1]BASE DONNEES INGREDIENTS_VF9'!G380</f>
        <v>0</v>
      </c>
      <c r="F379" s="319">
        <f>'[1]BASE DONNEES INGREDIENTS_VF9'!H380</f>
        <v>0</v>
      </c>
      <c r="G379" s="238">
        <f>'[1]BASE DONNEES INGREDIENTS_VF9'!I380</f>
        <v>0</v>
      </c>
      <c r="H379" s="238">
        <f>'[1]BASE DONNEES INGREDIENTS_VF9'!J380</f>
        <v>0</v>
      </c>
      <c r="I379" s="238">
        <f>'[1]BASE DONNEES INGREDIENTS_VF9'!K380</f>
        <v>0</v>
      </c>
      <c r="J379" s="239">
        <f>'[1]BASE DONNEES INGREDIENTS_VF9'!L380</f>
        <v>0</v>
      </c>
      <c r="L379" s="237">
        <f>'[1]BASE DONNEES INGREDIENTS_VF9'!E380</f>
        <v>0</v>
      </c>
    </row>
    <row r="380" spans="4:12" x14ac:dyDescent="0.2">
      <c r="D380" s="238">
        <f>'[1]BASE DONNEES INGREDIENTS_VF9'!F381</f>
        <v>0</v>
      </c>
      <c r="E380" s="319">
        <f>'[1]BASE DONNEES INGREDIENTS_VF9'!G381</f>
        <v>0</v>
      </c>
      <c r="F380" s="319">
        <f>'[1]BASE DONNEES INGREDIENTS_VF9'!H381</f>
        <v>0</v>
      </c>
      <c r="G380" s="238">
        <f>'[1]BASE DONNEES INGREDIENTS_VF9'!I381</f>
        <v>0</v>
      </c>
      <c r="H380" s="238">
        <f>'[1]BASE DONNEES INGREDIENTS_VF9'!J381</f>
        <v>0</v>
      </c>
      <c r="I380" s="238">
        <f>'[1]BASE DONNEES INGREDIENTS_VF9'!K381</f>
        <v>0</v>
      </c>
      <c r="J380" s="239">
        <f>'[1]BASE DONNEES INGREDIENTS_VF9'!L381</f>
        <v>0</v>
      </c>
      <c r="L380" s="237">
        <f>'[1]BASE DONNEES INGREDIENTS_VF9'!E381</f>
        <v>0</v>
      </c>
    </row>
    <row r="381" spans="4:12" x14ac:dyDescent="0.2">
      <c r="D381" s="238">
        <f>'[1]BASE DONNEES INGREDIENTS_VF9'!F382</f>
        <v>0</v>
      </c>
      <c r="E381" s="319">
        <f>'[1]BASE DONNEES INGREDIENTS_VF9'!G382</f>
        <v>0</v>
      </c>
      <c r="F381" s="319">
        <f>'[1]BASE DONNEES INGREDIENTS_VF9'!H382</f>
        <v>0</v>
      </c>
      <c r="G381" s="238">
        <f>'[1]BASE DONNEES INGREDIENTS_VF9'!I382</f>
        <v>0</v>
      </c>
      <c r="H381" s="238">
        <f>'[1]BASE DONNEES INGREDIENTS_VF9'!J382</f>
        <v>0</v>
      </c>
      <c r="I381" s="238">
        <f>'[1]BASE DONNEES INGREDIENTS_VF9'!K382</f>
        <v>0</v>
      </c>
      <c r="J381" s="239">
        <f>'[1]BASE DONNEES INGREDIENTS_VF9'!L382</f>
        <v>0</v>
      </c>
      <c r="L381" s="237">
        <f>'[1]BASE DONNEES INGREDIENTS_VF9'!E382</f>
        <v>0</v>
      </c>
    </row>
    <row r="382" spans="4:12" x14ac:dyDescent="0.2">
      <c r="D382" s="238">
        <f>'[1]BASE DONNEES INGREDIENTS_VF9'!F383</f>
        <v>0</v>
      </c>
      <c r="E382" s="319">
        <f>'[1]BASE DONNEES INGREDIENTS_VF9'!G383</f>
        <v>0</v>
      </c>
      <c r="F382" s="319">
        <f>'[1]BASE DONNEES INGREDIENTS_VF9'!H383</f>
        <v>0</v>
      </c>
      <c r="G382" s="238">
        <f>'[1]BASE DONNEES INGREDIENTS_VF9'!I383</f>
        <v>0</v>
      </c>
      <c r="H382" s="238">
        <f>'[1]BASE DONNEES INGREDIENTS_VF9'!J383</f>
        <v>0</v>
      </c>
      <c r="I382" s="238">
        <f>'[1]BASE DONNEES INGREDIENTS_VF9'!K383</f>
        <v>0</v>
      </c>
      <c r="J382" s="239">
        <f>'[1]BASE DONNEES INGREDIENTS_VF9'!L383</f>
        <v>0</v>
      </c>
      <c r="L382" s="237">
        <f>'[1]BASE DONNEES INGREDIENTS_VF9'!E383</f>
        <v>0</v>
      </c>
    </row>
    <row r="383" spans="4:12" x14ac:dyDescent="0.2">
      <c r="D383" s="238">
        <f>'[1]BASE DONNEES INGREDIENTS_VF9'!F384</f>
        <v>0</v>
      </c>
      <c r="E383" s="319">
        <f>'[1]BASE DONNEES INGREDIENTS_VF9'!G384</f>
        <v>0</v>
      </c>
      <c r="F383" s="319">
        <f>'[1]BASE DONNEES INGREDIENTS_VF9'!H384</f>
        <v>0</v>
      </c>
      <c r="G383" s="238">
        <f>'[1]BASE DONNEES INGREDIENTS_VF9'!I384</f>
        <v>0</v>
      </c>
      <c r="H383" s="238">
        <f>'[1]BASE DONNEES INGREDIENTS_VF9'!J384</f>
        <v>0</v>
      </c>
      <c r="I383" s="238">
        <f>'[1]BASE DONNEES INGREDIENTS_VF9'!K384</f>
        <v>0</v>
      </c>
      <c r="J383" s="239">
        <f>'[1]BASE DONNEES INGREDIENTS_VF9'!L384</f>
        <v>0</v>
      </c>
      <c r="L383" s="237">
        <f>'[1]BASE DONNEES INGREDIENTS_VF9'!E384</f>
        <v>0</v>
      </c>
    </row>
    <row r="384" spans="4:12" x14ac:dyDescent="0.2">
      <c r="D384" s="238">
        <f>'[1]BASE DONNEES INGREDIENTS_VF9'!F385</f>
        <v>0</v>
      </c>
      <c r="E384" s="319">
        <f>'[1]BASE DONNEES INGREDIENTS_VF9'!G385</f>
        <v>0</v>
      </c>
      <c r="F384" s="319">
        <f>'[1]BASE DONNEES INGREDIENTS_VF9'!H385</f>
        <v>0</v>
      </c>
      <c r="G384" s="238">
        <f>'[1]BASE DONNEES INGREDIENTS_VF9'!I385</f>
        <v>0</v>
      </c>
      <c r="H384" s="238">
        <f>'[1]BASE DONNEES INGREDIENTS_VF9'!J385</f>
        <v>0</v>
      </c>
      <c r="I384" s="238">
        <f>'[1]BASE DONNEES INGREDIENTS_VF9'!K385</f>
        <v>0</v>
      </c>
      <c r="J384" s="239">
        <f>'[1]BASE DONNEES INGREDIENTS_VF9'!L385</f>
        <v>0</v>
      </c>
      <c r="L384" s="237">
        <f>'[1]BASE DONNEES INGREDIENTS_VF9'!E385</f>
        <v>0</v>
      </c>
    </row>
    <row r="385" spans="4:12" x14ac:dyDescent="0.2">
      <c r="D385" s="238">
        <f>'[1]BASE DONNEES INGREDIENTS_VF9'!F386</f>
        <v>0</v>
      </c>
      <c r="E385" s="319">
        <f>'[1]BASE DONNEES INGREDIENTS_VF9'!G386</f>
        <v>0</v>
      </c>
      <c r="F385" s="319">
        <f>'[1]BASE DONNEES INGREDIENTS_VF9'!H386</f>
        <v>0</v>
      </c>
      <c r="G385" s="238">
        <f>'[1]BASE DONNEES INGREDIENTS_VF9'!I386</f>
        <v>0</v>
      </c>
      <c r="H385" s="238">
        <f>'[1]BASE DONNEES INGREDIENTS_VF9'!J386</f>
        <v>0</v>
      </c>
      <c r="I385" s="238">
        <f>'[1]BASE DONNEES INGREDIENTS_VF9'!K386</f>
        <v>0</v>
      </c>
      <c r="J385" s="239">
        <f>'[1]BASE DONNEES INGREDIENTS_VF9'!L386</f>
        <v>0</v>
      </c>
      <c r="L385" s="237">
        <f>'[1]BASE DONNEES INGREDIENTS_VF9'!E386</f>
        <v>0</v>
      </c>
    </row>
    <row r="386" spans="4:12" x14ac:dyDescent="0.2">
      <c r="D386" s="238">
        <f>'[1]BASE DONNEES INGREDIENTS_VF9'!F387</f>
        <v>0</v>
      </c>
      <c r="E386" s="319">
        <f>'[1]BASE DONNEES INGREDIENTS_VF9'!G387</f>
        <v>0</v>
      </c>
      <c r="F386" s="319">
        <f>'[1]BASE DONNEES INGREDIENTS_VF9'!H387</f>
        <v>0</v>
      </c>
      <c r="G386" s="238">
        <f>'[1]BASE DONNEES INGREDIENTS_VF9'!I387</f>
        <v>0</v>
      </c>
      <c r="H386" s="238">
        <f>'[1]BASE DONNEES INGREDIENTS_VF9'!J387</f>
        <v>0</v>
      </c>
      <c r="I386" s="238">
        <f>'[1]BASE DONNEES INGREDIENTS_VF9'!K387</f>
        <v>0</v>
      </c>
      <c r="J386" s="239">
        <f>'[1]BASE DONNEES INGREDIENTS_VF9'!L387</f>
        <v>0</v>
      </c>
      <c r="L386" s="237">
        <f>'[1]BASE DONNEES INGREDIENTS_VF9'!E387</f>
        <v>0</v>
      </c>
    </row>
    <row r="387" spans="4:12" x14ac:dyDescent="0.2">
      <c r="D387" s="238">
        <f>'[1]BASE DONNEES INGREDIENTS_VF9'!F388</f>
        <v>0</v>
      </c>
      <c r="E387" s="319">
        <f>'[1]BASE DONNEES INGREDIENTS_VF9'!G388</f>
        <v>0</v>
      </c>
      <c r="F387" s="319">
        <f>'[1]BASE DONNEES INGREDIENTS_VF9'!H388</f>
        <v>0</v>
      </c>
      <c r="G387" s="238">
        <f>'[1]BASE DONNEES INGREDIENTS_VF9'!I388</f>
        <v>0</v>
      </c>
      <c r="H387" s="238">
        <f>'[1]BASE DONNEES INGREDIENTS_VF9'!J388</f>
        <v>0</v>
      </c>
      <c r="I387" s="238">
        <f>'[1]BASE DONNEES INGREDIENTS_VF9'!K388</f>
        <v>0</v>
      </c>
      <c r="J387" s="239">
        <f>'[1]BASE DONNEES INGREDIENTS_VF9'!L388</f>
        <v>0</v>
      </c>
      <c r="L387" s="237">
        <f>'[1]BASE DONNEES INGREDIENTS_VF9'!E388</f>
        <v>0</v>
      </c>
    </row>
    <row r="388" spans="4:12" x14ac:dyDescent="0.2">
      <c r="D388" s="238">
        <f>'[1]BASE DONNEES INGREDIENTS_VF9'!F389</f>
        <v>0</v>
      </c>
      <c r="E388" s="319">
        <f>'[1]BASE DONNEES INGREDIENTS_VF9'!G389</f>
        <v>0</v>
      </c>
      <c r="F388" s="319">
        <f>'[1]BASE DONNEES INGREDIENTS_VF9'!H389</f>
        <v>0</v>
      </c>
      <c r="G388" s="238">
        <f>'[1]BASE DONNEES INGREDIENTS_VF9'!I389</f>
        <v>0</v>
      </c>
      <c r="H388" s="238">
        <f>'[1]BASE DONNEES INGREDIENTS_VF9'!J389</f>
        <v>0</v>
      </c>
      <c r="I388" s="238">
        <f>'[1]BASE DONNEES INGREDIENTS_VF9'!K389</f>
        <v>0</v>
      </c>
      <c r="J388" s="239">
        <f>'[1]BASE DONNEES INGREDIENTS_VF9'!L389</f>
        <v>0</v>
      </c>
      <c r="L388" s="237">
        <f>'[1]BASE DONNEES INGREDIENTS_VF9'!E389</f>
        <v>0</v>
      </c>
    </row>
    <row r="389" spans="4:12" x14ac:dyDescent="0.2">
      <c r="D389" s="238">
        <f>'[1]BASE DONNEES INGREDIENTS_VF9'!F390</f>
        <v>0</v>
      </c>
      <c r="E389" s="319">
        <f>'[1]BASE DONNEES INGREDIENTS_VF9'!G390</f>
        <v>0</v>
      </c>
      <c r="F389" s="319">
        <f>'[1]BASE DONNEES INGREDIENTS_VF9'!H390</f>
        <v>0</v>
      </c>
      <c r="G389" s="238">
        <f>'[1]BASE DONNEES INGREDIENTS_VF9'!I390</f>
        <v>0</v>
      </c>
      <c r="H389" s="238">
        <f>'[1]BASE DONNEES INGREDIENTS_VF9'!J390</f>
        <v>0</v>
      </c>
      <c r="I389" s="238">
        <f>'[1]BASE DONNEES INGREDIENTS_VF9'!K390</f>
        <v>0</v>
      </c>
      <c r="J389" s="239">
        <f>'[1]BASE DONNEES INGREDIENTS_VF9'!L390</f>
        <v>0</v>
      </c>
      <c r="L389" s="237">
        <f>'[1]BASE DONNEES INGREDIENTS_VF9'!E390</f>
        <v>0</v>
      </c>
    </row>
    <row r="390" spans="4:12" x14ac:dyDescent="0.2">
      <c r="D390" s="238">
        <f>'[1]BASE DONNEES INGREDIENTS_VF9'!F391</f>
        <v>0</v>
      </c>
      <c r="E390" s="319">
        <f>'[1]BASE DONNEES INGREDIENTS_VF9'!G391</f>
        <v>0</v>
      </c>
      <c r="F390" s="319">
        <f>'[1]BASE DONNEES INGREDIENTS_VF9'!H391</f>
        <v>0</v>
      </c>
      <c r="G390" s="238">
        <f>'[1]BASE DONNEES INGREDIENTS_VF9'!I391</f>
        <v>0</v>
      </c>
      <c r="H390" s="238">
        <f>'[1]BASE DONNEES INGREDIENTS_VF9'!J391</f>
        <v>0</v>
      </c>
      <c r="I390" s="238">
        <f>'[1]BASE DONNEES INGREDIENTS_VF9'!K391</f>
        <v>0</v>
      </c>
      <c r="J390" s="239">
        <f>'[1]BASE DONNEES INGREDIENTS_VF9'!L391</f>
        <v>0</v>
      </c>
      <c r="L390" s="237">
        <f>'[1]BASE DONNEES INGREDIENTS_VF9'!E391</f>
        <v>0</v>
      </c>
    </row>
    <row r="391" spans="4:12" x14ac:dyDescent="0.2">
      <c r="D391" s="238">
        <f>'[1]BASE DONNEES INGREDIENTS_VF9'!F392</f>
        <v>0</v>
      </c>
      <c r="E391" s="319">
        <f>'[1]BASE DONNEES INGREDIENTS_VF9'!G392</f>
        <v>0</v>
      </c>
      <c r="F391" s="319">
        <f>'[1]BASE DONNEES INGREDIENTS_VF9'!H392</f>
        <v>0</v>
      </c>
      <c r="G391" s="238">
        <f>'[1]BASE DONNEES INGREDIENTS_VF9'!I392</f>
        <v>0</v>
      </c>
      <c r="H391" s="238">
        <f>'[1]BASE DONNEES INGREDIENTS_VF9'!J392</f>
        <v>0</v>
      </c>
      <c r="I391" s="238">
        <f>'[1]BASE DONNEES INGREDIENTS_VF9'!K392</f>
        <v>0</v>
      </c>
      <c r="J391" s="239">
        <f>'[1]BASE DONNEES INGREDIENTS_VF9'!L392</f>
        <v>0</v>
      </c>
      <c r="L391" s="237">
        <f>'[1]BASE DONNEES INGREDIENTS_VF9'!E392</f>
        <v>0</v>
      </c>
    </row>
    <row r="392" spans="4:12" x14ac:dyDescent="0.2">
      <c r="D392" s="238">
        <f>'[1]BASE DONNEES INGREDIENTS_VF9'!F393</f>
        <v>0</v>
      </c>
      <c r="E392" s="319">
        <f>'[1]BASE DONNEES INGREDIENTS_VF9'!G393</f>
        <v>0</v>
      </c>
      <c r="F392" s="319">
        <f>'[1]BASE DONNEES INGREDIENTS_VF9'!H393</f>
        <v>0</v>
      </c>
      <c r="G392" s="238">
        <f>'[1]BASE DONNEES INGREDIENTS_VF9'!I393</f>
        <v>0</v>
      </c>
      <c r="H392" s="238">
        <f>'[1]BASE DONNEES INGREDIENTS_VF9'!J393</f>
        <v>0</v>
      </c>
      <c r="I392" s="238">
        <f>'[1]BASE DONNEES INGREDIENTS_VF9'!K393</f>
        <v>0</v>
      </c>
      <c r="J392" s="239">
        <f>'[1]BASE DONNEES INGREDIENTS_VF9'!L393</f>
        <v>0</v>
      </c>
      <c r="L392" s="237">
        <f>'[1]BASE DONNEES INGREDIENTS_VF9'!E393</f>
        <v>0</v>
      </c>
    </row>
    <row r="393" spans="4:12" x14ac:dyDescent="0.2">
      <c r="D393" s="238">
        <f>'[1]BASE DONNEES INGREDIENTS_VF9'!F394</f>
        <v>0</v>
      </c>
      <c r="E393" s="319">
        <f>'[1]BASE DONNEES INGREDIENTS_VF9'!G394</f>
        <v>0</v>
      </c>
      <c r="F393" s="319">
        <f>'[1]BASE DONNEES INGREDIENTS_VF9'!H394</f>
        <v>0</v>
      </c>
      <c r="G393" s="238">
        <f>'[1]BASE DONNEES INGREDIENTS_VF9'!I394</f>
        <v>0</v>
      </c>
      <c r="H393" s="238">
        <f>'[1]BASE DONNEES INGREDIENTS_VF9'!J394</f>
        <v>0</v>
      </c>
      <c r="I393" s="238">
        <f>'[1]BASE DONNEES INGREDIENTS_VF9'!K394</f>
        <v>0</v>
      </c>
      <c r="J393" s="239">
        <f>'[1]BASE DONNEES INGREDIENTS_VF9'!L394</f>
        <v>0</v>
      </c>
      <c r="L393" s="237">
        <f>'[1]BASE DONNEES INGREDIENTS_VF9'!E394</f>
        <v>0</v>
      </c>
    </row>
    <row r="394" spans="4:12" x14ac:dyDescent="0.2">
      <c r="D394" s="238">
        <f>'[1]BASE DONNEES INGREDIENTS_VF9'!F395</f>
        <v>0</v>
      </c>
      <c r="E394" s="319">
        <f>'[1]BASE DONNEES INGREDIENTS_VF9'!G395</f>
        <v>0</v>
      </c>
      <c r="F394" s="319">
        <f>'[1]BASE DONNEES INGREDIENTS_VF9'!H395</f>
        <v>0</v>
      </c>
      <c r="G394" s="238">
        <f>'[1]BASE DONNEES INGREDIENTS_VF9'!I395</f>
        <v>0</v>
      </c>
      <c r="H394" s="238">
        <f>'[1]BASE DONNEES INGREDIENTS_VF9'!J395</f>
        <v>0</v>
      </c>
      <c r="I394" s="238">
        <f>'[1]BASE DONNEES INGREDIENTS_VF9'!K395</f>
        <v>0</v>
      </c>
      <c r="J394" s="239">
        <f>'[1]BASE DONNEES INGREDIENTS_VF9'!L395</f>
        <v>0</v>
      </c>
      <c r="L394" s="237">
        <f>'[1]BASE DONNEES INGREDIENTS_VF9'!E395</f>
        <v>0</v>
      </c>
    </row>
    <row r="395" spans="4:12" x14ac:dyDescent="0.2">
      <c r="D395" s="238">
        <f>'[1]BASE DONNEES INGREDIENTS_VF9'!F396</f>
        <v>0</v>
      </c>
      <c r="E395" s="319">
        <f>'[1]BASE DONNEES INGREDIENTS_VF9'!G396</f>
        <v>0</v>
      </c>
      <c r="F395" s="319">
        <f>'[1]BASE DONNEES INGREDIENTS_VF9'!H396</f>
        <v>0</v>
      </c>
      <c r="G395" s="238">
        <f>'[1]BASE DONNEES INGREDIENTS_VF9'!I396</f>
        <v>0</v>
      </c>
      <c r="H395" s="238">
        <f>'[1]BASE DONNEES INGREDIENTS_VF9'!J396</f>
        <v>0</v>
      </c>
      <c r="I395" s="238">
        <f>'[1]BASE DONNEES INGREDIENTS_VF9'!K396</f>
        <v>0</v>
      </c>
      <c r="J395" s="239">
        <f>'[1]BASE DONNEES INGREDIENTS_VF9'!L396</f>
        <v>0</v>
      </c>
      <c r="L395" s="237">
        <f>'[1]BASE DONNEES INGREDIENTS_VF9'!E396</f>
        <v>0</v>
      </c>
    </row>
    <row r="396" spans="4:12" x14ac:dyDescent="0.2">
      <c r="D396" s="238">
        <f>'[1]BASE DONNEES INGREDIENTS_VF9'!F397</f>
        <v>0</v>
      </c>
      <c r="E396" s="319">
        <f>'[1]BASE DONNEES INGREDIENTS_VF9'!G397</f>
        <v>0</v>
      </c>
      <c r="F396" s="319">
        <f>'[1]BASE DONNEES INGREDIENTS_VF9'!H397</f>
        <v>0</v>
      </c>
      <c r="G396" s="238">
        <f>'[1]BASE DONNEES INGREDIENTS_VF9'!I397</f>
        <v>0</v>
      </c>
      <c r="H396" s="238">
        <f>'[1]BASE DONNEES INGREDIENTS_VF9'!J397</f>
        <v>0</v>
      </c>
      <c r="I396" s="238">
        <f>'[1]BASE DONNEES INGREDIENTS_VF9'!K397</f>
        <v>0</v>
      </c>
      <c r="J396" s="239">
        <f>'[1]BASE DONNEES INGREDIENTS_VF9'!L397</f>
        <v>0</v>
      </c>
      <c r="L396" s="237">
        <f>'[1]BASE DONNEES INGREDIENTS_VF9'!E397</f>
        <v>0</v>
      </c>
    </row>
    <row r="397" spans="4:12" x14ac:dyDescent="0.2">
      <c r="D397" s="238">
        <f>'[1]BASE DONNEES INGREDIENTS_VF9'!F398</f>
        <v>0</v>
      </c>
      <c r="E397" s="319">
        <f>'[1]BASE DONNEES INGREDIENTS_VF9'!G398</f>
        <v>0</v>
      </c>
      <c r="F397" s="319">
        <f>'[1]BASE DONNEES INGREDIENTS_VF9'!H398</f>
        <v>0</v>
      </c>
      <c r="G397" s="238">
        <f>'[1]BASE DONNEES INGREDIENTS_VF9'!I398</f>
        <v>0</v>
      </c>
      <c r="H397" s="238">
        <f>'[1]BASE DONNEES INGREDIENTS_VF9'!J398</f>
        <v>0</v>
      </c>
      <c r="I397" s="238">
        <f>'[1]BASE DONNEES INGREDIENTS_VF9'!K398</f>
        <v>0</v>
      </c>
      <c r="J397" s="239">
        <f>'[1]BASE DONNEES INGREDIENTS_VF9'!L398</f>
        <v>0</v>
      </c>
      <c r="L397" s="237">
        <f>'[1]BASE DONNEES INGREDIENTS_VF9'!E398</f>
        <v>0</v>
      </c>
    </row>
    <row r="398" spans="4:12" x14ac:dyDescent="0.2">
      <c r="D398" s="238">
        <f>'[1]BASE DONNEES INGREDIENTS_VF9'!F399</f>
        <v>0</v>
      </c>
      <c r="E398" s="319">
        <f>'[1]BASE DONNEES INGREDIENTS_VF9'!G399</f>
        <v>0</v>
      </c>
      <c r="F398" s="319">
        <f>'[1]BASE DONNEES INGREDIENTS_VF9'!H399</f>
        <v>0</v>
      </c>
      <c r="G398" s="238">
        <f>'[1]BASE DONNEES INGREDIENTS_VF9'!I399</f>
        <v>0</v>
      </c>
      <c r="H398" s="238">
        <f>'[1]BASE DONNEES INGREDIENTS_VF9'!J399</f>
        <v>0</v>
      </c>
      <c r="I398" s="238">
        <f>'[1]BASE DONNEES INGREDIENTS_VF9'!K399</f>
        <v>0</v>
      </c>
      <c r="J398" s="239">
        <f>'[1]BASE DONNEES INGREDIENTS_VF9'!L399</f>
        <v>0</v>
      </c>
      <c r="L398" s="237">
        <f>'[1]BASE DONNEES INGREDIENTS_VF9'!E399</f>
        <v>0</v>
      </c>
    </row>
    <row r="399" spans="4:12" x14ac:dyDescent="0.2">
      <c r="D399" s="238">
        <f>'[1]BASE DONNEES INGREDIENTS_VF9'!F400</f>
        <v>0</v>
      </c>
      <c r="E399" s="319">
        <f>'[1]BASE DONNEES INGREDIENTS_VF9'!G400</f>
        <v>0</v>
      </c>
      <c r="F399" s="319">
        <f>'[1]BASE DONNEES INGREDIENTS_VF9'!H400</f>
        <v>0</v>
      </c>
      <c r="G399" s="238">
        <f>'[1]BASE DONNEES INGREDIENTS_VF9'!I400</f>
        <v>0</v>
      </c>
      <c r="H399" s="238">
        <f>'[1]BASE DONNEES INGREDIENTS_VF9'!J400</f>
        <v>0</v>
      </c>
      <c r="I399" s="238">
        <f>'[1]BASE DONNEES INGREDIENTS_VF9'!K400</f>
        <v>0</v>
      </c>
      <c r="J399" s="239">
        <f>'[1]BASE DONNEES INGREDIENTS_VF9'!L400</f>
        <v>0</v>
      </c>
      <c r="L399" s="237">
        <f>'[1]BASE DONNEES INGREDIENTS_VF9'!E400</f>
        <v>0</v>
      </c>
    </row>
    <row r="400" spans="4:12" x14ac:dyDescent="0.2">
      <c r="D400" s="238">
        <f>'[1]BASE DONNEES INGREDIENTS_VF9'!F401</f>
        <v>0</v>
      </c>
      <c r="E400" s="319">
        <f>'[1]BASE DONNEES INGREDIENTS_VF9'!G401</f>
        <v>0</v>
      </c>
      <c r="F400" s="319">
        <f>'[1]BASE DONNEES INGREDIENTS_VF9'!H401</f>
        <v>0</v>
      </c>
      <c r="G400" s="238">
        <f>'[1]BASE DONNEES INGREDIENTS_VF9'!I401</f>
        <v>0</v>
      </c>
      <c r="H400" s="238">
        <f>'[1]BASE DONNEES INGREDIENTS_VF9'!J401</f>
        <v>0</v>
      </c>
      <c r="I400" s="238">
        <f>'[1]BASE DONNEES INGREDIENTS_VF9'!K401</f>
        <v>0</v>
      </c>
      <c r="J400" s="239">
        <f>'[1]BASE DONNEES INGREDIENTS_VF9'!L401</f>
        <v>0</v>
      </c>
      <c r="L400" s="237">
        <f>'[1]BASE DONNEES INGREDIENTS_VF9'!E401</f>
        <v>0</v>
      </c>
    </row>
    <row r="401" spans="4:12" x14ac:dyDescent="0.2">
      <c r="D401" s="238">
        <f>'[1]BASE DONNEES INGREDIENTS_VF9'!F402</f>
        <v>0</v>
      </c>
      <c r="E401" s="319">
        <f>'[1]BASE DONNEES INGREDIENTS_VF9'!G402</f>
        <v>0</v>
      </c>
      <c r="F401" s="319">
        <f>'[1]BASE DONNEES INGREDIENTS_VF9'!H402</f>
        <v>0</v>
      </c>
      <c r="G401" s="238">
        <f>'[1]BASE DONNEES INGREDIENTS_VF9'!I402</f>
        <v>0</v>
      </c>
      <c r="H401" s="238">
        <f>'[1]BASE DONNEES INGREDIENTS_VF9'!J402</f>
        <v>0</v>
      </c>
      <c r="I401" s="238">
        <f>'[1]BASE DONNEES INGREDIENTS_VF9'!K402</f>
        <v>0</v>
      </c>
      <c r="J401" s="239">
        <f>'[1]BASE DONNEES INGREDIENTS_VF9'!L402</f>
        <v>0</v>
      </c>
      <c r="L401" s="237">
        <f>'[1]BASE DONNEES INGREDIENTS_VF9'!E402</f>
        <v>0</v>
      </c>
    </row>
    <row r="402" spans="4:12" x14ac:dyDescent="0.2">
      <c r="D402" s="238">
        <f>'[1]BASE DONNEES INGREDIENTS_VF9'!F403</f>
        <v>0</v>
      </c>
      <c r="E402" s="319">
        <f>'[1]BASE DONNEES INGREDIENTS_VF9'!G403</f>
        <v>0</v>
      </c>
      <c r="F402" s="319">
        <f>'[1]BASE DONNEES INGREDIENTS_VF9'!H403</f>
        <v>0</v>
      </c>
      <c r="G402" s="238">
        <f>'[1]BASE DONNEES INGREDIENTS_VF9'!I403</f>
        <v>0</v>
      </c>
      <c r="H402" s="238">
        <f>'[1]BASE DONNEES INGREDIENTS_VF9'!J403</f>
        <v>0</v>
      </c>
      <c r="I402" s="238">
        <f>'[1]BASE DONNEES INGREDIENTS_VF9'!K403</f>
        <v>0</v>
      </c>
      <c r="J402" s="239">
        <f>'[1]BASE DONNEES INGREDIENTS_VF9'!L403</f>
        <v>0</v>
      </c>
      <c r="L402" s="237">
        <f>'[1]BASE DONNEES INGREDIENTS_VF9'!E403</f>
        <v>0</v>
      </c>
    </row>
    <row r="403" spans="4:12" x14ac:dyDescent="0.2">
      <c r="D403" s="238">
        <f>'[1]BASE DONNEES INGREDIENTS_VF9'!F404</f>
        <v>0</v>
      </c>
      <c r="E403" s="319">
        <f>'[1]BASE DONNEES INGREDIENTS_VF9'!G404</f>
        <v>0</v>
      </c>
      <c r="F403" s="319">
        <f>'[1]BASE DONNEES INGREDIENTS_VF9'!H404</f>
        <v>0</v>
      </c>
      <c r="G403" s="238">
        <f>'[1]BASE DONNEES INGREDIENTS_VF9'!I404</f>
        <v>0</v>
      </c>
      <c r="H403" s="238">
        <f>'[1]BASE DONNEES INGREDIENTS_VF9'!J404</f>
        <v>0</v>
      </c>
      <c r="I403" s="238">
        <f>'[1]BASE DONNEES INGREDIENTS_VF9'!K404</f>
        <v>0</v>
      </c>
      <c r="J403" s="239">
        <f>'[1]BASE DONNEES INGREDIENTS_VF9'!L404</f>
        <v>0</v>
      </c>
      <c r="L403" s="237">
        <f>'[1]BASE DONNEES INGREDIENTS_VF9'!E404</f>
        <v>0</v>
      </c>
    </row>
    <row r="404" spans="4:12" x14ac:dyDescent="0.2">
      <c r="D404" s="238">
        <f>'[1]BASE DONNEES INGREDIENTS_VF9'!F405</f>
        <v>0</v>
      </c>
      <c r="E404" s="319">
        <f>'[1]BASE DONNEES INGREDIENTS_VF9'!G405</f>
        <v>0</v>
      </c>
      <c r="F404" s="319">
        <f>'[1]BASE DONNEES INGREDIENTS_VF9'!H405</f>
        <v>0</v>
      </c>
      <c r="G404" s="238">
        <f>'[1]BASE DONNEES INGREDIENTS_VF9'!I405</f>
        <v>0</v>
      </c>
      <c r="H404" s="238">
        <f>'[1]BASE DONNEES INGREDIENTS_VF9'!J405</f>
        <v>0</v>
      </c>
      <c r="I404" s="238">
        <f>'[1]BASE DONNEES INGREDIENTS_VF9'!K405</f>
        <v>0</v>
      </c>
      <c r="J404" s="239">
        <f>'[1]BASE DONNEES INGREDIENTS_VF9'!L405</f>
        <v>0</v>
      </c>
      <c r="L404" s="237">
        <f>'[1]BASE DONNEES INGREDIENTS_VF9'!E405</f>
        <v>0</v>
      </c>
    </row>
    <row r="405" spans="4:12" x14ac:dyDescent="0.2">
      <c r="D405" s="238">
        <f>'[1]BASE DONNEES INGREDIENTS_VF9'!F406</f>
        <v>0</v>
      </c>
      <c r="E405" s="319">
        <f>'[1]BASE DONNEES INGREDIENTS_VF9'!G406</f>
        <v>0</v>
      </c>
      <c r="F405" s="319">
        <f>'[1]BASE DONNEES INGREDIENTS_VF9'!H406</f>
        <v>0</v>
      </c>
      <c r="G405" s="238">
        <f>'[1]BASE DONNEES INGREDIENTS_VF9'!I406</f>
        <v>0</v>
      </c>
      <c r="H405" s="238">
        <f>'[1]BASE DONNEES INGREDIENTS_VF9'!J406</f>
        <v>0</v>
      </c>
      <c r="I405" s="238">
        <f>'[1]BASE DONNEES INGREDIENTS_VF9'!K406</f>
        <v>0</v>
      </c>
      <c r="J405" s="239">
        <f>'[1]BASE DONNEES INGREDIENTS_VF9'!L406</f>
        <v>0</v>
      </c>
      <c r="L405" s="237">
        <f>'[1]BASE DONNEES INGREDIENTS_VF9'!E406</f>
        <v>0</v>
      </c>
    </row>
    <row r="406" spans="4:12" x14ac:dyDescent="0.2">
      <c r="D406" s="238">
        <f>'[1]BASE DONNEES INGREDIENTS_VF9'!F407</f>
        <v>0</v>
      </c>
      <c r="E406" s="319">
        <f>'[1]BASE DONNEES INGREDIENTS_VF9'!G407</f>
        <v>0</v>
      </c>
      <c r="F406" s="319">
        <f>'[1]BASE DONNEES INGREDIENTS_VF9'!H407</f>
        <v>0</v>
      </c>
      <c r="G406" s="238">
        <f>'[1]BASE DONNEES INGREDIENTS_VF9'!I407</f>
        <v>0</v>
      </c>
      <c r="H406" s="238">
        <f>'[1]BASE DONNEES INGREDIENTS_VF9'!J407</f>
        <v>0</v>
      </c>
      <c r="I406" s="238">
        <f>'[1]BASE DONNEES INGREDIENTS_VF9'!K407</f>
        <v>0</v>
      </c>
      <c r="J406" s="239">
        <f>'[1]BASE DONNEES INGREDIENTS_VF9'!L407</f>
        <v>0</v>
      </c>
      <c r="L406" s="237">
        <f>'[1]BASE DONNEES INGREDIENTS_VF9'!E407</f>
        <v>0</v>
      </c>
    </row>
    <row r="407" spans="4:12" x14ac:dyDescent="0.2">
      <c r="D407" s="238">
        <f>'[1]BASE DONNEES INGREDIENTS_VF9'!F408</f>
        <v>0</v>
      </c>
      <c r="E407" s="319">
        <f>'[1]BASE DONNEES INGREDIENTS_VF9'!G408</f>
        <v>0</v>
      </c>
      <c r="F407" s="319">
        <f>'[1]BASE DONNEES INGREDIENTS_VF9'!H408</f>
        <v>0</v>
      </c>
      <c r="G407" s="238">
        <f>'[1]BASE DONNEES INGREDIENTS_VF9'!I408</f>
        <v>0</v>
      </c>
      <c r="H407" s="238">
        <f>'[1]BASE DONNEES INGREDIENTS_VF9'!J408</f>
        <v>0</v>
      </c>
      <c r="I407" s="238">
        <f>'[1]BASE DONNEES INGREDIENTS_VF9'!K408</f>
        <v>0</v>
      </c>
      <c r="J407" s="239">
        <f>'[1]BASE DONNEES INGREDIENTS_VF9'!L408</f>
        <v>0</v>
      </c>
      <c r="L407" s="237">
        <f>'[1]BASE DONNEES INGREDIENTS_VF9'!E408</f>
        <v>0</v>
      </c>
    </row>
    <row r="408" spans="4:12" x14ac:dyDescent="0.2">
      <c r="D408" s="238">
        <f>'[1]BASE DONNEES INGREDIENTS_VF9'!F409</f>
        <v>0</v>
      </c>
      <c r="E408" s="319">
        <f>'[1]BASE DONNEES INGREDIENTS_VF9'!G409</f>
        <v>0</v>
      </c>
      <c r="F408" s="319">
        <f>'[1]BASE DONNEES INGREDIENTS_VF9'!H409</f>
        <v>0</v>
      </c>
      <c r="G408" s="238">
        <f>'[1]BASE DONNEES INGREDIENTS_VF9'!I409</f>
        <v>0</v>
      </c>
      <c r="H408" s="238">
        <f>'[1]BASE DONNEES INGREDIENTS_VF9'!J409</f>
        <v>0</v>
      </c>
      <c r="I408" s="238">
        <f>'[1]BASE DONNEES INGREDIENTS_VF9'!K409</f>
        <v>0</v>
      </c>
      <c r="J408" s="239">
        <f>'[1]BASE DONNEES INGREDIENTS_VF9'!L409</f>
        <v>0</v>
      </c>
      <c r="L408" s="237">
        <f>'[1]BASE DONNEES INGREDIENTS_VF9'!E409</f>
        <v>0</v>
      </c>
    </row>
    <row r="409" spans="4:12" x14ac:dyDescent="0.2">
      <c r="D409" s="238">
        <f>'[1]BASE DONNEES INGREDIENTS_VF9'!F410</f>
        <v>0</v>
      </c>
      <c r="E409" s="319">
        <f>'[1]BASE DONNEES INGREDIENTS_VF9'!G410</f>
        <v>0</v>
      </c>
      <c r="F409" s="319">
        <f>'[1]BASE DONNEES INGREDIENTS_VF9'!H410</f>
        <v>0</v>
      </c>
      <c r="G409" s="238">
        <f>'[1]BASE DONNEES INGREDIENTS_VF9'!I410</f>
        <v>0</v>
      </c>
      <c r="H409" s="238">
        <f>'[1]BASE DONNEES INGREDIENTS_VF9'!J410</f>
        <v>0</v>
      </c>
      <c r="I409" s="238">
        <f>'[1]BASE DONNEES INGREDIENTS_VF9'!K410</f>
        <v>0</v>
      </c>
      <c r="J409" s="239">
        <f>'[1]BASE DONNEES INGREDIENTS_VF9'!L410</f>
        <v>0</v>
      </c>
      <c r="L409" s="237">
        <f>'[1]BASE DONNEES INGREDIENTS_VF9'!E410</f>
        <v>0</v>
      </c>
    </row>
    <row r="410" spans="4:12" x14ac:dyDescent="0.2">
      <c r="D410" s="238">
        <f>'[1]BASE DONNEES INGREDIENTS_VF9'!F411</f>
        <v>0</v>
      </c>
      <c r="E410" s="319">
        <f>'[1]BASE DONNEES INGREDIENTS_VF9'!G411</f>
        <v>0</v>
      </c>
      <c r="F410" s="319">
        <f>'[1]BASE DONNEES INGREDIENTS_VF9'!H411</f>
        <v>0</v>
      </c>
      <c r="G410" s="238">
        <f>'[1]BASE DONNEES INGREDIENTS_VF9'!I411</f>
        <v>0</v>
      </c>
      <c r="H410" s="238">
        <f>'[1]BASE DONNEES INGREDIENTS_VF9'!J411</f>
        <v>0</v>
      </c>
      <c r="I410" s="238">
        <f>'[1]BASE DONNEES INGREDIENTS_VF9'!K411</f>
        <v>0</v>
      </c>
      <c r="J410" s="239">
        <f>'[1]BASE DONNEES INGREDIENTS_VF9'!L411</f>
        <v>0</v>
      </c>
      <c r="L410" s="237">
        <f>'[1]BASE DONNEES INGREDIENTS_VF9'!E411</f>
        <v>0</v>
      </c>
    </row>
    <row r="411" spans="4:12" x14ac:dyDescent="0.2">
      <c r="D411" s="238">
        <f>'[1]BASE DONNEES INGREDIENTS_VF9'!F412</f>
        <v>0</v>
      </c>
      <c r="E411" s="319">
        <f>'[1]BASE DONNEES INGREDIENTS_VF9'!G412</f>
        <v>0</v>
      </c>
      <c r="F411" s="319">
        <f>'[1]BASE DONNEES INGREDIENTS_VF9'!H412</f>
        <v>0</v>
      </c>
      <c r="G411" s="238">
        <f>'[1]BASE DONNEES INGREDIENTS_VF9'!I412</f>
        <v>0</v>
      </c>
      <c r="H411" s="238">
        <f>'[1]BASE DONNEES INGREDIENTS_VF9'!J412</f>
        <v>0</v>
      </c>
      <c r="I411" s="238">
        <f>'[1]BASE DONNEES INGREDIENTS_VF9'!K412</f>
        <v>0</v>
      </c>
      <c r="J411" s="239">
        <f>'[1]BASE DONNEES INGREDIENTS_VF9'!L412</f>
        <v>0</v>
      </c>
      <c r="L411" s="237">
        <f>'[1]BASE DONNEES INGREDIENTS_VF9'!E412</f>
        <v>0</v>
      </c>
    </row>
    <row r="412" spans="4:12" x14ac:dyDescent="0.2">
      <c r="D412" s="238">
        <f>'[1]BASE DONNEES INGREDIENTS_VF9'!F413</f>
        <v>0</v>
      </c>
      <c r="E412" s="319">
        <f>'[1]BASE DONNEES INGREDIENTS_VF9'!G413</f>
        <v>0</v>
      </c>
      <c r="F412" s="319">
        <f>'[1]BASE DONNEES INGREDIENTS_VF9'!H413</f>
        <v>0</v>
      </c>
      <c r="G412" s="238">
        <f>'[1]BASE DONNEES INGREDIENTS_VF9'!I413</f>
        <v>0</v>
      </c>
      <c r="H412" s="238">
        <f>'[1]BASE DONNEES INGREDIENTS_VF9'!J413</f>
        <v>0</v>
      </c>
      <c r="I412" s="238">
        <f>'[1]BASE DONNEES INGREDIENTS_VF9'!K413</f>
        <v>0</v>
      </c>
      <c r="J412" s="239">
        <f>'[1]BASE DONNEES INGREDIENTS_VF9'!L413</f>
        <v>0</v>
      </c>
      <c r="L412" s="237">
        <f>'[1]BASE DONNEES INGREDIENTS_VF9'!E413</f>
        <v>0</v>
      </c>
    </row>
    <row r="413" spans="4:12" x14ac:dyDescent="0.2">
      <c r="D413" s="238">
        <f>'[1]BASE DONNEES INGREDIENTS_VF9'!F414</f>
        <v>0</v>
      </c>
      <c r="E413" s="319">
        <f>'[1]BASE DONNEES INGREDIENTS_VF9'!G414</f>
        <v>0</v>
      </c>
      <c r="F413" s="319">
        <f>'[1]BASE DONNEES INGREDIENTS_VF9'!H414</f>
        <v>0</v>
      </c>
      <c r="G413" s="238">
        <f>'[1]BASE DONNEES INGREDIENTS_VF9'!I414</f>
        <v>0</v>
      </c>
      <c r="H413" s="238">
        <f>'[1]BASE DONNEES INGREDIENTS_VF9'!J414</f>
        <v>0</v>
      </c>
      <c r="I413" s="238">
        <f>'[1]BASE DONNEES INGREDIENTS_VF9'!K414</f>
        <v>0</v>
      </c>
      <c r="J413" s="239">
        <f>'[1]BASE DONNEES INGREDIENTS_VF9'!L414</f>
        <v>0</v>
      </c>
      <c r="L413" s="237">
        <f>'[1]BASE DONNEES INGREDIENTS_VF9'!E414</f>
        <v>0</v>
      </c>
    </row>
    <row r="414" spans="4:12" x14ac:dyDescent="0.2">
      <c r="D414" s="238">
        <f>'[1]BASE DONNEES INGREDIENTS_VF9'!F415</f>
        <v>0</v>
      </c>
      <c r="E414" s="319">
        <f>'[1]BASE DONNEES INGREDIENTS_VF9'!G415</f>
        <v>0</v>
      </c>
      <c r="F414" s="319">
        <f>'[1]BASE DONNEES INGREDIENTS_VF9'!H415</f>
        <v>0</v>
      </c>
      <c r="G414" s="238">
        <f>'[1]BASE DONNEES INGREDIENTS_VF9'!I415</f>
        <v>0</v>
      </c>
      <c r="H414" s="238">
        <f>'[1]BASE DONNEES INGREDIENTS_VF9'!J415</f>
        <v>0</v>
      </c>
      <c r="I414" s="238">
        <f>'[1]BASE DONNEES INGREDIENTS_VF9'!K415</f>
        <v>0</v>
      </c>
      <c r="J414" s="239">
        <f>'[1]BASE DONNEES INGREDIENTS_VF9'!L415</f>
        <v>0</v>
      </c>
      <c r="L414" s="237">
        <f>'[1]BASE DONNEES INGREDIENTS_VF9'!E415</f>
        <v>0</v>
      </c>
    </row>
    <row r="415" spans="4:12" x14ac:dyDescent="0.2">
      <c r="D415" s="238">
        <f>'[1]BASE DONNEES INGREDIENTS_VF9'!F416</f>
        <v>0</v>
      </c>
      <c r="E415" s="319">
        <f>'[1]BASE DONNEES INGREDIENTS_VF9'!G416</f>
        <v>0</v>
      </c>
      <c r="F415" s="319">
        <f>'[1]BASE DONNEES INGREDIENTS_VF9'!H416</f>
        <v>0</v>
      </c>
      <c r="G415" s="238">
        <f>'[1]BASE DONNEES INGREDIENTS_VF9'!I416</f>
        <v>0</v>
      </c>
      <c r="H415" s="238">
        <f>'[1]BASE DONNEES INGREDIENTS_VF9'!J416</f>
        <v>0</v>
      </c>
      <c r="I415" s="238">
        <f>'[1]BASE DONNEES INGREDIENTS_VF9'!K416</f>
        <v>0</v>
      </c>
      <c r="J415" s="239">
        <f>'[1]BASE DONNEES INGREDIENTS_VF9'!L416</f>
        <v>0</v>
      </c>
      <c r="L415" s="237">
        <f>'[1]BASE DONNEES INGREDIENTS_VF9'!E416</f>
        <v>0</v>
      </c>
    </row>
    <row r="416" spans="4:12" x14ac:dyDescent="0.2">
      <c r="D416" s="238">
        <f>'[1]BASE DONNEES INGREDIENTS_VF9'!F417</f>
        <v>0</v>
      </c>
      <c r="E416" s="319">
        <f>'[1]BASE DONNEES INGREDIENTS_VF9'!G417</f>
        <v>0</v>
      </c>
      <c r="F416" s="319">
        <f>'[1]BASE DONNEES INGREDIENTS_VF9'!H417</f>
        <v>0</v>
      </c>
      <c r="G416" s="238">
        <f>'[1]BASE DONNEES INGREDIENTS_VF9'!I417</f>
        <v>0</v>
      </c>
      <c r="H416" s="238">
        <f>'[1]BASE DONNEES INGREDIENTS_VF9'!J417</f>
        <v>0</v>
      </c>
      <c r="I416" s="238">
        <f>'[1]BASE DONNEES INGREDIENTS_VF9'!K417</f>
        <v>0</v>
      </c>
      <c r="J416" s="239">
        <f>'[1]BASE DONNEES INGREDIENTS_VF9'!L417</f>
        <v>0</v>
      </c>
      <c r="L416" s="237">
        <f>'[1]BASE DONNEES INGREDIENTS_VF9'!E417</f>
        <v>0</v>
      </c>
    </row>
    <row r="417" spans="4:12" x14ac:dyDescent="0.2">
      <c r="D417" s="238">
        <f>'[1]BASE DONNEES INGREDIENTS_VF9'!F418</f>
        <v>0</v>
      </c>
      <c r="E417" s="319">
        <f>'[1]BASE DONNEES INGREDIENTS_VF9'!G418</f>
        <v>0</v>
      </c>
      <c r="F417" s="319">
        <f>'[1]BASE DONNEES INGREDIENTS_VF9'!H418</f>
        <v>0</v>
      </c>
      <c r="G417" s="238">
        <f>'[1]BASE DONNEES INGREDIENTS_VF9'!I418</f>
        <v>0</v>
      </c>
      <c r="H417" s="238">
        <f>'[1]BASE DONNEES INGREDIENTS_VF9'!J418</f>
        <v>0</v>
      </c>
      <c r="I417" s="238">
        <f>'[1]BASE DONNEES INGREDIENTS_VF9'!K418</f>
        <v>0</v>
      </c>
      <c r="J417" s="239">
        <f>'[1]BASE DONNEES INGREDIENTS_VF9'!L418</f>
        <v>0</v>
      </c>
      <c r="L417" s="237">
        <f>'[1]BASE DONNEES INGREDIENTS_VF9'!E418</f>
        <v>0</v>
      </c>
    </row>
    <row r="418" spans="4:12" x14ac:dyDescent="0.2">
      <c r="D418" s="238">
        <f>'[1]BASE DONNEES INGREDIENTS_VF9'!F419</f>
        <v>0</v>
      </c>
      <c r="E418" s="319">
        <f>'[1]BASE DONNEES INGREDIENTS_VF9'!G419</f>
        <v>0</v>
      </c>
      <c r="F418" s="319">
        <f>'[1]BASE DONNEES INGREDIENTS_VF9'!H419</f>
        <v>0</v>
      </c>
      <c r="G418" s="238">
        <f>'[1]BASE DONNEES INGREDIENTS_VF9'!I419</f>
        <v>0</v>
      </c>
      <c r="H418" s="238">
        <f>'[1]BASE DONNEES INGREDIENTS_VF9'!J419</f>
        <v>0</v>
      </c>
      <c r="I418" s="238">
        <f>'[1]BASE DONNEES INGREDIENTS_VF9'!K419</f>
        <v>0</v>
      </c>
      <c r="J418" s="239">
        <f>'[1]BASE DONNEES INGREDIENTS_VF9'!L419</f>
        <v>0</v>
      </c>
      <c r="L418" s="237">
        <f>'[1]BASE DONNEES INGREDIENTS_VF9'!E419</f>
        <v>0</v>
      </c>
    </row>
    <row r="419" spans="4:12" x14ac:dyDescent="0.2">
      <c r="D419" s="238">
        <f>'[1]BASE DONNEES INGREDIENTS_VF9'!F420</f>
        <v>0</v>
      </c>
      <c r="E419" s="319">
        <f>'[1]BASE DONNEES INGREDIENTS_VF9'!G420</f>
        <v>0</v>
      </c>
      <c r="F419" s="319">
        <f>'[1]BASE DONNEES INGREDIENTS_VF9'!H420</f>
        <v>0</v>
      </c>
      <c r="G419" s="238">
        <f>'[1]BASE DONNEES INGREDIENTS_VF9'!I420</f>
        <v>0</v>
      </c>
      <c r="H419" s="238">
        <f>'[1]BASE DONNEES INGREDIENTS_VF9'!J420</f>
        <v>0</v>
      </c>
      <c r="I419" s="238">
        <f>'[1]BASE DONNEES INGREDIENTS_VF9'!K420</f>
        <v>0</v>
      </c>
      <c r="J419" s="239">
        <f>'[1]BASE DONNEES INGREDIENTS_VF9'!L420</f>
        <v>0</v>
      </c>
      <c r="L419" s="237">
        <f>'[1]BASE DONNEES INGREDIENTS_VF9'!E420</f>
        <v>0</v>
      </c>
    </row>
    <row r="420" spans="4:12" x14ac:dyDescent="0.2">
      <c r="D420" s="238">
        <f>'[1]BASE DONNEES INGREDIENTS_VF9'!F421</f>
        <v>0</v>
      </c>
      <c r="E420" s="319">
        <f>'[1]BASE DONNEES INGREDIENTS_VF9'!G421</f>
        <v>0</v>
      </c>
      <c r="F420" s="319">
        <f>'[1]BASE DONNEES INGREDIENTS_VF9'!H421</f>
        <v>0</v>
      </c>
      <c r="G420" s="238">
        <f>'[1]BASE DONNEES INGREDIENTS_VF9'!I421</f>
        <v>0</v>
      </c>
      <c r="H420" s="238">
        <f>'[1]BASE DONNEES INGREDIENTS_VF9'!J421</f>
        <v>0</v>
      </c>
      <c r="I420" s="238">
        <f>'[1]BASE DONNEES INGREDIENTS_VF9'!K421</f>
        <v>0</v>
      </c>
      <c r="J420" s="239">
        <f>'[1]BASE DONNEES INGREDIENTS_VF9'!L421</f>
        <v>0</v>
      </c>
      <c r="L420" s="237">
        <f>'[1]BASE DONNEES INGREDIENTS_VF9'!E421</f>
        <v>0</v>
      </c>
    </row>
    <row r="421" spans="4:12" x14ac:dyDescent="0.2">
      <c r="D421" s="238">
        <f>'[1]BASE DONNEES INGREDIENTS_VF9'!F422</f>
        <v>0</v>
      </c>
      <c r="E421" s="319">
        <f>'[1]BASE DONNEES INGREDIENTS_VF9'!G422</f>
        <v>0</v>
      </c>
      <c r="F421" s="319">
        <f>'[1]BASE DONNEES INGREDIENTS_VF9'!H422</f>
        <v>0</v>
      </c>
      <c r="G421" s="238">
        <f>'[1]BASE DONNEES INGREDIENTS_VF9'!I422</f>
        <v>0</v>
      </c>
      <c r="H421" s="238">
        <f>'[1]BASE DONNEES INGREDIENTS_VF9'!J422</f>
        <v>0</v>
      </c>
      <c r="I421" s="238">
        <f>'[1]BASE DONNEES INGREDIENTS_VF9'!K422</f>
        <v>0</v>
      </c>
      <c r="J421" s="239">
        <f>'[1]BASE DONNEES INGREDIENTS_VF9'!L422</f>
        <v>0</v>
      </c>
      <c r="L421" s="237">
        <f>'[1]BASE DONNEES INGREDIENTS_VF9'!E422</f>
        <v>0</v>
      </c>
    </row>
    <row r="422" spans="4:12" x14ac:dyDescent="0.2">
      <c r="D422" s="238">
        <f>'[1]BASE DONNEES INGREDIENTS_VF9'!F423</f>
        <v>0</v>
      </c>
      <c r="E422" s="319">
        <f>'[1]BASE DONNEES INGREDIENTS_VF9'!G423</f>
        <v>0</v>
      </c>
      <c r="F422" s="319">
        <f>'[1]BASE DONNEES INGREDIENTS_VF9'!H423</f>
        <v>0</v>
      </c>
      <c r="G422" s="238">
        <f>'[1]BASE DONNEES INGREDIENTS_VF9'!I423</f>
        <v>0</v>
      </c>
      <c r="H422" s="238">
        <f>'[1]BASE DONNEES INGREDIENTS_VF9'!J423</f>
        <v>0</v>
      </c>
      <c r="I422" s="238">
        <f>'[1]BASE DONNEES INGREDIENTS_VF9'!K423</f>
        <v>0</v>
      </c>
      <c r="J422" s="239">
        <f>'[1]BASE DONNEES INGREDIENTS_VF9'!L423</f>
        <v>0</v>
      </c>
      <c r="L422" s="237">
        <f>'[1]BASE DONNEES INGREDIENTS_VF9'!E423</f>
        <v>0</v>
      </c>
    </row>
    <row r="423" spans="4:12" x14ac:dyDescent="0.2">
      <c r="D423" s="238">
        <f>'[1]BASE DONNEES INGREDIENTS_VF9'!F424</f>
        <v>0</v>
      </c>
      <c r="E423" s="319">
        <f>'[1]BASE DONNEES INGREDIENTS_VF9'!G424</f>
        <v>0</v>
      </c>
      <c r="F423" s="319">
        <f>'[1]BASE DONNEES INGREDIENTS_VF9'!H424</f>
        <v>0</v>
      </c>
      <c r="G423" s="238">
        <f>'[1]BASE DONNEES INGREDIENTS_VF9'!I424</f>
        <v>0</v>
      </c>
      <c r="H423" s="238">
        <f>'[1]BASE DONNEES INGREDIENTS_VF9'!J424</f>
        <v>0</v>
      </c>
      <c r="I423" s="238">
        <f>'[1]BASE DONNEES INGREDIENTS_VF9'!K424</f>
        <v>0</v>
      </c>
      <c r="J423" s="239">
        <f>'[1]BASE DONNEES INGREDIENTS_VF9'!L424</f>
        <v>0</v>
      </c>
      <c r="L423" s="237">
        <f>'[1]BASE DONNEES INGREDIENTS_VF9'!E424</f>
        <v>0</v>
      </c>
    </row>
    <row r="424" spans="4:12" x14ac:dyDescent="0.2">
      <c r="D424" s="238">
        <f>'[1]BASE DONNEES INGREDIENTS_VF9'!F425</f>
        <v>0</v>
      </c>
      <c r="E424" s="319">
        <f>'[1]BASE DONNEES INGREDIENTS_VF9'!G425</f>
        <v>0</v>
      </c>
      <c r="F424" s="319">
        <f>'[1]BASE DONNEES INGREDIENTS_VF9'!H425</f>
        <v>0</v>
      </c>
      <c r="G424" s="238">
        <f>'[1]BASE DONNEES INGREDIENTS_VF9'!I425</f>
        <v>0</v>
      </c>
      <c r="H424" s="238">
        <f>'[1]BASE DONNEES INGREDIENTS_VF9'!J425</f>
        <v>0</v>
      </c>
      <c r="I424" s="238">
        <f>'[1]BASE DONNEES INGREDIENTS_VF9'!K425</f>
        <v>0</v>
      </c>
      <c r="J424" s="239">
        <f>'[1]BASE DONNEES INGREDIENTS_VF9'!L425</f>
        <v>0</v>
      </c>
      <c r="L424" s="237">
        <f>'[1]BASE DONNEES INGREDIENTS_VF9'!E425</f>
        <v>0</v>
      </c>
    </row>
    <row r="425" spans="4:12" x14ac:dyDescent="0.2">
      <c r="D425" s="238">
        <f>'[1]BASE DONNEES INGREDIENTS_VF9'!F426</f>
        <v>0</v>
      </c>
      <c r="E425" s="319">
        <f>'[1]BASE DONNEES INGREDIENTS_VF9'!G426</f>
        <v>0</v>
      </c>
      <c r="F425" s="319">
        <f>'[1]BASE DONNEES INGREDIENTS_VF9'!H426</f>
        <v>0</v>
      </c>
      <c r="G425" s="238">
        <f>'[1]BASE DONNEES INGREDIENTS_VF9'!I426</f>
        <v>0</v>
      </c>
      <c r="H425" s="238">
        <f>'[1]BASE DONNEES INGREDIENTS_VF9'!J426</f>
        <v>0</v>
      </c>
      <c r="I425" s="238">
        <f>'[1]BASE DONNEES INGREDIENTS_VF9'!K426</f>
        <v>0</v>
      </c>
      <c r="J425" s="239">
        <f>'[1]BASE DONNEES INGREDIENTS_VF9'!L426</f>
        <v>0</v>
      </c>
      <c r="L425" s="237">
        <f>'[1]BASE DONNEES INGREDIENTS_VF9'!E426</f>
        <v>0</v>
      </c>
    </row>
    <row r="426" spans="4:12" x14ac:dyDescent="0.2">
      <c r="D426" s="238">
        <f>'[1]BASE DONNEES INGREDIENTS_VF9'!F427</f>
        <v>0</v>
      </c>
      <c r="E426" s="319">
        <f>'[1]BASE DONNEES INGREDIENTS_VF9'!G427</f>
        <v>0</v>
      </c>
      <c r="F426" s="319">
        <f>'[1]BASE DONNEES INGREDIENTS_VF9'!H427</f>
        <v>0</v>
      </c>
      <c r="G426" s="238">
        <f>'[1]BASE DONNEES INGREDIENTS_VF9'!I427</f>
        <v>0</v>
      </c>
      <c r="H426" s="238">
        <f>'[1]BASE DONNEES INGREDIENTS_VF9'!J427</f>
        <v>0</v>
      </c>
      <c r="I426" s="238">
        <f>'[1]BASE DONNEES INGREDIENTS_VF9'!K427</f>
        <v>0</v>
      </c>
      <c r="J426" s="239">
        <f>'[1]BASE DONNEES INGREDIENTS_VF9'!L427</f>
        <v>0</v>
      </c>
      <c r="L426" s="237">
        <f>'[1]BASE DONNEES INGREDIENTS_VF9'!E427</f>
        <v>0</v>
      </c>
    </row>
    <row r="427" spans="4:12" x14ac:dyDescent="0.2">
      <c r="D427" s="238">
        <f>'[1]BASE DONNEES INGREDIENTS_VF9'!F428</f>
        <v>0</v>
      </c>
      <c r="E427" s="319">
        <f>'[1]BASE DONNEES INGREDIENTS_VF9'!G428</f>
        <v>0</v>
      </c>
      <c r="F427" s="319">
        <f>'[1]BASE DONNEES INGREDIENTS_VF9'!H428</f>
        <v>0</v>
      </c>
      <c r="G427" s="238">
        <f>'[1]BASE DONNEES INGREDIENTS_VF9'!I428</f>
        <v>0</v>
      </c>
      <c r="H427" s="238">
        <f>'[1]BASE DONNEES INGREDIENTS_VF9'!J428</f>
        <v>0</v>
      </c>
      <c r="I427" s="238">
        <f>'[1]BASE DONNEES INGREDIENTS_VF9'!K428</f>
        <v>0</v>
      </c>
      <c r="J427" s="239">
        <f>'[1]BASE DONNEES INGREDIENTS_VF9'!L428</f>
        <v>0</v>
      </c>
      <c r="L427" s="237">
        <f>'[1]BASE DONNEES INGREDIENTS_VF9'!E428</f>
        <v>0</v>
      </c>
    </row>
    <row r="428" spans="4:12" x14ac:dyDescent="0.2">
      <c r="D428" s="238">
        <f>'[1]BASE DONNEES INGREDIENTS_VF9'!F429</f>
        <v>0</v>
      </c>
      <c r="E428" s="319">
        <f>'[1]BASE DONNEES INGREDIENTS_VF9'!G429</f>
        <v>0</v>
      </c>
      <c r="F428" s="319">
        <f>'[1]BASE DONNEES INGREDIENTS_VF9'!H429</f>
        <v>0</v>
      </c>
      <c r="G428" s="238">
        <f>'[1]BASE DONNEES INGREDIENTS_VF9'!I429</f>
        <v>0</v>
      </c>
      <c r="H428" s="238">
        <f>'[1]BASE DONNEES INGREDIENTS_VF9'!J429</f>
        <v>0</v>
      </c>
      <c r="I428" s="238">
        <f>'[1]BASE DONNEES INGREDIENTS_VF9'!K429</f>
        <v>0</v>
      </c>
      <c r="J428" s="239">
        <f>'[1]BASE DONNEES INGREDIENTS_VF9'!L429</f>
        <v>0</v>
      </c>
      <c r="L428" s="237">
        <f>'[1]BASE DONNEES INGREDIENTS_VF9'!E429</f>
        <v>0</v>
      </c>
    </row>
    <row r="429" spans="4:12" x14ac:dyDescent="0.2">
      <c r="D429" s="238">
        <f>'[1]BASE DONNEES INGREDIENTS_VF9'!F430</f>
        <v>0</v>
      </c>
      <c r="E429" s="319">
        <f>'[1]BASE DONNEES INGREDIENTS_VF9'!G430</f>
        <v>0</v>
      </c>
      <c r="F429" s="319">
        <f>'[1]BASE DONNEES INGREDIENTS_VF9'!H430</f>
        <v>0</v>
      </c>
      <c r="G429" s="238">
        <f>'[1]BASE DONNEES INGREDIENTS_VF9'!I430</f>
        <v>0</v>
      </c>
      <c r="H429" s="238">
        <f>'[1]BASE DONNEES INGREDIENTS_VF9'!J430</f>
        <v>0</v>
      </c>
      <c r="I429" s="238">
        <f>'[1]BASE DONNEES INGREDIENTS_VF9'!K430</f>
        <v>0</v>
      </c>
      <c r="J429" s="239">
        <f>'[1]BASE DONNEES INGREDIENTS_VF9'!L430</f>
        <v>0</v>
      </c>
      <c r="L429" s="237">
        <f>'[1]BASE DONNEES INGREDIENTS_VF9'!E430</f>
        <v>0</v>
      </c>
    </row>
    <row r="430" spans="4:12" x14ac:dyDescent="0.2">
      <c r="D430" s="238">
        <f>'[1]BASE DONNEES INGREDIENTS_VF9'!F431</f>
        <v>0</v>
      </c>
      <c r="E430" s="319">
        <f>'[1]BASE DONNEES INGREDIENTS_VF9'!G431</f>
        <v>0</v>
      </c>
      <c r="F430" s="319">
        <f>'[1]BASE DONNEES INGREDIENTS_VF9'!H431</f>
        <v>0</v>
      </c>
      <c r="G430" s="238">
        <f>'[1]BASE DONNEES INGREDIENTS_VF9'!I431</f>
        <v>0</v>
      </c>
      <c r="H430" s="238">
        <f>'[1]BASE DONNEES INGREDIENTS_VF9'!J431</f>
        <v>0</v>
      </c>
      <c r="I430" s="238">
        <f>'[1]BASE DONNEES INGREDIENTS_VF9'!K431</f>
        <v>0</v>
      </c>
      <c r="J430" s="239">
        <f>'[1]BASE DONNEES INGREDIENTS_VF9'!L431</f>
        <v>0</v>
      </c>
      <c r="L430" s="237">
        <f>'[1]BASE DONNEES INGREDIENTS_VF9'!E431</f>
        <v>0</v>
      </c>
    </row>
    <row r="431" spans="4:12" x14ac:dyDescent="0.2">
      <c r="D431" s="238">
        <f>'[1]BASE DONNEES INGREDIENTS_VF9'!F432</f>
        <v>0</v>
      </c>
      <c r="E431" s="319">
        <f>'[1]BASE DONNEES INGREDIENTS_VF9'!G432</f>
        <v>0</v>
      </c>
      <c r="F431" s="319">
        <f>'[1]BASE DONNEES INGREDIENTS_VF9'!H432</f>
        <v>0</v>
      </c>
      <c r="G431" s="238">
        <f>'[1]BASE DONNEES INGREDIENTS_VF9'!I432</f>
        <v>0</v>
      </c>
      <c r="H431" s="238">
        <f>'[1]BASE DONNEES INGREDIENTS_VF9'!J432</f>
        <v>0</v>
      </c>
      <c r="I431" s="238">
        <f>'[1]BASE DONNEES INGREDIENTS_VF9'!K432</f>
        <v>0</v>
      </c>
      <c r="J431" s="239">
        <f>'[1]BASE DONNEES INGREDIENTS_VF9'!L432</f>
        <v>0</v>
      </c>
      <c r="L431" s="237">
        <f>'[1]BASE DONNEES INGREDIENTS_VF9'!E432</f>
        <v>0</v>
      </c>
    </row>
    <row r="432" spans="4:12" x14ac:dyDescent="0.2">
      <c r="D432" s="238">
        <f>'[1]BASE DONNEES INGREDIENTS_VF9'!F433</f>
        <v>0</v>
      </c>
      <c r="E432" s="319">
        <f>'[1]BASE DONNEES INGREDIENTS_VF9'!G433</f>
        <v>0</v>
      </c>
      <c r="F432" s="319">
        <f>'[1]BASE DONNEES INGREDIENTS_VF9'!H433</f>
        <v>0</v>
      </c>
      <c r="G432" s="238">
        <f>'[1]BASE DONNEES INGREDIENTS_VF9'!I433</f>
        <v>0</v>
      </c>
      <c r="H432" s="238">
        <f>'[1]BASE DONNEES INGREDIENTS_VF9'!J433</f>
        <v>0</v>
      </c>
      <c r="I432" s="238">
        <f>'[1]BASE DONNEES INGREDIENTS_VF9'!K433</f>
        <v>0</v>
      </c>
      <c r="J432" s="239">
        <f>'[1]BASE DONNEES INGREDIENTS_VF9'!L433</f>
        <v>0</v>
      </c>
      <c r="L432" s="237">
        <f>'[1]BASE DONNEES INGREDIENTS_VF9'!E433</f>
        <v>0</v>
      </c>
    </row>
    <row r="433" spans="4:12" x14ac:dyDescent="0.2">
      <c r="D433" s="238">
        <f>'[1]BASE DONNEES INGREDIENTS_VF9'!F434</f>
        <v>0</v>
      </c>
      <c r="E433" s="319">
        <f>'[1]BASE DONNEES INGREDIENTS_VF9'!G434</f>
        <v>0</v>
      </c>
      <c r="F433" s="319">
        <f>'[1]BASE DONNEES INGREDIENTS_VF9'!H434</f>
        <v>0</v>
      </c>
      <c r="G433" s="238">
        <f>'[1]BASE DONNEES INGREDIENTS_VF9'!I434</f>
        <v>0</v>
      </c>
      <c r="H433" s="238">
        <f>'[1]BASE DONNEES INGREDIENTS_VF9'!J434</f>
        <v>0</v>
      </c>
      <c r="I433" s="238">
        <f>'[1]BASE DONNEES INGREDIENTS_VF9'!K434</f>
        <v>0</v>
      </c>
      <c r="J433" s="239">
        <f>'[1]BASE DONNEES INGREDIENTS_VF9'!L434</f>
        <v>0</v>
      </c>
      <c r="L433" s="237">
        <f>'[1]BASE DONNEES INGREDIENTS_VF9'!E434</f>
        <v>0</v>
      </c>
    </row>
    <row r="434" spans="4:12" x14ac:dyDescent="0.2">
      <c r="D434" s="238">
        <f>'[1]BASE DONNEES INGREDIENTS_VF9'!F435</f>
        <v>0</v>
      </c>
      <c r="E434" s="319">
        <f>'[1]BASE DONNEES INGREDIENTS_VF9'!G435</f>
        <v>0</v>
      </c>
      <c r="F434" s="319">
        <f>'[1]BASE DONNEES INGREDIENTS_VF9'!H435</f>
        <v>0</v>
      </c>
      <c r="G434" s="238">
        <f>'[1]BASE DONNEES INGREDIENTS_VF9'!I435</f>
        <v>0</v>
      </c>
      <c r="H434" s="238">
        <f>'[1]BASE DONNEES INGREDIENTS_VF9'!J435</f>
        <v>0</v>
      </c>
      <c r="I434" s="238">
        <f>'[1]BASE DONNEES INGREDIENTS_VF9'!K435</f>
        <v>0</v>
      </c>
      <c r="J434" s="239">
        <f>'[1]BASE DONNEES INGREDIENTS_VF9'!L435</f>
        <v>0</v>
      </c>
      <c r="L434" s="237">
        <f>'[1]BASE DONNEES INGREDIENTS_VF9'!E435</f>
        <v>0</v>
      </c>
    </row>
    <row r="435" spans="4:12" x14ac:dyDescent="0.2">
      <c r="D435" s="238">
        <f>'[1]BASE DONNEES INGREDIENTS_VF9'!F436</f>
        <v>0</v>
      </c>
      <c r="E435" s="319">
        <f>'[1]BASE DONNEES INGREDIENTS_VF9'!G436</f>
        <v>0</v>
      </c>
      <c r="F435" s="319">
        <f>'[1]BASE DONNEES INGREDIENTS_VF9'!H436</f>
        <v>0</v>
      </c>
      <c r="G435" s="238">
        <f>'[1]BASE DONNEES INGREDIENTS_VF9'!I436</f>
        <v>0</v>
      </c>
      <c r="H435" s="238">
        <f>'[1]BASE DONNEES INGREDIENTS_VF9'!J436</f>
        <v>0</v>
      </c>
      <c r="I435" s="238">
        <f>'[1]BASE DONNEES INGREDIENTS_VF9'!K436</f>
        <v>0</v>
      </c>
      <c r="J435" s="239">
        <f>'[1]BASE DONNEES INGREDIENTS_VF9'!L436</f>
        <v>0</v>
      </c>
      <c r="L435" s="237">
        <f>'[1]BASE DONNEES INGREDIENTS_VF9'!E436</f>
        <v>0</v>
      </c>
    </row>
    <row r="436" spans="4:12" x14ac:dyDescent="0.2">
      <c r="D436" s="238">
        <f>'[1]BASE DONNEES INGREDIENTS_VF9'!F437</f>
        <v>0</v>
      </c>
      <c r="E436" s="319">
        <f>'[1]BASE DONNEES INGREDIENTS_VF9'!G437</f>
        <v>0</v>
      </c>
      <c r="F436" s="319">
        <f>'[1]BASE DONNEES INGREDIENTS_VF9'!H437</f>
        <v>0</v>
      </c>
      <c r="G436" s="238">
        <f>'[1]BASE DONNEES INGREDIENTS_VF9'!I437</f>
        <v>0</v>
      </c>
      <c r="H436" s="238">
        <f>'[1]BASE DONNEES INGREDIENTS_VF9'!J437</f>
        <v>0</v>
      </c>
      <c r="I436" s="238">
        <f>'[1]BASE DONNEES INGREDIENTS_VF9'!K437</f>
        <v>0</v>
      </c>
      <c r="J436" s="239">
        <f>'[1]BASE DONNEES INGREDIENTS_VF9'!L437</f>
        <v>0</v>
      </c>
      <c r="L436" s="237">
        <f>'[1]BASE DONNEES INGREDIENTS_VF9'!E437</f>
        <v>0</v>
      </c>
    </row>
    <row r="437" spans="4:12" x14ac:dyDescent="0.2">
      <c r="D437" s="238">
        <f>'[1]BASE DONNEES INGREDIENTS_VF9'!F438</f>
        <v>0</v>
      </c>
      <c r="E437" s="319">
        <f>'[1]BASE DONNEES INGREDIENTS_VF9'!G438</f>
        <v>0</v>
      </c>
      <c r="F437" s="319">
        <f>'[1]BASE DONNEES INGREDIENTS_VF9'!H438</f>
        <v>0</v>
      </c>
      <c r="G437" s="238">
        <f>'[1]BASE DONNEES INGREDIENTS_VF9'!I438</f>
        <v>0</v>
      </c>
      <c r="H437" s="238">
        <f>'[1]BASE DONNEES INGREDIENTS_VF9'!J438</f>
        <v>0</v>
      </c>
      <c r="I437" s="238">
        <f>'[1]BASE DONNEES INGREDIENTS_VF9'!K438</f>
        <v>0</v>
      </c>
      <c r="J437" s="239">
        <f>'[1]BASE DONNEES INGREDIENTS_VF9'!L438</f>
        <v>0</v>
      </c>
      <c r="L437" s="237">
        <f>'[1]BASE DONNEES INGREDIENTS_VF9'!E438</f>
        <v>0</v>
      </c>
    </row>
    <row r="438" spans="4:12" x14ac:dyDescent="0.2">
      <c r="D438" s="238">
        <f>'[1]BASE DONNEES INGREDIENTS_VF9'!F439</f>
        <v>0</v>
      </c>
      <c r="E438" s="319">
        <f>'[1]BASE DONNEES INGREDIENTS_VF9'!G439</f>
        <v>0</v>
      </c>
      <c r="F438" s="319">
        <f>'[1]BASE DONNEES INGREDIENTS_VF9'!H439</f>
        <v>0</v>
      </c>
      <c r="G438" s="238">
        <f>'[1]BASE DONNEES INGREDIENTS_VF9'!I439</f>
        <v>0</v>
      </c>
      <c r="H438" s="238">
        <f>'[1]BASE DONNEES INGREDIENTS_VF9'!J439</f>
        <v>0</v>
      </c>
      <c r="I438" s="238">
        <f>'[1]BASE DONNEES INGREDIENTS_VF9'!K439</f>
        <v>0</v>
      </c>
      <c r="J438" s="239">
        <f>'[1]BASE DONNEES INGREDIENTS_VF9'!L439</f>
        <v>0</v>
      </c>
      <c r="L438" s="237">
        <f>'[1]BASE DONNEES INGREDIENTS_VF9'!E439</f>
        <v>0</v>
      </c>
    </row>
    <row r="439" spans="4:12" x14ac:dyDescent="0.2">
      <c r="D439" s="238">
        <f>'[1]BASE DONNEES INGREDIENTS_VF9'!F440</f>
        <v>0</v>
      </c>
      <c r="E439" s="319">
        <f>'[1]BASE DONNEES INGREDIENTS_VF9'!G440</f>
        <v>0</v>
      </c>
      <c r="F439" s="319">
        <f>'[1]BASE DONNEES INGREDIENTS_VF9'!H440</f>
        <v>0</v>
      </c>
      <c r="G439" s="238">
        <f>'[1]BASE DONNEES INGREDIENTS_VF9'!I440</f>
        <v>0</v>
      </c>
      <c r="H439" s="238">
        <f>'[1]BASE DONNEES INGREDIENTS_VF9'!J440</f>
        <v>0</v>
      </c>
      <c r="I439" s="238">
        <f>'[1]BASE DONNEES INGREDIENTS_VF9'!K440</f>
        <v>0</v>
      </c>
      <c r="J439" s="239">
        <f>'[1]BASE DONNEES INGREDIENTS_VF9'!L440</f>
        <v>0</v>
      </c>
      <c r="L439" s="237">
        <f>'[1]BASE DONNEES INGREDIENTS_VF9'!E440</f>
        <v>0</v>
      </c>
    </row>
    <row r="440" spans="4:12" x14ac:dyDescent="0.2">
      <c r="D440" s="238">
        <f>'[1]BASE DONNEES INGREDIENTS_VF9'!F441</f>
        <v>0</v>
      </c>
      <c r="E440" s="319">
        <f>'[1]BASE DONNEES INGREDIENTS_VF9'!G441</f>
        <v>0</v>
      </c>
      <c r="F440" s="319">
        <f>'[1]BASE DONNEES INGREDIENTS_VF9'!H441</f>
        <v>0</v>
      </c>
      <c r="G440" s="238">
        <f>'[1]BASE DONNEES INGREDIENTS_VF9'!I441</f>
        <v>0</v>
      </c>
      <c r="H440" s="238">
        <f>'[1]BASE DONNEES INGREDIENTS_VF9'!J441</f>
        <v>0</v>
      </c>
      <c r="I440" s="238">
        <f>'[1]BASE DONNEES INGREDIENTS_VF9'!K441</f>
        <v>0</v>
      </c>
      <c r="J440" s="239">
        <f>'[1]BASE DONNEES INGREDIENTS_VF9'!L441</f>
        <v>0</v>
      </c>
      <c r="L440" s="237">
        <f>'[1]BASE DONNEES INGREDIENTS_VF9'!E441</f>
        <v>0</v>
      </c>
    </row>
    <row r="441" spans="4:12" x14ac:dyDescent="0.2">
      <c r="D441" s="238">
        <f>'[1]BASE DONNEES INGREDIENTS_VF9'!F442</f>
        <v>0</v>
      </c>
      <c r="E441" s="319">
        <f>'[1]BASE DONNEES INGREDIENTS_VF9'!G442</f>
        <v>0</v>
      </c>
      <c r="F441" s="319">
        <f>'[1]BASE DONNEES INGREDIENTS_VF9'!H442</f>
        <v>0</v>
      </c>
      <c r="G441" s="238">
        <f>'[1]BASE DONNEES INGREDIENTS_VF9'!I442</f>
        <v>0</v>
      </c>
      <c r="H441" s="238">
        <f>'[1]BASE DONNEES INGREDIENTS_VF9'!J442</f>
        <v>0</v>
      </c>
      <c r="I441" s="238">
        <f>'[1]BASE DONNEES INGREDIENTS_VF9'!K442</f>
        <v>0</v>
      </c>
      <c r="J441" s="239">
        <f>'[1]BASE DONNEES INGREDIENTS_VF9'!L442</f>
        <v>0</v>
      </c>
      <c r="L441" s="237">
        <f>'[1]BASE DONNEES INGREDIENTS_VF9'!E442</f>
        <v>0</v>
      </c>
    </row>
    <row r="442" spans="4:12" x14ac:dyDescent="0.2">
      <c r="D442" s="238">
        <f>'[1]BASE DONNEES INGREDIENTS_VF9'!F443</f>
        <v>0</v>
      </c>
      <c r="E442" s="319">
        <f>'[1]BASE DONNEES INGREDIENTS_VF9'!G443</f>
        <v>0</v>
      </c>
      <c r="F442" s="319">
        <f>'[1]BASE DONNEES INGREDIENTS_VF9'!H443</f>
        <v>0</v>
      </c>
      <c r="G442" s="238">
        <f>'[1]BASE DONNEES INGREDIENTS_VF9'!I443</f>
        <v>0</v>
      </c>
      <c r="H442" s="238">
        <f>'[1]BASE DONNEES INGREDIENTS_VF9'!J443</f>
        <v>0</v>
      </c>
      <c r="I442" s="238">
        <f>'[1]BASE DONNEES INGREDIENTS_VF9'!K443</f>
        <v>0</v>
      </c>
      <c r="J442" s="239">
        <f>'[1]BASE DONNEES INGREDIENTS_VF9'!L443</f>
        <v>0</v>
      </c>
      <c r="L442" s="237">
        <f>'[1]BASE DONNEES INGREDIENTS_VF9'!E443</f>
        <v>0</v>
      </c>
    </row>
    <row r="443" spans="4:12" x14ac:dyDescent="0.2">
      <c r="D443" s="238">
        <f>'[1]BASE DONNEES INGREDIENTS_VF9'!F444</f>
        <v>0</v>
      </c>
      <c r="E443" s="319">
        <f>'[1]BASE DONNEES INGREDIENTS_VF9'!G444</f>
        <v>0</v>
      </c>
      <c r="F443" s="319">
        <f>'[1]BASE DONNEES INGREDIENTS_VF9'!H444</f>
        <v>0</v>
      </c>
      <c r="G443" s="238">
        <f>'[1]BASE DONNEES INGREDIENTS_VF9'!I444</f>
        <v>0</v>
      </c>
      <c r="H443" s="238">
        <f>'[1]BASE DONNEES INGREDIENTS_VF9'!J444</f>
        <v>0</v>
      </c>
      <c r="I443" s="238">
        <f>'[1]BASE DONNEES INGREDIENTS_VF9'!K444</f>
        <v>0</v>
      </c>
      <c r="J443" s="239">
        <f>'[1]BASE DONNEES INGREDIENTS_VF9'!L444</f>
        <v>0</v>
      </c>
      <c r="L443" s="237">
        <f>'[1]BASE DONNEES INGREDIENTS_VF9'!E444</f>
        <v>0</v>
      </c>
    </row>
    <row r="444" spans="4:12" x14ac:dyDescent="0.2">
      <c r="D444" s="238">
        <f>'[1]BASE DONNEES INGREDIENTS_VF9'!F445</f>
        <v>0</v>
      </c>
      <c r="E444" s="319">
        <f>'[1]BASE DONNEES INGREDIENTS_VF9'!G445</f>
        <v>0</v>
      </c>
      <c r="F444" s="319">
        <f>'[1]BASE DONNEES INGREDIENTS_VF9'!H445</f>
        <v>0</v>
      </c>
      <c r="G444" s="238">
        <f>'[1]BASE DONNEES INGREDIENTS_VF9'!I445</f>
        <v>0</v>
      </c>
      <c r="H444" s="238">
        <f>'[1]BASE DONNEES INGREDIENTS_VF9'!J445</f>
        <v>0</v>
      </c>
      <c r="I444" s="238">
        <f>'[1]BASE DONNEES INGREDIENTS_VF9'!K445</f>
        <v>0</v>
      </c>
      <c r="J444" s="239">
        <f>'[1]BASE DONNEES INGREDIENTS_VF9'!L445</f>
        <v>0</v>
      </c>
      <c r="L444" s="237">
        <f>'[1]BASE DONNEES INGREDIENTS_VF9'!E445</f>
        <v>0</v>
      </c>
    </row>
    <row r="445" spans="4:12" x14ac:dyDescent="0.2">
      <c r="D445" s="238">
        <f>'[1]BASE DONNEES INGREDIENTS_VF9'!F446</f>
        <v>0</v>
      </c>
      <c r="E445" s="319">
        <f>'[1]BASE DONNEES INGREDIENTS_VF9'!G446</f>
        <v>0</v>
      </c>
      <c r="F445" s="319">
        <f>'[1]BASE DONNEES INGREDIENTS_VF9'!H446</f>
        <v>0</v>
      </c>
      <c r="G445" s="238">
        <f>'[1]BASE DONNEES INGREDIENTS_VF9'!I446</f>
        <v>0</v>
      </c>
      <c r="H445" s="238">
        <f>'[1]BASE DONNEES INGREDIENTS_VF9'!J446</f>
        <v>0</v>
      </c>
      <c r="I445" s="238">
        <f>'[1]BASE DONNEES INGREDIENTS_VF9'!K446</f>
        <v>0</v>
      </c>
      <c r="J445" s="239">
        <f>'[1]BASE DONNEES INGREDIENTS_VF9'!L446</f>
        <v>0</v>
      </c>
      <c r="L445" s="237">
        <f>'[1]BASE DONNEES INGREDIENTS_VF9'!E446</f>
        <v>0</v>
      </c>
    </row>
    <row r="446" spans="4:12" x14ac:dyDescent="0.2">
      <c r="D446" s="238">
        <f>'[1]BASE DONNEES INGREDIENTS_VF9'!F447</f>
        <v>0</v>
      </c>
      <c r="E446" s="319">
        <f>'[1]BASE DONNEES INGREDIENTS_VF9'!G447</f>
        <v>0</v>
      </c>
      <c r="F446" s="319">
        <f>'[1]BASE DONNEES INGREDIENTS_VF9'!H447</f>
        <v>0</v>
      </c>
      <c r="G446" s="238">
        <f>'[1]BASE DONNEES INGREDIENTS_VF9'!I447</f>
        <v>0</v>
      </c>
      <c r="H446" s="238">
        <f>'[1]BASE DONNEES INGREDIENTS_VF9'!J447</f>
        <v>0</v>
      </c>
      <c r="I446" s="238">
        <f>'[1]BASE DONNEES INGREDIENTS_VF9'!K447</f>
        <v>0</v>
      </c>
      <c r="J446" s="239">
        <f>'[1]BASE DONNEES INGREDIENTS_VF9'!L447</f>
        <v>0</v>
      </c>
      <c r="L446" s="237">
        <f>'[1]BASE DONNEES INGREDIENTS_VF9'!E447</f>
        <v>0</v>
      </c>
    </row>
    <row r="447" spans="4:12" x14ac:dyDescent="0.2">
      <c r="D447" s="238">
        <f>'[1]BASE DONNEES INGREDIENTS_VF9'!F448</f>
        <v>0</v>
      </c>
      <c r="E447" s="319">
        <f>'[1]BASE DONNEES INGREDIENTS_VF9'!G448</f>
        <v>0</v>
      </c>
      <c r="F447" s="319">
        <f>'[1]BASE DONNEES INGREDIENTS_VF9'!H448</f>
        <v>0</v>
      </c>
      <c r="G447" s="238">
        <f>'[1]BASE DONNEES INGREDIENTS_VF9'!I448</f>
        <v>0</v>
      </c>
      <c r="H447" s="238">
        <f>'[1]BASE DONNEES INGREDIENTS_VF9'!J448</f>
        <v>0</v>
      </c>
      <c r="I447" s="238">
        <f>'[1]BASE DONNEES INGREDIENTS_VF9'!K448</f>
        <v>0</v>
      </c>
      <c r="J447" s="239">
        <f>'[1]BASE DONNEES INGREDIENTS_VF9'!L448</f>
        <v>0</v>
      </c>
      <c r="L447" s="237">
        <f>'[1]BASE DONNEES INGREDIENTS_VF9'!E448</f>
        <v>0</v>
      </c>
    </row>
    <row r="448" spans="4:12" x14ac:dyDescent="0.2">
      <c r="D448" s="238">
        <f>'[1]BASE DONNEES INGREDIENTS_VF9'!F449</f>
        <v>0</v>
      </c>
      <c r="E448" s="319">
        <f>'[1]BASE DONNEES INGREDIENTS_VF9'!G449</f>
        <v>0</v>
      </c>
      <c r="F448" s="319">
        <f>'[1]BASE DONNEES INGREDIENTS_VF9'!H449</f>
        <v>0</v>
      </c>
      <c r="G448" s="238">
        <f>'[1]BASE DONNEES INGREDIENTS_VF9'!I449</f>
        <v>0</v>
      </c>
      <c r="H448" s="238">
        <f>'[1]BASE DONNEES INGREDIENTS_VF9'!J449</f>
        <v>0</v>
      </c>
      <c r="I448" s="238">
        <f>'[1]BASE DONNEES INGREDIENTS_VF9'!K449</f>
        <v>0</v>
      </c>
      <c r="J448" s="239">
        <f>'[1]BASE DONNEES INGREDIENTS_VF9'!L449</f>
        <v>0</v>
      </c>
      <c r="L448" s="237">
        <f>'[1]BASE DONNEES INGREDIENTS_VF9'!E449</f>
        <v>0</v>
      </c>
    </row>
    <row r="449" spans="4:12" x14ac:dyDescent="0.2">
      <c r="D449" s="238">
        <f>'[1]BASE DONNEES INGREDIENTS_VF9'!F450</f>
        <v>0</v>
      </c>
      <c r="E449" s="319">
        <f>'[1]BASE DONNEES INGREDIENTS_VF9'!G450</f>
        <v>0</v>
      </c>
      <c r="F449" s="319">
        <f>'[1]BASE DONNEES INGREDIENTS_VF9'!H450</f>
        <v>0</v>
      </c>
      <c r="G449" s="238">
        <f>'[1]BASE DONNEES INGREDIENTS_VF9'!I450</f>
        <v>0</v>
      </c>
      <c r="H449" s="238">
        <f>'[1]BASE DONNEES INGREDIENTS_VF9'!J450</f>
        <v>0</v>
      </c>
      <c r="I449" s="238">
        <f>'[1]BASE DONNEES INGREDIENTS_VF9'!K450</f>
        <v>0</v>
      </c>
      <c r="J449" s="239">
        <f>'[1]BASE DONNEES INGREDIENTS_VF9'!L450</f>
        <v>0</v>
      </c>
      <c r="L449" s="237">
        <f>'[1]BASE DONNEES INGREDIENTS_VF9'!E450</f>
        <v>0</v>
      </c>
    </row>
    <row r="450" spans="4:12" x14ac:dyDescent="0.2">
      <c r="D450" s="238">
        <f>'[1]BASE DONNEES INGREDIENTS_VF9'!F451</f>
        <v>0</v>
      </c>
      <c r="E450" s="319">
        <f>'[1]BASE DONNEES INGREDIENTS_VF9'!G451</f>
        <v>0</v>
      </c>
      <c r="F450" s="319">
        <f>'[1]BASE DONNEES INGREDIENTS_VF9'!H451</f>
        <v>0</v>
      </c>
      <c r="G450" s="238">
        <f>'[1]BASE DONNEES INGREDIENTS_VF9'!I451</f>
        <v>0</v>
      </c>
      <c r="H450" s="238">
        <f>'[1]BASE DONNEES INGREDIENTS_VF9'!J451</f>
        <v>0</v>
      </c>
      <c r="I450" s="238">
        <f>'[1]BASE DONNEES INGREDIENTS_VF9'!K451</f>
        <v>0</v>
      </c>
      <c r="J450" s="239">
        <f>'[1]BASE DONNEES INGREDIENTS_VF9'!L451</f>
        <v>0</v>
      </c>
      <c r="L450" s="237">
        <f>'[1]BASE DONNEES INGREDIENTS_VF9'!E451</f>
        <v>0</v>
      </c>
    </row>
    <row r="451" spans="4:12" x14ac:dyDescent="0.2">
      <c r="D451" s="238">
        <f>'[1]BASE DONNEES INGREDIENTS_VF9'!F452</f>
        <v>0</v>
      </c>
      <c r="E451" s="319">
        <f>'[1]BASE DONNEES INGREDIENTS_VF9'!G452</f>
        <v>0</v>
      </c>
      <c r="F451" s="319">
        <f>'[1]BASE DONNEES INGREDIENTS_VF9'!H452</f>
        <v>0</v>
      </c>
      <c r="G451" s="238">
        <f>'[1]BASE DONNEES INGREDIENTS_VF9'!I452</f>
        <v>0</v>
      </c>
      <c r="H451" s="238">
        <f>'[1]BASE DONNEES INGREDIENTS_VF9'!J452</f>
        <v>0</v>
      </c>
      <c r="I451" s="238">
        <f>'[1]BASE DONNEES INGREDIENTS_VF9'!K452</f>
        <v>0</v>
      </c>
      <c r="J451" s="239">
        <f>'[1]BASE DONNEES INGREDIENTS_VF9'!L452</f>
        <v>0</v>
      </c>
      <c r="L451" s="237">
        <f>'[1]BASE DONNEES INGREDIENTS_VF9'!E452</f>
        <v>0</v>
      </c>
    </row>
    <row r="452" spans="4:12" x14ac:dyDescent="0.2">
      <c r="D452" s="238">
        <f>'[1]BASE DONNEES INGREDIENTS_VF9'!F453</f>
        <v>0</v>
      </c>
      <c r="E452" s="319">
        <f>'[1]BASE DONNEES INGREDIENTS_VF9'!G453</f>
        <v>0</v>
      </c>
      <c r="F452" s="319">
        <f>'[1]BASE DONNEES INGREDIENTS_VF9'!H453</f>
        <v>0</v>
      </c>
      <c r="G452" s="238">
        <f>'[1]BASE DONNEES INGREDIENTS_VF9'!I453</f>
        <v>0</v>
      </c>
      <c r="H452" s="238">
        <f>'[1]BASE DONNEES INGREDIENTS_VF9'!J453</f>
        <v>0</v>
      </c>
      <c r="I452" s="238">
        <f>'[1]BASE DONNEES INGREDIENTS_VF9'!K453</f>
        <v>0</v>
      </c>
      <c r="J452" s="239">
        <f>'[1]BASE DONNEES INGREDIENTS_VF9'!L453</f>
        <v>0</v>
      </c>
      <c r="L452" s="237">
        <f>'[1]BASE DONNEES INGREDIENTS_VF9'!E453</f>
        <v>0</v>
      </c>
    </row>
    <row r="453" spans="4:12" x14ac:dyDescent="0.2">
      <c r="D453" s="238">
        <f>'[1]BASE DONNEES INGREDIENTS_VF9'!F454</f>
        <v>0</v>
      </c>
      <c r="E453" s="319">
        <f>'[1]BASE DONNEES INGREDIENTS_VF9'!G454</f>
        <v>0</v>
      </c>
      <c r="F453" s="319">
        <f>'[1]BASE DONNEES INGREDIENTS_VF9'!H454</f>
        <v>0</v>
      </c>
      <c r="G453" s="238">
        <f>'[1]BASE DONNEES INGREDIENTS_VF9'!I454</f>
        <v>0</v>
      </c>
      <c r="H453" s="238">
        <f>'[1]BASE DONNEES INGREDIENTS_VF9'!J454</f>
        <v>0</v>
      </c>
      <c r="I453" s="238">
        <f>'[1]BASE DONNEES INGREDIENTS_VF9'!K454</f>
        <v>0</v>
      </c>
      <c r="J453" s="239">
        <f>'[1]BASE DONNEES INGREDIENTS_VF9'!L454</f>
        <v>0</v>
      </c>
      <c r="L453" s="237">
        <f>'[1]BASE DONNEES INGREDIENTS_VF9'!E454</f>
        <v>0</v>
      </c>
    </row>
    <row r="454" spans="4:12" x14ac:dyDescent="0.2">
      <c r="D454" s="238">
        <f>'[1]BASE DONNEES INGREDIENTS_VF9'!F455</f>
        <v>0</v>
      </c>
      <c r="E454" s="319">
        <f>'[1]BASE DONNEES INGREDIENTS_VF9'!G455</f>
        <v>0</v>
      </c>
      <c r="F454" s="319">
        <f>'[1]BASE DONNEES INGREDIENTS_VF9'!H455</f>
        <v>0</v>
      </c>
      <c r="G454" s="238">
        <f>'[1]BASE DONNEES INGREDIENTS_VF9'!I455</f>
        <v>0</v>
      </c>
      <c r="H454" s="238">
        <f>'[1]BASE DONNEES INGREDIENTS_VF9'!J455</f>
        <v>0</v>
      </c>
      <c r="I454" s="238">
        <f>'[1]BASE DONNEES INGREDIENTS_VF9'!K455</f>
        <v>0</v>
      </c>
      <c r="J454" s="239">
        <f>'[1]BASE DONNEES INGREDIENTS_VF9'!L455</f>
        <v>0</v>
      </c>
      <c r="L454" s="237">
        <f>'[1]BASE DONNEES INGREDIENTS_VF9'!E455</f>
        <v>0</v>
      </c>
    </row>
    <row r="455" spans="4:12" x14ac:dyDescent="0.2">
      <c r="D455" s="238">
        <f>'[1]BASE DONNEES INGREDIENTS_VF9'!F456</f>
        <v>0</v>
      </c>
      <c r="E455" s="319">
        <f>'[1]BASE DONNEES INGREDIENTS_VF9'!G456</f>
        <v>0</v>
      </c>
      <c r="F455" s="319">
        <f>'[1]BASE DONNEES INGREDIENTS_VF9'!H456</f>
        <v>0</v>
      </c>
      <c r="G455" s="238">
        <f>'[1]BASE DONNEES INGREDIENTS_VF9'!I456</f>
        <v>0</v>
      </c>
      <c r="H455" s="238">
        <f>'[1]BASE DONNEES INGREDIENTS_VF9'!J456</f>
        <v>0</v>
      </c>
      <c r="I455" s="238">
        <f>'[1]BASE DONNEES INGREDIENTS_VF9'!K456</f>
        <v>0</v>
      </c>
      <c r="J455" s="239">
        <f>'[1]BASE DONNEES INGREDIENTS_VF9'!L456</f>
        <v>0</v>
      </c>
      <c r="L455" s="237">
        <f>'[1]BASE DONNEES INGREDIENTS_VF9'!E456</f>
        <v>0</v>
      </c>
    </row>
    <row r="456" spans="4:12" x14ac:dyDescent="0.2">
      <c r="D456" s="238">
        <f>'[1]BASE DONNEES INGREDIENTS_VF9'!F457</f>
        <v>0</v>
      </c>
      <c r="E456" s="319">
        <f>'[1]BASE DONNEES INGREDIENTS_VF9'!G457</f>
        <v>0</v>
      </c>
      <c r="F456" s="319">
        <f>'[1]BASE DONNEES INGREDIENTS_VF9'!H457</f>
        <v>0</v>
      </c>
      <c r="G456" s="238">
        <f>'[1]BASE DONNEES INGREDIENTS_VF9'!I457</f>
        <v>0</v>
      </c>
      <c r="H456" s="238">
        <f>'[1]BASE DONNEES INGREDIENTS_VF9'!J457</f>
        <v>0</v>
      </c>
      <c r="I456" s="238">
        <f>'[1]BASE DONNEES INGREDIENTS_VF9'!K457</f>
        <v>0</v>
      </c>
      <c r="J456" s="239">
        <f>'[1]BASE DONNEES INGREDIENTS_VF9'!L457</f>
        <v>0</v>
      </c>
      <c r="L456" s="237">
        <f>'[1]BASE DONNEES INGREDIENTS_VF9'!E457</f>
        <v>0</v>
      </c>
    </row>
    <row r="457" spans="4:12" x14ac:dyDescent="0.2">
      <c r="D457" s="238">
        <f>'[1]BASE DONNEES INGREDIENTS_VF9'!F458</f>
        <v>0</v>
      </c>
      <c r="E457" s="319">
        <f>'[1]BASE DONNEES INGREDIENTS_VF9'!G458</f>
        <v>0</v>
      </c>
      <c r="F457" s="319">
        <f>'[1]BASE DONNEES INGREDIENTS_VF9'!H458</f>
        <v>0</v>
      </c>
      <c r="G457" s="238">
        <f>'[1]BASE DONNEES INGREDIENTS_VF9'!I458</f>
        <v>0</v>
      </c>
      <c r="H457" s="238">
        <f>'[1]BASE DONNEES INGREDIENTS_VF9'!J458</f>
        <v>0</v>
      </c>
      <c r="I457" s="238">
        <f>'[1]BASE DONNEES INGREDIENTS_VF9'!K458</f>
        <v>0</v>
      </c>
      <c r="J457" s="239">
        <f>'[1]BASE DONNEES INGREDIENTS_VF9'!L458</f>
        <v>0</v>
      </c>
      <c r="L457" s="237">
        <f>'[1]BASE DONNEES INGREDIENTS_VF9'!E458</f>
        <v>0</v>
      </c>
    </row>
    <row r="458" spans="4:12" x14ac:dyDescent="0.2">
      <c r="D458" s="238">
        <f>'[1]BASE DONNEES INGREDIENTS_VF9'!F459</f>
        <v>0</v>
      </c>
      <c r="E458" s="319">
        <f>'[1]BASE DONNEES INGREDIENTS_VF9'!G459</f>
        <v>0</v>
      </c>
      <c r="F458" s="319">
        <f>'[1]BASE DONNEES INGREDIENTS_VF9'!H459</f>
        <v>0</v>
      </c>
      <c r="G458" s="238">
        <f>'[1]BASE DONNEES INGREDIENTS_VF9'!I459</f>
        <v>0</v>
      </c>
      <c r="H458" s="238">
        <f>'[1]BASE DONNEES INGREDIENTS_VF9'!J459</f>
        <v>0</v>
      </c>
      <c r="I458" s="238">
        <f>'[1]BASE DONNEES INGREDIENTS_VF9'!K459</f>
        <v>0</v>
      </c>
      <c r="J458" s="239">
        <f>'[1]BASE DONNEES INGREDIENTS_VF9'!L459</f>
        <v>0</v>
      </c>
      <c r="L458" s="237">
        <f>'[1]BASE DONNEES INGREDIENTS_VF9'!E459</f>
        <v>0</v>
      </c>
    </row>
    <row r="459" spans="4:12" x14ac:dyDescent="0.2">
      <c r="D459" s="238">
        <f>'[1]BASE DONNEES INGREDIENTS_VF9'!F460</f>
        <v>0</v>
      </c>
      <c r="E459" s="319">
        <f>'[1]BASE DONNEES INGREDIENTS_VF9'!G460</f>
        <v>0</v>
      </c>
      <c r="F459" s="319">
        <f>'[1]BASE DONNEES INGREDIENTS_VF9'!H460</f>
        <v>0</v>
      </c>
      <c r="G459" s="238">
        <f>'[1]BASE DONNEES INGREDIENTS_VF9'!I460</f>
        <v>0</v>
      </c>
      <c r="H459" s="238">
        <f>'[1]BASE DONNEES INGREDIENTS_VF9'!J460</f>
        <v>0</v>
      </c>
      <c r="I459" s="238">
        <f>'[1]BASE DONNEES INGREDIENTS_VF9'!K460</f>
        <v>0</v>
      </c>
      <c r="J459" s="239">
        <f>'[1]BASE DONNEES INGREDIENTS_VF9'!L460</f>
        <v>0</v>
      </c>
      <c r="L459" s="237">
        <f>'[1]BASE DONNEES INGREDIENTS_VF9'!E460</f>
        <v>0</v>
      </c>
    </row>
    <row r="460" spans="4:12" x14ac:dyDescent="0.2">
      <c r="D460" s="238">
        <f>'[1]BASE DONNEES INGREDIENTS_VF9'!F461</f>
        <v>0</v>
      </c>
      <c r="E460" s="319">
        <f>'[1]BASE DONNEES INGREDIENTS_VF9'!G461</f>
        <v>0</v>
      </c>
      <c r="F460" s="319">
        <f>'[1]BASE DONNEES INGREDIENTS_VF9'!H461</f>
        <v>0</v>
      </c>
      <c r="G460" s="238">
        <f>'[1]BASE DONNEES INGREDIENTS_VF9'!I461</f>
        <v>0</v>
      </c>
      <c r="H460" s="238">
        <f>'[1]BASE DONNEES INGREDIENTS_VF9'!J461</f>
        <v>0</v>
      </c>
      <c r="I460" s="238">
        <f>'[1]BASE DONNEES INGREDIENTS_VF9'!K461</f>
        <v>0</v>
      </c>
      <c r="J460" s="239">
        <f>'[1]BASE DONNEES INGREDIENTS_VF9'!L461</f>
        <v>0</v>
      </c>
      <c r="L460" s="237">
        <f>'[1]BASE DONNEES INGREDIENTS_VF9'!E461</f>
        <v>0</v>
      </c>
    </row>
    <row r="461" spans="4:12" x14ac:dyDescent="0.2">
      <c r="D461" s="238">
        <f>'[1]BASE DONNEES INGREDIENTS_VF9'!F462</f>
        <v>0</v>
      </c>
      <c r="E461" s="319">
        <f>'[1]BASE DONNEES INGREDIENTS_VF9'!G462</f>
        <v>0</v>
      </c>
      <c r="F461" s="319">
        <f>'[1]BASE DONNEES INGREDIENTS_VF9'!H462</f>
        <v>0</v>
      </c>
      <c r="G461" s="238">
        <f>'[1]BASE DONNEES INGREDIENTS_VF9'!I462</f>
        <v>0</v>
      </c>
      <c r="H461" s="238">
        <f>'[1]BASE DONNEES INGREDIENTS_VF9'!J462</f>
        <v>0</v>
      </c>
      <c r="I461" s="238">
        <f>'[1]BASE DONNEES INGREDIENTS_VF9'!K462</f>
        <v>0</v>
      </c>
      <c r="J461" s="239">
        <f>'[1]BASE DONNEES INGREDIENTS_VF9'!L462</f>
        <v>0</v>
      </c>
      <c r="L461" s="237">
        <f>'[1]BASE DONNEES INGREDIENTS_VF9'!E462</f>
        <v>0</v>
      </c>
    </row>
    <row r="462" spans="4:12" x14ac:dyDescent="0.2">
      <c r="D462" s="238">
        <f>'[1]BASE DONNEES INGREDIENTS_VF9'!F463</f>
        <v>0</v>
      </c>
      <c r="E462" s="319">
        <f>'[1]BASE DONNEES INGREDIENTS_VF9'!G463</f>
        <v>0</v>
      </c>
      <c r="F462" s="319">
        <f>'[1]BASE DONNEES INGREDIENTS_VF9'!H463</f>
        <v>0</v>
      </c>
      <c r="G462" s="238">
        <f>'[1]BASE DONNEES INGREDIENTS_VF9'!I463</f>
        <v>0</v>
      </c>
      <c r="H462" s="238">
        <f>'[1]BASE DONNEES INGREDIENTS_VF9'!J463</f>
        <v>0</v>
      </c>
      <c r="I462" s="238">
        <f>'[1]BASE DONNEES INGREDIENTS_VF9'!K463</f>
        <v>0</v>
      </c>
      <c r="J462" s="239">
        <f>'[1]BASE DONNEES INGREDIENTS_VF9'!L463</f>
        <v>0</v>
      </c>
      <c r="L462" s="237">
        <f>'[1]BASE DONNEES INGREDIENTS_VF9'!E463</f>
        <v>0</v>
      </c>
    </row>
    <row r="463" spans="4:12" x14ac:dyDescent="0.2">
      <c r="D463" s="238">
        <f>'[1]BASE DONNEES INGREDIENTS_VF9'!F464</f>
        <v>0</v>
      </c>
      <c r="E463" s="319">
        <f>'[1]BASE DONNEES INGREDIENTS_VF9'!G464</f>
        <v>0</v>
      </c>
      <c r="F463" s="319">
        <f>'[1]BASE DONNEES INGREDIENTS_VF9'!H464</f>
        <v>0</v>
      </c>
      <c r="G463" s="238">
        <f>'[1]BASE DONNEES INGREDIENTS_VF9'!I464</f>
        <v>0</v>
      </c>
      <c r="H463" s="238">
        <f>'[1]BASE DONNEES INGREDIENTS_VF9'!J464</f>
        <v>0</v>
      </c>
      <c r="I463" s="238">
        <f>'[1]BASE DONNEES INGREDIENTS_VF9'!K464</f>
        <v>0</v>
      </c>
      <c r="J463" s="239">
        <f>'[1]BASE DONNEES INGREDIENTS_VF9'!L464</f>
        <v>0</v>
      </c>
      <c r="L463" s="237">
        <f>'[1]BASE DONNEES INGREDIENTS_VF9'!E464</f>
        <v>0</v>
      </c>
    </row>
    <row r="464" spans="4:12" x14ac:dyDescent="0.2">
      <c r="D464" s="238">
        <f>'[1]BASE DONNEES INGREDIENTS_VF9'!F465</f>
        <v>0</v>
      </c>
      <c r="E464" s="319">
        <f>'[1]BASE DONNEES INGREDIENTS_VF9'!G465</f>
        <v>0</v>
      </c>
      <c r="F464" s="319">
        <f>'[1]BASE DONNEES INGREDIENTS_VF9'!H465</f>
        <v>0</v>
      </c>
      <c r="G464" s="238">
        <f>'[1]BASE DONNEES INGREDIENTS_VF9'!I465</f>
        <v>0</v>
      </c>
      <c r="H464" s="238">
        <f>'[1]BASE DONNEES INGREDIENTS_VF9'!J465</f>
        <v>0</v>
      </c>
      <c r="I464" s="238">
        <f>'[1]BASE DONNEES INGREDIENTS_VF9'!K465</f>
        <v>0</v>
      </c>
      <c r="J464" s="239">
        <f>'[1]BASE DONNEES INGREDIENTS_VF9'!L465</f>
        <v>0</v>
      </c>
      <c r="L464" s="237">
        <f>'[1]BASE DONNEES INGREDIENTS_VF9'!E465</f>
        <v>0</v>
      </c>
    </row>
    <row r="465" spans="4:12" x14ac:dyDescent="0.2">
      <c r="D465" s="238">
        <f>'[1]BASE DONNEES INGREDIENTS_VF9'!F466</f>
        <v>0</v>
      </c>
      <c r="E465" s="319">
        <f>'[1]BASE DONNEES INGREDIENTS_VF9'!G466</f>
        <v>0</v>
      </c>
      <c r="F465" s="319">
        <f>'[1]BASE DONNEES INGREDIENTS_VF9'!H466</f>
        <v>0</v>
      </c>
      <c r="G465" s="238">
        <f>'[1]BASE DONNEES INGREDIENTS_VF9'!I466</f>
        <v>0</v>
      </c>
      <c r="H465" s="238">
        <f>'[1]BASE DONNEES INGREDIENTS_VF9'!J466</f>
        <v>0</v>
      </c>
      <c r="I465" s="238">
        <f>'[1]BASE DONNEES INGREDIENTS_VF9'!K466</f>
        <v>0</v>
      </c>
      <c r="J465" s="239">
        <f>'[1]BASE DONNEES INGREDIENTS_VF9'!L466</f>
        <v>0</v>
      </c>
      <c r="L465" s="237">
        <f>'[1]BASE DONNEES INGREDIENTS_VF9'!E466</f>
        <v>0</v>
      </c>
    </row>
    <row r="466" spans="4:12" x14ac:dyDescent="0.2">
      <c r="D466" s="238">
        <f>'[1]BASE DONNEES INGREDIENTS_VF9'!F467</f>
        <v>0</v>
      </c>
      <c r="E466" s="319">
        <f>'[1]BASE DONNEES INGREDIENTS_VF9'!G467</f>
        <v>0</v>
      </c>
      <c r="F466" s="319">
        <f>'[1]BASE DONNEES INGREDIENTS_VF9'!H467</f>
        <v>0</v>
      </c>
      <c r="G466" s="238">
        <f>'[1]BASE DONNEES INGREDIENTS_VF9'!I467</f>
        <v>0</v>
      </c>
      <c r="H466" s="238">
        <f>'[1]BASE DONNEES INGREDIENTS_VF9'!J467</f>
        <v>0</v>
      </c>
      <c r="I466" s="238">
        <f>'[1]BASE DONNEES INGREDIENTS_VF9'!K467</f>
        <v>0</v>
      </c>
      <c r="J466" s="239">
        <f>'[1]BASE DONNEES INGREDIENTS_VF9'!L467</f>
        <v>0</v>
      </c>
      <c r="L466" s="237">
        <f>'[1]BASE DONNEES INGREDIENTS_VF9'!E467</f>
        <v>0</v>
      </c>
    </row>
    <row r="467" spans="4:12" x14ac:dyDescent="0.2">
      <c r="D467" s="238">
        <f>'[1]BASE DONNEES INGREDIENTS_VF9'!F468</f>
        <v>0</v>
      </c>
      <c r="E467" s="319">
        <f>'[1]BASE DONNEES INGREDIENTS_VF9'!G468</f>
        <v>0</v>
      </c>
      <c r="F467" s="319">
        <f>'[1]BASE DONNEES INGREDIENTS_VF9'!H468</f>
        <v>0</v>
      </c>
      <c r="G467" s="238">
        <f>'[1]BASE DONNEES INGREDIENTS_VF9'!I468</f>
        <v>0</v>
      </c>
      <c r="H467" s="238">
        <f>'[1]BASE DONNEES INGREDIENTS_VF9'!J468</f>
        <v>0</v>
      </c>
      <c r="I467" s="238">
        <f>'[1]BASE DONNEES INGREDIENTS_VF9'!K468</f>
        <v>0</v>
      </c>
      <c r="J467" s="239">
        <f>'[1]BASE DONNEES INGREDIENTS_VF9'!L468</f>
        <v>0</v>
      </c>
      <c r="L467" s="237">
        <f>'[1]BASE DONNEES INGREDIENTS_VF9'!E468</f>
        <v>0</v>
      </c>
    </row>
    <row r="468" spans="4:12" x14ac:dyDescent="0.2">
      <c r="D468" s="238">
        <f>'[1]BASE DONNEES INGREDIENTS_VF9'!F469</f>
        <v>0</v>
      </c>
      <c r="E468" s="319">
        <f>'[1]BASE DONNEES INGREDIENTS_VF9'!G469</f>
        <v>0</v>
      </c>
      <c r="F468" s="319">
        <f>'[1]BASE DONNEES INGREDIENTS_VF9'!H469</f>
        <v>0</v>
      </c>
      <c r="G468" s="238">
        <f>'[1]BASE DONNEES INGREDIENTS_VF9'!I469</f>
        <v>0</v>
      </c>
      <c r="H468" s="238">
        <f>'[1]BASE DONNEES INGREDIENTS_VF9'!J469</f>
        <v>0</v>
      </c>
      <c r="I468" s="238">
        <f>'[1]BASE DONNEES INGREDIENTS_VF9'!K469</f>
        <v>0</v>
      </c>
      <c r="J468" s="239">
        <f>'[1]BASE DONNEES INGREDIENTS_VF9'!L469</f>
        <v>0</v>
      </c>
      <c r="L468" s="237">
        <f>'[1]BASE DONNEES INGREDIENTS_VF9'!E469</f>
        <v>0</v>
      </c>
    </row>
    <row r="469" spans="4:12" x14ac:dyDescent="0.2">
      <c r="D469" s="238">
        <f>'[1]BASE DONNEES INGREDIENTS_VF9'!F470</f>
        <v>0</v>
      </c>
      <c r="E469" s="319">
        <f>'[1]BASE DONNEES INGREDIENTS_VF9'!G470</f>
        <v>0</v>
      </c>
      <c r="F469" s="319">
        <f>'[1]BASE DONNEES INGREDIENTS_VF9'!H470</f>
        <v>0</v>
      </c>
      <c r="G469" s="238">
        <f>'[1]BASE DONNEES INGREDIENTS_VF9'!I470</f>
        <v>0</v>
      </c>
      <c r="H469" s="238">
        <f>'[1]BASE DONNEES INGREDIENTS_VF9'!J470</f>
        <v>0</v>
      </c>
      <c r="I469" s="238">
        <f>'[1]BASE DONNEES INGREDIENTS_VF9'!K470</f>
        <v>0</v>
      </c>
      <c r="J469" s="239">
        <f>'[1]BASE DONNEES INGREDIENTS_VF9'!L470</f>
        <v>0</v>
      </c>
      <c r="L469" s="237">
        <f>'[1]BASE DONNEES INGREDIENTS_VF9'!E470</f>
        <v>0</v>
      </c>
    </row>
    <row r="470" spans="4:12" x14ac:dyDescent="0.2">
      <c r="D470" s="238">
        <f>'[1]BASE DONNEES INGREDIENTS_VF9'!F471</f>
        <v>0</v>
      </c>
      <c r="E470" s="319">
        <f>'[1]BASE DONNEES INGREDIENTS_VF9'!G471</f>
        <v>0</v>
      </c>
      <c r="F470" s="319">
        <f>'[1]BASE DONNEES INGREDIENTS_VF9'!H471</f>
        <v>0</v>
      </c>
      <c r="G470" s="238">
        <f>'[1]BASE DONNEES INGREDIENTS_VF9'!I471</f>
        <v>0</v>
      </c>
      <c r="H470" s="238">
        <f>'[1]BASE DONNEES INGREDIENTS_VF9'!J471</f>
        <v>0</v>
      </c>
      <c r="I470" s="238">
        <f>'[1]BASE DONNEES INGREDIENTS_VF9'!K471</f>
        <v>0</v>
      </c>
      <c r="J470" s="239">
        <f>'[1]BASE DONNEES INGREDIENTS_VF9'!L471</f>
        <v>0</v>
      </c>
      <c r="L470" s="237">
        <f>'[1]BASE DONNEES INGREDIENTS_VF9'!E471</f>
        <v>0</v>
      </c>
    </row>
    <row r="471" spans="4:12" x14ac:dyDescent="0.2">
      <c r="D471" s="238">
        <f>'[1]BASE DONNEES INGREDIENTS_VF9'!F472</f>
        <v>0</v>
      </c>
      <c r="E471" s="319">
        <f>'[1]BASE DONNEES INGREDIENTS_VF9'!G472</f>
        <v>0</v>
      </c>
      <c r="F471" s="319">
        <f>'[1]BASE DONNEES INGREDIENTS_VF9'!H472</f>
        <v>0</v>
      </c>
      <c r="G471" s="238">
        <f>'[1]BASE DONNEES INGREDIENTS_VF9'!I472</f>
        <v>0</v>
      </c>
      <c r="H471" s="238">
        <f>'[1]BASE DONNEES INGREDIENTS_VF9'!J472</f>
        <v>0</v>
      </c>
      <c r="I471" s="238">
        <f>'[1]BASE DONNEES INGREDIENTS_VF9'!K472</f>
        <v>0</v>
      </c>
      <c r="J471" s="239">
        <f>'[1]BASE DONNEES INGREDIENTS_VF9'!L472</f>
        <v>0</v>
      </c>
      <c r="L471" s="237">
        <f>'[1]BASE DONNEES INGREDIENTS_VF9'!E472</f>
        <v>0</v>
      </c>
    </row>
    <row r="472" spans="4:12" x14ac:dyDescent="0.2">
      <c r="D472" s="238">
        <f>'[1]BASE DONNEES INGREDIENTS_VF9'!F473</f>
        <v>0</v>
      </c>
      <c r="E472" s="319">
        <f>'[1]BASE DONNEES INGREDIENTS_VF9'!G473</f>
        <v>0</v>
      </c>
      <c r="F472" s="319">
        <f>'[1]BASE DONNEES INGREDIENTS_VF9'!H473</f>
        <v>0</v>
      </c>
      <c r="G472" s="238">
        <f>'[1]BASE DONNEES INGREDIENTS_VF9'!I473</f>
        <v>0</v>
      </c>
      <c r="H472" s="238">
        <f>'[1]BASE DONNEES INGREDIENTS_VF9'!J473</f>
        <v>0</v>
      </c>
      <c r="I472" s="238">
        <f>'[1]BASE DONNEES INGREDIENTS_VF9'!K473</f>
        <v>0</v>
      </c>
      <c r="J472" s="239">
        <f>'[1]BASE DONNEES INGREDIENTS_VF9'!L473</f>
        <v>0</v>
      </c>
      <c r="L472" s="237">
        <f>'[1]BASE DONNEES INGREDIENTS_VF9'!E473</f>
        <v>0</v>
      </c>
    </row>
    <row r="473" spans="4:12" x14ac:dyDescent="0.2">
      <c r="D473" s="238">
        <f>'[1]BASE DONNEES INGREDIENTS_VF9'!F474</f>
        <v>0</v>
      </c>
      <c r="E473" s="319">
        <f>'[1]BASE DONNEES INGREDIENTS_VF9'!G474</f>
        <v>0</v>
      </c>
      <c r="F473" s="319">
        <f>'[1]BASE DONNEES INGREDIENTS_VF9'!H474</f>
        <v>0</v>
      </c>
      <c r="G473" s="238">
        <f>'[1]BASE DONNEES INGREDIENTS_VF9'!I474</f>
        <v>0</v>
      </c>
      <c r="H473" s="238">
        <f>'[1]BASE DONNEES INGREDIENTS_VF9'!J474</f>
        <v>0</v>
      </c>
      <c r="I473" s="238">
        <f>'[1]BASE DONNEES INGREDIENTS_VF9'!K474</f>
        <v>0</v>
      </c>
      <c r="J473" s="239">
        <f>'[1]BASE DONNEES INGREDIENTS_VF9'!L474</f>
        <v>0</v>
      </c>
      <c r="L473" s="237">
        <f>'[1]BASE DONNEES INGREDIENTS_VF9'!E474</f>
        <v>0</v>
      </c>
    </row>
    <row r="474" spans="4:12" x14ac:dyDescent="0.2">
      <c r="D474" s="238">
        <f>'[1]BASE DONNEES INGREDIENTS_VF9'!F475</f>
        <v>0</v>
      </c>
      <c r="E474" s="319">
        <f>'[1]BASE DONNEES INGREDIENTS_VF9'!G475</f>
        <v>0</v>
      </c>
      <c r="F474" s="319">
        <f>'[1]BASE DONNEES INGREDIENTS_VF9'!H475</f>
        <v>0</v>
      </c>
      <c r="G474" s="238">
        <f>'[1]BASE DONNEES INGREDIENTS_VF9'!I475</f>
        <v>0</v>
      </c>
      <c r="H474" s="238">
        <f>'[1]BASE DONNEES INGREDIENTS_VF9'!J475</f>
        <v>0</v>
      </c>
      <c r="I474" s="238">
        <f>'[1]BASE DONNEES INGREDIENTS_VF9'!K475</f>
        <v>0</v>
      </c>
      <c r="J474" s="239">
        <f>'[1]BASE DONNEES INGREDIENTS_VF9'!L475</f>
        <v>0</v>
      </c>
      <c r="L474" s="237">
        <f>'[1]BASE DONNEES INGREDIENTS_VF9'!E475</f>
        <v>0</v>
      </c>
    </row>
    <row r="475" spans="4:12" x14ac:dyDescent="0.2">
      <c r="D475" s="238">
        <f>'[1]BASE DONNEES INGREDIENTS_VF9'!F476</f>
        <v>0</v>
      </c>
      <c r="E475" s="319">
        <f>'[1]BASE DONNEES INGREDIENTS_VF9'!G476</f>
        <v>0</v>
      </c>
      <c r="F475" s="319">
        <f>'[1]BASE DONNEES INGREDIENTS_VF9'!H476</f>
        <v>0</v>
      </c>
      <c r="G475" s="238">
        <f>'[1]BASE DONNEES INGREDIENTS_VF9'!I476</f>
        <v>0</v>
      </c>
      <c r="H475" s="238">
        <f>'[1]BASE DONNEES INGREDIENTS_VF9'!J476</f>
        <v>0</v>
      </c>
      <c r="I475" s="238">
        <f>'[1]BASE DONNEES INGREDIENTS_VF9'!K476</f>
        <v>0</v>
      </c>
      <c r="J475" s="239">
        <f>'[1]BASE DONNEES INGREDIENTS_VF9'!L476</f>
        <v>0</v>
      </c>
      <c r="L475" s="237">
        <f>'[1]BASE DONNEES INGREDIENTS_VF9'!E476</f>
        <v>0</v>
      </c>
    </row>
    <row r="476" spans="4:12" x14ac:dyDescent="0.2">
      <c r="D476" s="238">
        <f>'[1]BASE DONNEES INGREDIENTS_VF9'!F477</f>
        <v>0</v>
      </c>
      <c r="E476" s="319">
        <f>'[1]BASE DONNEES INGREDIENTS_VF9'!G477</f>
        <v>0</v>
      </c>
      <c r="F476" s="319">
        <f>'[1]BASE DONNEES INGREDIENTS_VF9'!H477</f>
        <v>0</v>
      </c>
      <c r="G476" s="238">
        <f>'[1]BASE DONNEES INGREDIENTS_VF9'!I477</f>
        <v>0</v>
      </c>
      <c r="H476" s="238">
        <f>'[1]BASE DONNEES INGREDIENTS_VF9'!J477</f>
        <v>0</v>
      </c>
      <c r="I476" s="238">
        <f>'[1]BASE DONNEES INGREDIENTS_VF9'!K477</f>
        <v>0</v>
      </c>
      <c r="J476" s="239">
        <f>'[1]BASE DONNEES INGREDIENTS_VF9'!L477</f>
        <v>0</v>
      </c>
      <c r="L476" s="237">
        <f>'[1]BASE DONNEES INGREDIENTS_VF9'!E477</f>
        <v>0</v>
      </c>
    </row>
    <row r="477" spans="4:12" x14ac:dyDescent="0.2">
      <c r="D477" s="238">
        <f>'[1]BASE DONNEES INGREDIENTS_VF9'!F478</f>
        <v>0</v>
      </c>
      <c r="E477" s="319">
        <f>'[1]BASE DONNEES INGREDIENTS_VF9'!G478</f>
        <v>0</v>
      </c>
      <c r="F477" s="319">
        <f>'[1]BASE DONNEES INGREDIENTS_VF9'!H478</f>
        <v>0</v>
      </c>
      <c r="G477" s="238">
        <f>'[1]BASE DONNEES INGREDIENTS_VF9'!I478</f>
        <v>0</v>
      </c>
      <c r="H477" s="238">
        <f>'[1]BASE DONNEES INGREDIENTS_VF9'!J478</f>
        <v>0</v>
      </c>
      <c r="I477" s="238">
        <f>'[1]BASE DONNEES INGREDIENTS_VF9'!K478</f>
        <v>0</v>
      </c>
      <c r="J477" s="239">
        <f>'[1]BASE DONNEES INGREDIENTS_VF9'!L478</f>
        <v>0</v>
      </c>
      <c r="L477" s="237">
        <f>'[1]BASE DONNEES INGREDIENTS_VF9'!E478</f>
        <v>0</v>
      </c>
    </row>
    <row r="478" spans="4:12" x14ac:dyDescent="0.2">
      <c r="D478" s="238">
        <f>'[1]BASE DONNEES INGREDIENTS_VF9'!F479</f>
        <v>0</v>
      </c>
      <c r="E478" s="319">
        <f>'[1]BASE DONNEES INGREDIENTS_VF9'!G479</f>
        <v>0</v>
      </c>
      <c r="F478" s="319">
        <f>'[1]BASE DONNEES INGREDIENTS_VF9'!H479</f>
        <v>0</v>
      </c>
      <c r="G478" s="238">
        <f>'[1]BASE DONNEES INGREDIENTS_VF9'!I479</f>
        <v>0</v>
      </c>
      <c r="H478" s="238">
        <f>'[1]BASE DONNEES INGREDIENTS_VF9'!J479</f>
        <v>0</v>
      </c>
      <c r="I478" s="238">
        <f>'[1]BASE DONNEES INGREDIENTS_VF9'!K479</f>
        <v>0</v>
      </c>
      <c r="J478" s="239">
        <f>'[1]BASE DONNEES INGREDIENTS_VF9'!L479</f>
        <v>0</v>
      </c>
      <c r="L478" s="237">
        <f>'[1]BASE DONNEES INGREDIENTS_VF9'!E479</f>
        <v>0</v>
      </c>
    </row>
    <row r="479" spans="4:12" x14ac:dyDescent="0.2">
      <c r="D479" s="238">
        <f>'[1]BASE DONNEES INGREDIENTS_VF9'!F480</f>
        <v>0</v>
      </c>
      <c r="E479" s="319">
        <f>'[1]BASE DONNEES INGREDIENTS_VF9'!G480</f>
        <v>0</v>
      </c>
      <c r="F479" s="319">
        <f>'[1]BASE DONNEES INGREDIENTS_VF9'!H480</f>
        <v>0</v>
      </c>
      <c r="G479" s="238">
        <f>'[1]BASE DONNEES INGREDIENTS_VF9'!I480</f>
        <v>0</v>
      </c>
      <c r="H479" s="238">
        <f>'[1]BASE DONNEES INGREDIENTS_VF9'!J480</f>
        <v>0</v>
      </c>
      <c r="I479" s="238">
        <f>'[1]BASE DONNEES INGREDIENTS_VF9'!K480</f>
        <v>0</v>
      </c>
      <c r="J479" s="239">
        <f>'[1]BASE DONNEES INGREDIENTS_VF9'!L480</f>
        <v>0</v>
      </c>
      <c r="L479" s="237">
        <f>'[1]BASE DONNEES INGREDIENTS_VF9'!E480</f>
        <v>0</v>
      </c>
    </row>
    <row r="480" spans="4:12" x14ac:dyDescent="0.2">
      <c r="D480" s="238">
        <f>'[1]BASE DONNEES INGREDIENTS_VF9'!F481</f>
        <v>0</v>
      </c>
      <c r="E480" s="319">
        <f>'[1]BASE DONNEES INGREDIENTS_VF9'!G481</f>
        <v>0</v>
      </c>
      <c r="F480" s="319">
        <f>'[1]BASE DONNEES INGREDIENTS_VF9'!H481</f>
        <v>0</v>
      </c>
      <c r="G480" s="238">
        <f>'[1]BASE DONNEES INGREDIENTS_VF9'!I481</f>
        <v>0</v>
      </c>
      <c r="H480" s="238">
        <f>'[1]BASE DONNEES INGREDIENTS_VF9'!J481</f>
        <v>0</v>
      </c>
      <c r="I480" s="238">
        <f>'[1]BASE DONNEES INGREDIENTS_VF9'!K481</f>
        <v>0</v>
      </c>
      <c r="J480" s="239">
        <f>'[1]BASE DONNEES INGREDIENTS_VF9'!L481</f>
        <v>0</v>
      </c>
      <c r="L480" s="237">
        <f>'[1]BASE DONNEES INGREDIENTS_VF9'!E481</f>
        <v>0</v>
      </c>
    </row>
    <row r="481" spans="4:12" x14ac:dyDescent="0.2">
      <c r="D481" s="238">
        <f>'[1]BASE DONNEES INGREDIENTS_VF9'!F482</f>
        <v>0</v>
      </c>
      <c r="E481" s="319">
        <f>'[1]BASE DONNEES INGREDIENTS_VF9'!G482</f>
        <v>0</v>
      </c>
      <c r="F481" s="319">
        <f>'[1]BASE DONNEES INGREDIENTS_VF9'!H482</f>
        <v>0</v>
      </c>
      <c r="G481" s="238">
        <f>'[1]BASE DONNEES INGREDIENTS_VF9'!I482</f>
        <v>0</v>
      </c>
      <c r="H481" s="238">
        <f>'[1]BASE DONNEES INGREDIENTS_VF9'!J482</f>
        <v>0</v>
      </c>
      <c r="I481" s="238">
        <f>'[1]BASE DONNEES INGREDIENTS_VF9'!K482</f>
        <v>0</v>
      </c>
      <c r="J481" s="239">
        <f>'[1]BASE DONNEES INGREDIENTS_VF9'!L482</f>
        <v>0</v>
      </c>
      <c r="L481" s="237">
        <f>'[1]BASE DONNEES INGREDIENTS_VF9'!E482</f>
        <v>0</v>
      </c>
    </row>
    <row r="482" spans="4:12" x14ac:dyDescent="0.2">
      <c r="D482" s="238">
        <f>'[1]BASE DONNEES INGREDIENTS_VF9'!F483</f>
        <v>0</v>
      </c>
      <c r="E482" s="319">
        <f>'[1]BASE DONNEES INGREDIENTS_VF9'!G483</f>
        <v>0</v>
      </c>
      <c r="F482" s="319">
        <f>'[1]BASE DONNEES INGREDIENTS_VF9'!H483</f>
        <v>0</v>
      </c>
      <c r="G482" s="238">
        <f>'[1]BASE DONNEES INGREDIENTS_VF9'!I483</f>
        <v>0</v>
      </c>
      <c r="H482" s="238">
        <f>'[1]BASE DONNEES INGREDIENTS_VF9'!J483</f>
        <v>0</v>
      </c>
      <c r="I482" s="238">
        <f>'[1]BASE DONNEES INGREDIENTS_VF9'!K483</f>
        <v>0</v>
      </c>
      <c r="J482" s="239">
        <f>'[1]BASE DONNEES INGREDIENTS_VF9'!L483</f>
        <v>0</v>
      </c>
      <c r="L482" s="237">
        <f>'[1]BASE DONNEES INGREDIENTS_VF9'!E483</f>
        <v>0</v>
      </c>
    </row>
    <row r="483" spans="4:12" x14ac:dyDescent="0.2">
      <c r="D483" s="238">
        <f>'[1]BASE DONNEES INGREDIENTS_VF9'!F484</f>
        <v>0</v>
      </c>
      <c r="E483" s="319">
        <f>'[1]BASE DONNEES INGREDIENTS_VF9'!G484</f>
        <v>0</v>
      </c>
      <c r="F483" s="319">
        <f>'[1]BASE DONNEES INGREDIENTS_VF9'!H484</f>
        <v>0</v>
      </c>
      <c r="G483" s="238">
        <f>'[1]BASE DONNEES INGREDIENTS_VF9'!I484</f>
        <v>0</v>
      </c>
      <c r="H483" s="238">
        <f>'[1]BASE DONNEES INGREDIENTS_VF9'!J484</f>
        <v>0</v>
      </c>
      <c r="I483" s="238">
        <f>'[1]BASE DONNEES INGREDIENTS_VF9'!K484</f>
        <v>0</v>
      </c>
      <c r="J483" s="239">
        <f>'[1]BASE DONNEES INGREDIENTS_VF9'!L484</f>
        <v>0</v>
      </c>
      <c r="L483" s="237">
        <f>'[1]BASE DONNEES INGREDIENTS_VF9'!E484</f>
        <v>0</v>
      </c>
    </row>
    <row r="484" spans="4:12" x14ac:dyDescent="0.2">
      <c r="D484" s="238">
        <f>'[1]BASE DONNEES INGREDIENTS_VF9'!F485</f>
        <v>0</v>
      </c>
      <c r="E484" s="319">
        <f>'[1]BASE DONNEES INGREDIENTS_VF9'!G485</f>
        <v>0</v>
      </c>
      <c r="F484" s="319">
        <f>'[1]BASE DONNEES INGREDIENTS_VF9'!H485</f>
        <v>0</v>
      </c>
      <c r="G484" s="238">
        <f>'[1]BASE DONNEES INGREDIENTS_VF9'!I485</f>
        <v>0</v>
      </c>
      <c r="H484" s="238">
        <f>'[1]BASE DONNEES INGREDIENTS_VF9'!J485</f>
        <v>0</v>
      </c>
      <c r="I484" s="238">
        <f>'[1]BASE DONNEES INGREDIENTS_VF9'!K485</f>
        <v>0</v>
      </c>
      <c r="J484" s="239">
        <f>'[1]BASE DONNEES INGREDIENTS_VF9'!L485</f>
        <v>0</v>
      </c>
      <c r="L484" s="237">
        <f>'[1]BASE DONNEES INGREDIENTS_VF9'!E485</f>
        <v>0</v>
      </c>
    </row>
    <row r="485" spans="4:12" x14ac:dyDescent="0.2">
      <c r="D485" s="238">
        <f>'[1]BASE DONNEES INGREDIENTS_VF9'!F486</f>
        <v>0</v>
      </c>
      <c r="E485" s="319">
        <f>'[1]BASE DONNEES INGREDIENTS_VF9'!G486</f>
        <v>0</v>
      </c>
      <c r="F485" s="319">
        <f>'[1]BASE DONNEES INGREDIENTS_VF9'!H486</f>
        <v>0</v>
      </c>
      <c r="G485" s="238">
        <f>'[1]BASE DONNEES INGREDIENTS_VF9'!I486</f>
        <v>0</v>
      </c>
      <c r="H485" s="238">
        <f>'[1]BASE DONNEES INGREDIENTS_VF9'!J486</f>
        <v>0</v>
      </c>
      <c r="I485" s="238">
        <f>'[1]BASE DONNEES INGREDIENTS_VF9'!K486</f>
        <v>0</v>
      </c>
      <c r="J485" s="239">
        <f>'[1]BASE DONNEES INGREDIENTS_VF9'!L486</f>
        <v>0</v>
      </c>
      <c r="L485" s="237">
        <f>'[1]BASE DONNEES INGREDIENTS_VF9'!E486</f>
        <v>0</v>
      </c>
    </row>
    <row r="486" spans="4:12" x14ac:dyDescent="0.2">
      <c r="D486" s="238">
        <f>'[1]BASE DONNEES INGREDIENTS_VF9'!F487</f>
        <v>0</v>
      </c>
      <c r="E486" s="319">
        <f>'[1]BASE DONNEES INGREDIENTS_VF9'!G487</f>
        <v>0</v>
      </c>
      <c r="F486" s="319">
        <f>'[1]BASE DONNEES INGREDIENTS_VF9'!H487</f>
        <v>0</v>
      </c>
      <c r="G486" s="238">
        <f>'[1]BASE DONNEES INGREDIENTS_VF9'!I487</f>
        <v>0</v>
      </c>
      <c r="H486" s="238">
        <f>'[1]BASE DONNEES INGREDIENTS_VF9'!J487</f>
        <v>0</v>
      </c>
      <c r="I486" s="238">
        <f>'[1]BASE DONNEES INGREDIENTS_VF9'!K487</f>
        <v>0</v>
      </c>
      <c r="J486" s="239">
        <f>'[1]BASE DONNEES INGREDIENTS_VF9'!L487</f>
        <v>0</v>
      </c>
      <c r="L486" s="237">
        <f>'[1]BASE DONNEES INGREDIENTS_VF9'!E487</f>
        <v>0</v>
      </c>
    </row>
    <row r="487" spans="4:12" x14ac:dyDescent="0.2">
      <c r="D487" s="238">
        <f>'[1]BASE DONNEES INGREDIENTS_VF9'!F488</f>
        <v>0</v>
      </c>
      <c r="E487" s="319">
        <f>'[1]BASE DONNEES INGREDIENTS_VF9'!G488</f>
        <v>0</v>
      </c>
      <c r="F487" s="319">
        <f>'[1]BASE DONNEES INGREDIENTS_VF9'!H488</f>
        <v>0</v>
      </c>
      <c r="G487" s="238">
        <f>'[1]BASE DONNEES INGREDIENTS_VF9'!I488</f>
        <v>0</v>
      </c>
      <c r="H487" s="238">
        <f>'[1]BASE DONNEES INGREDIENTS_VF9'!J488</f>
        <v>0</v>
      </c>
      <c r="I487" s="238">
        <f>'[1]BASE DONNEES INGREDIENTS_VF9'!K488</f>
        <v>0</v>
      </c>
      <c r="J487" s="239">
        <f>'[1]BASE DONNEES INGREDIENTS_VF9'!L488</f>
        <v>0</v>
      </c>
      <c r="L487" s="237">
        <f>'[1]BASE DONNEES INGREDIENTS_VF9'!E488</f>
        <v>0</v>
      </c>
    </row>
    <row r="488" spans="4:12" x14ac:dyDescent="0.2">
      <c r="D488" s="238">
        <f>'[1]BASE DONNEES INGREDIENTS_VF9'!F489</f>
        <v>0</v>
      </c>
      <c r="E488" s="319">
        <f>'[1]BASE DONNEES INGREDIENTS_VF9'!G489</f>
        <v>0</v>
      </c>
      <c r="F488" s="319">
        <f>'[1]BASE DONNEES INGREDIENTS_VF9'!H489</f>
        <v>0</v>
      </c>
      <c r="G488" s="238">
        <f>'[1]BASE DONNEES INGREDIENTS_VF9'!I489</f>
        <v>0</v>
      </c>
      <c r="H488" s="238">
        <f>'[1]BASE DONNEES INGREDIENTS_VF9'!J489</f>
        <v>0</v>
      </c>
      <c r="I488" s="238">
        <f>'[1]BASE DONNEES INGREDIENTS_VF9'!K489</f>
        <v>0</v>
      </c>
      <c r="J488" s="239">
        <f>'[1]BASE DONNEES INGREDIENTS_VF9'!L489</f>
        <v>0</v>
      </c>
      <c r="L488" s="237">
        <f>'[1]BASE DONNEES INGREDIENTS_VF9'!E489</f>
        <v>0</v>
      </c>
    </row>
    <row r="489" spans="4:12" x14ac:dyDescent="0.2">
      <c r="D489" s="238">
        <f>'[1]BASE DONNEES INGREDIENTS_VF9'!F490</f>
        <v>0</v>
      </c>
      <c r="E489" s="319">
        <f>'[1]BASE DONNEES INGREDIENTS_VF9'!G490</f>
        <v>0</v>
      </c>
      <c r="F489" s="319">
        <f>'[1]BASE DONNEES INGREDIENTS_VF9'!H490</f>
        <v>0</v>
      </c>
      <c r="G489" s="238">
        <f>'[1]BASE DONNEES INGREDIENTS_VF9'!I490</f>
        <v>0</v>
      </c>
      <c r="H489" s="238">
        <f>'[1]BASE DONNEES INGREDIENTS_VF9'!J490</f>
        <v>0</v>
      </c>
      <c r="I489" s="238">
        <f>'[1]BASE DONNEES INGREDIENTS_VF9'!K490</f>
        <v>0</v>
      </c>
      <c r="J489" s="239">
        <f>'[1]BASE DONNEES INGREDIENTS_VF9'!L490</f>
        <v>0</v>
      </c>
      <c r="L489" s="237">
        <f>'[1]BASE DONNEES INGREDIENTS_VF9'!E490</f>
        <v>0</v>
      </c>
    </row>
    <row r="490" spans="4:12" x14ac:dyDescent="0.2">
      <c r="D490" s="238">
        <f>'[1]BASE DONNEES INGREDIENTS_VF9'!F491</f>
        <v>0</v>
      </c>
      <c r="E490" s="319">
        <f>'[1]BASE DONNEES INGREDIENTS_VF9'!G491</f>
        <v>0</v>
      </c>
      <c r="F490" s="319">
        <f>'[1]BASE DONNEES INGREDIENTS_VF9'!H491</f>
        <v>0</v>
      </c>
      <c r="G490" s="238">
        <f>'[1]BASE DONNEES INGREDIENTS_VF9'!I491</f>
        <v>0</v>
      </c>
      <c r="H490" s="238">
        <f>'[1]BASE DONNEES INGREDIENTS_VF9'!J491</f>
        <v>0</v>
      </c>
      <c r="I490" s="238">
        <f>'[1]BASE DONNEES INGREDIENTS_VF9'!K491</f>
        <v>0</v>
      </c>
      <c r="J490" s="239">
        <f>'[1]BASE DONNEES INGREDIENTS_VF9'!L491</f>
        <v>0</v>
      </c>
      <c r="L490" s="237">
        <f>'[1]BASE DONNEES INGREDIENTS_VF9'!E491</f>
        <v>0</v>
      </c>
    </row>
    <row r="491" spans="4:12" x14ac:dyDescent="0.2">
      <c r="D491" s="238">
        <f>'[1]BASE DONNEES INGREDIENTS_VF9'!F492</f>
        <v>0</v>
      </c>
      <c r="E491" s="319">
        <f>'[1]BASE DONNEES INGREDIENTS_VF9'!G492</f>
        <v>0</v>
      </c>
      <c r="F491" s="319">
        <f>'[1]BASE DONNEES INGREDIENTS_VF9'!H492</f>
        <v>0</v>
      </c>
      <c r="G491" s="238">
        <f>'[1]BASE DONNEES INGREDIENTS_VF9'!I492</f>
        <v>0</v>
      </c>
      <c r="H491" s="238">
        <f>'[1]BASE DONNEES INGREDIENTS_VF9'!J492</f>
        <v>0</v>
      </c>
      <c r="I491" s="238">
        <f>'[1]BASE DONNEES INGREDIENTS_VF9'!K492</f>
        <v>0</v>
      </c>
      <c r="J491" s="239">
        <f>'[1]BASE DONNEES INGREDIENTS_VF9'!L492</f>
        <v>0</v>
      </c>
      <c r="L491" s="237">
        <f>'[1]BASE DONNEES INGREDIENTS_VF9'!E492</f>
        <v>0</v>
      </c>
    </row>
    <row r="492" spans="4:12" x14ac:dyDescent="0.2">
      <c r="D492" s="238">
        <f>'[1]BASE DONNEES INGREDIENTS_VF9'!F493</f>
        <v>0</v>
      </c>
      <c r="E492" s="319">
        <f>'[1]BASE DONNEES INGREDIENTS_VF9'!G493</f>
        <v>0</v>
      </c>
      <c r="F492" s="319">
        <f>'[1]BASE DONNEES INGREDIENTS_VF9'!H493</f>
        <v>0</v>
      </c>
      <c r="G492" s="238">
        <f>'[1]BASE DONNEES INGREDIENTS_VF9'!I493</f>
        <v>0</v>
      </c>
      <c r="H492" s="238">
        <f>'[1]BASE DONNEES INGREDIENTS_VF9'!J493</f>
        <v>0</v>
      </c>
      <c r="I492" s="238">
        <f>'[1]BASE DONNEES INGREDIENTS_VF9'!K493</f>
        <v>0</v>
      </c>
      <c r="J492" s="239">
        <f>'[1]BASE DONNEES INGREDIENTS_VF9'!L493</f>
        <v>0</v>
      </c>
      <c r="L492" s="237">
        <f>'[1]BASE DONNEES INGREDIENTS_VF9'!E493</f>
        <v>0</v>
      </c>
    </row>
    <row r="493" spans="4:12" x14ac:dyDescent="0.2">
      <c r="D493" s="238">
        <f>'[1]BASE DONNEES INGREDIENTS_VF9'!F494</f>
        <v>0</v>
      </c>
      <c r="E493" s="319">
        <f>'[1]BASE DONNEES INGREDIENTS_VF9'!G494</f>
        <v>0</v>
      </c>
      <c r="F493" s="319">
        <f>'[1]BASE DONNEES INGREDIENTS_VF9'!H494</f>
        <v>0</v>
      </c>
      <c r="G493" s="238">
        <f>'[1]BASE DONNEES INGREDIENTS_VF9'!I494</f>
        <v>0</v>
      </c>
      <c r="H493" s="238">
        <f>'[1]BASE DONNEES INGREDIENTS_VF9'!J494</f>
        <v>0</v>
      </c>
      <c r="I493" s="238">
        <f>'[1]BASE DONNEES INGREDIENTS_VF9'!K494</f>
        <v>0</v>
      </c>
      <c r="J493" s="239">
        <f>'[1]BASE DONNEES INGREDIENTS_VF9'!L494</f>
        <v>0</v>
      </c>
      <c r="L493" s="237">
        <f>'[1]BASE DONNEES INGREDIENTS_VF9'!E494</f>
        <v>0</v>
      </c>
    </row>
    <row r="494" spans="4:12" x14ac:dyDescent="0.2">
      <c r="D494" s="238">
        <f>'[1]BASE DONNEES INGREDIENTS_VF9'!F495</f>
        <v>0</v>
      </c>
      <c r="E494" s="319">
        <f>'[1]BASE DONNEES INGREDIENTS_VF9'!G495</f>
        <v>0</v>
      </c>
      <c r="F494" s="319">
        <f>'[1]BASE DONNEES INGREDIENTS_VF9'!H495</f>
        <v>0</v>
      </c>
      <c r="G494" s="238">
        <f>'[1]BASE DONNEES INGREDIENTS_VF9'!I495</f>
        <v>0</v>
      </c>
      <c r="H494" s="238">
        <f>'[1]BASE DONNEES INGREDIENTS_VF9'!J495</f>
        <v>0</v>
      </c>
      <c r="I494" s="238">
        <f>'[1]BASE DONNEES INGREDIENTS_VF9'!K495</f>
        <v>0</v>
      </c>
      <c r="J494" s="239">
        <f>'[1]BASE DONNEES INGREDIENTS_VF9'!L495</f>
        <v>0</v>
      </c>
      <c r="L494" s="237">
        <f>'[1]BASE DONNEES INGREDIENTS_VF9'!E495</f>
        <v>0</v>
      </c>
    </row>
    <row r="495" spans="4:12" x14ac:dyDescent="0.2">
      <c r="D495" s="238">
        <f>'[1]BASE DONNEES INGREDIENTS_VF9'!F496</f>
        <v>0</v>
      </c>
      <c r="E495" s="319">
        <f>'[1]BASE DONNEES INGREDIENTS_VF9'!G496</f>
        <v>0</v>
      </c>
      <c r="F495" s="319">
        <f>'[1]BASE DONNEES INGREDIENTS_VF9'!H496</f>
        <v>0</v>
      </c>
      <c r="G495" s="238">
        <f>'[1]BASE DONNEES INGREDIENTS_VF9'!I496</f>
        <v>0</v>
      </c>
      <c r="H495" s="238">
        <f>'[1]BASE DONNEES INGREDIENTS_VF9'!J496</f>
        <v>0</v>
      </c>
      <c r="I495" s="238">
        <f>'[1]BASE DONNEES INGREDIENTS_VF9'!K496</f>
        <v>0</v>
      </c>
      <c r="J495" s="239">
        <f>'[1]BASE DONNEES INGREDIENTS_VF9'!L496</f>
        <v>0</v>
      </c>
      <c r="L495" s="237">
        <f>'[1]BASE DONNEES INGREDIENTS_VF9'!E496</f>
        <v>0</v>
      </c>
    </row>
    <row r="496" spans="4:12" x14ac:dyDescent="0.2">
      <c r="D496" s="238">
        <f>'[1]BASE DONNEES INGREDIENTS_VF9'!F497</f>
        <v>0</v>
      </c>
      <c r="E496" s="319">
        <f>'[1]BASE DONNEES INGREDIENTS_VF9'!G497</f>
        <v>0</v>
      </c>
      <c r="F496" s="319">
        <f>'[1]BASE DONNEES INGREDIENTS_VF9'!H497</f>
        <v>0</v>
      </c>
      <c r="G496" s="238">
        <f>'[1]BASE DONNEES INGREDIENTS_VF9'!I497</f>
        <v>0</v>
      </c>
      <c r="H496" s="238">
        <f>'[1]BASE DONNEES INGREDIENTS_VF9'!J497</f>
        <v>0</v>
      </c>
      <c r="I496" s="238">
        <f>'[1]BASE DONNEES INGREDIENTS_VF9'!K497</f>
        <v>0</v>
      </c>
      <c r="J496" s="239">
        <f>'[1]BASE DONNEES INGREDIENTS_VF9'!L497</f>
        <v>0</v>
      </c>
      <c r="L496" s="237">
        <f>'[1]BASE DONNEES INGREDIENTS_VF9'!E497</f>
        <v>0</v>
      </c>
    </row>
    <row r="497" spans="4:12" x14ac:dyDescent="0.2">
      <c r="D497" s="238">
        <f>'[1]BASE DONNEES INGREDIENTS_VF9'!F498</f>
        <v>0</v>
      </c>
      <c r="E497" s="319">
        <f>'[1]BASE DONNEES INGREDIENTS_VF9'!G498</f>
        <v>0</v>
      </c>
      <c r="F497" s="319">
        <f>'[1]BASE DONNEES INGREDIENTS_VF9'!H498</f>
        <v>0</v>
      </c>
      <c r="G497" s="238">
        <f>'[1]BASE DONNEES INGREDIENTS_VF9'!I498</f>
        <v>0</v>
      </c>
      <c r="H497" s="238">
        <f>'[1]BASE DONNEES INGREDIENTS_VF9'!J498</f>
        <v>0</v>
      </c>
      <c r="I497" s="238">
        <f>'[1]BASE DONNEES INGREDIENTS_VF9'!K498</f>
        <v>0</v>
      </c>
      <c r="J497" s="239">
        <f>'[1]BASE DONNEES INGREDIENTS_VF9'!L498</f>
        <v>0</v>
      </c>
      <c r="L497" s="237">
        <f>'[1]BASE DONNEES INGREDIENTS_VF9'!E498</f>
        <v>0</v>
      </c>
    </row>
    <row r="498" spans="4:12" x14ac:dyDescent="0.2">
      <c r="D498" s="238">
        <f>'[1]BASE DONNEES INGREDIENTS_VF9'!F499</f>
        <v>0</v>
      </c>
      <c r="E498" s="319">
        <f>'[1]BASE DONNEES INGREDIENTS_VF9'!G499</f>
        <v>0</v>
      </c>
      <c r="F498" s="319">
        <f>'[1]BASE DONNEES INGREDIENTS_VF9'!H499</f>
        <v>0</v>
      </c>
      <c r="G498" s="238">
        <f>'[1]BASE DONNEES INGREDIENTS_VF9'!I499</f>
        <v>0</v>
      </c>
      <c r="H498" s="238">
        <f>'[1]BASE DONNEES INGREDIENTS_VF9'!J499</f>
        <v>0</v>
      </c>
      <c r="I498" s="238">
        <f>'[1]BASE DONNEES INGREDIENTS_VF9'!K499</f>
        <v>0</v>
      </c>
      <c r="J498" s="239">
        <f>'[1]BASE DONNEES INGREDIENTS_VF9'!L499</f>
        <v>0</v>
      </c>
      <c r="L498" s="237">
        <f>'[1]BASE DONNEES INGREDIENTS_VF9'!E499</f>
        <v>0</v>
      </c>
    </row>
    <row r="499" spans="4:12" x14ac:dyDescent="0.2">
      <c r="D499" s="238">
        <f>'[1]BASE DONNEES INGREDIENTS_VF9'!F500</f>
        <v>0</v>
      </c>
      <c r="E499" s="319">
        <f>'[1]BASE DONNEES INGREDIENTS_VF9'!G500</f>
        <v>0</v>
      </c>
      <c r="F499" s="319">
        <f>'[1]BASE DONNEES INGREDIENTS_VF9'!H500</f>
        <v>0</v>
      </c>
      <c r="G499" s="238">
        <f>'[1]BASE DONNEES INGREDIENTS_VF9'!I500</f>
        <v>0</v>
      </c>
      <c r="H499" s="238">
        <f>'[1]BASE DONNEES INGREDIENTS_VF9'!J500</f>
        <v>0</v>
      </c>
      <c r="I499" s="238">
        <f>'[1]BASE DONNEES INGREDIENTS_VF9'!K500</f>
        <v>0</v>
      </c>
      <c r="J499" s="239">
        <f>'[1]BASE DONNEES INGREDIENTS_VF9'!L500</f>
        <v>0</v>
      </c>
      <c r="L499" s="237">
        <f>'[1]BASE DONNEES INGREDIENTS_VF9'!E500</f>
        <v>0</v>
      </c>
    </row>
    <row r="500" spans="4:12" x14ac:dyDescent="0.2">
      <c r="D500" s="238">
        <f>'[1]BASE DONNEES INGREDIENTS_VF9'!F501</f>
        <v>0</v>
      </c>
      <c r="E500" s="319">
        <f>'[1]BASE DONNEES INGREDIENTS_VF9'!G501</f>
        <v>0</v>
      </c>
      <c r="F500" s="319">
        <f>'[1]BASE DONNEES INGREDIENTS_VF9'!H501</f>
        <v>0</v>
      </c>
      <c r="G500" s="238">
        <f>'[1]BASE DONNEES INGREDIENTS_VF9'!I501</f>
        <v>0</v>
      </c>
      <c r="H500" s="238">
        <f>'[1]BASE DONNEES INGREDIENTS_VF9'!J501</f>
        <v>0</v>
      </c>
      <c r="I500" s="238">
        <f>'[1]BASE DONNEES INGREDIENTS_VF9'!K501</f>
        <v>0</v>
      </c>
      <c r="J500" s="239">
        <f>'[1]BASE DONNEES INGREDIENTS_VF9'!L501</f>
        <v>0</v>
      </c>
      <c r="L500" s="237">
        <f>'[1]BASE DONNEES INGREDIENTS_VF9'!E501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1">
    <pageSetUpPr fitToPage="1"/>
  </sheetPr>
  <dimension ref="A1:N23"/>
  <sheetViews>
    <sheetView zoomScale="92" zoomScaleNormal="92" zoomScaleSheetLayoutView="75" workbookViewId="0">
      <selection activeCell="L18" sqref="L18"/>
    </sheetView>
  </sheetViews>
  <sheetFormatPr baseColWidth="10" defaultColWidth="30.7109375" defaultRowHeight="39.950000000000003" customHeight="1" x14ac:dyDescent="0.2"/>
  <cols>
    <col min="1" max="1" width="9.42578125" style="9" customWidth="1"/>
    <col min="2" max="2" width="20.42578125" style="9" customWidth="1"/>
    <col min="3" max="5" width="25.7109375" style="9" customWidth="1"/>
    <col min="6" max="6" width="25.7109375" style="9" hidden="1" customWidth="1"/>
    <col min="7" max="8" width="25.7109375" style="9" customWidth="1"/>
    <col min="9" max="9" width="25.7109375" style="9" hidden="1" customWidth="1"/>
    <col min="10" max="16384" width="30.7109375" style="9"/>
  </cols>
  <sheetData>
    <row r="1" spans="1:14" ht="39.950000000000003" customHeight="1" thickBot="1" x14ac:dyDescent="0.25">
      <c r="A1" s="323">
        <f>Granulatrice!A1</f>
        <v>43007</v>
      </c>
      <c r="B1" s="323"/>
      <c r="C1" s="322" t="s">
        <v>281</v>
      </c>
      <c r="D1" s="322"/>
      <c r="E1" s="240"/>
      <c r="F1" s="241"/>
      <c r="G1" s="242"/>
      <c r="H1" s="242"/>
      <c r="I1" s="243"/>
      <c r="K1" s="11"/>
      <c r="L1" s="11"/>
      <c r="M1" s="11"/>
      <c r="N1" s="11"/>
    </row>
    <row r="2" spans="1:14" ht="35.1" customHeight="1" thickTop="1" x14ac:dyDescent="0.2">
      <c r="A2" s="324" t="s">
        <v>15</v>
      </c>
      <c r="B2" s="329" t="s">
        <v>10</v>
      </c>
      <c r="C2" s="244" t="s">
        <v>113</v>
      </c>
      <c r="D2" s="244" t="s">
        <v>113</v>
      </c>
      <c r="E2" s="244" t="s">
        <v>113</v>
      </c>
      <c r="F2" s="244"/>
      <c r="G2" s="244" t="s">
        <v>109</v>
      </c>
      <c r="H2" s="244"/>
      <c r="I2" s="244"/>
      <c r="J2" s="10"/>
      <c r="K2" s="2"/>
      <c r="L2" s="2"/>
      <c r="M2" s="2"/>
    </row>
    <row r="3" spans="1:14" ht="35.1" customHeight="1" x14ac:dyDescent="0.2">
      <c r="A3" s="325"/>
      <c r="B3" s="327"/>
      <c r="C3" s="245">
        <v>1250</v>
      </c>
      <c r="D3" s="250">
        <v>1250</v>
      </c>
      <c r="E3" s="246">
        <v>1250</v>
      </c>
      <c r="F3" s="246"/>
      <c r="G3" s="246">
        <v>1000</v>
      </c>
      <c r="H3" s="248"/>
      <c r="I3" s="248"/>
      <c r="J3" s="3"/>
      <c r="K3" s="3"/>
      <c r="L3" s="11"/>
      <c r="M3" s="2"/>
      <c r="N3" s="3"/>
    </row>
    <row r="4" spans="1:14" ht="35.1" customHeight="1" x14ac:dyDescent="0.2">
      <c r="A4" s="325"/>
      <c r="B4" s="327" t="s">
        <v>13</v>
      </c>
      <c r="C4" s="247" t="s">
        <v>113</v>
      </c>
      <c r="D4" s="247" t="s">
        <v>113</v>
      </c>
      <c r="E4" s="247"/>
      <c r="F4" s="247"/>
      <c r="G4" s="247"/>
      <c r="H4" s="247"/>
      <c r="I4" s="247"/>
      <c r="K4" s="11"/>
      <c r="L4" s="2"/>
      <c r="M4" s="2"/>
      <c r="N4" s="2"/>
    </row>
    <row r="5" spans="1:14" ht="35.1" customHeight="1" x14ac:dyDescent="0.2">
      <c r="A5" s="325"/>
      <c r="B5" s="327"/>
      <c r="C5" s="304">
        <v>1250</v>
      </c>
      <c r="D5" s="304">
        <v>1250</v>
      </c>
      <c r="E5" s="304"/>
      <c r="F5" s="250"/>
      <c r="G5" s="250"/>
      <c r="H5" s="304"/>
      <c r="I5" s="248"/>
      <c r="K5" s="11"/>
      <c r="L5" s="3"/>
      <c r="M5" s="3"/>
      <c r="N5" s="3"/>
    </row>
    <row r="6" spans="1:14" ht="35.1" customHeight="1" x14ac:dyDescent="0.2">
      <c r="A6" s="325"/>
      <c r="B6" s="327" t="s">
        <v>11</v>
      </c>
      <c r="C6" s="247" t="s">
        <v>113</v>
      </c>
      <c r="D6" s="247" t="s">
        <v>113</v>
      </c>
      <c r="E6" s="247"/>
      <c r="F6" s="247"/>
      <c r="G6" s="247"/>
      <c r="H6" s="247"/>
      <c r="I6" s="247"/>
      <c r="K6" s="11"/>
      <c r="L6" s="11"/>
      <c r="M6" s="11"/>
      <c r="N6" s="11"/>
    </row>
    <row r="7" spans="1:14" ht="35.1" customHeight="1" thickBot="1" x14ac:dyDescent="0.25">
      <c r="A7" s="326"/>
      <c r="B7" s="328"/>
      <c r="C7" s="249">
        <v>1250</v>
      </c>
      <c r="D7" s="249">
        <v>1250</v>
      </c>
      <c r="E7" s="249"/>
      <c r="F7" s="250"/>
      <c r="G7" s="246"/>
      <c r="H7" s="248"/>
      <c r="I7" s="248"/>
    </row>
    <row r="8" spans="1:14" ht="35.1" customHeight="1" thickTop="1" x14ac:dyDescent="0.2">
      <c r="A8" s="324" t="s">
        <v>14</v>
      </c>
      <c r="B8" s="329" t="s">
        <v>10</v>
      </c>
      <c r="C8" s="244" t="s">
        <v>113</v>
      </c>
      <c r="D8" s="244" t="s">
        <v>113</v>
      </c>
      <c r="E8" s="251" t="s">
        <v>113</v>
      </c>
      <c r="F8" s="251"/>
      <c r="G8" s="244" t="s">
        <v>109</v>
      </c>
      <c r="H8" s="244" t="s">
        <v>443</v>
      </c>
      <c r="I8" s="244"/>
    </row>
    <row r="9" spans="1:14" ht="35.1" customHeight="1" x14ac:dyDescent="0.2">
      <c r="A9" s="325"/>
      <c r="B9" s="327"/>
      <c r="C9" s="245">
        <v>1250</v>
      </c>
      <c r="D9" s="248">
        <v>1250</v>
      </c>
      <c r="E9" s="248">
        <v>1250</v>
      </c>
      <c r="F9" s="246"/>
      <c r="G9" s="246">
        <v>1000</v>
      </c>
      <c r="H9" s="248">
        <v>1250</v>
      </c>
      <c r="I9" s="248"/>
    </row>
    <row r="10" spans="1:14" ht="35.1" customHeight="1" x14ac:dyDescent="0.2">
      <c r="A10" s="325"/>
      <c r="B10" s="327" t="s">
        <v>13</v>
      </c>
      <c r="C10" s="247" t="s">
        <v>113</v>
      </c>
      <c r="D10" s="247" t="s">
        <v>113</v>
      </c>
      <c r="E10" s="247" t="s">
        <v>113</v>
      </c>
      <c r="F10" s="247"/>
      <c r="G10" s="247" t="s">
        <v>109</v>
      </c>
      <c r="H10" s="247"/>
      <c r="I10" s="247"/>
    </row>
    <row r="11" spans="1:14" ht="35.1" customHeight="1" x14ac:dyDescent="0.2">
      <c r="A11" s="325"/>
      <c r="B11" s="327"/>
      <c r="C11" s="248">
        <v>1250</v>
      </c>
      <c r="D11" s="304">
        <v>1250</v>
      </c>
      <c r="E11" s="248">
        <v>1250</v>
      </c>
      <c r="F11" s="246"/>
      <c r="G11" s="246">
        <v>1000</v>
      </c>
      <c r="H11" s="248"/>
      <c r="I11" s="248"/>
    </row>
    <row r="12" spans="1:14" ht="35.1" customHeight="1" x14ac:dyDescent="0.2">
      <c r="A12" s="325"/>
      <c r="B12" s="327" t="s">
        <v>11</v>
      </c>
      <c r="C12" s="252" t="s">
        <v>113</v>
      </c>
      <c r="D12" s="247" t="s">
        <v>113</v>
      </c>
      <c r="E12" s="247" t="s">
        <v>113</v>
      </c>
      <c r="F12" s="247"/>
      <c r="G12" s="247"/>
      <c r="H12" s="247"/>
      <c r="I12" s="252"/>
    </row>
    <row r="13" spans="1:14" ht="35.1" customHeight="1" thickBot="1" x14ac:dyDescent="0.25">
      <c r="A13" s="326"/>
      <c r="B13" s="328"/>
      <c r="C13" s="249">
        <v>1250</v>
      </c>
      <c r="D13" s="249">
        <v>1250</v>
      </c>
      <c r="E13" s="249">
        <v>1250</v>
      </c>
      <c r="F13" s="249"/>
      <c r="G13" s="249"/>
      <c r="H13" s="249"/>
      <c r="I13" s="248"/>
      <c r="K13" s="2"/>
    </row>
    <row r="14" spans="1:14" ht="35.1" customHeight="1" thickTop="1" x14ac:dyDescent="0.2">
      <c r="A14" s="324" t="s">
        <v>12</v>
      </c>
      <c r="B14" s="329" t="s">
        <v>10</v>
      </c>
      <c r="C14" s="244" t="s">
        <v>113</v>
      </c>
      <c r="D14" s="244" t="s">
        <v>113</v>
      </c>
      <c r="E14" s="251" t="s">
        <v>113</v>
      </c>
      <c r="F14" s="251"/>
      <c r="G14" s="244" t="s">
        <v>109</v>
      </c>
      <c r="H14" s="244" t="s">
        <v>443</v>
      </c>
      <c r="I14" s="244"/>
    </row>
    <row r="15" spans="1:14" ht="35.1" customHeight="1" x14ac:dyDescent="0.2">
      <c r="A15" s="325"/>
      <c r="B15" s="327"/>
      <c r="C15" s="245">
        <v>1250</v>
      </c>
      <c r="D15" s="248">
        <v>1250</v>
      </c>
      <c r="E15" s="248">
        <v>1250</v>
      </c>
      <c r="F15" s="245"/>
      <c r="G15" s="248">
        <v>1000</v>
      </c>
      <c r="H15" s="248">
        <v>1250</v>
      </c>
      <c r="I15" s="248"/>
    </row>
    <row r="16" spans="1:14" ht="35.1" customHeight="1" x14ac:dyDescent="0.2">
      <c r="A16" s="325"/>
      <c r="B16" s="327" t="s">
        <v>13</v>
      </c>
      <c r="C16" s="252" t="s">
        <v>113</v>
      </c>
      <c r="D16" s="247" t="s">
        <v>113</v>
      </c>
      <c r="E16" s="247" t="s">
        <v>113</v>
      </c>
      <c r="F16" s="247"/>
      <c r="G16" s="247" t="s">
        <v>109</v>
      </c>
      <c r="H16" s="247"/>
      <c r="I16" s="247"/>
    </row>
    <row r="17" spans="1:9" ht="35.1" customHeight="1" x14ac:dyDescent="0.2">
      <c r="A17" s="325"/>
      <c r="B17" s="327"/>
      <c r="C17" s="248">
        <v>971</v>
      </c>
      <c r="D17" s="248">
        <v>1250</v>
      </c>
      <c r="E17" s="248">
        <v>1000</v>
      </c>
      <c r="F17" s="248"/>
      <c r="G17" s="248">
        <v>1000</v>
      </c>
      <c r="H17" s="248"/>
      <c r="I17" s="248"/>
    </row>
    <row r="18" spans="1:9" ht="35.1" customHeight="1" x14ac:dyDescent="0.2">
      <c r="A18" s="325"/>
      <c r="B18" s="327" t="s">
        <v>11</v>
      </c>
      <c r="C18" s="247" t="s">
        <v>113</v>
      </c>
      <c r="D18" s="252" t="s">
        <v>113</v>
      </c>
      <c r="E18" s="247" t="s">
        <v>113</v>
      </c>
      <c r="F18" s="247"/>
      <c r="G18" s="247" t="s">
        <v>109</v>
      </c>
      <c r="H18" s="247"/>
      <c r="I18" s="252"/>
    </row>
    <row r="19" spans="1:9" ht="35.1" customHeight="1" thickBot="1" x14ac:dyDescent="0.25">
      <c r="A19" s="326"/>
      <c r="B19" s="328"/>
      <c r="C19" s="249">
        <v>750</v>
      </c>
      <c r="D19" s="249">
        <v>1250</v>
      </c>
      <c r="E19" s="249">
        <v>1250</v>
      </c>
      <c r="F19" s="249"/>
      <c r="G19" s="249">
        <v>1250</v>
      </c>
      <c r="H19" s="249"/>
      <c r="I19" s="249"/>
    </row>
    <row r="20" spans="1:9" ht="39.950000000000003" customHeight="1" thickTop="1" x14ac:dyDescent="0.2">
      <c r="A20" s="242"/>
      <c r="B20" s="242"/>
      <c r="C20" s="253" t="s">
        <v>0</v>
      </c>
      <c r="D20" s="254" t="s">
        <v>1</v>
      </c>
      <c r="E20" s="254" t="s">
        <v>2</v>
      </c>
      <c r="F20" s="254" t="s">
        <v>38</v>
      </c>
      <c r="G20" s="254" t="s">
        <v>3</v>
      </c>
      <c r="H20" s="254" t="s">
        <v>4</v>
      </c>
      <c r="I20" s="254" t="s">
        <v>4</v>
      </c>
    </row>
    <row r="21" spans="1:9" ht="39.950000000000003" customHeight="1" x14ac:dyDescent="0.2">
      <c r="A21" s="242"/>
      <c r="B21" s="242"/>
      <c r="C21" s="255"/>
      <c r="D21" s="242"/>
      <c r="E21" s="242"/>
      <c r="F21" s="242"/>
      <c r="G21" s="255"/>
      <c r="H21" s="288" t="s">
        <v>53</v>
      </c>
      <c r="I21" s="242"/>
    </row>
    <row r="22" spans="1:9" ht="39.950000000000003" hidden="1" customHeight="1" x14ac:dyDescent="0.2"/>
    <row r="23" spans="1:9" ht="39.950000000000003" customHeight="1" x14ac:dyDescent="0.2">
      <c r="B23" s="9" t="s">
        <v>9</v>
      </c>
      <c r="C23" s="8">
        <f>SUM(C3:I3,C5:I5,C7:I7,C9:I9,C11:I11,C13:I13,C15:I15,C17:I17,C19:I19)</f>
        <v>38971</v>
      </c>
    </row>
  </sheetData>
  <mergeCells count="14">
    <mergeCell ref="C1:D1"/>
    <mergeCell ref="A1:B1"/>
    <mergeCell ref="A14:A19"/>
    <mergeCell ref="B6:B7"/>
    <mergeCell ref="B4:B5"/>
    <mergeCell ref="B2:B3"/>
    <mergeCell ref="A2:A7"/>
    <mergeCell ref="A8:A13"/>
    <mergeCell ref="B18:B19"/>
    <mergeCell ref="B16:B17"/>
    <mergeCell ref="B14:B15"/>
    <mergeCell ref="B12:B13"/>
    <mergeCell ref="B10:B11"/>
    <mergeCell ref="B8:B9"/>
  </mergeCells>
  <dataValidations count="1">
    <dataValidation type="list" allowBlank="1" showInputMessage="1" sqref="C2:I2 C4:I4 C6:I6 C8:I8 C18:I18 C10:I10 C14:I14 C16:I16 C12:I12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73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8" r:id="rId4" name="Button 18">
              <controlPr defaultSize="0" print="0" autoFill="0" autoPict="0" macro="[0]!ThisWorkbook.RAZ" altText="RAZ">
                <anchor moveWithCells="1" sizeWithCells="1">
                  <from>
                    <xdr:col>6</xdr:col>
                    <xdr:colOff>1143000</xdr:colOff>
                    <xdr:row>0</xdr:row>
                    <xdr:rowOff>66675</xdr:rowOff>
                  </from>
                  <to>
                    <xdr:col>7</xdr:col>
                    <xdr:colOff>504825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11">
    <pageSetUpPr fitToPage="1"/>
  </sheetPr>
  <dimension ref="A1:I22"/>
  <sheetViews>
    <sheetView tabSelected="1" zoomScale="85" zoomScaleNormal="85" zoomScaleSheetLayoutView="75" workbookViewId="0">
      <selection activeCell="J3" sqref="J3"/>
    </sheetView>
  </sheetViews>
  <sheetFormatPr baseColWidth="10" defaultColWidth="30.7109375" defaultRowHeight="39.950000000000003" customHeight="1" x14ac:dyDescent="0.2"/>
  <cols>
    <col min="1" max="1" width="11.28515625" style="1" customWidth="1"/>
    <col min="2" max="2" width="20.42578125" style="1" customWidth="1"/>
    <col min="3" max="16384" width="30.7109375" style="1"/>
  </cols>
  <sheetData>
    <row r="1" spans="1:9" ht="39.950000000000003" customHeight="1" thickBot="1" x14ac:dyDescent="0.25">
      <c r="A1" s="323">
        <v>42944</v>
      </c>
      <c r="B1" s="323"/>
      <c r="C1" s="281" t="s">
        <v>282</v>
      </c>
      <c r="D1" s="12"/>
      <c r="E1" s="12"/>
      <c r="F1" s="165"/>
      <c r="G1" s="81"/>
    </row>
    <row r="2" spans="1:9" ht="39.950000000000003" customHeight="1" thickTop="1" thickBot="1" x14ac:dyDescent="0.25">
      <c r="A2" s="330" t="s">
        <v>15</v>
      </c>
      <c r="B2" s="329" t="s">
        <v>10</v>
      </c>
      <c r="C2" s="86" t="s">
        <v>111</v>
      </c>
      <c r="D2" s="86" t="s">
        <v>110</v>
      </c>
      <c r="E2" s="321"/>
      <c r="F2" s="86" t="s">
        <v>112</v>
      </c>
      <c r="G2" s="86" t="s">
        <v>112</v>
      </c>
      <c r="H2" s="9"/>
    </row>
    <row r="3" spans="1:9" ht="39.950000000000003" customHeight="1" thickTop="1" thickBot="1" x14ac:dyDescent="0.25">
      <c r="A3" s="330"/>
      <c r="B3" s="327"/>
      <c r="C3" s="6">
        <v>1250</v>
      </c>
      <c r="D3" s="6">
        <v>1250</v>
      </c>
      <c r="E3" s="6"/>
      <c r="F3" s="6">
        <v>1250</v>
      </c>
      <c r="G3" s="6">
        <v>1250</v>
      </c>
      <c r="H3" s="9"/>
    </row>
    <row r="4" spans="1:9" ht="39.950000000000003" customHeight="1" thickTop="1" thickBot="1" x14ac:dyDescent="0.25">
      <c r="A4" s="330"/>
      <c r="B4" s="327" t="s">
        <v>13</v>
      </c>
      <c r="C4" s="87" t="s">
        <v>111</v>
      </c>
      <c r="D4" s="88" t="s">
        <v>110</v>
      </c>
      <c r="E4" s="88"/>
      <c r="F4" s="88" t="s">
        <v>112</v>
      </c>
      <c r="G4" s="88" t="s">
        <v>112</v>
      </c>
      <c r="H4" s="9"/>
    </row>
    <row r="5" spans="1:9" ht="39.950000000000003" customHeight="1" thickTop="1" thickBot="1" x14ac:dyDescent="0.25">
      <c r="A5" s="330"/>
      <c r="B5" s="327"/>
      <c r="C5" s="7">
        <v>1250</v>
      </c>
      <c r="D5" s="7">
        <v>1250</v>
      </c>
      <c r="E5" s="7"/>
      <c r="F5" s="7">
        <v>1250</v>
      </c>
      <c r="G5" s="7">
        <v>1250</v>
      </c>
      <c r="H5" s="9"/>
      <c r="I5" s="4"/>
    </row>
    <row r="6" spans="1:9" ht="39.950000000000003" customHeight="1" thickTop="1" thickBot="1" x14ac:dyDescent="0.25">
      <c r="A6" s="330"/>
      <c r="B6" s="327" t="s">
        <v>11</v>
      </c>
      <c r="C6" s="89" t="s">
        <v>111</v>
      </c>
      <c r="D6" s="89" t="s">
        <v>110</v>
      </c>
      <c r="E6" s="89" t="s">
        <v>446</v>
      </c>
      <c r="F6" s="89" t="s">
        <v>112</v>
      </c>
      <c r="G6" s="89" t="s">
        <v>112</v>
      </c>
      <c r="H6" s="9"/>
    </row>
    <row r="7" spans="1:9" ht="39.950000000000003" customHeight="1" thickTop="1" thickBot="1" x14ac:dyDescent="0.25">
      <c r="A7" s="330"/>
      <c r="B7" s="328"/>
      <c r="C7" s="5">
        <v>1250</v>
      </c>
      <c r="D7" s="5">
        <v>1675</v>
      </c>
      <c r="E7" s="5"/>
      <c r="F7" s="5">
        <v>1250</v>
      </c>
      <c r="G7" s="5">
        <v>1250</v>
      </c>
      <c r="H7" s="9"/>
    </row>
    <row r="8" spans="1:9" ht="39.950000000000003" customHeight="1" thickTop="1" thickBot="1" x14ac:dyDescent="0.25">
      <c r="A8" s="330" t="s">
        <v>14</v>
      </c>
      <c r="B8" s="329" t="s">
        <v>10</v>
      </c>
      <c r="C8" s="86" t="s">
        <v>111</v>
      </c>
      <c r="D8" s="86" t="s">
        <v>118</v>
      </c>
      <c r="E8" s="86"/>
      <c r="F8" s="86" t="s">
        <v>112</v>
      </c>
      <c r="G8" s="86" t="s">
        <v>112</v>
      </c>
      <c r="H8" s="9"/>
    </row>
    <row r="9" spans="1:9" ht="39.950000000000003" customHeight="1" thickTop="1" thickBot="1" x14ac:dyDescent="0.25">
      <c r="A9" s="330"/>
      <c r="B9" s="327"/>
      <c r="C9" s="6">
        <v>1250</v>
      </c>
      <c r="D9" s="6">
        <v>1000</v>
      </c>
      <c r="E9" s="6"/>
      <c r="F9" s="6">
        <v>1250</v>
      </c>
      <c r="G9" s="6">
        <v>1250</v>
      </c>
      <c r="H9" s="9"/>
    </row>
    <row r="10" spans="1:9" ht="39.950000000000003" customHeight="1" thickTop="1" thickBot="1" x14ac:dyDescent="0.25">
      <c r="A10" s="330"/>
      <c r="B10" s="327" t="s">
        <v>13</v>
      </c>
      <c r="C10" s="88" t="s">
        <v>111</v>
      </c>
      <c r="D10" s="89"/>
      <c r="E10" s="88"/>
      <c r="F10" s="88" t="s">
        <v>112</v>
      </c>
      <c r="G10" s="88" t="s">
        <v>112</v>
      </c>
      <c r="H10" s="9"/>
    </row>
    <row r="11" spans="1:9" ht="39.950000000000003" customHeight="1" thickTop="1" thickBot="1" x14ac:dyDescent="0.25">
      <c r="A11" s="330"/>
      <c r="B11" s="327"/>
      <c r="C11" s="7">
        <v>1250</v>
      </c>
      <c r="D11" s="7"/>
      <c r="E11" s="7"/>
      <c r="F11" s="7">
        <v>1250</v>
      </c>
      <c r="G11" s="7">
        <v>1250</v>
      </c>
      <c r="H11" s="9"/>
    </row>
    <row r="12" spans="1:9" ht="39.950000000000003" customHeight="1" thickTop="1" thickBot="1" x14ac:dyDescent="0.25">
      <c r="A12" s="330"/>
      <c r="B12" s="327" t="s">
        <v>11</v>
      </c>
      <c r="C12" s="89" t="s">
        <v>111</v>
      </c>
      <c r="D12" s="89" t="s">
        <v>445</v>
      </c>
      <c r="E12" s="89"/>
      <c r="F12" s="89" t="s">
        <v>112</v>
      </c>
      <c r="G12" s="89" t="s">
        <v>112</v>
      </c>
      <c r="H12" s="9"/>
    </row>
    <row r="13" spans="1:9" ht="39.950000000000003" customHeight="1" thickTop="1" thickBot="1" x14ac:dyDescent="0.25">
      <c r="A13" s="330"/>
      <c r="B13" s="328"/>
      <c r="C13" s="5">
        <v>1250</v>
      </c>
      <c r="D13" s="5"/>
      <c r="E13" s="5"/>
      <c r="F13" s="5">
        <v>1250</v>
      </c>
      <c r="G13" s="5">
        <v>1250</v>
      </c>
      <c r="H13" s="9"/>
    </row>
    <row r="14" spans="1:9" ht="39.950000000000003" customHeight="1" thickTop="1" thickBot="1" x14ac:dyDescent="0.25">
      <c r="A14" s="331" t="s">
        <v>12</v>
      </c>
      <c r="B14" s="329" t="s">
        <v>10</v>
      </c>
      <c r="C14" s="86" t="s">
        <v>111</v>
      </c>
      <c r="D14" s="86" t="s">
        <v>110</v>
      </c>
      <c r="E14" s="86"/>
      <c r="F14" s="86" t="s">
        <v>112</v>
      </c>
      <c r="G14" s="86" t="s">
        <v>112</v>
      </c>
      <c r="H14" s="9"/>
    </row>
    <row r="15" spans="1:9" ht="39.950000000000003" customHeight="1" thickTop="1" thickBot="1" x14ac:dyDescent="0.25">
      <c r="A15" s="331"/>
      <c r="B15" s="327"/>
      <c r="C15" s="6">
        <v>1250</v>
      </c>
      <c r="D15" s="6">
        <v>2000</v>
      </c>
      <c r="E15" s="6"/>
      <c r="F15" s="6">
        <v>1250</v>
      </c>
      <c r="G15" s="6">
        <v>1250</v>
      </c>
      <c r="H15" s="9"/>
    </row>
    <row r="16" spans="1:9" ht="39.950000000000003" customHeight="1" thickTop="1" thickBot="1" x14ac:dyDescent="0.25">
      <c r="A16" s="331"/>
      <c r="B16" s="327" t="s">
        <v>13</v>
      </c>
      <c r="C16" s="88" t="s">
        <v>111</v>
      </c>
      <c r="D16" s="89" t="s">
        <v>118</v>
      </c>
      <c r="E16" s="88"/>
      <c r="F16" s="88" t="s">
        <v>112</v>
      </c>
      <c r="G16" s="88" t="s">
        <v>112</v>
      </c>
      <c r="H16" s="9"/>
    </row>
    <row r="17" spans="1:8" ht="39.950000000000003" customHeight="1" thickTop="1" thickBot="1" x14ac:dyDescent="0.25">
      <c r="A17" s="331"/>
      <c r="B17" s="327"/>
      <c r="C17" s="7">
        <v>1250</v>
      </c>
      <c r="D17" s="7">
        <v>2000</v>
      </c>
      <c r="E17" s="7"/>
      <c r="F17" s="7">
        <v>400</v>
      </c>
      <c r="G17" s="7">
        <v>1250</v>
      </c>
      <c r="H17" s="9"/>
    </row>
    <row r="18" spans="1:8" ht="39.950000000000003" customHeight="1" thickTop="1" thickBot="1" x14ac:dyDescent="0.25">
      <c r="A18" s="331"/>
      <c r="B18" s="327" t="s">
        <v>11</v>
      </c>
      <c r="C18" s="89" t="s">
        <v>111</v>
      </c>
      <c r="D18" s="89"/>
      <c r="E18" s="89"/>
      <c r="F18" s="89" t="s">
        <v>112</v>
      </c>
      <c r="G18" s="89" t="s">
        <v>112</v>
      </c>
      <c r="H18" s="9"/>
    </row>
    <row r="19" spans="1:8" ht="39.950000000000003" customHeight="1" thickTop="1" thickBot="1" x14ac:dyDescent="0.25">
      <c r="A19" s="331"/>
      <c r="B19" s="328"/>
      <c r="C19" s="5">
        <v>3750</v>
      </c>
      <c r="D19" s="5"/>
      <c r="E19" s="5"/>
      <c r="F19" s="5">
        <v>1250</v>
      </c>
      <c r="G19" s="5">
        <v>1250</v>
      </c>
      <c r="H19" s="9"/>
    </row>
    <row r="20" spans="1:8" ht="39.950000000000003" customHeight="1" thickTop="1" x14ac:dyDescent="0.2">
      <c r="C20" s="66" t="s">
        <v>0</v>
      </c>
      <c r="D20" s="67" t="s">
        <v>1</v>
      </c>
      <c r="E20" s="67" t="s">
        <v>2</v>
      </c>
      <c r="F20" s="67" t="s">
        <v>3</v>
      </c>
      <c r="G20" s="67" t="s">
        <v>4</v>
      </c>
    </row>
    <row r="22" spans="1:8" ht="39.950000000000003" customHeight="1" x14ac:dyDescent="0.2">
      <c r="B22" s="1" t="s">
        <v>9</v>
      </c>
      <c r="C22" s="4">
        <f>SUM(C3:G3,C5:G5,C7:G7,C9:G9,C11:G11,C13:G13,C15:G15,C17:G17,C19:G19)</f>
        <v>44575</v>
      </c>
    </row>
  </sheetData>
  <mergeCells count="13">
    <mergeCell ref="A1:B1"/>
    <mergeCell ref="B6:B7"/>
    <mergeCell ref="B4:B5"/>
    <mergeCell ref="B2:B3"/>
    <mergeCell ref="A2:A7"/>
    <mergeCell ref="A8:A13"/>
    <mergeCell ref="B10:B11"/>
    <mergeCell ref="B8:B9"/>
    <mergeCell ref="A14:A19"/>
    <mergeCell ref="B18:B19"/>
    <mergeCell ref="B16:B17"/>
    <mergeCell ref="B14:B15"/>
    <mergeCell ref="B12:B13"/>
  </mergeCells>
  <dataValidations count="1">
    <dataValidation type="list" allowBlank="1" showInputMessage="1" sqref="C18:G18 C4:G4 C6:G6 C8:G8 C10:G10 C12:G12 C14:G14 C16:G16 C2:G2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66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8" r:id="rId4" name="Button 12">
              <controlPr defaultSize="0" print="0" autoFill="0" autoPict="0" macro="[0]!ThisWorkbook.RAZ" altText="RAZ">
                <anchor moveWithCells="1" sizeWithCells="1">
                  <from>
                    <xdr:col>7</xdr:col>
                    <xdr:colOff>695325</xdr:colOff>
                    <xdr:row>0</xdr:row>
                    <xdr:rowOff>171450</xdr:rowOff>
                  </from>
                  <to>
                    <xdr:col>8</xdr:col>
                    <xdr:colOff>247650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51"/>
  <sheetViews>
    <sheetView topLeftCell="A7" zoomScale="85" zoomScaleNormal="85" workbookViewId="0">
      <selection activeCell="F32" sqref="F32:F33"/>
    </sheetView>
  </sheetViews>
  <sheetFormatPr baseColWidth="10" defaultRowHeight="30" customHeight="1" x14ac:dyDescent="0.2"/>
  <cols>
    <col min="1" max="6" width="28.7109375" style="192" customWidth="1"/>
    <col min="7" max="7" width="15.7109375" style="192" customWidth="1"/>
    <col min="8" max="8" width="28.7109375" style="192" customWidth="1"/>
    <col min="9" max="9" width="15.28515625" style="192" customWidth="1"/>
    <col min="10" max="10" width="28.7109375" style="192" customWidth="1"/>
    <col min="11" max="11" width="14.28515625" style="192" customWidth="1"/>
    <col min="12" max="12" width="11.85546875" style="192" customWidth="1"/>
    <col min="13" max="16384" width="11.42578125" style="192"/>
  </cols>
  <sheetData>
    <row r="1" spans="1:27" ht="30" customHeight="1" thickBot="1" x14ac:dyDescent="0.25">
      <c r="A1" s="283" t="s">
        <v>283</v>
      </c>
      <c r="B1" s="190"/>
      <c r="C1" s="190"/>
      <c r="D1" s="190"/>
      <c r="E1" s="190"/>
      <c r="F1" s="185"/>
      <c r="G1" s="191"/>
      <c r="H1" s="191"/>
      <c r="I1" s="191"/>
      <c r="J1" s="191"/>
      <c r="K1" s="336">
        <f>Granulatrice!A1</f>
        <v>43007</v>
      </c>
      <c r="L1" s="336"/>
    </row>
    <row r="2" spans="1:27" ht="30" customHeight="1" x14ac:dyDescent="0.2">
      <c r="A2" s="193"/>
      <c r="B2" s="194"/>
      <c r="C2" s="195"/>
      <c r="D2" s="196"/>
      <c r="E2" s="194"/>
      <c r="F2" s="191"/>
      <c r="G2" s="185"/>
      <c r="H2" s="185"/>
      <c r="I2" s="185"/>
      <c r="J2" s="185"/>
      <c r="K2" s="185"/>
      <c r="L2" s="185"/>
    </row>
    <row r="3" spans="1:27" ht="30" customHeight="1" x14ac:dyDescent="0.2">
      <c r="A3" s="197"/>
      <c r="B3" s="198"/>
      <c r="C3" s="199"/>
      <c r="D3" s="200"/>
      <c r="E3" s="198"/>
      <c r="F3" s="191"/>
      <c r="G3" s="185"/>
      <c r="H3" s="185"/>
      <c r="I3" s="185"/>
      <c r="J3" s="185"/>
      <c r="K3" s="185"/>
      <c r="L3" s="201"/>
      <c r="M3" s="191"/>
      <c r="N3" s="191"/>
      <c r="O3" s="191"/>
      <c r="P3" s="191"/>
      <c r="Q3" s="191"/>
      <c r="R3" s="191"/>
      <c r="S3" s="191"/>
      <c r="T3" s="191"/>
      <c r="U3" s="191"/>
      <c r="V3" s="191"/>
      <c r="W3" s="191"/>
    </row>
    <row r="4" spans="1:27" ht="30" customHeight="1" x14ac:dyDescent="0.2">
      <c r="A4" s="197"/>
      <c r="B4" s="198"/>
      <c r="C4" s="199"/>
      <c r="D4" s="200"/>
      <c r="E4" s="202"/>
      <c r="F4" s="191"/>
      <c r="G4" s="185"/>
      <c r="H4" s="185"/>
      <c r="I4" s="185"/>
      <c r="J4" s="185"/>
      <c r="K4" s="185"/>
      <c r="L4" s="185"/>
      <c r="M4" s="203"/>
      <c r="N4" s="191"/>
      <c r="O4" s="191"/>
      <c r="P4" s="185"/>
      <c r="Q4" s="203"/>
      <c r="R4" s="185"/>
      <c r="S4" s="203"/>
      <c r="T4" s="185"/>
      <c r="U4" s="203"/>
      <c r="V4" s="185"/>
      <c r="W4" s="191"/>
      <c r="Z4" s="204" t="s">
        <v>17</v>
      </c>
      <c r="AA4" s="205">
        <v>600</v>
      </c>
    </row>
    <row r="5" spans="1:27" ht="30" customHeight="1" thickBot="1" x14ac:dyDescent="0.25">
      <c r="A5" s="197"/>
      <c r="B5" s="202"/>
      <c r="C5" s="199"/>
      <c r="D5" s="200"/>
      <c r="E5" s="202"/>
      <c r="F5" s="206"/>
      <c r="G5" s="185"/>
      <c r="H5" s="185"/>
      <c r="I5" s="185"/>
      <c r="J5" s="185"/>
      <c r="K5" s="185"/>
      <c r="L5" s="191"/>
      <c r="M5" s="191"/>
      <c r="N5" s="191"/>
      <c r="O5" s="191"/>
      <c r="P5" s="191"/>
      <c r="Q5" s="191"/>
      <c r="R5" s="185"/>
      <c r="S5" s="203"/>
      <c r="T5" s="185"/>
      <c r="U5" s="203"/>
      <c r="V5" s="185"/>
      <c r="W5" s="203"/>
      <c r="Z5" s="204" t="s">
        <v>52</v>
      </c>
      <c r="AA5" s="205">
        <v>400</v>
      </c>
    </row>
    <row r="6" spans="1:27" ht="30" customHeight="1" x14ac:dyDescent="0.2">
      <c r="A6" s="197"/>
      <c r="B6" s="207"/>
      <c r="C6" s="199"/>
      <c r="D6" s="200"/>
      <c r="E6" s="202"/>
      <c r="F6" s="206"/>
      <c r="G6" s="185"/>
      <c r="H6" s="185"/>
      <c r="I6" s="185"/>
      <c r="J6" s="185"/>
      <c r="K6" s="185"/>
      <c r="L6" s="201"/>
      <c r="M6" s="191"/>
      <c r="N6" s="191"/>
      <c r="O6" s="191"/>
      <c r="P6" s="191"/>
      <c r="Q6" s="191"/>
      <c r="R6" s="191"/>
      <c r="S6" s="191"/>
      <c r="T6" s="191"/>
      <c r="U6" s="191"/>
      <c r="V6" s="191"/>
      <c r="W6" s="191"/>
    </row>
    <row r="7" spans="1:27" ht="30" customHeight="1" x14ac:dyDescent="0.2">
      <c r="A7" s="208"/>
      <c r="B7" s="209"/>
      <c r="C7" s="199"/>
      <c r="D7" s="210"/>
      <c r="E7" s="209"/>
      <c r="F7" s="206"/>
      <c r="G7" s="185"/>
      <c r="H7" s="185"/>
      <c r="I7" s="185"/>
      <c r="J7" s="185"/>
      <c r="K7" s="185"/>
      <c r="L7" s="201"/>
    </row>
    <row r="8" spans="1:27" ht="30" customHeight="1" thickBot="1" x14ac:dyDescent="0.25">
      <c r="A8" s="211"/>
      <c r="B8" s="212"/>
      <c r="C8" s="213"/>
      <c r="D8" s="214"/>
      <c r="E8" s="212"/>
      <c r="F8" s="206"/>
      <c r="G8" s="185"/>
      <c r="H8" s="185"/>
      <c r="I8" s="185"/>
      <c r="J8" s="185"/>
      <c r="K8" s="185"/>
      <c r="L8" s="185"/>
    </row>
    <row r="9" spans="1:27" ht="30" customHeight="1" x14ac:dyDescent="0.2">
      <c r="A9" s="332" t="s">
        <v>18</v>
      </c>
      <c r="B9" s="333"/>
      <c r="C9" s="206"/>
      <c r="D9" s="206"/>
      <c r="E9" s="206"/>
      <c r="F9" s="206"/>
      <c r="G9" s="206"/>
      <c r="H9" s="206"/>
      <c r="I9" s="206"/>
      <c r="J9" s="206"/>
      <c r="K9" s="206"/>
      <c r="L9" s="206"/>
      <c r="N9" s="191"/>
      <c r="O9" s="191"/>
      <c r="P9" s="191"/>
      <c r="Q9" s="191"/>
      <c r="R9" s="191"/>
      <c r="S9" s="191"/>
    </row>
    <row r="10" spans="1:27" ht="30" customHeight="1" thickBot="1" x14ac:dyDescent="0.25">
      <c r="A10" s="334"/>
      <c r="B10" s="335"/>
      <c r="C10" s="206"/>
      <c r="D10" s="206"/>
      <c r="E10" s="206"/>
      <c r="F10" s="206"/>
      <c r="G10" s="206"/>
      <c r="H10" s="206"/>
      <c r="I10" s="206"/>
      <c r="J10" s="206"/>
      <c r="K10" s="206"/>
      <c r="L10" s="206"/>
      <c r="N10" s="191"/>
      <c r="O10" s="191"/>
      <c r="P10" s="191"/>
      <c r="Q10" s="191"/>
      <c r="R10" s="191"/>
      <c r="S10" s="191"/>
    </row>
    <row r="11" spans="1:27" ht="30" customHeight="1" thickTop="1" thickBot="1" x14ac:dyDescent="0.25">
      <c r="A11" s="215" t="s">
        <v>298</v>
      </c>
      <c r="B11" s="215" t="s">
        <v>298</v>
      </c>
      <c r="C11" s="215" t="s">
        <v>210</v>
      </c>
      <c r="D11" s="215"/>
      <c r="E11" s="215" t="s">
        <v>108</v>
      </c>
      <c r="F11" s="185"/>
      <c r="G11" s="185"/>
      <c r="H11" s="185"/>
      <c r="I11" s="185"/>
      <c r="J11" s="185"/>
      <c r="K11" s="185"/>
      <c r="L11" s="185" t="s">
        <v>57</v>
      </c>
      <c r="N11" s="185"/>
      <c r="O11" s="185"/>
      <c r="P11" s="185"/>
      <c r="Q11" s="185"/>
      <c r="R11" s="185"/>
      <c r="S11" s="185"/>
    </row>
    <row r="12" spans="1:27" ht="30" customHeight="1" thickBot="1" x14ac:dyDescent="0.25">
      <c r="A12" s="302">
        <f>SUM(A13:A26)</f>
        <v>7200</v>
      </c>
      <c r="B12" s="302">
        <f>SUM(B13:B26)</f>
        <v>8000</v>
      </c>
      <c r="C12" s="302">
        <f>SUM(C13:C26)</f>
        <v>7000</v>
      </c>
      <c r="D12" s="301">
        <f>SUM(D13:D26)</f>
        <v>0</v>
      </c>
      <c r="E12" s="302">
        <f>SUM(E13:E17)</f>
        <v>6600</v>
      </c>
      <c r="F12" s="290" t="s">
        <v>115</v>
      </c>
      <c r="G12" s="291">
        <v>1250</v>
      </c>
      <c r="H12" s="292" t="s">
        <v>115</v>
      </c>
      <c r="I12" s="291">
        <v>1250</v>
      </c>
      <c r="J12" s="292" t="s">
        <v>115</v>
      </c>
      <c r="K12" s="291">
        <v>600</v>
      </c>
      <c r="L12" s="293">
        <v>1</v>
      </c>
      <c r="N12" s="185"/>
      <c r="O12" s="185"/>
      <c r="P12" s="185"/>
      <c r="Q12" s="185"/>
      <c r="R12" s="222"/>
      <c r="S12" s="185"/>
    </row>
    <row r="13" spans="1:27" ht="30" customHeight="1" thickTop="1" thickBot="1" x14ac:dyDescent="0.25">
      <c r="A13" s="216">
        <v>7200</v>
      </c>
      <c r="B13" s="216">
        <v>8000</v>
      </c>
      <c r="C13" s="216">
        <v>7000</v>
      </c>
      <c r="D13" s="217"/>
      <c r="E13" s="216">
        <v>1800</v>
      </c>
      <c r="F13" s="218" t="s">
        <v>154</v>
      </c>
      <c r="G13" s="219">
        <v>1250</v>
      </c>
      <c r="H13" s="220" t="s">
        <v>154</v>
      </c>
      <c r="I13" s="219">
        <v>1250</v>
      </c>
      <c r="J13" s="220" t="s">
        <v>307</v>
      </c>
      <c r="K13" s="219">
        <v>1175</v>
      </c>
      <c r="L13" s="294">
        <v>2</v>
      </c>
      <c r="N13" s="185"/>
      <c r="O13" s="185"/>
      <c r="P13" s="185"/>
      <c r="Q13" s="185"/>
      <c r="R13" s="185"/>
      <c r="S13" s="185"/>
    </row>
    <row r="14" spans="1:27" ht="30" customHeight="1" thickTop="1" thickBot="1" x14ac:dyDescent="0.25">
      <c r="A14" s="216"/>
      <c r="B14" s="223"/>
      <c r="C14" s="216"/>
      <c r="D14" s="224"/>
      <c r="E14" s="223">
        <v>4800</v>
      </c>
      <c r="F14" s="218" t="s">
        <v>308</v>
      </c>
      <c r="G14" s="219">
        <v>1250</v>
      </c>
      <c r="H14" s="220"/>
      <c r="I14" s="219"/>
      <c r="J14" s="220" t="s">
        <v>309</v>
      </c>
      <c r="K14" s="219">
        <v>2300</v>
      </c>
      <c r="L14" s="294">
        <v>3</v>
      </c>
      <c r="N14" s="185"/>
      <c r="O14" s="185"/>
      <c r="P14" s="185"/>
      <c r="Q14" s="185"/>
      <c r="R14" s="185"/>
      <c r="S14" s="185"/>
    </row>
    <row r="15" spans="1:27" ht="30" customHeight="1" thickTop="1" thickBot="1" x14ac:dyDescent="0.25">
      <c r="A15" s="216"/>
      <c r="B15" s="223"/>
      <c r="C15" s="216"/>
      <c r="D15" s="224"/>
      <c r="E15" s="223"/>
      <c r="F15" s="218"/>
      <c r="G15" s="219"/>
      <c r="H15" s="220"/>
      <c r="I15" s="219"/>
      <c r="J15" s="220" t="s">
        <v>309</v>
      </c>
      <c r="K15" s="225">
        <v>1200</v>
      </c>
      <c r="L15" s="294">
        <v>4</v>
      </c>
      <c r="N15" s="185"/>
      <c r="O15" s="185"/>
      <c r="P15" s="185"/>
      <c r="Q15" s="185"/>
      <c r="R15" s="185"/>
      <c r="S15" s="185"/>
    </row>
    <row r="16" spans="1:27" ht="30" customHeight="1" thickTop="1" thickBot="1" x14ac:dyDescent="0.25">
      <c r="A16" s="216"/>
      <c r="B16" s="223"/>
      <c r="C16" s="216"/>
      <c r="D16" s="224"/>
      <c r="E16" s="223"/>
      <c r="F16" s="218"/>
      <c r="G16" s="219"/>
      <c r="H16" s="220" t="s">
        <v>116</v>
      </c>
      <c r="I16" s="219">
        <v>900</v>
      </c>
      <c r="J16" s="220"/>
      <c r="K16" s="225"/>
      <c r="L16" s="294">
        <v>5</v>
      </c>
      <c r="N16" s="185"/>
      <c r="O16" s="185"/>
      <c r="P16" s="185"/>
      <c r="Q16" s="185"/>
      <c r="R16" s="185"/>
      <c r="S16" s="185"/>
    </row>
    <row r="17" spans="1:20" ht="30" customHeight="1" thickTop="1" thickBot="1" x14ac:dyDescent="0.25">
      <c r="A17" s="216"/>
      <c r="B17" s="223"/>
      <c r="C17" s="216"/>
      <c r="D17" s="224"/>
      <c r="E17" s="223"/>
      <c r="F17" s="218"/>
      <c r="G17" s="219"/>
      <c r="H17" s="220" t="s">
        <v>295</v>
      </c>
      <c r="I17" s="219">
        <v>4000</v>
      </c>
      <c r="J17" s="220"/>
      <c r="K17" s="219"/>
      <c r="L17" s="294">
        <v>6</v>
      </c>
      <c r="N17" s="185"/>
      <c r="O17" s="185"/>
      <c r="P17" s="185"/>
      <c r="Q17" s="185"/>
      <c r="R17" s="185"/>
      <c r="S17" s="185"/>
    </row>
    <row r="18" spans="1:20" ht="30" customHeight="1" thickTop="1" thickBot="1" x14ac:dyDescent="0.25">
      <c r="A18" s="216"/>
      <c r="B18" s="223"/>
      <c r="C18" s="216"/>
      <c r="D18" s="224"/>
      <c r="E18" s="226" t="s">
        <v>259</v>
      </c>
      <c r="F18" s="218" t="s">
        <v>117</v>
      </c>
      <c r="G18" s="219">
        <v>1000</v>
      </c>
      <c r="H18" s="220" t="s">
        <v>297</v>
      </c>
      <c r="I18" s="219">
        <v>590</v>
      </c>
      <c r="J18" s="220"/>
      <c r="K18" s="225"/>
      <c r="L18" s="294">
        <v>7</v>
      </c>
      <c r="N18" s="185"/>
      <c r="O18" s="185"/>
      <c r="P18" s="185"/>
      <c r="Q18" s="185"/>
      <c r="R18" s="185"/>
      <c r="S18" s="185"/>
      <c r="T18" s="205"/>
    </row>
    <row r="19" spans="1:20" ht="30" customHeight="1" thickTop="1" thickBot="1" x14ac:dyDescent="0.25">
      <c r="A19" s="223"/>
      <c r="B19" s="223"/>
      <c r="C19" s="216"/>
      <c r="D19" s="224"/>
      <c r="E19" s="223">
        <v>300</v>
      </c>
      <c r="F19" s="218"/>
      <c r="G19" s="219"/>
      <c r="H19" s="220" t="s">
        <v>296</v>
      </c>
      <c r="I19" s="219">
        <v>800</v>
      </c>
      <c r="J19" s="220"/>
      <c r="K19" s="225"/>
      <c r="L19" s="295"/>
      <c r="N19" s="191"/>
      <c r="O19" s="191"/>
      <c r="P19" s="191"/>
      <c r="Q19" s="191"/>
      <c r="R19" s="191"/>
      <c r="S19" s="191"/>
    </row>
    <row r="20" spans="1:20" ht="30" customHeight="1" thickTop="1" thickBot="1" x14ac:dyDescent="0.25">
      <c r="A20" s="223"/>
      <c r="B20" s="223"/>
      <c r="C20" s="216"/>
      <c r="D20" s="224"/>
      <c r="E20" s="226" t="s">
        <v>114</v>
      </c>
      <c r="F20" s="218" t="s">
        <v>304</v>
      </c>
      <c r="G20" s="219">
        <v>600</v>
      </c>
      <c r="H20" s="220" t="s">
        <v>310</v>
      </c>
      <c r="I20" s="219">
        <v>260</v>
      </c>
      <c r="J20" s="220"/>
      <c r="K20" s="225"/>
      <c r="L20" s="295"/>
      <c r="N20" s="191"/>
      <c r="O20" s="191"/>
      <c r="P20" s="191"/>
      <c r="Q20" s="191"/>
      <c r="R20" s="191"/>
      <c r="S20" s="191"/>
    </row>
    <row r="21" spans="1:20" ht="30" customHeight="1" thickTop="1" thickBot="1" x14ac:dyDescent="0.25">
      <c r="A21" s="224"/>
      <c r="B21" s="223"/>
      <c r="C21" s="216"/>
      <c r="D21" s="224"/>
      <c r="E21" s="223">
        <v>1000</v>
      </c>
      <c r="F21" s="218" t="s">
        <v>305</v>
      </c>
      <c r="G21" s="219">
        <v>800</v>
      </c>
      <c r="H21" s="220" t="s">
        <v>299</v>
      </c>
      <c r="I21" s="219">
        <v>500</v>
      </c>
      <c r="J21" s="220"/>
      <c r="K21" s="225"/>
      <c r="L21" s="295"/>
      <c r="N21" s="191"/>
      <c r="O21" s="191"/>
      <c r="P21" s="191"/>
      <c r="Q21" s="191"/>
      <c r="R21" s="191"/>
      <c r="S21" s="191"/>
    </row>
    <row r="22" spans="1:20" ht="30" customHeight="1" thickTop="1" thickBot="1" x14ac:dyDescent="0.25">
      <c r="A22" s="224"/>
      <c r="B22" s="223"/>
      <c r="C22" s="216"/>
      <c r="D22" s="224"/>
      <c r="E22" s="226" t="s">
        <v>206</v>
      </c>
      <c r="F22" s="218" t="s">
        <v>236</v>
      </c>
      <c r="G22" s="219">
        <v>1000</v>
      </c>
      <c r="H22" s="220" t="s">
        <v>300</v>
      </c>
      <c r="I22" s="219">
        <v>1000</v>
      </c>
      <c r="J22" s="220"/>
      <c r="K22" s="221"/>
      <c r="L22" s="295"/>
      <c r="N22" s="191"/>
      <c r="O22" s="191"/>
      <c r="P22" s="191"/>
      <c r="Q22" s="191"/>
      <c r="R22" s="191"/>
      <c r="S22" s="191"/>
    </row>
    <row r="23" spans="1:20" ht="30" customHeight="1" thickTop="1" thickBot="1" x14ac:dyDescent="0.25">
      <c r="A23" s="224"/>
      <c r="B23" s="223"/>
      <c r="C23" s="216"/>
      <c r="D23" s="224"/>
      <c r="E23" s="223">
        <v>748</v>
      </c>
      <c r="F23" s="218" t="s">
        <v>306</v>
      </c>
      <c r="G23" s="219">
        <v>260</v>
      </c>
      <c r="H23" s="220" t="s">
        <v>301</v>
      </c>
      <c r="I23" s="219">
        <v>300</v>
      </c>
      <c r="J23" s="220"/>
      <c r="K23" s="221"/>
      <c r="L23" s="295"/>
    </row>
    <row r="24" spans="1:20" ht="30" customHeight="1" thickTop="1" thickBot="1" x14ac:dyDescent="0.25">
      <c r="A24" s="224"/>
      <c r="B24" s="223"/>
      <c r="C24" s="216"/>
      <c r="D24" s="224"/>
      <c r="E24" s="223"/>
      <c r="F24" s="218"/>
      <c r="G24" s="221"/>
      <c r="H24" s="220" t="s">
        <v>302</v>
      </c>
      <c r="I24" s="219">
        <v>300</v>
      </c>
      <c r="J24" s="220"/>
      <c r="K24" s="221"/>
      <c r="L24" s="295"/>
    </row>
    <row r="25" spans="1:20" ht="30" customHeight="1" thickTop="1" thickBot="1" x14ac:dyDescent="0.25">
      <c r="A25" s="224"/>
      <c r="B25" s="224"/>
      <c r="C25" s="216"/>
      <c r="D25" s="224"/>
      <c r="E25" s="224"/>
      <c r="F25" s="218"/>
      <c r="G25" s="219"/>
      <c r="H25" s="220"/>
      <c r="I25" s="219"/>
      <c r="J25" s="220"/>
      <c r="K25" s="221"/>
      <c r="L25" s="295"/>
    </row>
    <row r="26" spans="1:20" ht="30" customHeight="1" thickTop="1" thickBot="1" x14ac:dyDescent="0.25">
      <c r="A26" s="224"/>
      <c r="B26" s="224"/>
      <c r="C26" s="216"/>
      <c r="D26" s="224"/>
      <c r="E26" s="223"/>
      <c r="F26" s="218"/>
      <c r="G26" s="221"/>
      <c r="H26" s="220"/>
      <c r="I26" s="219"/>
      <c r="J26" s="220"/>
      <c r="K26" s="221"/>
      <c r="L26" s="295"/>
    </row>
    <row r="27" spans="1:20" ht="30" customHeight="1" thickTop="1" thickBot="1" x14ac:dyDescent="0.25">
      <c r="A27" s="227" t="s">
        <v>0</v>
      </c>
      <c r="B27" s="227" t="s">
        <v>1</v>
      </c>
      <c r="C27" s="227" t="s">
        <v>2</v>
      </c>
      <c r="D27" s="227" t="s">
        <v>3</v>
      </c>
      <c r="E27" s="227" t="s">
        <v>4</v>
      </c>
      <c r="F27" s="218"/>
      <c r="G27" s="296"/>
      <c r="H27" s="297"/>
      <c r="I27" s="298"/>
      <c r="J27" s="220"/>
      <c r="K27" s="296"/>
      <c r="L27" s="299"/>
    </row>
    <row r="28" spans="1:20" ht="30" customHeight="1" thickTop="1" x14ac:dyDescent="0.2"/>
    <row r="29" spans="1:20" ht="30" customHeight="1" x14ac:dyDescent="0.2">
      <c r="A29" s="228"/>
      <c r="B29" s="303">
        <f>SUM(A12,B12,C12,D12,E12,E19,E21,E23,G12:G27,I12:I27,K12:K27)</f>
        <v>54683</v>
      </c>
      <c r="C29" s="191"/>
      <c r="D29" s="185"/>
      <c r="E29" s="185"/>
      <c r="F29" s="185"/>
      <c r="G29" s="191"/>
      <c r="H29" s="191"/>
      <c r="I29" s="191"/>
      <c r="J29" s="191"/>
      <c r="K29" s="191"/>
      <c r="L29" s="191"/>
    </row>
    <row r="30" spans="1:20" ht="30" customHeight="1" x14ac:dyDescent="0.2">
      <c r="A30" s="228"/>
      <c r="B30" s="203"/>
      <c r="C30" s="191"/>
      <c r="D30" s="185"/>
      <c r="E30" s="185"/>
      <c r="F30" s="185"/>
      <c r="G30" s="191"/>
      <c r="H30" s="191"/>
      <c r="I30" s="191"/>
      <c r="J30" s="191"/>
      <c r="K30" s="191"/>
      <c r="L30" s="191"/>
    </row>
    <row r="31" spans="1:20" ht="30" customHeight="1" x14ac:dyDescent="0.2">
      <c r="A31" s="228"/>
      <c r="B31" s="203"/>
      <c r="C31" s="191"/>
      <c r="D31" s="185"/>
      <c r="E31" s="185"/>
      <c r="F31" s="185"/>
      <c r="G31" s="191"/>
      <c r="H31" s="191"/>
      <c r="I31" s="191"/>
      <c r="J31" s="191"/>
      <c r="L31" s="191"/>
    </row>
    <row r="32" spans="1:20" ht="30" customHeight="1" x14ac:dyDescent="0.2">
      <c r="A32" s="228"/>
      <c r="B32" s="203"/>
      <c r="C32" s="191"/>
      <c r="D32" s="185"/>
      <c r="E32" s="185"/>
      <c r="F32" s="185"/>
      <c r="G32" s="191"/>
      <c r="H32" s="191"/>
      <c r="I32" s="191"/>
      <c r="J32" s="191"/>
      <c r="K32" s="191"/>
      <c r="L32" s="191"/>
    </row>
    <row r="33" spans="1:12" ht="30" customHeight="1" x14ac:dyDescent="0.2">
      <c r="A33" s="228"/>
      <c r="B33" s="203"/>
      <c r="C33" s="191"/>
      <c r="D33" s="185"/>
      <c r="E33" s="185"/>
      <c r="F33" s="185"/>
      <c r="G33" s="191"/>
      <c r="H33" s="191"/>
      <c r="I33" s="191"/>
      <c r="J33" s="191"/>
      <c r="K33" s="191"/>
      <c r="L33" s="191"/>
    </row>
    <row r="34" spans="1:12" ht="30" customHeight="1" x14ac:dyDescent="0.2">
      <c r="A34" s="228"/>
      <c r="B34" s="203"/>
      <c r="C34" s="191"/>
      <c r="D34" s="185"/>
      <c r="E34" s="185"/>
      <c r="F34" s="185"/>
      <c r="G34" s="191"/>
      <c r="H34" s="191"/>
      <c r="I34" s="191"/>
      <c r="J34" s="191"/>
      <c r="K34" s="191"/>
      <c r="L34" s="191"/>
    </row>
    <row r="35" spans="1:12" ht="30" customHeight="1" x14ac:dyDescent="0.2">
      <c r="A35" s="228"/>
      <c r="B35" s="203"/>
      <c r="C35" s="191"/>
      <c r="D35" s="185"/>
      <c r="E35" s="185"/>
      <c r="F35" s="185"/>
      <c r="G35" s="191"/>
      <c r="H35" s="191"/>
      <c r="I35" s="191"/>
      <c r="J35" s="191"/>
      <c r="K35" s="191"/>
      <c r="L35" s="191"/>
    </row>
    <row r="36" spans="1:12" ht="30" customHeight="1" x14ac:dyDescent="0.2">
      <c r="A36" s="228"/>
      <c r="B36" s="203"/>
      <c r="C36" s="191"/>
      <c r="D36" s="185"/>
      <c r="E36" s="185"/>
      <c r="F36" s="185"/>
      <c r="G36" s="191"/>
      <c r="H36" s="191"/>
      <c r="I36" s="191"/>
      <c r="J36" s="191"/>
      <c r="K36" s="191"/>
      <c r="L36" s="191"/>
    </row>
    <row r="37" spans="1:12" ht="30" customHeight="1" x14ac:dyDescent="0.2">
      <c r="A37" s="228"/>
      <c r="B37" s="203"/>
      <c r="C37" s="191"/>
      <c r="D37" s="185"/>
      <c r="E37" s="185"/>
      <c r="F37" s="185"/>
      <c r="G37" s="191"/>
      <c r="H37" s="191"/>
      <c r="I37" s="191"/>
      <c r="J37" s="191"/>
      <c r="K37" s="191"/>
      <c r="L37" s="191"/>
    </row>
    <row r="38" spans="1:12" ht="30" customHeight="1" x14ac:dyDescent="0.2">
      <c r="A38" s="228"/>
      <c r="B38" s="203"/>
      <c r="C38" s="191"/>
      <c r="D38" s="185"/>
      <c r="E38" s="185"/>
      <c r="F38" s="185"/>
      <c r="G38" s="191"/>
      <c r="H38" s="191"/>
      <c r="I38" s="191"/>
      <c r="J38" s="191"/>
      <c r="K38" s="191"/>
      <c r="L38" s="191"/>
    </row>
    <row r="39" spans="1:12" ht="30" customHeight="1" x14ac:dyDescent="0.2">
      <c r="A39" s="228"/>
      <c r="B39" s="203"/>
      <c r="C39" s="191"/>
      <c r="D39" s="185"/>
      <c r="E39" s="185"/>
      <c r="F39" s="185"/>
      <c r="G39" s="191"/>
      <c r="H39" s="191"/>
      <c r="I39" s="191"/>
      <c r="J39" s="191"/>
      <c r="K39" s="191"/>
      <c r="L39" s="191"/>
    </row>
    <row r="40" spans="1:12" ht="30" customHeight="1" x14ac:dyDescent="0.2">
      <c r="A40" s="228"/>
      <c r="B40" s="203"/>
      <c r="C40" s="191"/>
      <c r="D40" s="185"/>
      <c r="E40" s="185"/>
      <c r="F40" s="185"/>
      <c r="G40" s="191"/>
      <c r="H40" s="191"/>
      <c r="I40" s="191"/>
      <c r="J40" s="191"/>
      <c r="K40" s="191"/>
      <c r="L40" s="191"/>
    </row>
    <row r="41" spans="1:12" ht="30" customHeight="1" x14ac:dyDescent="0.2">
      <c r="A41" s="228"/>
      <c r="B41" s="203"/>
      <c r="C41" s="191"/>
      <c r="D41" s="185"/>
      <c r="E41" s="185"/>
      <c r="F41" s="185"/>
      <c r="G41" s="191"/>
      <c r="H41" s="191"/>
      <c r="I41" s="191"/>
      <c r="J41" s="191"/>
      <c r="K41" s="191"/>
      <c r="L41" s="191"/>
    </row>
    <row r="42" spans="1:12" ht="30" customHeight="1" x14ac:dyDescent="0.2">
      <c r="A42" s="228"/>
      <c r="B42" s="203"/>
      <c r="C42" s="191"/>
      <c r="D42" s="185"/>
      <c r="E42" s="185"/>
      <c r="F42" s="185"/>
      <c r="G42" s="191"/>
      <c r="H42" s="191"/>
      <c r="I42" s="191"/>
      <c r="J42" s="191"/>
      <c r="K42" s="191"/>
      <c r="L42" s="191"/>
    </row>
    <row r="43" spans="1:12" ht="30" customHeight="1" x14ac:dyDescent="0.2">
      <c r="A43" s="228"/>
      <c r="B43" s="203"/>
      <c r="C43" s="191"/>
      <c r="D43" s="185"/>
      <c r="E43" s="185"/>
      <c r="F43" s="185"/>
      <c r="G43" s="191"/>
      <c r="H43" s="191"/>
      <c r="I43" s="191"/>
      <c r="J43" s="191"/>
      <c r="K43" s="191"/>
      <c r="L43" s="191"/>
    </row>
    <row r="44" spans="1:12" ht="30" customHeight="1" x14ac:dyDescent="0.2">
      <c r="A44" s="228"/>
      <c r="B44" s="203"/>
      <c r="C44" s="191"/>
      <c r="D44" s="185"/>
      <c r="E44" s="185"/>
      <c r="F44" s="185"/>
      <c r="G44" s="191"/>
      <c r="H44" s="191"/>
      <c r="I44" s="191"/>
      <c r="J44" s="191"/>
      <c r="K44" s="191"/>
      <c r="L44" s="191"/>
    </row>
    <row r="45" spans="1:12" ht="30" customHeight="1" x14ac:dyDescent="0.2">
      <c r="A45" s="228"/>
      <c r="B45" s="203"/>
      <c r="C45" s="191"/>
      <c r="D45" s="185"/>
      <c r="E45" s="185"/>
      <c r="F45" s="185"/>
      <c r="G45" s="191"/>
      <c r="H45" s="191"/>
      <c r="I45" s="191"/>
      <c r="J45" s="191"/>
      <c r="K45" s="191"/>
      <c r="L45" s="191"/>
    </row>
    <row r="46" spans="1:12" ht="30" customHeight="1" x14ac:dyDescent="0.2">
      <c r="A46" s="228"/>
      <c r="B46" s="203"/>
      <c r="C46" s="191"/>
      <c r="D46" s="185"/>
      <c r="E46" s="185"/>
      <c r="F46" s="185"/>
      <c r="G46" s="191"/>
      <c r="H46" s="191"/>
      <c r="I46" s="191"/>
      <c r="J46" s="191"/>
      <c r="K46" s="191"/>
      <c r="L46" s="191"/>
    </row>
    <row r="47" spans="1:12" ht="30" customHeight="1" x14ac:dyDescent="0.2">
      <c r="A47" s="228"/>
      <c r="B47" s="203"/>
      <c r="C47" s="191"/>
      <c r="D47" s="185"/>
      <c r="E47" s="185"/>
      <c r="F47" s="185"/>
      <c r="G47" s="191"/>
      <c r="H47" s="191"/>
      <c r="I47" s="191"/>
      <c r="J47" s="191"/>
      <c r="K47" s="191"/>
      <c r="L47" s="191"/>
    </row>
    <row r="48" spans="1:12" ht="30" customHeight="1" x14ac:dyDescent="0.2">
      <c r="A48" s="228"/>
      <c r="B48" s="203"/>
      <c r="C48" s="191"/>
      <c r="D48" s="185"/>
      <c r="E48" s="185"/>
      <c r="F48" s="185"/>
      <c r="G48" s="191"/>
      <c r="H48" s="191"/>
      <c r="I48" s="191"/>
      <c r="J48" s="191"/>
      <c r="K48" s="191"/>
      <c r="L48" s="191"/>
    </row>
    <row r="49" spans="1:12" ht="30" customHeight="1" x14ac:dyDescent="0.2">
      <c r="A49" s="228"/>
      <c r="B49" s="203"/>
      <c r="C49" s="191"/>
      <c r="D49" s="185"/>
      <c r="E49" s="185"/>
      <c r="F49" s="185"/>
      <c r="G49" s="191"/>
      <c r="H49" s="191"/>
      <c r="I49" s="191"/>
      <c r="J49" s="191"/>
      <c r="K49" s="191"/>
      <c r="L49" s="191"/>
    </row>
    <row r="50" spans="1:12" ht="30" customHeight="1" x14ac:dyDescent="0.2">
      <c r="A50" s="228"/>
      <c r="B50" s="203"/>
      <c r="C50" s="191"/>
      <c r="D50" s="185"/>
      <c r="E50" s="185"/>
      <c r="F50" s="185"/>
      <c r="G50" s="191"/>
      <c r="H50" s="191"/>
      <c r="I50" s="191"/>
      <c r="J50" s="191"/>
      <c r="K50" s="191"/>
      <c r="L50" s="191"/>
    </row>
    <row r="51" spans="1:12" ht="30" customHeight="1" x14ac:dyDescent="0.2">
      <c r="A51" s="185"/>
      <c r="B51" s="229"/>
    </row>
  </sheetData>
  <mergeCells count="2">
    <mergeCell ref="A9:B10"/>
    <mergeCell ref="K1:L1"/>
  </mergeCells>
  <dataValidations count="1">
    <dataValidation type="list" allowBlank="1" showInputMessage="1" sqref="A29:A50 A11:E11 E18 E20:F20 E22:F22 F12:F19 H12:H27 J12:J18 F21 F23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8" scale="45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8" r:id="rId4" name="Button 104">
              <controlPr defaultSize="0" print="0" autoFill="0" autoPict="0" macro="[0]!ThisWorkbook.RAZ" altText="RAZ">
                <anchor moveWithCells="1" sizeWithCells="1">
                  <from>
                    <xdr:col>4</xdr:col>
                    <xdr:colOff>304800</xdr:colOff>
                    <xdr:row>0</xdr:row>
                    <xdr:rowOff>114300</xdr:rowOff>
                  </from>
                  <to>
                    <xdr:col>4</xdr:col>
                    <xdr:colOff>790575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5" name="Button 105">
              <controlPr defaultSize="0" print="0" autoFill="0" autoPict="0" macro="[0]!ThisWorkbook.RAZ" altText="RAZ">
                <anchor moveWithCells="1" sizeWithCells="1">
                  <from>
                    <xdr:col>4</xdr:col>
                    <xdr:colOff>1228725</xdr:colOff>
                    <xdr:row>0</xdr:row>
                    <xdr:rowOff>152400</xdr:rowOff>
                  </from>
                  <to>
                    <xdr:col>4</xdr:col>
                    <xdr:colOff>1714500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K21"/>
  <sheetViews>
    <sheetView zoomScale="85" zoomScaleNormal="85" zoomScaleSheetLayoutView="75" workbookViewId="0">
      <selection activeCell="E22" sqref="E22"/>
    </sheetView>
  </sheetViews>
  <sheetFormatPr baseColWidth="10" defaultColWidth="30.7109375" defaultRowHeight="39.950000000000003" customHeight="1" x14ac:dyDescent="0.2"/>
  <cols>
    <col min="1" max="1" width="10.85546875" style="1" customWidth="1"/>
    <col min="2" max="2" width="20.140625" style="1" customWidth="1"/>
    <col min="3" max="16384" width="30.7109375" style="1"/>
  </cols>
  <sheetData>
    <row r="1" spans="1:11" ht="39.950000000000003" customHeight="1" thickBot="1" x14ac:dyDescent="0.25">
      <c r="A1" s="323">
        <v>43007</v>
      </c>
      <c r="B1" s="323"/>
      <c r="C1" s="281" t="s">
        <v>284</v>
      </c>
      <c r="D1" s="12"/>
      <c r="E1" s="12"/>
      <c r="F1" s="186"/>
    </row>
    <row r="2" spans="1:11" ht="39.950000000000003" customHeight="1" thickTop="1" thickBot="1" x14ac:dyDescent="0.25">
      <c r="A2" s="330" t="s">
        <v>16</v>
      </c>
      <c r="B2" s="339" t="s">
        <v>10</v>
      </c>
      <c r="C2" s="86" t="s">
        <v>292</v>
      </c>
      <c r="D2" s="86" t="s">
        <v>294</v>
      </c>
      <c r="E2" s="86" t="s">
        <v>119</v>
      </c>
      <c r="F2" s="86" t="s">
        <v>119</v>
      </c>
    </row>
    <row r="3" spans="1:11" ht="39.950000000000003" customHeight="1" thickTop="1" thickBot="1" x14ac:dyDescent="0.25">
      <c r="A3" s="330"/>
      <c r="B3" s="340"/>
      <c r="C3" s="7">
        <v>960</v>
      </c>
      <c r="D3" s="7">
        <v>1000</v>
      </c>
      <c r="E3" s="7">
        <v>600</v>
      </c>
      <c r="F3" s="7">
        <v>600</v>
      </c>
    </row>
    <row r="4" spans="1:11" ht="39.950000000000003" customHeight="1" thickTop="1" thickBot="1" x14ac:dyDescent="0.25">
      <c r="A4" s="330"/>
      <c r="B4" s="337" t="s">
        <v>11</v>
      </c>
      <c r="C4" s="88"/>
      <c r="D4" s="88" t="s">
        <v>294</v>
      </c>
      <c r="E4" s="88" t="s">
        <v>119</v>
      </c>
      <c r="F4" s="88" t="s">
        <v>119</v>
      </c>
    </row>
    <row r="5" spans="1:11" ht="39.950000000000003" customHeight="1" thickTop="1" thickBot="1" x14ac:dyDescent="0.25">
      <c r="A5" s="330"/>
      <c r="B5" s="338"/>
      <c r="C5" s="5"/>
      <c r="D5" s="5">
        <v>1000</v>
      </c>
      <c r="E5" s="5">
        <v>600</v>
      </c>
      <c r="F5" s="5">
        <v>600</v>
      </c>
    </row>
    <row r="6" spans="1:11" ht="39.950000000000003" customHeight="1" thickTop="1" thickBot="1" x14ac:dyDescent="0.25">
      <c r="A6" s="330" t="s">
        <v>15</v>
      </c>
      <c r="B6" s="339" t="s">
        <v>10</v>
      </c>
      <c r="C6" s="86"/>
      <c r="D6" s="86" t="s">
        <v>294</v>
      </c>
      <c r="E6" s="86" t="s">
        <v>119</v>
      </c>
      <c r="F6" s="86" t="s">
        <v>119</v>
      </c>
    </row>
    <row r="7" spans="1:11" ht="39.950000000000003" customHeight="1" thickTop="1" thickBot="1" x14ac:dyDescent="0.25">
      <c r="A7" s="330"/>
      <c r="B7" s="340"/>
      <c r="C7" s="7"/>
      <c r="D7" s="7">
        <v>1000</v>
      </c>
      <c r="E7" s="7">
        <v>1200</v>
      </c>
      <c r="F7" s="7">
        <v>600</v>
      </c>
    </row>
    <row r="8" spans="1:11" ht="39.950000000000003" customHeight="1" thickTop="1" thickBot="1" x14ac:dyDescent="0.25">
      <c r="A8" s="330"/>
      <c r="B8" s="337" t="s">
        <v>11</v>
      </c>
      <c r="C8" s="88"/>
      <c r="D8" s="88" t="s">
        <v>294</v>
      </c>
      <c r="E8" s="88" t="s">
        <v>119</v>
      </c>
      <c r="F8" s="88" t="s">
        <v>119</v>
      </c>
    </row>
    <row r="9" spans="1:11" ht="39.950000000000003" customHeight="1" thickTop="1" thickBot="1" x14ac:dyDescent="0.25">
      <c r="A9" s="330"/>
      <c r="B9" s="338"/>
      <c r="C9" s="5"/>
      <c r="D9" s="5">
        <v>1000</v>
      </c>
      <c r="E9" s="5">
        <v>1200</v>
      </c>
      <c r="F9" s="5">
        <v>600</v>
      </c>
    </row>
    <row r="10" spans="1:11" ht="39.950000000000003" customHeight="1" thickTop="1" thickBot="1" x14ac:dyDescent="0.25">
      <c r="A10" s="330" t="s">
        <v>14</v>
      </c>
      <c r="B10" s="339" t="s">
        <v>10</v>
      </c>
      <c r="C10" s="86" t="s">
        <v>119</v>
      </c>
      <c r="D10" s="86" t="s">
        <v>294</v>
      </c>
      <c r="E10" s="86" t="s">
        <v>119</v>
      </c>
      <c r="F10" s="86" t="s">
        <v>119</v>
      </c>
    </row>
    <row r="11" spans="1:11" ht="39.950000000000003" customHeight="1" thickTop="1" thickBot="1" x14ac:dyDescent="0.25">
      <c r="A11" s="330"/>
      <c r="B11" s="340"/>
      <c r="C11" s="7">
        <v>1200</v>
      </c>
      <c r="D11" s="7">
        <v>1000</v>
      </c>
      <c r="E11" s="7">
        <v>1200</v>
      </c>
      <c r="F11" s="7">
        <v>600</v>
      </c>
    </row>
    <row r="12" spans="1:11" ht="39.950000000000003" customHeight="1" thickTop="1" thickBot="1" x14ac:dyDescent="0.25">
      <c r="A12" s="330"/>
      <c r="B12" s="337" t="s">
        <v>11</v>
      </c>
      <c r="C12" s="88" t="s">
        <v>119</v>
      </c>
      <c r="D12" s="88" t="s">
        <v>294</v>
      </c>
      <c r="E12" s="88" t="s">
        <v>119</v>
      </c>
      <c r="F12" s="88" t="s">
        <v>119</v>
      </c>
    </row>
    <row r="13" spans="1:11" ht="39.950000000000003" customHeight="1" thickTop="1" thickBot="1" x14ac:dyDescent="0.25">
      <c r="A13" s="330"/>
      <c r="B13" s="338"/>
      <c r="C13" s="5">
        <v>600</v>
      </c>
      <c r="D13" s="5">
        <v>1000</v>
      </c>
      <c r="E13" s="5">
        <v>1200</v>
      </c>
      <c r="F13" s="5">
        <v>600</v>
      </c>
    </row>
    <row r="14" spans="1:11" ht="39.950000000000003" customHeight="1" thickTop="1" thickBot="1" x14ac:dyDescent="0.25">
      <c r="A14" s="330" t="s">
        <v>12</v>
      </c>
      <c r="B14" s="339" t="s">
        <v>10</v>
      </c>
      <c r="C14" s="86" t="s">
        <v>293</v>
      </c>
      <c r="D14" s="86" t="s">
        <v>294</v>
      </c>
      <c r="E14" s="86"/>
      <c r="F14" s="86" t="s">
        <v>119</v>
      </c>
      <c r="K14" s="1" t="s">
        <v>30</v>
      </c>
    </row>
    <row r="15" spans="1:11" ht="39.950000000000003" customHeight="1" thickTop="1" thickBot="1" x14ac:dyDescent="0.25">
      <c r="A15" s="330"/>
      <c r="B15" s="340"/>
      <c r="C15" s="7">
        <v>500</v>
      </c>
      <c r="D15" s="7">
        <v>125</v>
      </c>
      <c r="E15" s="7"/>
      <c r="F15" s="7">
        <v>600</v>
      </c>
    </row>
    <row r="16" spans="1:11" ht="39.950000000000003" customHeight="1" thickTop="1" thickBot="1" x14ac:dyDescent="0.25">
      <c r="A16" s="330"/>
      <c r="B16" s="337" t="s">
        <v>11</v>
      </c>
      <c r="C16" s="88"/>
      <c r="D16" s="88"/>
      <c r="E16" s="88" t="s">
        <v>119</v>
      </c>
      <c r="F16" s="88" t="s">
        <v>119</v>
      </c>
      <c r="H16" s="2"/>
    </row>
    <row r="17" spans="1:8" ht="39.950000000000003" customHeight="1" thickTop="1" thickBot="1" x14ac:dyDescent="0.25">
      <c r="A17" s="330"/>
      <c r="B17" s="338"/>
      <c r="C17" s="5"/>
      <c r="D17" s="5"/>
      <c r="E17" s="5">
        <v>1100</v>
      </c>
      <c r="F17" s="5">
        <v>600</v>
      </c>
      <c r="H17" s="282"/>
    </row>
    <row r="18" spans="1:8" ht="39.950000000000003" customHeight="1" thickTop="1" x14ac:dyDescent="0.2">
      <c r="A18" s="85"/>
      <c r="B18" s="2"/>
      <c r="C18" s="88"/>
      <c r="D18" s="3"/>
      <c r="E18" s="94"/>
      <c r="F18" s="94"/>
      <c r="H18" s="3"/>
    </row>
    <row r="19" spans="1:8" ht="39.950000000000003" customHeight="1" thickBot="1" x14ac:dyDescent="0.25">
      <c r="A19" s="85"/>
      <c r="B19" s="2"/>
      <c r="C19" s="5"/>
      <c r="D19" s="3"/>
      <c r="E19" s="5"/>
      <c r="F19" s="5"/>
      <c r="H19" s="3"/>
    </row>
    <row r="20" spans="1:8" ht="39.950000000000003" customHeight="1" thickTop="1" x14ac:dyDescent="0.2">
      <c r="C20" s="66" t="s">
        <v>0</v>
      </c>
      <c r="D20" s="67" t="s">
        <v>1</v>
      </c>
      <c r="E20" s="67" t="s">
        <v>2</v>
      </c>
      <c r="F20" s="67" t="s">
        <v>3</v>
      </c>
    </row>
    <row r="21" spans="1:8" ht="39.950000000000003" customHeight="1" x14ac:dyDescent="0.2">
      <c r="B21" s="1" t="s">
        <v>9</v>
      </c>
      <c r="C21" s="4">
        <f>SUM(C3:F3,C5:F5,C7:F7,C9:F9,C11:F11,C13:F13,C15:F15,C17:F17,C19:F19)</f>
        <v>21285</v>
      </c>
    </row>
  </sheetData>
  <mergeCells count="13">
    <mergeCell ref="A1:B1"/>
    <mergeCell ref="B4:B5"/>
    <mergeCell ref="B2:B3"/>
    <mergeCell ref="A2:A5"/>
    <mergeCell ref="A14:A17"/>
    <mergeCell ref="A10:A13"/>
    <mergeCell ref="A6:A9"/>
    <mergeCell ref="B16:B17"/>
    <mergeCell ref="B14:B15"/>
    <mergeCell ref="B12:B13"/>
    <mergeCell ref="B10:B11"/>
    <mergeCell ref="B8:B9"/>
    <mergeCell ref="B6:B7"/>
  </mergeCells>
  <dataValidations count="2">
    <dataValidation type="list" allowBlank="1" showInputMessage="1" showErrorMessage="1" sqref="E18:F18">
      <formula1>GFX_GESTION___FOURNISSEUR</formula1>
    </dataValidation>
    <dataValidation type="list" allowBlank="1" showInputMessage="1" sqref="C2:F2 C4:F4 C6:F6 C8:F8 C10:F10 C12:F12 C14:F14 C16:F16 C18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47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9" r:id="rId4" name="Button 5">
              <controlPr defaultSize="0" print="0" autoFill="0" autoPict="0" macro="[0]!ThisWorkbook.RAZ" altText="RAZ">
                <anchor moveWithCells="1" sizeWithCells="1">
                  <from>
                    <xdr:col>5</xdr:col>
                    <xdr:colOff>352425</xdr:colOff>
                    <xdr:row>0</xdr:row>
                    <xdr:rowOff>123825</xdr:rowOff>
                  </from>
                  <to>
                    <xdr:col>5</xdr:col>
                    <xdr:colOff>952500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3">
    <pageSetUpPr fitToPage="1"/>
  </sheetPr>
  <dimension ref="A1:N55"/>
  <sheetViews>
    <sheetView topLeftCell="A10" zoomScale="85" zoomScaleNormal="85" zoomScaleSheetLayoutView="75" workbookViewId="0">
      <selection activeCell="C14" sqref="C14"/>
    </sheetView>
  </sheetViews>
  <sheetFormatPr baseColWidth="10" defaultColWidth="50.7109375" defaultRowHeight="60" customHeight="1" x14ac:dyDescent="0.2"/>
  <cols>
    <col min="1" max="1" width="8.5703125" style="57" customWidth="1"/>
    <col min="2" max="4" width="20.7109375" style="57" customWidth="1"/>
    <col min="5" max="5" width="20.7109375" style="57" hidden="1" customWidth="1"/>
    <col min="6" max="6" width="20.7109375" style="57" customWidth="1"/>
    <col min="7" max="7" width="20.7109375" style="57" hidden="1" customWidth="1"/>
    <col min="8" max="8" width="20.7109375" style="57" customWidth="1"/>
    <col min="9" max="9" width="24" style="57" hidden="1" customWidth="1"/>
    <col min="10" max="11" width="20.7109375" style="57" customWidth="1"/>
    <col min="12" max="12" width="20.7109375" style="57" hidden="1" customWidth="1"/>
    <col min="13" max="16384" width="50.7109375" style="57"/>
  </cols>
  <sheetData>
    <row r="1" spans="1:14" ht="45" customHeight="1" thickBot="1" x14ac:dyDescent="0.25">
      <c r="A1" s="341">
        <v>42944</v>
      </c>
      <c r="B1" s="341"/>
      <c r="C1" s="322" t="s">
        <v>285</v>
      </c>
      <c r="D1" s="322"/>
      <c r="E1" s="110"/>
      <c r="F1" s="111"/>
      <c r="G1" s="110"/>
      <c r="H1" s="123"/>
      <c r="I1" s="123"/>
      <c r="J1" s="159"/>
      <c r="K1" s="159"/>
      <c r="L1" s="165"/>
    </row>
    <row r="2" spans="1:14" ht="45" customHeight="1" thickTop="1" thickBot="1" x14ac:dyDescent="0.25">
      <c r="A2" s="330" t="s">
        <v>16</v>
      </c>
      <c r="B2" s="342" t="s">
        <v>10</v>
      </c>
      <c r="C2" s="139" t="s">
        <v>120</v>
      </c>
      <c r="D2" s="139" t="s">
        <v>148</v>
      </c>
      <c r="E2" s="139"/>
      <c r="F2" s="139" t="s">
        <v>149</v>
      </c>
      <c r="G2" s="139"/>
      <c r="H2" s="139" t="s">
        <v>333</v>
      </c>
      <c r="I2" s="139"/>
      <c r="J2" s="139" t="s">
        <v>336</v>
      </c>
      <c r="K2" s="139" t="s">
        <v>336</v>
      </c>
      <c r="L2" s="139"/>
    </row>
    <row r="3" spans="1:14" ht="45" customHeight="1" thickTop="1" thickBot="1" x14ac:dyDescent="0.25">
      <c r="A3" s="330"/>
      <c r="B3" s="343"/>
      <c r="C3" s="145">
        <v>1250</v>
      </c>
      <c r="D3" s="145">
        <v>1250</v>
      </c>
      <c r="E3" s="145"/>
      <c r="F3" s="145">
        <v>1250</v>
      </c>
      <c r="G3" s="145"/>
      <c r="H3" s="145">
        <v>1250</v>
      </c>
      <c r="I3" s="145"/>
      <c r="J3" s="145">
        <v>1000</v>
      </c>
      <c r="K3" s="145">
        <v>1000</v>
      </c>
      <c r="L3" s="145"/>
    </row>
    <row r="4" spans="1:14" ht="45" customHeight="1" thickTop="1" thickBot="1" x14ac:dyDescent="0.25">
      <c r="A4" s="330"/>
      <c r="B4" s="344" t="s">
        <v>11</v>
      </c>
      <c r="C4" s="144" t="s">
        <v>120</v>
      </c>
      <c r="D4" s="144" t="s">
        <v>148</v>
      </c>
      <c r="E4" s="144"/>
      <c r="F4" s="144" t="s">
        <v>149</v>
      </c>
      <c r="G4" s="144"/>
      <c r="H4" s="144" t="s">
        <v>333</v>
      </c>
      <c r="I4" s="144"/>
      <c r="J4" s="144" t="s">
        <v>336</v>
      </c>
      <c r="K4" s="144" t="s">
        <v>336</v>
      </c>
      <c r="L4" s="144"/>
    </row>
    <row r="5" spans="1:14" ht="45" customHeight="1" thickTop="1" thickBot="1" x14ac:dyDescent="0.25">
      <c r="A5" s="330"/>
      <c r="B5" s="345"/>
      <c r="C5" s="147">
        <v>1250</v>
      </c>
      <c r="D5" s="147">
        <v>1250</v>
      </c>
      <c r="E5" s="147"/>
      <c r="F5" s="147">
        <v>900</v>
      </c>
      <c r="G5" s="147"/>
      <c r="H5" s="147">
        <v>1250</v>
      </c>
      <c r="I5" s="147"/>
      <c r="J5" s="147">
        <v>1000</v>
      </c>
      <c r="K5" s="147">
        <v>1000</v>
      </c>
      <c r="L5" s="147"/>
    </row>
    <row r="6" spans="1:14" ht="45" customHeight="1" thickTop="1" thickBot="1" x14ac:dyDescent="0.25">
      <c r="A6" s="330" t="s">
        <v>15</v>
      </c>
      <c r="B6" s="342" t="s">
        <v>10</v>
      </c>
      <c r="C6" s="146" t="s">
        <v>120</v>
      </c>
      <c r="D6" s="146" t="s">
        <v>148</v>
      </c>
      <c r="E6" s="305"/>
      <c r="F6" s="146" t="s">
        <v>330</v>
      </c>
      <c r="G6" s="140"/>
      <c r="H6" s="140" t="s">
        <v>333</v>
      </c>
      <c r="I6" s="140"/>
      <c r="J6" s="146" t="s">
        <v>336</v>
      </c>
      <c r="K6" s="146" t="s">
        <v>336</v>
      </c>
      <c r="L6" s="146"/>
    </row>
    <row r="7" spans="1:14" ht="45" customHeight="1" thickTop="1" thickBot="1" x14ac:dyDescent="0.25">
      <c r="A7" s="330"/>
      <c r="B7" s="343"/>
      <c r="C7" s="145">
        <v>1250</v>
      </c>
      <c r="D7" s="145">
        <v>1250</v>
      </c>
      <c r="E7" s="145"/>
      <c r="F7" s="142"/>
      <c r="G7" s="142"/>
      <c r="H7" s="142">
        <v>1250</v>
      </c>
      <c r="I7" s="142"/>
      <c r="J7" s="142">
        <v>1000</v>
      </c>
      <c r="K7" s="142">
        <v>1000</v>
      </c>
      <c r="L7" s="142"/>
    </row>
    <row r="8" spans="1:14" ht="45" customHeight="1" thickTop="1" thickBot="1" x14ac:dyDescent="0.25">
      <c r="A8" s="330"/>
      <c r="B8" s="344" t="s">
        <v>11</v>
      </c>
      <c r="C8" s="146" t="s">
        <v>120</v>
      </c>
      <c r="D8" s="146" t="s">
        <v>148</v>
      </c>
      <c r="E8" s="146"/>
      <c r="F8" s="146" t="s">
        <v>330</v>
      </c>
      <c r="G8" s="146"/>
      <c r="H8" s="146" t="s">
        <v>333</v>
      </c>
      <c r="I8" s="146"/>
      <c r="J8" s="146" t="s">
        <v>336</v>
      </c>
      <c r="K8" s="146" t="s">
        <v>336</v>
      </c>
      <c r="L8" s="146"/>
    </row>
    <row r="9" spans="1:14" ht="45" customHeight="1" thickTop="1" thickBot="1" x14ac:dyDescent="0.25">
      <c r="A9" s="330"/>
      <c r="B9" s="345"/>
      <c r="C9" s="142">
        <v>1250</v>
      </c>
      <c r="D9" s="147">
        <v>1250</v>
      </c>
      <c r="E9" s="147"/>
      <c r="F9" s="147">
        <v>1250</v>
      </c>
      <c r="G9" s="147"/>
      <c r="H9" s="147">
        <v>1000</v>
      </c>
      <c r="I9" s="187"/>
      <c r="J9" s="142">
        <v>1000</v>
      </c>
      <c r="K9" s="142">
        <v>1000</v>
      </c>
      <c r="L9" s="142"/>
    </row>
    <row r="10" spans="1:14" ht="45" customHeight="1" thickTop="1" thickBot="1" x14ac:dyDescent="0.25">
      <c r="A10" s="330" t="s">
        <v>14</v>
      </c>
      <c r="B10" s="342" t="s">
        <v>10</v>
      </c>
      <c r="C10" s="139" t="s">
        <v>120</v>
      </c>
      <c r="D10" s="139" t="s">
        <v>148</v>
      </c>
      <c r="E10" s="139"/>
      <c r="F10" s="139" t="s">
        <v>331</v>
      </c>
      <c r="G10" s="138"/>
      <c r="H10" s="138" t="s">
        <v>333</v>
      </c>
      <c r="I10" s="138"/>
      <c r="J10" s="139" t="s">
        <v>336</v>
      </c>
      <c r="K10" s="139" t="s">
        <v>336</v>
      </c>
      <c r="L10" s="139"/>
    </row>
    <row r="11" spans="1:14" ht="45" customHeight="1" thickTop="1" thickBot="1" x14ac:dyDescent="0.25">
      <c r="A11" s="330"/>
      <c r="B11" s="343"/>
      <c r="C11" s="145">
        <v>1250</v>
      </c>
      <c r="D11" s="142">
        <v>1250</v>
      </c>
      <c r="E11" s="142"/>
      <c r="F11" s="142">
        <v>1250</v>
      </c>
      <c r="G11" s="142"/>
      <c r="H11" s="142">
        <v>1250</v>
      </c>
      <c r="I11" s="142"/>
      <c r="J11" s="188">
        <v>1000</v>
      </c>
      <c r="K11" s="188">
        <v>1000</v>
      </c>
      <c r="L11" s="142"/>
    </row>
    <row r="12" spans="1:14" ht="45" customHeight="1" thickTop="1" thickBot="1" x14ac:dyDescent="0.25">
      <c r="A12" s="330"/>
      <c r="B12" s="344" t="s">
        <v>11</v>
      </c>
      <c r="C12" s="146" t="s">
        <v>120</v>
      </c>
      <c r="D12" s="144"/>
      <c r="E12" s="146"/>
      <c r="F12" s="146" t="s">
        <v>331</v>
      </c>
      <c r="G12" s="146"/>
      <c r="H12" s="144" t="s">
        <v>333</v>
      </c>
      <c r="I12" s="140"/>
      <c r="J12" s="140" t="s">
        <v>336</v>
      </c>
      <c r="K12" s="146" t="s">
        <v>336</v>
      </c>
      <c r="L12" s="146"/>
      <c r="N12" s="57" t="s">
        <v>334</v>
      </c>
    </row>
    <row r="13" spans="1:14" ht="45" customHeight="1" thickTop="1" thickBot="1" x14ac:dyDescent="0.25">
      <c r="A13" s="330"/>
      <c r="B13" s="345"/>
      <c r="C13" s="142">
        <v>1250</v>
      </c>
      <c r="D13" s="147"/>
      <c r="E13" s="147"/>
      <c r="F13" s="147">
        <v>1250</v>
      </c>
      <c r="G13" s="147"/>
      <c r="H13" s="147">
        <v>500</v>
      </c>
      <c r="I13" s="147"/>
      <c r="J13" s="147">
        <v>1000</v>
      </c>
      <c r="K13" s="147">
        <v>1000</v>
      </c>
      <c r="L13" s="147"/>
    </row>
    <row r="14" spans="1:14" ht="45" customHeight="1" thickTop="1" thickBot="1" x14ac:dyDescent="0.25">
      <c r="A14" s="330" t="s">
        <v>12</v>
      </c>
      <c r="B14" s="342" t="s">
        <v>10</v>
      </c>
      <c r="C14" s="139" t="s">
        <v>120</v>
      </c>
      <c r="D14" s="146"/>
      <c r="E14" s="146"/>
      <c r="F14" s="146"/>
      <c r="G14" s="140"/>
      <c r="H14" s="140"/>
      <c r="I14" s="140"/>
      <c r="J14" s="140" t="s">
        <v>336</v>
      </c>
      <c r="K14" s="146" t="s">
        <v>336</v>
      </c>
      <c r="L14" s="146"/>
    </row>
    <row r="15" spans="1:14" ht="45" customHeight="1" thickTop="1" thickBot="1" x14ac:dyDescent="0.25">
      <c r="A15" s="330"/>
      <c r="B15" s="343"/>
      <c r="C15" s="145">
        <v>2500</v>
      </c>
      <c r="D15" s="142"/>
      <c r="E15" s="142"/>
      <c r="F15" s="142"/>
      <c r="G15" s="142"/>
      <c r="H15" s="142"/>
      <c r="I15" s="142"/>
      <c r="J15" s="142">
        <v>2000</v>
      </c>
      <c r="K15" s="142">
        <v>3000</v>
      </c>
      <c r="L15" s="142"/>
    </row>
    <row r="16" spans="1:14" ht="45" customHeight="1" thickTop="1" thickBot="1" x14ac:dyDescent="0.25">
      <c r="A16" s="330"/>
      <c r="B16" s="344" t="s">
        <v>11</v>
      </c>
      <c r="C16" s="146"/>
      <c r="D16" s="146"/>
      <c r="E16" s="146"/>
      <c r="F16" s="146"/>
      <c r="G16" s="146"/>
      <c r="H16" s="146"/>
      <c r="I16" s="146"/>
      <c r="J16" s="146" t="s">
        <v>336</v>
      </c>
      <c r="K16" s="146" t="s">
        <v>336</v>
      </c>
      <c r="L16" s="146"/>
    </row>
    <row r="17" spans="1:12" ht="45" customHeight="1" thickTop="1" thickBot="1" x14ac:dyDescent="0.25">
      <c r="A17" s="330"/>
      <c r="B17" s="345"/>
      <c r="C17" s="147"/>
      <c r="D17" s="147"/>
      <c r="E17" s="147"/>
      <c r="F17" s="147"/>
      <c r="G17" s="147"/>
      <c r="H17" s="147"/>
      <c r="I17" s="147"/>
      <c r="J17" s="147">
        <v>2000</v>
      </c>
      <c r="K17" s="147">
        <v>2000</v>
      </c>
      <c r="L17" s="147"/>
    </row>
    <row r="18" spans="1:12" ht="60" customHeight="1" thickTop="1" x14ac:dyDescent="0.2">
      <c r="C18" s="66" t="s">
        <v>0</v>
      </c>
      <c r="D18" s="67" t="s">
        <v>1</v>
      </c>
      <c r="E18" s="67" t="s">
        <v>35</v>
      </c>
      <c r="F18" s="67" t="s">
        <v>2</v>
      </c>
      <c r="G18" s="67" t="s">
        <v>38</v>
      </c>
      <c r="H18" s="67" t="s">
        <v>3</v>
      </c>
      <c r="I18" s="67"/>
      <c r="J18" s="67" t="s">
        <v>4</v>
      </c>
      <c r="K18" s="67" t="s">
        <v>5</v>
      </c>
      <c r="L18" s="67" t="s">
        <v>5</v>
      </c>
    </row>
    <row r="19" spans="1:12" ht="60" customHeight="1" x14ac:dyDescent="0.2">
      <c r="C19" s="59"/>
      <c r="L19" s="58"/>
    </row>
    <row r="20" spans="1:12" ht="60" customHeight="1" x14ac:dyDescent="0.2">
      <c r="C20" s="57" t="s">
        <v>9</v>
      </c>
      <c r="D20" s="73">
        <f>SUM(C3:L3,C5:L5,C7:L7,C9:L9,C11:L11,C13:L13,C15:L15,C17:L17)</f>
        <v>49650</v>
      </c>
    </row>
    <row r="21" spans="1:12" ht="60" customHeight="1" x14ac:dyDescent="0.2">
      <c r="D21" s="60"/>
      <c r="E21" s="61"/>
    </row>
    <row r="22" spans="1:12" ht="60" customHeight="1" x14ac:dyDescent="0.2">
      <c r="D22" s="60"/>
      <c r="E22" s="61"/>
    </row>
    <row r="23" spans="1:12" ht="60" customHeight="1" x14ac:dyDescent="0.2">
      <c r="D23" s="60"/>
      <c r="E23" s="61"/>
    </row>
    <row r="24" spans="1:12" ht="60" customHeight="1" x14ac:dyDescent="0.2">
      <c r="D24" s="60"/>
      <c r="E24" s="61"/>
    </row>
    <row r="25" spans="1:12" ht="60" customHeight="1" x14ac:dyDescent="0.2">
      <c r="D25" s="60"/>
      <c r="E25" s="61"/>
    </row>
    <row r="26" spans="1:12" ht="60" customHeight="1" x14ac:dyDescent="0.2">
      <c r="D26" s="60"/>
      <c r="E26" s="61"/>
    </row>
    <row r="27" spans="1:12" ht="60" customHeight="1" x14ac:dyDescent="0.2">
      <c r="D27" s="60"/>
      <c r="E27" s="61"/>
    </row>
    <row r="28" spans="1:12" ht="60" customHeight="1" x14ac:dyDescent="0.2">
      <c r="D28" s="60"/>
      <c r="E28" s="61"/>
    </row>
    <row r="29" spans="1:12" ht="60" customHeight="1" x14ac:dyDescent="0.2">
      <c r="D29" s="60"/>
      <c r="E29" s="61"/>
    </row>
    <row r="30" spans="1:12" ht="60" customHeight="1" x14ac:dyDescent="0.2">
      <c r="D30" s="60"/>
      <c r="E30" s="61"/>
    </row>
    <row r="31" spans="1:12" ht="60" customHeight="1" x14ac:dyDescent="0.2">
      <c r="D31" s="60"/>
      <c r="E31" s="61"/>
    </row>
    <row r="32" spans="1:12" ht="60" customHeight="1" x14ac:dyDescent="0.2">
      <c r="D32" s="60"/>
      <c r="E32" s="61"/>
    </row>
    <row r="33" spans="4:5" ht="60" customHeight="1" x14ac:dyDescent="0.2">
      <c r="D33" s="60"/>
      <c r="E33" s="61"/>
    </row>
    <row r="34" spans="4:5" ht="60" customHeight="1" x14ac:dyDescent="0.2">
      <c r="D34" s="60"/>
      <c r="E34" s="61"/>
    </row>
    <row r="35" spans="4:5" ht="60" customHeight="1" x14ac:dyDescent="0.2">
      <c r="D35" s="60"/>
      <c r="E35" s="61"/>
    </row>
    <row r="36" spans="4:5" ht="60" customHeight="1" x14ac:dyDescent="0.2">
      <c r="D36" s="60"/>
      <c r="E36" s="61"/>
    </row>
    <row r="37" spans="4:5" ht="60" customHeight="1" x14ac:dyDescent="0.2">
      <c r="D37" s="60"/>
      <c r="E37" s="61"/>
    </row>
    <row r="38" spans="4:5" ht="60" customHeight="1" x14ac:dyDescent="0.2">
      <c r="D38" s="60"/>
      <c r="E38" s="61"/>
    </row>
    <row r="39" spans="4:5" ht="60" customHeight="1" x14ac:dyDescent="0.2">
      <c r="D39" s="60"/>
      <c r="E39" s="61"/>
    </row>
    <row r="40" spans="4:5" ht="60" customHeight="1" x14ac:dyDescent="0.2">
      <c r="D40" s="60"/>
      <c r="E40" s="61"/>
    </row>
    <row r="41" spans="4:5" ht="60" customHeight="1" x14ac:dyDescent="0.2">
      <c r="D41" s="60"/>
      <c r="E41" s="61"/>
    </row>
    <row r="42" spans="4:5" ht="60" customHeight="1" x14ac:dyDescent="0.2">
      <c r="D42" s="60"/>
      <c r="E42" s="61"/>
    </row>
    <row r="43" spans="4:5" ht="60" customHeight="1" x14ac:dyDescent="0.2">
      <c r="D43" s="60"/>
      <c r="E43" s="61"/>
    </row>
    <row r="44" spans="4:5" ht="60" customHeight="1" x14ac:dyDescent="0.2">
      <c r="D44" s="60"/>
      <c r="E44" s="61"/>
    </row>
    <row r="45" spans="4:5" ht="60" customHeight="1" x14ac:dyDescent="0.2">
      <c r="D45" s="60"/>
      <c r="E45" s="61"/>
    </row>
    <row r="46" spans="4:5" ht="60" customHeight="1" x14ac:dyDescent="0.2">
      <c r="D46" s="60"/>
      <c r="E46" s="61"/>
    </row>
    <row r="47" spans="4:5" ht="60" customHeight="1" x14ac:dyDescent="0.2">
      <c r="D47" s="60"/>
      <c r="E47" s="61"/>
    </row>
    <row r="48" spans="4:5" ht="60" customHeight="1" x14ac:dyDescent="0.2">
      <c r="D48" s="60"/>
      <c r="E48" s="61"/>
    </row>
    <row r="49" spans="4:5" ht="60" customHeight="1" x14ac:dyDescent="0.2">
      <c r="D49" s="60"/>
      <c r="E49" s="61"/>
    </row>
    <row r="50" spans="4:5" ht="60" customHeight="1" x14ac:dyDescent="0.2">
      <c r="D50" s="60"/>
      <c r="E50" s="61"/>
    </row>
    <row r="51" spans="4:5" ht="60" customHeight="1" x14ac:dyDescent="0.2">
      <c r="D51" s="60"/>
      <c r="E51" s="61"/>
    </row>
    <row r="52" spans="4:5" ht="60" customHeight="1" x14ac:dyDescent="0.2">
      <c r="D52" s="60"/>
      <c r="E52" s="61"/>
    </row>
    <row r="53" spans="4:5" ht="60" customHeight="1" x14ac:dyDescent="0.2">
      <c r="D53" s="62"/>
      <c r="E53" s="63"/>
    </row>
    <row r="54" spans="4:5" ht="60" customHeight="1" x14ac:dyDescent="0.2">
      <c r="D54" s="60"/>
    </row>
    <row r="55" spans="4:5" ht="60" customHeight="1" x14ac:dyDescent="0.2">
      <c r="D55" s="62"/>
      <c r="E55" s="63"/>
    </row>
  </sheetData>
  <sortState ref="D21:F49">
    <sortCondition ref="D21"/>
  </sortState>
  <mergeCells count="14">
    <mergeCell ref="C1:D1"/>
    <mergeCell ref="A1:B1"/>
    <mergeCell ref="A14:A17"/>
    <mergeCell ref="B2:B3"/>
    <mergeCell ref="B4:B5"/>
    <mergeCell ref="B6:B7"/>
    <mergeCell ref="B8:B9"/>
    <mergeCell ref="B16:B17"/>
    <mergeCell ref="B14:B15"/>
    <mergeCell ref="B12:B13"/>
    <mergeCell ref="B10:B11"/>
    <mergeCell ref="A2:A5"/>
    <mergeCell ref="A6:A9"/>
    <mergeCell ref="A10:A13"/>
  </mergeCells>
  <conditionalFormatting sqref="E55">
    <cfRule type="cellIs" dxfId="3" priority="1" operator="notEqual">
      <formula>$E$53</formula>
    </cfRule>
  </conditionalFormatting>
  <dataValidations count="1">
    <dataValidation type="list" allowBlank="1" showInputMessage="1" sqref="C2:L2 C4:L4 C6:L6 C8:L8 C10:L10 C12:L12 C14:L14 C16:L16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57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3" r:id="rId4" name="Button 5">
              <controlPr defaultSize="0" print="0" autoFill="0" autoPict="0" macro="[0]!ThisWorkbook.RAZ" altText="RAZ">
                <anchor moveWithCells="1" sizeWithCells="1">
                  <from>
                    <xdr:col>7</xdr:col>
                    <xdr:colOff>1095375</xdr:colOff>
                    <xdr:row>0</xdr:row>
                    <xdr:rowOff>85725</xdr:rowOff>
                  </from>
                  <to>
                    <xdr:col>8</xdr:col>
                    <xdr:colOff>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5">
    <pageSetUpPr fitToPage="1"/>
  </sheetPr>
  <dimension ref="A1:P47"/>
  <sheetViews>
    <sheetView zoomScale="83" zoomScaleNormal="83" zoomScaleSheetLayoutView="75" workbookViewId="0">
      <selection activeCell="D12" sqref="D12"/>
    </sheetView>
  </sheetViews>
  <sheetFormatPr baseColWidth="10" defaultColWidth="50.7109375" defaultRowHeight="60" customHeight="1" x14ac:dyDescent="0.2"/>
  <cols>
    <col min="1" max="1" width="9.85546875" style="57" customWidth="1"/>
    <col min="2" max="17" width="20.7109375" style="57" customWidth="1"/>
    <col min="18" max="16384" width="50.7109375" style="57"/>
  </cols>
  <sheetData>
    <row r="1" spans="1:16" ht="45" customHeight="1" thickBot="1" x14ac:dyDescent="0.25">
      <c r="A1" s="323">
        <f>+Granulatrice!A1:B1</f>
        <v>43007</v>
      </c>
      <c r="B1" s="323"/>
      <c r="C1" s="322" t="s">
        <v>286</v>
      </c>
      <c r="D1" s="322"/>
      <c r="E1" s="110"/>
      <c r="F1" s="111"/>
      <c r="G1" s="110"/>
      <c r="H1" s="123"/>
      <c r="I1" s="123"/>
      <c r="J1" s="159"/>
      <c r="K1" s="159"/>
      <c r="L1" s="165"/>
    </row>
    <row r="2" spans="1:16" ht="45" customHeight="1" thickTop="1" thickBot="1" x14ac:dyDescent="0.25">
      <c r="A2" s="346" t="s">
        <v>16</v>
      </c>
      <c r="B2" s="139" t="s">
        <v>126</v>
      </c>
      <c r="C2" s="139" t="s">
        <v>145</v>
      </c>
      <c r="D2" s="139"/>
      <c r="E2" s="139" t="s">
        <v>338</v>
      </c>
      <c r="F2" s="276" t="s">
        <v>340</v>
      </c>
      <c r="G2" s="271" t="s">
        <v>342</v>
      </c>
      <c r="H2" s="139" t="s">
        <v>344</v>
      </c>
      <c r="I2" s="139" t="s">
        <v>346</v>
      </c>
      <c r="J2" s="139" t="s">
        <v>348</v>
      </c>
      <c r="K2" s="276" t="s">
        <v>348</v>
      </c>
      <c r="L2" s="271" t="s">
        <v>131</v>
      </c>
      <c r="M2" s="139" t="s">
        <v>123</v>
      </c>
      <c r="N2" s="139" t="s">
        <v>349</v>
      </c>
      <c r="O2" s="139" t="s">
        <v>350</v>
      </c>
      <c r="P2" s="139" t="s">
        <v>351</v>
      </c>
    </row>
    <row r="3" spans="1:16" ht="45" customHeight="1" thickTop="1" thickBot="1" x14ac:dyDescent="0.25">
      <c r="A3" s="346"/>
      <c r="B3" s="145">
        <v>1000</v>
      </c>
      <c r="C3" s="145">
        <v>300</v>
      </c>
      <c r="D3" s="145"/>
      <c r="E3" s="145">
        <v>1225</v>
      </c>
      <c r="F3" s="277">
        <v>1240</v>
      </c>
      <c r="G3" s="272">
        <v>1000</v>
      </c>
      <c r="H3" s="145">
        <v>1400</v>
      </c>
      <c r="I3" s="145">
        <v>250</v>
      </c>
      <c r="J3" s="145">
        <v>528</v>
      </c>
      <c r="K3" s="277">
        <v>500</v>
      </c>
      <c r="L3" s="272">
        <v>1060</v>
      </c>
      <c r="M3" s="145">
        <v>1000</v>
      </c>
      <c r="N3" s="145">
        <v>125</v>
      </c>
      <c r="O3" s="145">
        <v>150</v>
      </c>
      <c r="P3" s="145">
        <v>500</v>
      </c>
    </row>
    <row r="4" spans="1:16" ht="45" customHeight="1" thickTop="1" thickBot="1" x14ac:dyDescent="0.25">
      <c r="A4" s="346" t="s">
        <v>15</v>
      </c>
      <c r="B4" s="146" t="s">
        <v>131</v>
      </c>
      <c r="C4" s="146"/>
      <c r="D4" s="305"/>
      <c r="E4" s="146" t="s">
        <v>338</v>
      </c>
      <c r="F4" s="278" t="s">
        <v>340</v>
      </c>
      <c r="G4" s="273" t="s">
        <v>128</v>
      </c>
      <c r="H4" s="140"/>
      <c r="I4" s="146"/>
      <c r="J4" s="146" t="s">
        <v>124</v>
      </c>
      <c r="K4" s="278" t="s">
        <v>353</v>
      </c>
      <c r="L4" s="273" t="s">
        <v>133</v>
      </c>
      <c r="M4" s="140" t="s">
        <v>123</v>
      </c>
      <c r="N4" s="146" t="s">
        <v>355</v>
      </c>
      <c r="O4" s="146" t="s">
        <v>357</v>
      </c>
      <c r="P4" s="146" t="s">
        <v>121</v>
      </c>
    </row>
    <row r="5" spans="1:16" ht="45" customHeight="1" thickTop="1" thickBot="1" x14ac:dyDescent="0.25">
      <c r="A5" s="346"/>
      <c r="B5" s="145">
        <v>250</v>
      </c>
      <c r="C5" s="145"/>
      <c r="D5" s="147"/>
      <c r="E5" s="142">
        <v>670</v>
      </c>
      <c r="F5" s="279">
        <v>890</v>
      </c>
      <c r="G5" s="274">
        <v>1000</v>
      </c>
      <c r="H5" s="142"/>
      <c r="I5" s="142"/>
      <c r="J5" s="142">
        <v>1075</v>
      </c>
      <c r="K5" s="279">
        <v>1125</v>
      </c>
      <c r="L5" s="274">
        <v>1061</v>
      </c>
      <c r="M5" s="142">
        <v>1000</v>
      </c>
      <c r="N5" s="142">
        <v>308</v>
      </c>
      <c r="O5" s="142">
        <v>1000</v>
      </c>
      <c r="P5" s="142">
        <v>250</v>
      </c>
    </row>
    <row r="6" spans="1:16" ht="45" customHeight="1" thickTop="1" thickBot="1" x14ac:dyDescent="0.25">
      <c r="A6" s="346" t="s">
        <v>14</v>
      </c>
      <c r="B6" s="139" t="s">
        <v>359</v>
      </c>
      <c r="C6" s="139" t="s">
        <v>361</v>
      </c>
      <c r="D6" s="139" t="s">
        <v>132</v>
      </c>
      <c r="E6" s="139" t="s">
        <v>135</v>
      </c>
      <c r="F6" s="276" t="s">
        <v>135</v>
      </c>
      <c r="G6" s="275" t="s">
        <v>128</v>
      </c>
      <c r="H6" s="138" t="s">
        <v>127</v>
      </c>
      <c r="I6" s="139" t="s">
        <v>363</v>
      </c>
      <c r="J6" s="139" t="s">
        <v>124</v>
      </c>
      <c r="K6" s="276" t="s">
        <v>125</v>
      </c>
      <c r="L6" s="275" t="s">
        <v>133</v>
      </c>
      <c r="M6" s="138" t="s">
        <v>123</v>
      </c>
      <c r="N6" s="139" t="s">
        <v>365</v>
      </c>
      <c r="O6" s="139" t="s">
        <v>357</v>
      </c>
      <c r="P6" s="139" t="s">
        <v>130</v>
      </c>
    </row>
    <row r="7" spans="1:16" ht="45" customHeight="1" thickTop="1" thickBot="1" x14ac:dyDescent="0.25">
      <c r="A7" s="346"/>
      <c r="B7" s="147">
        <v>325</v>
      </c>
      <c r="C7" s="147">
        <v>525</v>
      </c>
      <c r="D7" s="147">
        <v>625</v>
      </c>
      <c r="E7" s="147">
        <v>625</v>
      </c>
      <c r="F7" s="306">
        <v>1000</v>
      </c>
      <c r="G7" s="307">
        <v>475</v>
      </c>
      <c r="H7" s="147">
        <v>700</v>
      </c>
      <c r="I7" s="147">
        <v>325</v>
      </c>
      <c r="J7" s="147">
        <v>1000</v>
      </c>
      <c r="K7" s="306">
        <v>1000</v>
      </c>
      <c r="L7" s="307">
        <v>1000</v>
      </c>
      <c r="M7" s="147">
        <v>1000</v>
      </c>
      <c r="N7" s="147">
        <v>75</v>
      </c>
      <c r="O7" s="147">
        <v>1076</v>
      </c>
      <c r="P7" s="147">
        <v>375</v>
      </c>
    </row>
    <row r="8" spans="1:16" ht="45" hidden="1" customHeight="1" thickTop="1" thickBot="1" x14ac:dyDescent="0.25">
      <c r="A8" s="346" t="s">
        <v>12</v>
      </c>
      <c r="B8" s="146"/>
      <c r="C8" s="146"/>
      <c r="D8" s="146"/>
      <c r="E8" s="146"/>
      <c r="F8" s="278"/>
      <c r="G8" s="273"/>
      <c r="H8" s="140"/>
      <c r="I8" s="140"/>
      <c r="J8" s="140"/>
      <c r="K8" s="278"/>
      <c r="L8" s="273"/>
      <c r="M8" s="140"/>
      <c r="N8" s="140"/>
      <c r="O8" s="140"/>
      <c r="P8" s="146"/>
    </row>
    <row r="9" spans="1:16" ht="45" hidden="1" customHeight="1" thickTop="1" thickBot="1" x14ac:dyDescent="0.25">
      <c r="A9" s="346"/>
      <c r="B9" s="145"/>
      <c r="C9" s="142"/>
      <c r="D9" s="142"/>
      <c r="E9" s="142"/>
      <c r="F9" s="279"/>
      <c r="G9" s="274"/>
      <c r="H9" s="142"/>
      <c r="I9" s="142"/>
      <c r="J9" s="142"/>
      <c r="K9" s="279"/>
      <c r="L9" s="274"/>
      <c r="M9" s="142"/>
      <c r="N9" s="142"/>
      <c r="O9" s="142"/>
      <c r="P9" s="142"/>
    </row>
    <row r="10" spans="1:16" ht="60" customHeight="1" thickTop="1" x14ac:dyDescent="0.2">
      <c r="C10" s="66"/>
      <c r="D10" s="67"/>
      <c r="E10" s="67"/>
      <c r="F10" s="67"/>
      <c r="G10" s="67"/>
      <c r="H10" s="67"/>
      <c r="I10" s="67"/>
      <c r="J10" s="67"/>
      <c r="K10" s="67"/>
      <c r="L10" s="67"/>
    </row>
    <row r="11" spans="1:16" ht="60" customHeight="1" x14ac:dyDescent="0.2">
      <c r="C11" s="59"/>
      <c r="L11" s="58"/>
    </row>
    <row r="12" spans="1:16" ht="60" customHeight="1" x14ac:dyDescent="0.2">
      <c r="C12" s="57" t="s">
        <v>9</v>
      </c>
      <c r="D12" s="73">
        <f>SUM(B3:P3,B5:P5,B7:P7,B9:P9,)</f>
        <v>29033</v>
      </c>
    </row>
    <row r="13" spans="1:16" ht="60" customHeight="1" x14ac:dyDescent="0.2">
      <c r="D13" s="60"/>
      <c r="E13" s="61"/>
    </row>
    <row r="14" spans="1:16" ht="60" customHeight="1" x14ac:dyDescent="0.2">
      <c r="D14" s="60"/>
      <c r="E14" s="61"/>
    </row>
    <row r="15" spans="1:16" ht="60" customHeight="1" x14ac:dyDescent="0.2">
      <c r="D15" s="60"/>
      <c r="E15" s="61"/>
    </row>
    <row r="16" spans="1:16" ht="60" customHeight="1" x14ac:dyDescent="0.2">
      <c r="D16" s="60"/>
      <c r="E16" s="61"/>
    </row>
    <row r="17" spans="4:5" ht="60" customHeight="1" x14ac:dyDescent="0.2">
      <c r="D17" s="60"/>
      <c r="E17" s="61"/>
    </row>
    <row r="18" spans="4:5" ht="60" customHeight="1" x14ac:dyDescent="0.2">
      <c r="D18" s="60"/>
      <c r="E18" s="61"/>
    </row>
    <row r="19" spans="4:5" ht="60" customHeight="1" x14ac:dyDescent="0.2">
      <c r="D19" s="60"/>
      <c r="E19" s="61"/>
    </row>
    <row r="20" spans="4:5" ht="60" customHeight="1" x14ac:dyDescent="0.2">
      <c r="D20" s="60"/>
      <c r="E20" s="61"/>
    </row>
    <row r="21" spans="4:5" ht="60" customHeight="1" x14ac:dyDescent="0.2">
      <c r="D21" s="60"/>
      <c r="E21" s="61"/>
    </row>
    <row r="22" spans="4:5" ht="60" customHeight="1" x14ac:dyDescent="0.2">
      <c r="D22" s="60"/>
      <c r="E22" s="61"/>
    </row>
    <row r="23" spans="4:5" ht="60" customHeight="1" x14ac:dyDescent="0.2">
      <c r="D23" s="60"/>
      <c r="E23" s="61"/>
    </row>
    <row r="24" spans="4:5" ht="60" customHeight="1" x14ac:dyDescent="0.2">
      <c r="D24" s="60"/>
      <c r="E24" s="61"/>
    </row>
    <row r="25" spans="4:5" ht="60" customHeight="1" x14ac:dyDescent="0.2">
      <c r="D25" s="60"/>
      <c r="E25" s="61"/>
    </row>
    <row r="26" spans="4:5" ht="60" customHeight="1" x14ac:dyDescent="0.2">
      <c r="D26" s="60"/>
      <c r="E26" s="61"/>
    </row>
    <row r="27" spans="4:5" ht="60" customHeight="1" x14ac:dyDescent="0.2">
      <c r="D27" s="60"/>
      <c r="E27" s="61"/>
    </row>
    <row r="28" spans="4:5" ht="60" customHeight="1" x14ac:dyDescent="0.2">
      <c r="D28" s="60"/>
      <c r="E28" s="61"/>
    </row>
    <row r="29" spans="4:5" ht="60" customHeight="1" x14ac:dyDescent="0.2">
      <c r="D29" s="60"/>
      <c r="E29" s="61"/>
    </row>
    <row r="30" spans="4:5" ht="60" customHeight="1" x14ac:dyDescent="0.2">
      <c r="D30" s="60"/>
      <c r="E30" s="61"/>
    </row>
    <row r="31" spans="4:5" ht="60" customHeight="1" x14ac:dyDescent="0.2">
      <c r="D31" s="60"/>
      <c r="E31" s="61"/>
    </row>
    <row r="32" spans="4:5" ht="60" customHeight="1" x14ac:dyDescent="0.2">
      <c r="D32" s="60"/>
      <c r="E32" s="61"/>
    </row>
    <row r="33" spans="4:5" ht="60" customHeight="1" x14ac:dyDescent="0.2">
      <c r="D33" s="60"/>
      <c r="E33" s="61"/>
    </row>
    <row r="34" spans="4:5" ht="60" customHeight="1" x14ac:dyDescent="0.2">
      <c r="D34" s="60"/>
      <c r="E34" s="61"/>
    </row>
    <row r="35" spans="4:5" ht="60" customHeight="1" x14ac:dyDescent="0.2">
      <c r="D35" s="60"/>
      <c r="E35" s="61"/>
    </row>
    <row r="36" spans="4:5" ht="60" customHeight="1" x14ac:dyDescent="0.2">
      <c r="D36" s="60"/>
      <c r="E36" s="61"/>
    </row>
    <row r="37" spans="4:5" ht="60" customHeight="1" x14ac:dyDescent="0.2">
      <c r="D37" s="60"/>
      <c r="E37" s="61"/>
    </row>
    <row r="38" spans="4:5" ht="60" customHeight="1" x14ac:dyDescent="0.2">
      <c r="D38" s="60"/>
      <c r="E38" s="61"/>
    </row>
    <row r="39" spans="4:5" ht="60" customHeight="1" x14ac:dyDescent="0.2">
      <c r="D39" s="60"/>
      <c r="E39" s="61"/>
    </row>
    <row r="40" spans="4:5" ht="60" customHeight="1" x14ac:dyDescent="0.2">
      <c r="D40" s="60"/>
      <c r="E40" s="61"/>
    </row>
    <row r="41" spans="4:5" ht="60" customHeight="1" x14ac:dyDescent="0.2">
      <c r="D41" s="60"/>
      <c r="E41" s="61"/>
    </row>
    <row r="42" spans="4:5" ht="60" customHeight="1" x14ac:dyDescent="0.2">
      <c r="D42" s="60"/>
      <c r="E42" s="61"/>
    </row>
    <row r="43" spans="4:5" ht="60" customHeight="1" x14ac:dyDescent="0.2">
      <c r="D43" s="60"/>
      <c r="E43" s="61"/>
    </row>
    <row r="44" spans="4:5" ht="60" customHeight="1" x14ac:dyDescent="0.2">
      <c r="D44" s="60"/>
      <c r="E44" s="61"/>
    </row>
    <row r="45" spans="4:5" ht="60" customHeight="1" x14ac:dyDescent="0.2">
      <c r="D45" s="62"/>
      <c r="E45" s="63"/>
    </row>
    <row r="46" spans="4:5" ht="60" customHeight="1" x14ac:dyDescent="0.2">
      <c r="D46" s="60"/>
    </row>
    <row r="47" spans="4:5" ht="60" customHeight="1" x14ac:dyDescent="0.2">
      <c r="D47" s="62"/>
      <c r="E47" s="63"/>
    </row>
  </sheetData>
  <mergeCells count="6">
    <mergeCell ref="A1:B1"/>
    <mergeCell ref="C1:D1"/>
    <mergeCell ref="A6:A7"/>
    <mergeCell ref="A8:A9"/>
    <mergeCell ref="A2:A3"/>
    <mergeCell ref="A4:A5"/>
  </mergeCells>
  <conditionalFormatting sqref="E47">
    <cfRule type="cellIs" dxfId="2" priority="1" operator="notEqual">
      <formula>$E$45</formula>
    </cfRule>
  </conditionalFormatting>
  <dataValidations count="1">
    <dataValidation type="list" allowBlank="1" showInputMessage="1" sqref="B2:P2 B4:P4 B6:P6 B8:P8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8" scale="65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ThisWorkbook.RAZ" altText="RAZ">
                <anchor moveWithCells="1" sizeWithCells="1">
                  <from>
                    <xdr:col>9</xdr:col>
                    <xdr:colOff>762000</xdr:colOff>
                    <xdr:row>0</xdr:row>
                    <xdr:rowOff>85725</xdr:rowOff>
                  </from>
                  <to>
                    <xdr:col>9</xdr:col>
                    <xdr:colOff>1228725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6">
    <pageSetUpPr fitToPage="1"/>
  </sheetPr>
  <dimension ref="A1:F47"/>
  <sheetViews>
    <sheetView zoomScale="83" zoomScaleNormal="83" zoomScaleSheetLayoutView="75" workbookViewId="0">
      <selection activeCell="G6" sqref="G6"/>
    </sheetView>
  </sheetViews>
  <sheetFormatPr baseColWidth="10" defaultColWidth="50.7109375" defaultRowHeight="60" customHeight="1" x14ac:dyDescent="0.2"/>
  <cols>
    <col min="1" max="1" width="9.85546875" style="57" customWidth="1"/>
    <col min="2" max="6" width="20.7109375" style="57" customWidth="1"/>
    <col min="7" max="16384" width="50.7109375" style="57"/>
  </cols>
  <sheetData>
    <row r="1" spans="1:6" ht="45" customHeight="1" thickBot="1" x14ac:dyDescent="0.25">
      <c r="A1" s="323">
        <v>42944</v>
      </c>
      <c r="B1" s="323"/>
      <c r="C1" s="322" t="s">
        <v>287</v>
      </c>
      <c r="D1" s="322"/>
      <c r="E1" s="110"/>
      <c r="F1" s="111"/>
    </row>
    <row r="2" spans="1:6" ht="45" customHeight="1" thickTop="1" thickBot="1" x14ac:dyDescent="0.25">
      <c r="A2" s="346" t="s">
        <v>16</v>
      </c>
      <c r="B2" s="139"/>
      <c r="C2" s="139"/>
      <c r="D2" s="139"/>
      <c r="E2" s="139"/>
      <c r="F2" s="139"/>
    </row>
    <row r="3" spans="1:6" ht="45" customHeight="1" thickTop="1" thickBot="1" x14ac:dyDescent="0.25">
      <c r="A3" s="346"/>
      <c r="B3" s="308"/>
      <c r="C3" s="308"/>
      <c r="D3" s="308"/>
      <c r="E3" s="308"/>
      <c r="F3" s="308"/>
    </row>
    <row r="4" spans="1:6" ht="45" customHeight="1" thickTop="1" thickBot="1" x14ac:dyDescent="0.25">
      <c r="A4" s="346" t="s">
        <v>15</v>
      </c>
      <c r="B4" s="139"/>
      <c r="C4" s="139"/>
      <c r="D4" s="139" t="s">
        <v>152</v>
      </c>
      <c r="E4" s="139" t="s">
        <v>366</v>
      </c>
      <c r="F4" s="139" t="s">
        <v>366</v>
      </c>
    </row>
    <row r="5" spans="1:6" ht="45" customHeight="1" thickTop="1" thickBot="1" x14ac:dyDescent="0.25">
      <c r="A5" s="346"/>
      <c r="B5" s="145"/>
      <c r="C5" s="145"/>
      <c r="D5" s="142">
        <v>700</v>
      </c>
      <c r="E5" s="142">
        <v>800</v>
      </c>
      <c r="F5" s="142">
        <v>800</v>
      </c>
    </row>
    <row r="6" spans="1:6" ht="45" customHeight="1" thickTop="1" thickBot="1" x14ac:dyDescent="0.25">
      <c r="A6" s="346" t="s">
        <v>14</v>
      </c>
      <c r="B6" s="139" t="s">
        <v>366</v>
      </c>
      <c r="C6" s="139" t="s">
        <v>366</v>
      </c>
      <c r="D6" s="139" t="s">
        <v>366</v>
      </c>
      <c r="E6" s="139" t="s">
        <v>366</v>
      </c>
      <c r="F6" s="139" t="s">
        <v>366</v>
      </c>
    </row>
    <row r="7" spans="1:6" ht="45" customHeight="1" thickTop="1" thickBot="1" x14ac:dyDescent="0.25">
      <c r="A7" s="346"/>
      <c r="B7" s="308">
        <v>800</v>
      </c>
      <c r="C7" s="187">
        <v>800</v>
      </c>
      <c r="D7" s="187">
        <v>800</v>
      </c>
      <c r="E7" s="187">
        <v>800</v>
      </c>
      <c r="F7" s="187">
        <v>800</v>
      </c>
    </row>
    <row r="8" spans="1:6" ht="45" customHeight="1" thickTop="1" thickBot="1" x14ac:dyDescent="0.25">
      <c r="A8" s="346" t="s">
        <v>12</v>
      </c>
      <c r="B8" s="139"/>
      <c r="C8" s="139"/>
      <c r="D8" s="139"/>
      <c r="E8" s="139"/>
      <c r="F8" s="139"/>
    </row>
    <row r="9" spans="1:6" ht="45" customHeight="1" thickTop="1" thickBot="1" x14ac:dyDescent="0.25">
      <c r="A9" s="346"/>
      <c r="B9" s="147"/>
      <c r="C9" s="309"/>
      <c r="D9" s="309"/>
      <c r="E9" s="309"/>
      <c r="F9" s="309"/>
    </row>
    <row r="10" spans="1:6" ht="60" customHeight="1" thickTop="1" x14ac:dyDescent="0.2">
      <c r="C10" s="66"/>
      <c r="D10" s="67"/>
      <c r="E10" s="67"/>
      <c r="F10" s="67"/>
    </row>
    <row r="11" spans="1:6" ht="60" customHeight="1" x14ac:dyDescent="0.2">
      <c r="C11" s="59"/>
    </row>
    <row r="12" spans="1:6" ht="60" customHeight="1" x14ac:dyDescent="0.2">
      <c r="C12" s="57" t="s">
        <v>9</v>
      </c>
      <c r="D12" s="73">
        <f>SUM(B3:F3,B5:F5,B7:F7,B9:F9,)</f>
        <v>6300</v>
      </c>
    </row>
    <row r="13" spans="1:6" ht="60" customHeight="1" x14ac:dyDescent="0.2">
      <c r="D13" s="60"/>
      <c r="E13" s="61"/>
    </row>
    <row r="14" spans="1:6" ht="60" customHeight="1" x14ac:dyDescent="0.2">
      <c r="D14" s="60"/>
      <c r="E14" s="61"/>
    </row>
    <row r="15" spans="1:6" ht="60" customHeight="1" x14ac:dyDescent="0.2">
      <c r="D15" s="60"/>
      <c r="E15" s="61"/>
    </row>
    <row r="16" spans="1:6" ht="60" customHeight="1" x14ac:dyDescent="0.2">
      <c r="D16" s="60"/>
      <c r="E16" s="61"/>
    </row>
    <row r="17" spans="4:5" ht="60" customHeight="1" x14ac:dyDescent="0.2">
      <c r="D17" s="60"/>
      <c r="E17" s="61"/>
    </row>
    <row r="18" spans="4:5" ht="60" customHeight="1" x14ac:dyDescent="0.2">
      <c r="D18" s="60"/>
      <c r="E18" s="61"/>
    </row>
    <row r="19" spans="4:5" ht="60" customHeight="1" x14ac:dyDescent="0.2">
      <c r="D19" s="60"/>
      <c r="E19" s="61"/>
    </row>
    <row r="20" spans="4:5" ht="60" customHeight="1" x14ac:dyDescent="0.2">
      <c r="D20" s="60"/>
      <c r="E20" s="61"/>
    </row>
    <row r="21" spans="4:5" ht="60" customHeight="1" x14ac:dyDescent="0.2">
      <c r="D21" s="60"/>
      <c r="E21" s="61"/>
    </row>
    <row r="22" spans="4:5" ht="60" customHeight="1" x14ac:dyDescent="0.2">
      <c r="D22" s="60"/>
      <c r="E22" s="61"/>
    </row>
    <row r="23" spans="4:5" ht="60" customHeight="1" x14ac:dyDescent="0.2">
      <c r="D23" s="60"/>
      <c r="E23" s="61"/>
    </row>
    <row r="24" spans="4:5" ht="60" customHeight="1" x14ac:dyDescent="0.2">
      <c r="D24" s="60"/>
      <c r="E24" s="61"/>
    </row>
    <row r="25" spans="4:5" ht="60" customHeight="1" x14ac:dyDescent="0.2">
      <c r="D25" s="60"/>
      <c r="E25" s="61"/>
    </row>
    <row r="26" spans="4:5" ht="60" customHeight="1" x14ac:dyDescent="0.2">
      <c r="D26" s="60"/>
      <c r="E26" s="61"/>
    </row>
    <row r="27" spans="4:5" ht="60" customHeight="1" x14ac:dyDescent="0.2">
      <c r="D27" s="60"/>
      <c r="E27" s="61"/>
    </row>
    <row r="28" spans="4:5" ht="60" customHeight="1" x14ac:dyDescent="0.2">
      <c r="D28" s="60"/>
      <c r="E28" s="61"/>
    </row>
    <row r="29" spans="4:5" ht="60" customHeight="1" x14ac:dyDescent="0.2">
      <c r="D29" s="60"/>
      <c r="E29" s="61"/>
    </row>
    <row r="30" spans="4:5" ht="60" customHeight="1" x14ac:dyDescent="0.2">
      <c r="D30" s="60"/>
      <c r="E30" s="61"/>
    </row>
    <row r="31" spans="4:5" ht="60" customHeight="1" x14ac:dyDescent="0.2">
      <c r="D31" s="60"/>
      <c r="E31" s="61"/>
    </row>
    <row r="32" spans="4:5" ht="60" customHeight="1" x14ac:dyDescent="0.2">
      <c r="D32" s="60"/>
      <c r="E32" s="61"/>
    </row>
    <row r="33" spans="4:5" ht="60" customHeight="1" x14ac:dyDescent="0.2">
      <c r="D33" s="60"/>
      <c r="E33" s="61"/>
    </row>
    <row r="34" spans="4:5" ht="60" customHeight="1" x14ac:dyDescent="0.2">
      <c r="D34" s="60"/>
      <c r="E34" s="61"/>
    </row>
    <row r="35" spans="4:5" ht="60" customHeight="1" x14ac:dyDescent="0.2">
      <c r="D35" s="60"/>
      <c r="E35" s="61"/>
    </row>
    <row r="36" spans="4:5" ht="60" customHeight="1" x14ac:dyDescent="0.2">
      <c r="D36" s="60"/>
      <c r="E36" s="61"/>
    </row>
    <row r="37" spans="4:5" ht="60" customHeight="1" x14ac:dyDescent="0.2">
      <c r="D37" s="60"/>
      <c r="E37" s="61"/>
    </row>
    <row r="38" spans="4:5" ht="60" customHeight="1" x14ac:dyDescent="0.2">
      <c r="D38" s="60"/>
      <c r="E38" s="61"/>
    </row>
    <row r="39" spans="4:5" ht="60" customHeight="1" x14ac:dyDescent="0.2">
      <c r="D39" s="60"/>
      <c r="E39" s="61"/>
    </row>
    <row r="40" spans="4:5" ht="60" customHeight="1" x14ac:dyDescent="0.2">
      <c r="D40" s="60"/>
      <c r="E40" s="61"/>
    </row>
    <row r="41" spans="4:5" ht="60" customHeight="1" x14ac:dyDescent="0.2">
      <c r="D41" s="60"/>
      <c r="E41" s="61"/>
    </row>
    <row r="42" spans="4:5" ht="60" customHeight="1" x14ac:dyDescent="0.2">
      <c r="D42" s="60"/>
      <c r="E42" s="61"/>
    </row>
    <row r="43" spans="4:5" ht="60" customHeight="1" x14ac:dyDescent="0.2">
      <c r="D43" s="60"/>
      <c r="E43" s="61"/>
    </row>
    <row r="44" spans="4:5" ht="60" customHeight="1" x14ac:dyDescent="0.2">
      <c r="D44" s="60"/>
      <c r="E44" s="61"/>
    </row>
    <row r="45" spans="4:5" ht="60" customHeight="1" x14ac:dyDescent="0.2">
      <c r="D45" s="62"/>
      <c r="E45" s="63"/>
    </row>
    <row r="46" spans="4:5" ht="60" customHeight="1" x14ac:dyDescent="0.2">
      <c r="D46" s="60"/>
    </row>
    <row r="47" spans="4:5" ht="60" customHeight="1" x14ac:dyDescent="0.2">
      <c r="D47" s="62"/>
      <c r="E47" s="63"/>
    </row>
  </sheetData>
  <mergeCells count="6">
    <mergeCell ref="C1:D1"/>
    <mergeCell ref="A2:A3"/>
    <mergeCell ref="A4:A5"/>
    <mergeCell ref="A6:A7"/>
    <mergeCell ref="A8:A9"/>
    <mergeCell ref="A1:B1"/>
  </mergeCells>
  <conditionalFormatting sqref="E47">
    <cfRule type="cellIs" dxfId="1" priority="1" operator="notEqual">
      <formula>$E$45</formula>
    </cfRule>
  </conditionalFormatting>
  <dataValidations count="1">
    <dataValidation type="list" allowBlank="1" showInputMessage="1" sqref="B2:F2 B4:F4 B6:F6 B8:F8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99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ThisWorkbook.RAZ" altText="RAZ">
                <anchor moveWithCells="1" sizeWithCells="1">
                  <from>
                    <xdr:col>6</xdr:col>
                    <xdr:colOff>666750</xdr:colOff>
                    <xdr:row>0</xdr:row>
                    <xdr:rowOff>76200</xdr:rowOff>
                  </from>
                  <to>
                    <xdr:col>6</xdr:col>
                    <xdr:colOff>1457325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4">
    <pageSetUpPr fitToPage="1"/>
  </sheetPr>
  <dimension ref="A1:AE29"/>
  <sheetViews>
    <sheetView zoomScaleNormal="100" zoomScaleSheetLayoutView="75" workbookViewId="0">
      <selection activeCell="T28" sqref="T28"/>
    </sheetView>
  </sheetViews>
  <sheetFormatPr baseColWidth="10" defaultColWidth="50.7109375" defaultRowHeight="99.95" customHeight="1" x14ac:dyDescent="0.2"/>
  <cols>
    <col min="1" max="7" width="15.7109375" style="108" customWidth="1"/>
    <col min="8" max="8" width="15.7109375" style="108" hidden="1" customWidth="1"/>
    <col min="9" max="9" width="9.42578125" style="108" hidden="1" customWidth="1"/>
    <col min="10" max="10" width="15.7109375" style="108" hidden="1" customWidth="1"/>
    <col min="11" max="11" width="8.140625" style="108" hidden="1" customWidth="1"/>
    <col min="12" max="12" width="3" style="108" customWidth="1"/>
    <col min="13" max="19" width="15.7109375" style="108" customWidth="1"/>
    <col min="20" max="20" width="10.140625" style="108" customWidth="1"/>
    <col min="21" max="16384" width="50.7109375" style="108"/>
  </cols>
  <sheetData>
    <row r="1" spans="1:31" ht="30.75" customHeight="1" thickBot="1" x14ac:dyDescent="0.25">
      <c r="A1" s="284">
        <v>42944</v>
      </c>
      <c r="B1" s="347" t="s">
        <v>288</v>
      </c>
      <c r="C1" s="347"/>
      <c r="D1" s="347"/>
      <c r="F1" s="137"/>
    </row>
    <row r="2" spans="1:31" ht="24.95" hidden="1" customHeight="1" thickTop="1" x14ac:dyDescent="0.2">
      <c r="A2" s="109"/>
      <c r="B2" s="110"/>
      <c r="C2" s="110"/>
      <c r="D2" s="110"/>
      <c r="E2" s="110"/>
      <c r="F2" s="110"/>
      <c r="G2" s="110"/>
      <c r="H2" s="111"/>
      <c r="I2" s="110"/>
      <c r="J2" s="110"/>
      <c r="K2" s="110"/>
      <c r="L2" s="110"/>
      <c r="M2" s="112"/>
      <c r="N2" s="113"/>
      <c r="O2" s="113"/>
      <c r="P2" s="113"/>
      <c r="Q2" s="113"/>
      <c r="R2" s="113"/>
      <c r="S2" s="114"/>
      <c r="T2" s="348" t="s">
        <v>39</v>
      </c>
      <c r="U2" s="115"/>
      <c r="AE2" s="116" t="s">
        <v>31</v>
      </c>
    </row>
    <row r="3" spans="1:31" ht="24.95" hidden="1" customHeight="1" thickBot="1" x14ac:dyDescent="0.25">
      <c r="A3" s="117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9"/>
      <c r="M3" s="120">
        <v>0</v>
      </c>
      <c r="N3" s="121">
        <v>0</v>
      </c>
      <c r="O3" s="121">
        <v>0</v>
      </c>
      <c r="P3" s="121">
        <v>0</v>
      </c>
      <c r="Q3" s="121">
        <v>0</v>
      </c>
      <c r="R3" s="121">
        <v>0</v>
      </c>
      <c r="S3" s="122">
        <v>0</v>
      </c>
      <c r="T3" s="348"/>
    </row>
    <row r="4" spans="1:31" ht="24.95" hidden="1" customHeight="1" thickTop="1" x14ac:dyDescent="0.2">
      <c r="A4" s="112"/>
      <c r="B4" s="113"/>
      <c r="C4" s="113"/>
      <c r="D4" s="113"/>
      <c r="E4" s="113"/>
      <c r="F4" s="135"/>
      <c r="G4" s="135"/>
      <c r="H4" s="114"/>
      <c r="I4" s="348" t="s">
        <v>33</v>
      </c>
      <c r="K4" s="110"/>
      <c r="L4" s="123"/>
      <c r="M4" s="112"/>
      <c r="N4" s="113"/>
      <c r="O4" s="113"/>
      <c r="P4" s="113"/>
      <c r="Q4" s="114"/>
      <c r="R4" s="348" t="s">
        <v>40</v>
      </c>
    </row>
    <row r="5" spans="1:31" ht="24.95" hidden="1" customHeight="1" thickBot="1" x14ac:dyDescent="0.25">
      <c r="A5" s="120">
        <v>0</v>
      </c>
      <c r="B5" s="121">
        <v>0</v>
      </c>
      <c r="C5" s="121">
        <v>0</v>
      </c>
      <c r="D5" s="121">
        <v>0</v>
      </c>
      <c r="E5" s="121">
        <v>0</v>
      </c>
      <c r="F5" s="121">
        <v>0</v>
      </c>
      <c r="G5" s="285">
        <v>0</v>
      </c>
      <c r="H5" s="122">
        <v>0</v>
      </c>
      <c r="I5" s="348"/>
      <c r="J5" s="110"/>
      <c r="K5" s="110"/>
      <c r="L5" s="123"/>
      <c r="M5" s="120">
        <v>0</v>
      </c>
      <c r="N5" s="121">
        <v>0</v>
      </c>
      <c r="O5" s="121">
        <v>0</v>
      </c>
      <c r="P5" s="121">
        <v>0</v>
      </c>
      <c r="Q5" s="122">
        <v>0</v>
      </c>
      <c r="R5" s="348"/>
    </row>
    <row r="6" spans="1:31" ht="24.95" customHeight="1" thickTop="1" x14ac:dyDescent="0.2">
      <c r="A6" s="112"/>
      <c r="B6" s="113"/>
      <c r="C6" s="113"/>
      <c r="D6" s="113" t="s">
        <v>136</v>
      </c>
      <c r="E6" s="114" t="s">
        <v>137</v>
      </c>
      <c r="F6" s="348" t="s">
        <v>34</v>
      </c>
      <c r="G6" s="110" t="s">
        <v>260</v>
      </c>
      <c r="H6" s="110"/>
      <c r="I6" s="110"/>
      <c r="J6" s="110"/>
      <c r="K6" s="110"/>
      <c r="L6" s="119"/>
      <c r="M6" s="112" t="s">
        <v>430</v>
      </c>
      <c r="N6" s="113" t="s">
        <v>431</v>
      </c>
      <c r="O6" s="113" t="s">
        <v>432</v>
      </c>
      <c r="P6" s="114" t="s">
        <v>433</v>
      </c>
      <c r="Q6" s="348" t="s">
        <v>434</v>
      </c>
    </row>
    <row r="7" spans="1:31" ht="24.95" customHeight="1" thickBot="1" x14ac:dyDescent="0.25">
      <c r="A7" s="124">
        <v>0</v>
      </c>
      <c r="B7" s="121">
        <v>0</v>
      </c>
      <c r="C7" s="121">
        <v>0</v>
      </c>
      <c r="D7" s="121">
        <v>175</v>
      </c>
      <c r="E7" s="122">
        <v>125</v>
      </c>
      <c r="F7" s="348"/>
      <c r="G7" s="118"/>
      <c r="H7" s="118"/>
      <c r="I7" s="118"/>
      <c r="J7" s="118"/>
      <c r="K7" s="118"/>
      <c r="L7" s="110"/>
      <c r="M7" s="120">
        <v>2380</v>
      </c>
      <c r="N7" s="121">
        <v>2500</v>
      </c>
      <c r="O7" s="121">
        <v>2000</v>
      </c>
      <c r="P7" s="122">
        <v>875</v>
      </c>
      <c r="Q7" s="348"/>
    </row>
    <row r="8" spans="1:31" ht="24.95" customHeight="1" thickTop="1" x14ac:dyDescent="0.2">
      <c r="A8" s="109" t="s">
        <v>138</v>
      </c>
      <c r="B8" s="110" t="s">
        <v>260</v>
      </c>
      <c r="C8" s="110"/>
      <c r="D8" s="110"/>
      <c r="E8" s="110"/>
      <c r="F8" s="110"/>
      <c r="G8" s="110"/>
      <c r="H8" s="110"/>
      <c r="I8" s="110"/>
      <c r="J8" s="110"/>
      <c r="K8" s="110"/>
      <c r="L8" s="118"/>
      <c r="M8" s="125" t="s">
        <v>429</v>
      </c>
      <c r="N8" s="113"/>
      <c r="O8" s="114"/>
      <c r="P8" s="348" t="s">
        <v>434</v>
      </c>
    </row>
    <row r="9" spans="1:31" ht="24.95" customHeight="1" thickBot="1" x14ac:dyDescent="0.25">
      <c r="A9" s="117">
        <v>1125</v>
      </c>
      <c r="B9" s="118"/>
      <c r="C9" s="118"/>
      <c r="D9" s="118"/>
      <c r="E9" s="118"/>
      <c r="F9" s="118"/>
      <c r="G9" s="118"/>
      <c r="H9" s="118"/>
      <c r="I9" s="118"/>
      <c r="J9" s="118"/>
      <c r="K9" s="118"/>
      <c r="L9" s="110"/>
      <c r="M9" s="120">
        <v>1060</v>
      </c>
      <c r="N9" s="121">
        <v>0</v>
      </c>
      <c r="O9" s="122">
        <v>0</v>
      </c>
      <c r="P9" s="348"/>
    </row>
    <row r="10" spans="1:31" ht="24.95" customHeight="1" thickTop="1" x14ac:dyDescent="0.2">
      <c r="A10" s="109"/>
      <c r="B10" s="110"/>
      <c r="C10" s="110"/>
      <c r="D10" s="110"/>
      <c r="E10" s="110"/>
      <c r="F10" s="110"/>
      <c r="G10" s="110"/>
      <c r="H10" s="110"/>
      <c r="I10" s="110"/>
      <c r="J10" s="110"/>
      <c r="K10" s="110"/>
      <c r="L10" s="118"/>
      <c r="M10" s="126"/>
      <c r="N10" s="348"/>
    </row>
    <row r="11" spans="1:31" ht="24.95" customHeight="1" thickBot="1" x14ac:dyDescent="0.25">
      <c r="A11" s="117">
        <v>0</v>
      </c>
      <c r="B11" s="118"/>
      <c r="C11" s="118"/>
      <c r="D11" s="118"/>
      <c r="E11" s="118"/>
      <c r="F11" s="118"/>
      <c r="G11" s="118"/>
      <c r="H11" s="118"/>
      <c r="I11" s="118"/>
      <c r="J11" s="118"/>
      <c r="K11" s="118"/>
      <c r="L11" s="110"/>
      <c r="M11" s="117">
        <v>0</v>
      </c>
      <c r="N11" s="348"/>
    </row>
    <row r="12" spans="1:31" ht="24.95" customHeight="1" thickTop="1" x14ac:dyDescent="0.2">
      <c r="A12" s="109" t="s">
        <v>203</v>
      </c>
      <c r="B12" s="110" t="s">
        <v>260</v>
      </c>
      <c r="C12" s="110"/>
      <c r="D12" s="110"/>
      <c r="E12" s="110"/>
      <c r="F12" s="110"/>
      <c r="G12" s="110"/>
      <c r="H12" s="110"/>
      <c r="I12" s="110"/>
      <c r="J12" s="110"/>
      <c r="K12" s="110"/>
      <c r="L12" s="118"/>
      <c r="M12" s="127"/>
      <c r="N12" s="128"/>
      <c r="O12" s="129"/>
    </row>
    <row r="13" spans="1:31" ht="24.95" customHeight="1" thickBot="1" x14ac:dyDescent="0.25">
      <c r="A13" s="117">
        <v>1175</v>
      </c>
      <c r="B13" s="118"/>
      <c r="C13" s="118"/>
      <c r="D13" s="118"/>
      <c r="E13" s="118"/>
      <c r="F13" s="118"/>
      <c r="G13" s="118"/>
      <c r="H13" s="118"/>
      <c r="I13" s="118"/>
      <c r="J13" s="118"/>
      <c r="K13" s="118"/>
      <c r="L13" s="110"/>
      <c r="M13" s="120">
        <v>0</v>
      </c>
      <c r="N13" s="121">
        <v>0</v>
      </c>
      <c r="O13" s="122">
        <v>0</v>
      </c>
    </row>
    <row r="14" spans="1:31" ht="24.95" customHeight="1" thickTop="1" x14ac:dyDescent="0.2">
      <c r="A14" s="109" t="s">
        <v>205</v>
      </c>
      <c r="B14" s="154" t="s">
        <v>260</v>
      </c>
      <c r="C14" s="115"/>
      <c r="D14" s="115"/>
      <c r="E14" s="110"/>
      <c r="F14" s="115"/>
      <c r="G14" s="115"/>
      <c r="H14" s="115"/>
      <c r="I14" s="115"/>
      <c r="J14" s="115"/>
      <c r="K14" s="115"/>
      <c r="L14" s="118"/>
      <c r="M14" s="109"/>
    </row>
    <row r="15" spans="1:31" ht="24.95" customHeight="1" thickBot="1" x14ac:dyDescent="0.25">
      <c r="A15" s="117">
        <v>425</v>
      </c>
      <c r="B15" s="119"/>
      <c r="C15" s="119"/>
      <c r="D15" s="119"/>
      <c r="E15" s="119"/>
      <c r="F15" s="119"/>
      <c r="G15" s="119"/>
      <c r="H15" s="119"/>
      <c r="I15" s="119"/>
      <c r="J15" s="119"/>
      <c r="K15" s="119"/>
      <c r="M15" s="117">
        <v>0</v>
      </c>
    </row>
    <row r="16" spans="1:31" ht="24.95" customHeight="1" thickTop="1" x14ac:dyDescent="0.2">
      <c r="A16" s="127"/>
      <c r="B16" s="128"/>
      <c r="C16" s="128"/>
      <c r="D16" s="129"/>
      <c r="E16" s="349"/>
      <c r="L16" s="110"/>
      <c r="M16" s="112" t="s">
        <v>139</v>
      </c>
      <c r="N16" s="113" t="s">
        <v>140</v>
      </c>
      <c r="O16" s="113" t="s">
        <v>141</v>
      </c>
      <c r="P16" s="113" t="s">
        <v>142</v>
      </c>
      <c r="Q16" s="114" t="s">
        <v>143</v>
      </c>
      <c r="R16" s="116" t="s">
        <v>260</v>
      </c>
    </row>
    <row r="17" spans="1:17" ht="24.95" customHeight="1" thickBot="1" x14ac:dyDescent="0.25">
      <c r="A17" s="130">
        <v>0</v>
      </c>
      <c r="B17" s="131">
        <v>0</v>
      </c>
      <c r="C17" s="131">
        <v>0</v>
      </c>
      <c r="D17" s="132">
        <v>0</v>
      </c>
      <c r="E17" s="349"/>
      <c r="L17" s="118"/>
      <c r="M17" s="120">
        <v>75</v>
      </c>
      <c r="N17" s="121">
        <v>85</v>
      </c>
      <c r="O17" s="121">
        <v>178</v>
      </c>
      <c r="P17" s="121">
        <v>99</v>
      </c>
      <c r="Q17" s="122">
        <v>90</v>
      </c>
    </row>
    <row r="18" spans="1:17" ht="24.95" customHeight="1" thickTop="1" x14ac:dyDescent="0.2">
      <c r="L18" s="110"/>
      <c r="M18" s="112"/>
      <c r="N18" s="114"/>
    </row>
    <row r="19" spans="1:17" ht="24.95" customHeight="1" thickBot="1" x14ac:dyDescent="0.25">
      <c r="L19" s="119"/>
      <c r="M19" s="120">
        <v>0</v>
      </c>
      <c r="N19" s="122">
        <v>0</v>
      </c>
    </row>
    <row r="20" spans="1:17" ht="24.95" customHeight="1" thickTop="1" x14ac:dyDescent="0.2">
      <c r="M20" s="109"/>
    </row>
    <row r="21" spans="1:17" ht="24.95" customHeight="1" thickBot="1" x14ac:dyDescent="0.25">
      <c r="M21" s="117">
        <v>0</v>
      </c>
    </row>
    <row r="22" spans="1:17" ht="24.95" customHeight="1" thickTop="1" x14ac:dyDescent="0.2">
      <c r="M22" s="109" t="s">
        <v>204</v>
      </c>
      <c r="N22" s="116" t="s">
        <v>260</v>
      </c>
    </row>
    <row r="23" spans="1:17" ht="24.95" customHeight="1" thickBot="1" x14ac:dyDescent="0.25">
      <c r="M23" s="117">
        <v>750</v>
      </c>
    </row>
    <row r="24" spans="1:17" ht="24.95" customHeight="1" thickTop="1" x14ac:dyDescent="0.2">
      <c r="M24" s="112"/>
      <c r="N24" s="113"/>
      <c r="O24" s="113"/>
      <c r="P24" s="114"/>
      <c r="Q24" s="348" t="s">
        <v>32</v>
      </c>
    </row>
    <row r="25" spans="1:17" ht="24.95" customHeight="1" thickBot="1" x14ac:dyDescent="0.25">
      <c r="M25" s="120">
        <v>0</v>
      </c>
      <c r="N25" s="121">
        <v>0</v>
      </c>
      <c r="O25" s="121">
        <v>0</v>
      </c>
      <c r="P25" s="122">
        <v>0</v>
      </c>
      <c r="Q25" s="348"/>
    </row>
    <row r="26" spans="1:17" ht="24.95" customHeight="1" thickTop="1" x14ac:dyDescent="0.2">
      <c r="M26" s="133" t="s">
        <v>145</v>
      </c>
      <c r="N26" s="348"/>
    </row>
    <row r="27" spans="1:17" ht="24.95" customHeight="1" thickBot="1" x14ac:dyDescent="0.25">
      <c r="M27" s="117">
        <v>300</v>
      </c>
      <c r="N27" s="348"/>
    </row>
    <row r="28" spans="1:17" ht="24.95" customHeight="1" thickTop="1" x14ac:dyDescent="0.2"/>
    <row r="29" spans="1:17" ht="24.95" customHeight="1" x14ac:dyDescent="0.2">
      <c r="C29" s="108" t="s">
        <v>9</v>
      </c>
      <c r="D29" s="134">
        <f>SUM(A3:S3,A5:H5,A7:E7,A9:O9,A11:M11,A13:O13,A15:M15,A17:D17,M17:Q17,M19:N19,M21,M23,M25:P25,M27,M7:P7,M5:Q5)</f>
        <v>13417</v>
      </c>
    </row>
  </sheetData>
  <mergeCells count="11">
    <mergeCell ref="B1:D1"/>
    <mergeCell ref="Q24:Q25"/>
    <mergeCell ref="N26:N27"/>
    <mergeCell ref="E16:E17"/>
    <mergeCell ref="T2:T3"/>
    <mergeCell ref="R4:R5"/>
    <mergeCell ref="Q6:Q7"/>
    <mergeCell ref="P8:P9"/>
    <mergeCell ref="N10:N11"/>
    <mergeCell ref="I4:I5"/>
    <mergeCell ref="F6:F7"/>
  </mergeCells>
  <dataValidations count="1">
    <dataValidation type="list" allowBlank="1" showInputMessage="1" sqref="A2 A4:H4 A6:E6 A8 A10 A12 A14 A16:D16 M26 M24:P24 M22 M20 M18:N18 M16:Q16 M14 M12:O12 M10 M8:O8 M2:S2 M4:Q4 M6:P6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70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5" r:id="rId4" name="Button 3">
              <controlPr defaultSize="0" print="0" autoFill="0" autoPict="0" macro="[0]!ThisWorkbook.RAZ" altText="RAZ">
                <anchor moveWithCells="1" sizeWithCells="1">
                  <from>
                    <xdr:col>0</xdr:col>
                    <xdr:colOff>104775</xdr:colOff>
                    <xdr:row>0</xdr:row>
                    <xdr:rowOff>0</xdr:rowOff>
                  </from>
                  <to>
                    <xdr:col>0</xdr:col>
                    <xdr:colOff>133350</xdr:colOff>
                    <xdr:row>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111">
    <pageSetUpPr fitToPage="1"/>
  </sheetPr>
  <dimension ref="A1:L53"/>
  <sheetViews>
    <sheetView zoomScale="85" zoomScaleNormal="85" zoomScaleSheetLayoutView="50" workbookViewId="0">
      <selection activeCell="G36" sqref="G36"/>
    </sheetView>
  </sheetViews>
  <sheetFormatPr baseColWidth="10" defaultColWidth="30.7109375" defaultRowHeight="39.950000000000003" customHeight="1" x14ac:dyDescent="0.2"/>
  <cols>
    <col min="1" max="1" width="9.85546875" style="108" customWidth="1"/>
    <col min="2" max="2" width="20.140625" style="108" customWidth="1"/>
    <col min="3" max="16384" width="30.7109375" style="108"/>
  </cols>
  <sheetData>
    <row r="1" spans="1:12" ht="39.950000000000003" customHeight="1" thickBot="1" x14ac:dyDescent="0.25">
      <c r="A1" s="356">
        <f>Granulatrice!A1:B1</f>
        <v>43007</v>
      </c>
      <c r="B1" s="356"/>
      <c r="C1" s="322" t="s">
        <v>289</v>
      </c>
      <c r="D1" s="322"/>
      <c r="E1" s="115"/>
      <c r="F1" s="184"/>
      <c r="G1" s="136"/>
      <c r="H1" s="137"/>
    </row>
    <row r="2" spans="1:12" ht="30" customHeight="1" thickTop="1" x14ac:dyDescent="0.2">
      <c r="A2" s="350" t="s">
        <v>16</v>
      </c>
      <c r="B2" s="355" t="s">
        <v>10</v>
      </c>
      <c r="C2" s="138" t="s">
        <v>369</v>
      </c>
      <c r="D2" s="139" t="s">
        <v>374</v>
      </c>
      <c r="E2" s="139" t="s">
        <v>374</v>
      </c>
      <c r="F2" s="140" t="s">
        <v>147</v>
      </c>
      <c r="G2" s="140"/>
      <c r="H2" s="139" t="s">
        <v>366</v>
      </c>
      <c r="I2" s="141"/>
      <c r="J2" s="116"/>
      <c r="K2" s="141"/>
      <c r="L2" s="141"/>
    </row>
    <row r="3" spans="1:12" ht="30" customHeight="1" x14ac:dyDescent="0.2">
      <c r="A3" s="351"/>
      <c r="B3" s="353"/>
      <c r="C3" s="142">
        <v>1250</v>
      </c>
      <c r="D3" s="143">
        <v>1000</v>
      </c>
      <c r="E3" s="142">
        <v>1000</v>
      </c>
      <c r="F3" s="142">
        <v>800</v>
      </c>
      <c r="G3" s="142"/>
      <c r="H3" s="142">
        <v>800</v>
      </c>
      <c r="I3" s="118"/>
      <c r="J3" s="118"/>
      <c r="K3" s="118"/>
      <c r="L3" s="118"/>
    </row>
    <row r="4" spans="1:12" ht="30" customHeight="1" x14ac:dyDescent="0.2">
      <c r="A4" s="351"/>
      <c r="B4" s="353" t="s">
        <v>13</v>
      </c>
      <c r="C4" s="144" t="s">
        <v>150</v>
      </c>
      <c r="D4" s="140" t="s">
        <v>374</v>
      </c>
      <c r="E4" s="140" t="s">
        <v>374</v>
      </c>
      <c r="F4" s="140" t="s">
        <v>147</v>
      </c>
      <c r="G4" s="140"/>
      <c r="H4" s="144" t="s">
        <v>366</v>
      </c>
      <c r="I4" s="118"/>
    </row>
    <row r="5" spans="1:12" ht="30" customHeight="1" x14ac:dyDescent="0.2">
      <c r="A5" s="351"/>
      <c r="B5" s="353"/>
      <c r="C5" s="142">
        <v>820</v>
      </c>
      <c r="D5" s="143">
        <v>1000</v>
      </c>
      <c r="E5" s="142">
        <v>1000</v>
      </c>
      <c r="F5" s="142">
        <v>800</v>
      </c>
      <c r="G5" s="142"/>
      <c r="H5" s="145">
        <v>800</v>
      </c>
      <c r="J5" s="116"/>
    </row>
    <row r="6" spans="1:12" ht="30" customHeight="1" x14ac:dyDescent="0.2">
      <c r="A6" s="351"/>
      <c r="B6" s="353" t="s">
        <v>11</v>
      </c>
      <c r="C6" s="140" t="s">
        <v>371</v>
      </c>
      <c r="D6" s="140" t="s">
        <v>374</v>
      </c>
      <c r="E6" s="140" t="s">
        <v>374</v>
      </c>
      <c r="F6" s="140" t="s">
        <v>147</v>
      </c>
      <c r="G6" s="140"/>
      <c r="H6" s="146" t="s">
        <v>366</v>
      </c>
      <c r="J6" s="118"/>
    </row>
    <row r="7" spans="1:12" ht="30" customHeight="1" thickBot="1" x14ac:dyDescent="0.25">
      <c r="A7" s="352"/>
      <c r="B7" s="354"/>
      <c r="C7" s="147">
        <v>1000</v>
      </c>
      <c r="D7" s="147">
        <v>1000</v>
      </c>
      <c r="E7" s="147">
        <v>1000</v>
      </c>
      <c r="F7" s="147">
        <v>800</v>
      </c>
      <c r="G7" s="147"/>
      <c r="H7" s="147">
        <v>800</v>
      </c>
    </row>
    <row r="8" spans="1:12" ht="30" customHeight="1" thickTop="1" x14ac:dyDescent="0.2">
      <c r="A8" s="350" t="s">
        <v>15</v>
      </c>
      <c r="B8" s="355" t="s">
        <v>10</v>
      </c>
      <c r="C8" s="139" t="s">
        <v>373</v>
      </c>
      <c r="D8" s="140" t="s">
        <v>374</v>
      </c>
      <c r="E8" s="139" t="s">
        <v>374</v>
      </c>
      <c r="F8" s="140" t="s">
        <v>147</v>
      </c>
      <c r="G8" s="140"/>
      <c r="H8" s="139" t="s">
        <v>366</v>
      </c>
    </row>
    <row r="9" spans="1:12" ht="30" customHeight="1" x14ac:dyDescent="0.2">
      <c r="A9" s="351"/>
      <c r="B9" s="353"/>
      <c r="C9" s="142">
        <v>1200</v>
      </c>
      <c r="D9" s="143">
        <v>1000</v>
      </c>
      <c r="E9" s="142">
        <v>1000</v>
      </c>
      <c r="F9" s="142">
        <v>800</v>
      </c>
      <c r="G9" s="142"/>
      <c r="H9" s="142">
        <v>800</v>
      </c>
    </row>
    <row r="10" spans="1:12" ht="30" customHeight="1" x14ac:dyDescent="0.2">
      <c r="A10" s="351"/>
      <c r="B10" s="353" t="s">
        <v>13</v>
      </c>
      <c r="C10" s="140" t="s">
        <v>146</v>
      </c>
      <c r="D10" s="140" t="s">
        <v>374</v>
      </c>
      <c r="E10" s="144" t="s">
        <v>374</v>
      </c>
      <c r="F10" s="140" t="s">
        <v>147</v>
      </c>
      <c r="G10" s="140"/>
      <c r="H10" s="144" t="s">
        <v>366</v>
      </c>
    </row>
    <row r="11" spans="1:12" ht="30" customHeight="1" x14ac:dyDescent="0.2">
      <c r="A11" s="351"/>
      <c r="B11" s="353"/>
      <c r="C11" s="148">
        <v>800</v>
      </c>
      <c r="D11" s="143">
        <v>1000</v>
      </c>
      <c r="E11" s="145">
        <v>1000</v>
      </c>
      <c r="F11" s="142">
        <v>800</v>
      </c>
      <c r="G11" s="142"/>
      <c r="H11" s="145">
        <v>800</v>
      </c>
    </row>
    <row r="12" spans="1:12" ht="30" customHeight="1" x14ac:dyDescent="0.2">
      <c r="A12" s="351"/>
      <c r="B12" s="353" t="s">
        <v>11</v>
      </c>
      <c r="C12" s="146" t="s">
        <v>146</v>
      </c>
      <c r="D12" s="140" t="s">
        <v>374</v>
      </c>
      <c r="E12" s="140" t="s">
        <v>374</v>
      </c>
      <c r="F12" s="140" t="s">
        <v>147</v>
      </c>
      <c r="G12" s="140"/>
      <c r="H12" s="146" t="s">
        <v>366</v>
      </c>
    </row>
    <row r="13" spans="1:12" ht="30" customHeight="1" thickBot="1" x14ac:dyDescent="0.25">
      <c r="A13" s="352"/>
      <c r="B13" s="354"/>
      <c r="C13" s="147">
        <v>500</v>
      </c>
      <c r="D13" s="147">
        <v>1000</v>
      </c>
      <c r="E13" s="147">
        <v>1000</v>
      </c>
      <c r="F13" s="147">
        <v>800</v>
      </c>
      <c r="G13" s="147"/>
      <c r="H13" s="147">
        <v>800</v>
      </c>
    </row>
    <row r="14" spans="1:12" ht="30" customHeight="1" thickTop="1" x14ac:dyDescent="0.2">
      <c r="A14" s="350" t="s">
        <v>14</v>
      </c>
      <c r="B14" s="355" t="s">
        <v>10</v>
      </c>
      <c r="C14" s="139" t="s">
        <v>144</v>
      </c>
      <c r="D14" s="140" t="s">
        <v>374</v>
      </c>
      <c r="E14" s="139" t="s">
        <v>374</v>
      </c>
      <c r="F14" s="140" t="s">
        <v>147</v>
      </c>
      <c r="G14" s="140"/>
      <c r="H14" s="139" t="s">
        <v>366</v>
      </c>
    </row>
    <row r="15" spans="1:12" ht="30" customHeight="1" x14ac:dyDescent="0.2">
      <c r="A15" s="351"/>
      <c r="B15" s="353"/>
      <c r="C15" s="142">
        <v>800</v>
      </c>
      <c r="D15" s="143">
        <v>1000</v>
      </c>
      <c r="E15" s="142">
        <v>1000</v>
      </c>
      <c r="F15" s="142">
        <v>800</v>
      </c>
      <c r="G15" s="142"/>
      <c r="H15" s="142">
        <v>800</v>
      </c>
    </row>
    <row r="16" spans="1:12" ht="30" customHeight="1" x14ac:dyDescent="0.2">
      <c r="A16" s="351"/>
      <c r="B16" s="353" t="s">
        <v>13</v>
      </c>
      <c r="C16" s="140" t="s">
        <v>150</v>
      </c>
      <c r="D16" s="140" t="s">
        <v>374</v>
      </c>
      <c r="E16" s="144" t="s">
        <v>374</v>
      </c>
      <c r="F16" s="140" t="s">
        <v>147</v>
      </c>
      <c r="G16" s="140"/>
      <c r="H16" s="144" t="s">
        <v>366</v>
      </c>
    </row>
    <row r="17" spans="1:11" ht="30" customHeight="1" x14ac:dyDescent="0.2">
      <c r="A17" s="351"/>
      <c r="B17" s="353"/>
      <c r="C17" s="148">
        <v>848</v>
      </c>
      <c r="D17" s="143">
        <v>1000</v>
      </c>
      <c r="E17" s="145">
        <v>1000</v>
      </c>
      <c r="F17" s="142">
        <v>800</v>
      </c>
      <c r="G17" s="142"/>
      <c r="H17" s="145">
        <v>800</v>
      </c>
    </row>
    <row r="18" spans="1:11" ht="30" customHeight="1" x14ac:dyDescent="0.2">
      <c r="A18" s="351"/>
      <c r="B18" s="353" t="s">
        <v>11</v>
      </c>
      <c r="C18" s="140" t="s">
        <v>146</v>
      </c>
      <c r="D18" s="140" t="s">
        <v>374</v>
      </c>
      <c r="E18" s="140" t="s">
        <v>374</v>
      </c>
      <c r="F18" s="140"/>
      <c r="G18" s="140"/>
      <c r="H18" s="146" t="s">
        <v>366</v>
      </c>
    </row>
    <row r="19" spans="1:11" ht="30" customHeight="1" thickBot="1" x14ac:dyDescent="0.25">
      <c r="A19" s="352"/>
      <c r="B19" s="354"/>
      <c r="C19" s="147">
        <v>800</v>
      </c>
      <c r="D19" s="147">
        <v>2000</v>
      </c>
      <c r="E19" s="147">
        <v>2000</v>
      </c>
      <c r="F19" s="147"/>
      <c r="G19" s="147"/>
      <c r="H19" s="147">
        <v>800</v>
      </c>
    </row>
    <row r="20" spans="1:11" ht="30" customHeight="1" thickTop="1" x14ac:dyDescent="0.2">
      <c r="A20" s="350" t="s">
        <v>12</v>
      </c>
      <c r="B20" s="355" t="s">
        <v>10</v>
      </c>
      <c r="C20" s="139"/>
      <c r="D20" s="140"/>
      <c r="E20" s="139"/>
      <c r="F20" s="140" t="s">
        <v>147</v>
      </c>
      <c r="G20" s="140"/>
      <c r="H20" s="139" t="s">
        <v>366</v>
      </c>
    </row>
    <row r="21" spans="1:11" ht="30" customHeight="1" x14ac:dyDescent="0.2">
      <c r="A21" s="351"/>
      <c r="B21" s="353"/>
      <c r="C21" s="142"/>
      <c r="D21" s="142"/>
      <c r="E21" s="142"/>
      <c r="F21" s="142">
        <v>800</v>
      </c>
      <c r="G21" s="143"/>
      <c r="H21" s="142">
        <v>800</v>
      </c>
    </row>
    <row r="22" spans="1:11" ht="30" customHeight="1" x14ac:dyDescent="0.2">
      <c r="A22" s="351"/>
      <c r="B22" s="353" t="s">
        <v>13</v>
      </c>
      <c r="C22" s="140"/>
      <c r="D22" s="140"/>
      <c r="E22" s="144"/>
      <c r="F22" s="140"/>
      <c r="G22" s="140"/>
      <c r="H22" s="144" t="s">
        <v>366</v>
      </c>
    </row>
    <row r="23" spans="1:11" ht="30" customHeight="1" x14ac:dyDescent="0.2">
      <c r="A23" s="351"/>
      <c r="B23" s="353"/>
      <c r="C23" s="149"/>
      <c r="D23" s="145"/>
      <c r="E23" s="145"/>
      <c r="F23" s="142"/>
      <c r="G23" s="150"/>
      <c r="H23" s="145">
        <v>800</v>
      </c>
    </row>
    <row r="24" spans="1:11" ht="30" customHeight="1" x14ac:dyDescent="0.2">
      <c r="A24" s="351"/>
      <c r="B24" s="353" t="s">
        <v>11</v>
      </c>
      <c r="C24" s="140"/>
      <c r="D24" s="140"/>
      <c r="E24" s="140"/>
      <c r="F24" s="140"/>
      <c r="G24" s="140" t="s">
        <v>366</v>
      </c>
      <c r="H24" s="146" t="s">
        <v>366</v>
      </c>
    </row>
    <row r="25" spans="1:11" ht="30" customHeight="1" thickBot="1" x14ac:dyDescent="0.25">
      <c r="A25" s="352"/>
      <c r="B25" s="354"/>
      <c r="C25" s="151"/>
      <c r="D25" s="151"/>
      <c r="E25" s="151"/>
      <c r="F25" s="152"/>
      <c r="G25" s="152">
        <v>800</v>
      </c>
      <c r="H25" s="147">
        <v>800</v>
      </c>
    </row>
    <row r="26" spans="1:11" ht="30" customHeight="1" thickTop="1" x14ac:dyDescent="0.2">
      <c r="A26" s="153"/>
      <c r="B26" s="154"/>
      <c r="C26" s="139"/>
      <c r="D26" s="155"/>
      <c r="E26" s="155"/>
      <c r="F26" s="156"/>
      <c r="G26" s="156"/>
      <c r="H26" s="146" t="s">
        <v>366</v>
      </c>
    </row>
    <row r="27" spans="1:11" ht="30" customHeight="1" thickBot="1" x14ac:dyDescent="0.25">
      <c r="A27" s="153"/>
      <c r="B27" s="154"/>
      <c r="C27" s="147"/>
      <c r="D27" s="155"/>
      <c r="E27" s="155"/>
      <c r="F27" s="156"/>
      <c r="G27" s="156"/>
      <c r="H27" s="147">
        <v>1600</v>
      </c>
    </row>
    <row r="28" spans="1:11" ht="30" customHeight="1" thickTop="1" x14ac:dyDescent="0.2">
      <c r="A28" s="153"/>
      <c r="B28" s="154"/>
      <c r="C28" s="60" t="s">
        <v>0</v>
      </c>
      <c r="D28" s="289" t="s">
        <v>1</v>
      </c>
      <c r="E28" s="289" t="s">
        <v>2</v>
      </c>
      <c r="F28" s="289" t="s">
        <v>3</v>
      </c>
      <c r="G28" s="289" t="s">
        <v>36</v>
      </c>
      <c r="H28" s="289" t="s">
        <v>4</v>
      </c>
    </row>
    <row r="29" spans="1:11" ht="39.950000000000003" customHeight="1" x14ac:dyDescent="0.2">
      <c r="A29" s="153"/>
      <c r="B29" s="154"/>
      <c r="C29" s="155"/>
      <c r="D29" s="155"/>
      <c r="E29" s="155"/>
      <c r="F29" s="156"/>
      <c r="G29" s="156"/>
      <c r="H29" s="118"/>
    </row>
    <row r="30" spans="1:11" ht="39.950000000000003" customHeight="1" x14ac:dyDescent="0.2">
      <c r="J30" s="108">
        <v>1</v>
      </c>
      <c r="K30" s="108">
        <f ca="1">SUMIF(J21:K23,1,K21:K23)</f>
        <v>0</v>
      </c>
    </row>
    <row r="31" spans="1:11" ht="39.950000000000003" customHeight="1" x14ac:dyDescent="0.2">
      <c r="D31" s="115"/>
      <c r="E31" s="115"/>
      <c r="F31" s="115"/>
      <c r="G31" s="115"/>
      <c r="H31" s="115"/>
    </row>
    <row r="32" spans="1:11" ht="39.950000000000003" customHeight="1" x14ac:dyDescent="0.2">
      <c r="B32" s="310" t="s">
        <v>9</v>
      </c>
      <c r="C32" s="311">
        <f>SUM(C3:H3,C5:H5,C7:H7,C9:H9,C11:H11,C13:H13,C15:H15,C17:H17,C19:H19,C21:H21,C23:H23,C25:H25,H27,C27)</f>
        <v>47218</v>
      </c>
      <c r="D32" s="115"/>
      <c r="E32" s="115"/>
      <c r="F32" s="115"/>
      <c r="G32" s="115"/>
      <c r="H32" s="115"/>
    </row>
    <row r="33" spans="2:11" ht="39.950000000000003" customHeight="1" x14ac:dyDescent="0.2">
      <c r="D33" s="115"/>
      <c r="E33" s="115"/>
      <c r="F33" s="115"/>
      <c r="G33" s="115"/>
      <c r="H33" s="115"/>
    </row>
    <row r="34" spans="2:11" ht="39.950000000000003" customHeight="1" x14ac:dyDescent="0.2">
      <c r="D34" s="115"/>
      <c r="E34" s="115"/>
      <c r="F34" s="115"/>
      <c r="G34" s="115"/>
      <c r="H34" s="115"/>
    </row>
    <row r="35" spans="2:11" ht="39.950000000000003" customHeight="1" x14ac:dyDescent="0.2">
      <c r="B35" s="119"/>
      <c r="C35" s="118"/>
      <c r="D35" s="118"/>
      <c r="E35" s="158"/>
      <c r="F35" s="123"/>
      <c r="G35" s="123"/>
      <c r="H35" s="115"/>
      <c r="I35" s="115"/>
      <c r="J35" s="108">
        <v>2</v>
      </c>
      <c r="K35" s="108">
        <f ca="1">SUMIF(J21:K23,2,K21:K23)</f>
        <v>0</v>
      </c>
    </row>
    <row r="36" spans="2:11" ht="39.950000000000003" customHeight="1" x14ac:dyDescent="0.2">
      <c r="B36" s="110"/>
      <c r="C36" s="118"/>
      <c r="D36" s="118"/>
      <c r="E36" s="158"/>
      <c r="F36" s="159"/>
      <c r="G36" s="159"/>
    </row>
    <row r="37" spans="2:11" ht="39.950000000000003" customHeight="1" x14ac:dyDescent="0.2">
      <c r="B37" s="110"/>
      <c r="C37" s="118"/>
      <c r="D37" s="118"/>
      <c r="E37" s="158"/>
      <c r="F37" s="159"/>
      <c r="G37" s="159"/>
    </row>
    <row r="38" spans="2:11" ht="38.25" customHeight="1" x14ac:dyDescent="0.2">
      <c r="B38" s="160"/>
      <c r="C38" s="118"/>
      <c r="D38" s="118"/>
      <c r="E38" s="158"/>
      <c r="F38" s="159"/>
      <c r="G38" s="123"/>
      <c r="H38" s="154"/>
      <c r="I38" s="115"/>
    </row>
    <row r="39" spans="2:11" ht="39.950000000000003" customHeight="1" x14ac:dyDescent="0.2">
      <c r="B39" s="110"/>
      <c r="C39" s="118"/>
      <c r="D39" s="118"/>
      <c r="E39" s="158"/>
      <c r="F39" s="159"/>
      <c r="G39" s="123"/>
      <c r="H39" s="154"/>
      <c r="I39" s="115"/>
    </row>
    <row r="40" spans="2:11" ht="39.950000000000003" customHeight="1" x14ac:dyDescent="0.2">
      <c r="B40" s="110"/>
      <c r="C40" s="118"/>
      <c r="D40" s="118"/>
      <c r="E40" s="158"/>
      <c r="F40" s="159"/>
      <c r="G40" s="159"/>
    </row>
    <row r="41" spans="2:11" ht="39.75" customHeight="1" x14ac:dyDescent="0.2">
      <c r="B41" s="110"/>
      <c r="C41" s="118"/>
      <c r="D41" s="118"/>
      <c r="E41" s="158"/>
      <c r="F41" s="159"/>
      <c r="G41" s="159"/>
    </row>
    <row r="42" spans="2:11" ht="39.75" customHeight="1" x14ac:dyDescent="0.2">
      <c r="B42" s="110"/>
      <c r="C42" s="118"/>
      <c r="D42" s="118"/>
      <c r="E42" s="158"/>
      <c r="F42" s="159"/>
      <c r="G42" s="159"/>
    </row>
    <row r="43" spans="2:11" ht="39.950000000000003" customHeight="1" x14ac:dyDescent="0.2">
      <c r="B43" s="110"/>
      <c r="C43" s="118"/>
      <c r="D43" s="118"/>
      <c r="E43" s="158"/>
      <c r="F43" s="159"/>
      <c r="G43" s="159"/>
    </row>
    <row r="44" spans="2:11" ht="39.950000000000003" customHeight="1" x14ac:dyDescent="0.2">
      <c r="B44" s="110"/>
      <c r="C44" s="118"/>
      <c r="D44" s="118"/>
      <c r="E44" s="158"/>
      <c r="F44" s="159"/>
      <c r="G44" s="159"/>
    </row>
    <row r="45" spans="2:11" ht="39.950000000000003" customHeight="1" x14ac:dyDescent="0.2">
      <c r="B45" s="116"/>
      <c r="C45" s="118"/>
      <c r="D45" s="118"/>
      <c r="E45" s="158"/>
      <c r="F45" s="159"/>
      <c r="G45" s="159"/>
    </row>
    <row r="46" spans="2:11" ht="39.950000000000003" customHeight="1" x14ac:dyDescent="0.2">
      <c r="B46" s="116"/>
      <c r="C46" s="118"/>
      <c r="D46" s="118"/>
      <c r="E46" s="158"/>
      <c r="F46" s="158"/>
      <c r="G46" s="159"/>
    </row>
    <row r="47" spans="2:11" ht="39.950000000000003" customHeight="1" x14ac:dyDescent="0.2">
      <c r="B47" s="116"/>
      <c r="C47" s="118"/>
      <c r="D47" s="118"/>
      <c r="E47" s="158"/>
      <c r="F47" s="158"/>
      <c r="G47" s="159"/>
    </row>
    <row r="48" spans="2:11" ht="39.950000000000003" customHeight="1" x14ac:dyDescent="0.2">
      <c r="B48" s="116"/>
      <c r="C48" s="118"/>
      <c r="D48" s="118"/>
      <c r="E48" s="158"/>
      <c r="F48" s="159"/>
      <c r="G48" s="159"/>
    </row>
    <row r="49" spans="2:7" ht="39.950000000000003" customHeight="1" x14ac:dyDescent="0.2">
      <c r="B49" s="116"/>
      <c r="C49" s="118"/>
      <c r="D49" s="118"/>
      <c r="E49" s="158"/>
      <c r="F49" s="159"/>
      <c r="G49" s="159"/>
    </row>
    <row r="50" spans="2:7" ht="39.950000000000003" customHeight="1" x14ac:dyDescent="0.2">
      <c r="B50" s="116"/>
      <c r="C50" s="118"/>
      <c r="D50" s="118"/>
      <c r="E50" s="158"/>
      <c r="F50" s="159"/>
      <c r="G50" s="159"/>
    </row>
    <row r="51" spans="2:7" ht="39.950000000000003" customHeight="1" x14ac:dyDescent="0.2">
      <c r="B51" s="161"/>
      <c r="C51" s="162"/>
      <c r="D51" s="158"/>
      <c r="E51" s="159"/>
      <c r="F51" s="159"/>
      <c r="G51" s="159"/>
    </row>
    <row r="52" spans="2:7" ht="39.950000000000003" customHeight="1" x14ac:dyDescent="0.2">
      <c r="B52" s="116"/>
      <c r="C52" s="157"/>
      <c r="E52" s="157"/>
    </row>
    <row r="53" spans="2:7" ht="39.950000000000003" customHeight="1" x14ac:dyDescent="0.2">
      <c r="B53" s="161"/>
      <c r="C53" s="157"/>
      <c r="D53" s="157"/>
    </row>
  </sheetData>
  <mergeCells count="18">
    <mergeCell ref="C1:D1"/>
    <mergeCell ref="A1:B1"/>
    <mergeCell ref="A20:A25"/>
    <mergeCell ref="A14:A19"/>
    <mergeCell ref="A8:A13"/>
    <mergeCell ref="A2:A7"/>
    <mergeCell ref="B12:B13"/>
    <mergeCell ref="B10:B11"/>
    <mergeCell ref="B8:B9"/>
    <mergeCell ref="B6:B7"/>
    <mergeCell ref="B4:B5"/>
    <mergeCell ref="B2:B3"/>
    <mergeCell ref="B24:B25"/>
    <mergeCell ref="B22:B23"/>
    <mergeCell ref="B20:B21"/>
    <mergeCell ref="B18:B19"/>
    <mergeCell ref="B16:B17"/>
    <mergeCell ref="B14:B15"/>
  </mergeCells>
  <dataValidations count="1">
    <dataValidation type="list" allowBlank="1" showInputMessage="1" sqref="C2:H2 C4:H4 C6:H6 C8:H8 C10:H10 C12:H12 C14:H14 C16:H16 C18:H18 C20:H20 C22:H22 C24:H24 C26 H26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46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00" r:id="rId4" name="Button 12">
              <controlPr defaultSize="0" print="0" autoFill="0" autoPict="0" macro="[0]!ThisWorkbook.RAZ" altText="RAZ">
                <anchor moveWithCells="1" sizeWithCells="1">
                  <from>
                    <xdr:col>6</xdr:col>
                    <xdr:colOff>19050</xdr:colOff>
                    <xdr:row>0</xdr:row>
                    <xdr:rowOff>152400</xdr:rowOff>
                  </from>
                  <to>
                    <xdr:col>6</xdr:col>
                    <xdr:colOff>638175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F17"/>
  <sheetViews>
    <sheetView workbookViewId="0">
      <selection activeCell="E17" sqref="E17"/>
    </sheetView>
  </sheetViews>
  <sheetFormatPr baseColWidth="10" defaultRowHeight="12.75" x14ac:dyDescent="0.2"/>
  <cols>
    <col min="1" max="1" width="12.7109375" bestFit="1" customWidth="1"/>
    <col min="2" max="2" width="34.7109375" bestFit="1" customWidth="1"/>
    <col min="3" max="3" width="16" customWidth="1"/>
  </cols>
  <sheetData>
    <row r="1" spans="1:6" ht="36" customHeight="1" x14ac:dyDescent="0.2">
      <c r="A1" s="284">
        <f>Granulatrice!A1:B1</f>
        <v>43007</v>
      </c>
      <c r="B1" s="286" t="s">
        <v>55</v>
      </c>
      <c r="C1" s="93"/>
      <c r="F1" s="183"/>
    </row>
    <row r="3" spans="1:6" ht="13.5" thickBot="1" x14ac:dyDescent="0.25"/>
    <row r="4" spans="1:6" ht="24.95" customHeight="1" thickTop="1" thickBot="1" x14ac:dyDescent="0.25">
      <c r="A4" s="90" t="s">
        <v>381</v>
      </c>
      <c r="B4" s="92" t="s">
        <v>366</v>
      </c>
      <c r="C4" s="91">
        <f>800+750+480</f>
        <v>2030</v>
      </c>
    </row>
    <row r="5" spans="1:6" ht="24.95" customHeight="1" thickTop="1" thickBot="1" x14ac:dyDescent="0.25">
      <c r="A5" s="90" t="s">
        <v>381</v>
      </c>
      <c r="B5" s="92" t="s">
        <v>336</v>
      </c>
      <c r="C5" s="91">
        <v>1900</v>
      </c>
    </row>
    <row r="6" spans="1:6" ht="24.95" customHeight="1" thickTop="1" thickBot="1" x14ac:dyDescent="0.25">
      <c r="A6" s="90" t="s">
        <v>381</v>
      </c>
      <c r="B6" s="92" t="s">
        <v>377</v>
      </c>
      <c r="C6" s="91">
        <v>500</v>
      </c>
    </row>
    <row r="7" spans="1:6" ht="24.95" customHeight="1" thickTop="1" thickBot="1" x14ac:dyDescent="0.25">
      <c r="A7" s="90" t="s">
        <v>381</v>
      </c>
      <c r="B7" s="92" t="s">
        <v>309</v>
      </c>
      <c r="C7" s="91">
        <v>1000</v>
      </c>
    </row>
    <row r="8" spans="1:6" ht="24.95" customHeight="1" thickTop="1" thickBot="1" x14ac:dyDescent="0.25">
      <c r="A8" s="90" t="s">
        <v>381</v>
      </c>
      <c r="B8" s="92" t="s">
        <v>374</v>
      </c>
      <c r="C8" s="91">
        <v>3215</v>
      </c>
    </row>
    <row r="9" spans="1:6" ht="24.95" customHeight="1" thickTop="1" thickBot="1" x14ac:dyDescent="0.25">
      <c r="A9" s="90" t="s">
        <v>381</v>
      </c>
      <c r="B9" s="92" t="s">
        <v>378</v>
      </c>
      <c r="C9" s="91">
        <v>2100</v>
      </c>
    </row>
    <row r="10" spans="1:6" ht="24.95" customHeight="1" thickTop="1" thickBot="1" x14ac:dyDescent="0.25">
      <c r="A10" s="90" t="s">
        <v>381</v>
      </c>
      <c r="B10" s="92" t="s">
        <v>295</v>
      </c>
      <c r="C10" s="91">
        <v>200</v>
      </c>
    </row>
    <row r="11" spans="1:6" ht="24.95" customHeight="1" thickTop="1" thickBot="1" x14ac:dyDescent="0.25">
      <c r="A11" s="90" t="s">
        <v>381</v>
      </c>
      <c r="B11" s="92" t="s">
        <v>380</v>
      </c>
      <c r="C11" s="91">
        <v>850</v>
      </c>
    </row>
    <row r="12" spans="1:6" ht="24.95" customHeight="1" thickTop="1" thickBot="1" x14ac:dyDescent="0.25">
      <c r="A12" s="90" t="s">
        <v>381</v>
      </c>
      <c r="B12" s="92" t="s">
        <v>379</v>
      </c>
      <c r="C12" s="91">
        <v>1100</v>
      </c>
    </row>
    <row r="13" spans="1:6" ht="24.95" customHeight="1" thickTop="1" thickBot="1" x14ac:dyDescent="0.25">
      <c r="A13" s="90" t="s">
        <v>382</v>
      </c>
      <c r="B13" s="92" t="s">
        <v>383</v>
      </c>
      <c r="C13" s="91">
        <v>1100</v>
      </c>
    </row>
    <row r="14" spans="1:6" ht="24.95" customHeight="1" thickTop="1" thickBot="1" x14ac:dyDescent="0.25">
      <c r="A14" s="90" t="s">
        <v>382</v>
      </c>
      <c r="B14" s="92" t="s">
        <v>384</v>
      </c>
      <c r="C14" s="91">
        <v>1050</v>
      </c>
    </row>
    <row r="15" spans="1:6" ht="24.95" customHeight="1" thickTop="1" thickBot="1" x14ac:dyDescent="0.25">
      <c r="A15" s="90" t="s">
        <v>382</v>
      </c>
      <c r="B15" s="92" t="s">
        <v>152</v>
      </c>
      <c r="C15" s="91">
        <v>1900</v>
      </c>
    </row>
    <row r="16" spans="1:6" ht="24.95" customHeight="1" thickTop="1" thickBot="1" x14ac:dyDescent="0.25">
      <c r="B16" s="92"/>
      <c r="C16" s="91"/>
    </row>
    <row r="17" spans="2:3" ht="13.5" thickTop="1" x14ac:dyDescent="0.2">
      <c r="B17" s="90" t="s">
        <v>9</v>
      </c>
      <c r="C17" s="64">
        <f>SUM(C4:C16)</f>
        <v>16945</v>
      </c>
    </row>
  </sheetData>
  <dataValidations count="2">
    <dataValidation type="list" allowBlank="1" showInputMessage="1" sqref="B4:B6 B8:B16">
      <formula1>liste</formula1>
    </dataValidation>
    <dataValidation type="list" allowBlank="1" showInputMessage="1" sqref="B7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1" r:id="rId4" name="Button 3">
              <controlPr defaultSize="0" print="0" autoFill="0" autoPict="0" macro="[0]!ThisWorkbook.RAZ" altText="RAZ">
                <anchor moveWithCells="1" sizeWithCells="1">
                  <from>
                    <xdr:col>3</xdr:col>
                    <xdr:colOff>66675</xdr:colOff>
                    <xdr:row>0</xdr:row>
                    <xdr:rowOff>133350</xdr:rowOff>
                  </from>
                  <to>
                    <xdr:col>4</xdr:col>
                    <xdr:colOff>38100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M32"/>
  <sheetViews>
    <sheetView view="pageBreakPreview" zoomScale="92" zoomScaleNormal="85" zoomScaleSheetLayoutView="92" workbookViewId="0">
      <selection activeCell="J11" sqref="J11"/>
    </sheetView>
  </sheetViews>
  <sheetFormatPr baseColWidth="10" defaultColWidth="20.7109375" defaultRowHeight="11.25" x14ac:dyDescent="0.2"/>
  <cols>
    <col min="1" max="1" width="26.42578125" style="164" bestFit="1" customWidth="1"/>
    <col min="2" max="2" width="24.28515625" style="164" customWidth="1"/>
    <col min="3" max="4" width="24.7109375" style="164" bestFit="1" customWidth="1"/>
    <col min="5" max="5" width="25.85546875" style="164" bestFit="1" customWidth="1"/>
    <col min="6" max="6" width="24.140625" style="164" bestFit="1" customWidth="1"/>
    <col min="7" max="16384" width="20.7109375" style="164"/>
  </cols>
  <sheetData>
    <row r="1" spans="1:13" ht="20.100000000000001" customHeight="1" x14ac:dyDescent="0.2">
      <c r="A1" s="280">
        <f>Granulatrice!A1:B1</f>
        <v>43007</v>
      </c>
      <c r="B1" s="163"/>
      <c r="C1" s="163"/>
      <c r="D1" s="362" t="s">
        <v>6</v>
      </c>
      <c r="E1" s="362"/>
      <c r="F1" s="181"/>
      <c r="K1" s="165"/>
    </row>
    <row r="2" spans="1:13" ht="20.100000000000001" customHeight="1" thickBot="1" x14ac:dyDescent="0.25">
      <c r="A2" s="166"/>
      <c r="B2" s="166"/>
      <c r="C2" s="166"/>
      <c r="D2" s="166"/>
      <c r="E2" s="166"/>
      <c r="F2" s="166"/>
      <c r="G2" s="166"/>
      <c r="J2" s="167"/>
      <c r="K2" s="110"/>
    </row>
    <row r="3" spans="1:13" ht="24.95" customHeight="1" x14ac:dyDescent="0.2">
      <c r="A3" s="166"/>
      <c r="C3" s="168" t="s">
        <v>126</v>
      </c>
      <c r="D3" s="168" t="s">
        <v>123</v>
      </c>
      <c r="E3" s="168" t="s">
        <v>134</v>
      </c>
      <c r="F3" s="168" t="s">
        <v>133</v>
      </c>
      <c r="J3" s="167"/>
      <c r="K3" s="110"/>
    </row>
    <row r="4" spans="1:13" ht="24.95" customHeight="1" thickBot="1" x14ac:dyDescent="0.25">
      <c r="A4" s="166"/>
      <c r="C4" s="178">
        <v>75</v>
      </c>
      <c r="D4" s="169">
        <v>75</v>
      </c>
      <c r="E4" s="169">
        <v>200</v>
      </c>
      <c r="F4" s="169">
        <v>950</v>
      </c>
      <c r="J4" s="167"/>
      <c r="K4" s="110"/>
    </row>
    <row r="5" spans="1:13" ht="24.95" customHeight="1" x14ac:dyDescent="0.2">
      <c r="A5" s="168" t="s">
        <v>129</v>
      </c>
      <c r="B5" s="168" t="s">
        <v>124</v>
      </c>
      <c r="C5" s="168" t="s">
        <v>135</v>
      </c>
      <c r="D5" s="168" t="s">
        <v>125</v>
      </c>
      <c r="E5" s="168" t="s">
        <v>134</v>
      </c>
      <c r="F5" s="168" t="s">
        <v>131</v>
      </c>
      <c r="G5" s="170" t="s">
        <v>202</v>
      </c>
      <c r="H5" s="170" t="s">
        <v>359</v>
      </c>
      <c r="I5" s="168"/>
      <c r="J5" s="168"/>
      <c r="K5" s="168"/>
    </row>
    <row r="6" spans="1:13" ht="24.95" customHeight="1" thickBot="1" x14ac:dyDescent="0.25">
      <c r="A6" s="169">
        <v>500</v>
      </c>
      <c r="B6" s="169">
        <v>50</v>
      </c>
      <c r="C6" s="169">
        <v>150</v>
      </c>
      <c r="D6" s="169">
        <v>75</v>
      </c>
      <c r="E6" s="169">
        <v>25</v>
      </c>
      <c r="F6" s="169">
        <v>75</v>
      </c>
      <c r="G6" s="169">
        <f>825+100</f>
        <v>925</v>
      </c>
      <c r="H6" s="169"/>
      <c r="I6" s="169"/>
      <c r="J6" s="171"/>
      <c r="K6" s="171"/>
    </row>
    <row r="7" spans="1:13" ht="24.95" customHeight="1" x14ac:dyDescent="0.2">
      <c r="A7" s="168" t="s">
        <v>127</v>
      </c>
      <c r="B7" s="168" t="s">
        <v>128</v>
      </c>
      <c r="C7" s="168" t="s">
        <v>121</v>
      </c>
      <c r="D7" s="168" t="s">
        <v>130</v>
      </c>
      <c r="E7" s="168" t="s">
        <v>133</v>
      </c>
      <c r="F7" s="168" t="s">
        <v>122</v>
      </c>
      <c r="G7" s="168" t="s">
        <v>123</v>
      </c>
      <c r="H7" s="172" t="s">
        <v>132</v>
      </c>
      <c r="I7" s="168"/>
      <c r="J7" s="358"/>
      <c r="K7" s="359"/>
    </row>
    <row r="8" spans="1:13" ht="24.95" customHeight="1" thickBot="1" x14ac:dyDescent="0.25">
      <c r="A8" s="171">
        <v>5</v>
      </c>
      <c r="B8" s="171">
        <v>50</v>
      </c>
      <c r="C8" s="171">
        <v>100</v>
      </c>
      <c r="D8" s="171">
        <v>75</v>
      </c>
      <c r="E8" s="171">
        <v>75</v>
      </c>
      <c r="F8" s="171">
        <v>600</v>
      </c>
      <c r="G8" s="171">
        <v>150</v>
      </c>
      <c r="H8" s="171">
        <v>25</v>
      </c>
      <c r="I8" s="171"/>
      <c r="J8" s="360"/>
      <c r="K8" s="361"/>
    </row>
    <row r="9" spans="1:13" ht="24.95" customHeight="1" x14ac:dyDescent="0.2">
      <c r="A9" s="166"/>
      <c r="B9" s="166"/>
      <c r="C9" s="166"/>
      <c r="D9" s="166"/>
      <c r="E9" s="166"/>
      <c r="F9" s="166"/>
      <c r="G9" s="166"/>
      <c r="H9" s="166"/>
      <c r="I9" s="166"/>
      <c r="J9" s="166"/>
      <c r="K9" s="166"/>
    </row>
    <row r="10" spans="1:13" ht="24.95" customHeight="1" thickBot="1" x14ac:dyDescent="0.25">
      <c r="K10" s="363"/>
      <c r="L10" s="363"/>
      <c r="M10" s="363"/>
    </row>
    <row r="11" spans="1:13" ht="24.95" customHeight="1" x14ac:dyDescent="0.2">
      <c r="A11" s="173" t="s">
        <v>148</v>
      </c>
      <c r="B11" s="174" t="s">
        <v>330</v>
      </c>
      <c r="C11" s="174" t="s">
        <v>331</v>
      </c>
      <c r="D11" s="173" t="s">
        <v>149</v>
      </c>
      <c r="E11" s="174"/>
      <c r="F11" s="173"/>
      <c r="G11" s="173"/>
      <c r="H11" s="173" t="s">
        <v>208</v>
      </c>
      <c r="I11" s="173"/>
      <c r="J11" s="173"/>
      <c r="K11" s="173"/>
      <c r="L11" s="173"/>
      <c r="M11" s="173"/>
    </row>
    <row r="12" spans="1:13" ht="24.95" customHeight="1" thickBot="1" x14ac:dyDescent="0.25">
      <c r="A12" s="175">
        <v>1300</v>
      </c>
      <c r="B12" s="176">
        <v>275</v>
      </c>
      <c r="C12" s="176">
        <v>1300</v>
      </c>
      <c r="D12" s="176">
        <v>200</v>
      </c>
      <c r="E12" s="176">
        <v>0</v>
      </c>
      <c r="F12" s="175">
        <v>0</v>
      </c>
      <c r="G12" s="175">
        <v>0</v>
      </c>
      <c r="H12" s="175">
        <v>0</v>
      </c>
      <c r="I12" s="175"/>
      <c r="J12" s="175"/>
      <c r="K12" s="175">
        <v>0</v>
      </c>
      <c r="L12" s="175">
        <v>0</v>
      </c>
      <c r="M12" s="175">
        <v>0</v>
      </c>
    </row>
    <row r="13" spans="1:13" ht="24.95" customHeight="1" x14ac:dyDescent="0.2">
      <c r="A13" s="166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</row>
    <row r="14" spans="1:13" ht="24.95" customHeight="1" x14ac:dyDescent="0.2"/>
    <row r="15" spans="1:13" ht="24.95" customHeight="1" x14ac:dyDescent="0.2">
      <c r="A15" s="312" t="s">
        <v>21</v>
      </c>
      <c r="B15" s="166"/>
      <c r="C15" s="166"/>
      <c r="D15" s="166"/>
      <c r="E15" s="166"/>
      <c r="F15" s="166"/>
      <c r="G15" s="166"/>
      <c r="H15" s="166"/>
      <c r="I15" s="166"/>
      <c r="J15" s="166"/>
      <c r="K15" s="166"/>
      <c r="L15" s="166"/>
      <c r="M15" s="166"/>
    </row>
    <row r="16" spans="1:13" ht="24.95" customHeight="1" thickBot="1" x14ac:dyDescent="0.25">
      <c r="A16" s="166"/>
      <c r="B16" s="166"/>
      <c r="C16" s="166"/>
      <c r="D16" s="166"/>
      <c r="E16" s="166"/>
      <c r="F16" s="166"/>
      <c r="G16" s="166"/>
    </row>
    <row r="17" spans="1:6" ht="24.95" customHeight="1" x14ac:dyDescent="0.2">
      <c r="A17" s="168"/>
      <c r="B17" s="168"/>
      <c r="C17" s="168"/>
      <c r="D17" s="168"/>
      <c r="E17" s="168"/>
      <c r="F17" s="168"/>
    </row>
    <row r="18" spans="1:6" ht="24.95" customHeight="1" thickBot="1" x14ac:dyDescent="0.25">
      <c r="A18" s="171">
        <v>0</v>
      </c>
      <c r="B18" s="171">
        <v>0</v>
      </c>
      <c r="C18" s="171">
        <v>0</v>
      </c>
      <c r="D18" s="171"/>
      <c r="E18" s="171"/>
      <c r="F18" s="171"/>
    </row>
    <row r="19" spans="1:6" ht="24.95" customHeight="1" x14ac:dyDescent="0.2">
      <c r="A19" s="168" t="s">
        <v>426</v>
      </c>
      <c r="B19" s="168" t="s">
        <v>118</v>
      </c>
      <c r="C19" s="168" t="s">
        <v>120</v>
      </c>
      <c r="D19" s="168" t="s">
        <v>208</v>
      </c>
      <c r="E19" s="168" t="s">
        <v>207</v>
      </c>
      <c r="F19" s="168"/>
    </row>
    <row r="20" spans="1:6" ht="24.95" customHeight="1" thickBot="1" x14ac:dyDescent="0.25">
      <c r="A20" s="171">
        <v>700</v>
      </c>
      <c r="B20" s="171">
        <v>950</v>
      </c>
      <c r="C20" s="171">
        <f>625+650</f>
        <v>1275</v>
      </c>
      <c r="D20" s="171">
        <v>0</v>
      </c>
      <c r="E20" s="171">
        <v>200</v>
      </c>
      <c r="F20" s="171"/>
    </row>
    <row r="21" spans="1:6" ht="24.95" customHeight="1" x14ac:dyDescent="0.2"/>
    <row r="22" spans="1:6" ht="24.95" customHeight="1" x14ac:dyDescent="0.2"/>
    <row r="23" spans="1:6" ht="24.95" customHeight="1" x14ac:dyDescent="0.2">
      <c r="A23" s="357" t="s">
        <v>50</v>
      </c>
    </row>
    <row r="24" spans="1:6" ht="24.95" customHeight="1" x14ac:dyDescent="0.2">
      <c r="A24" s="357"/>
    </row>
    <row r="25" spans="1:6" ht="24.95" customHeight="1" x14ac:dyDescent="0.2">
      <c r="A25" s="357"/>
    </row>
    <row r="26" spans="1:6" ht="24.95" customHeight="1" thickBot="1" x14ac:dyDescent="0.25"/>
    <row r="27" spans="1:6" ht="24.95" customHeight="1" x14ac:dyDescent="0.2">
      <c r="A27" s="168" t="s">
        <v>144</v>
      </c>
      <c r="B27" s="177" t="s">
        <v>146</v>
      </c>
      <c r="C27" s="177" t="s">
        <v>107</v>
      </c>
      <c r="D27" s="168" t="s">
        <v>150</v>
      </c>
      <c r="E27" s="168" t="s">
        <v>369</v>
      </c>
    </row>
    <row r="28" spans="1:6" ht="24.95" customHeight="1" thickBot="1" x14ac:dyDescent="0.25">
      <c r="A28" s="171">
        <v>400</v>
      </c>
      <c r="B28" s="171">
        <v>425</v>
      </c>
      <c r="C28" s="171">
        <v>320</v>
      </c>
      <c r="D28" s="171">
        <v>75</v>
      </c>
      <c r="E28" s="171">
        <v>400</v>
      </c>
    </row>
    <row r="32" spans="1:6" x14ac:dyDescent="0.2">
      <c r="B32" s="164" t="s">
        <v>9</v>
      </c>
      <c r="C32" s="313">
        <f>SUM(C4:G4,A6:K6,A8:K8,A12:M12,A18:F18,A20:F20,A28:E28)</f>
        <v>12000</v>
      </c>
    </row>
  </sheetData>
  <mergeCells count="5">
    <mergeCell ref="A23:A25"/>
    <mergeCell ref="J7:K7"/>
    <mergeCell ref="J8:K8"/>
    <mergeCell ref="D1:E1"/>
    <mergeCell ref="K10:M10"/>
  </mergeCells>
  <dataValidations count="1">
    <dataValidation type="list" allowBlank="1" showInputMessage="1" sqref="C3:F3 A5:K5 A7:I7 A11:M11 A17:F17 A19:F19 A27:E27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8" scale="49" orientation="landscape" cellComments="asDisplayed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9" r:id="rId4" name="Button 3">
              <controlPr defaultSize="0" print="0" autoFill="0" autoPict="0" macro="[0]!ThisWorkbook.RAZ" altText="RAZ">
                <anchor moveWithCells="1" sizeWithCells="1">
                  <from>
                    <xdr:col>7</xdr:col>
                    <xdr:colOff>1057275</xdr:colOff>
                    <xdr:row>0</xdr:row>
                    <xdr:rowOff>114300</xdr:rowOff>
                  </from>
                  <to>
                    <xdr:col>8</xdr:col>
                    <xdr:colOff>190500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I87"/>
  <sheetViews>
    <sheetView zoomScaleNormal="100" zoomScaleSheetLayoutView="75" workbookViewId="0">
      <pane xSplit="1" ySplit="2" topLeftCell="F3" activePane="bottomRight" state="frozen"/>
      <selection activeCell="I18" sqref="I18"/>
      <selection pane="topRight" activeCell="I18" sqref="I18"/>
      <selection pane="bottomLeft" activeCell="I18" sqref="I18"/>
      <selection pane="bottomRight" activeCell="N52" sqref="N52"/>
    </sheetView>
  </sheetViews>
  <sheetFormatPr baseColWidth="10" defaultColWidth="20.7109375" defaultRowHeight="12.75" x14ac:dyDescent="0.2"/>
  <cols>
    <col min="1" max="3" width="20.7109375" style="14"/>
    <col min="4" max="4" width="26" style="14" bestFit="1" customWidth="1"/>
    <col min="5" max="7" width="24.5703125" style="14" bestFit="1" customWidth="1"/>
    <col min="8" max="8" width="26" style="14" bestFit="1" customWidth="1"/>
    <col min="9" max="9" width="24.5703125" style="14" bestFit="1" customWidth="1"/>
    <col min="10" max="10" width="23.42578125" style="14" bestFit="1" customWidth="1"/>
    <col min="11" max="13" width="21.85546875" style="14" bestFit="1" customWidth="1"/>
    <col min="14" max="14" width="23.140625" style="14" bestFit="1" customWidth="1"/>
    <col min="15" max="15" width="20.7109375" style="14"/>
    <col min="16" max="16" width="21.85546875" style="14" bestFit="1" customWidth="1"/>
    <col min="17" max="18" width="23.85546875" style="14" bestFit="1" customWidth="1"/>
    <col min="19" max="19" width="23.42578125" style="14" bestFit="1" customWidth="1"/>
    <col min="20" max="20" width="22" style="14" bestFit="1" customWidth="1"/>
    <col min="21" max="24" width="20.7109375" style="14"/>
    <col min="25" max="27" width="23.85546875" style="14" bestFit="1" customWidth="1"/>
    <col min="28" max="28" width="26.140625" style="14" bestFit="1" customWidth="1"/>
    <col min="29" max="29" width="25.85546875" style="14" bestFit="1" customWidth="1"/>
    <col min="30" max="30" width="22.5703125" style="14" bestFit="1" customWidth="1"/>
    <col min="31" max="16384" width="20.7109375" style="14"/>
  </cols>
  <sheetData>
    <row r="1" spans="1:35" ht="20.100000000000001" customHeight="1" thickBot="1" x14ac:dyDescent="0.25">
      <c r="B1" s="13"/>
      <c r="C1" s="13"/>
      <c r="D1" s="13"/>
      <c r="E1" s="13"/>
      <c r="F1" s="182"/>
      <c r="G1" s="179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</row>
    <row r="2" spans="1:35" s="17" customFormat="1" ht="20.100000000000001" customHeight="1" thickBot="1" x14ac:dyDescent="0.25">
      <c r="A2" s="15" t="s">
        <v>7</v>
      </c>
      <c r="B2" s="16" t="s">
        <v>152</v>
      </c>
      <c r="C2" s="16" t="s">
        <v>152</v>
      </c>
      <c r="D2" s="16" t="s">
        <v>217</v>
      </c>
      <c r="E2" s="16"/>
      <c r="F2" s="16" t="s">
        <v>215</v>
      </c>
      <c r="G2" s="16" t="s">
        <v>263</v>
      </c>
      <c r="H2" s="16" t="s">
        <v>221</v>
      </c>
      <c r="I2" s="16" t="s">
        <v>221</v>
      </c>
      <c r="J2" s="16" t="s">
        <v>222</v>
      </c>
      <c r="K2" s="16" t="s">
        <v>222</v>
      </c>
      <c r="L2" s="16" t="s">
        <v>218</v>
      </c>
      <c r="M2" s="16" t="s">
        <v>385</v>
      </c>
      <c r="N2" s="16" t="s">
        <v>152</v>
      </c>
      <c r="O2" s="16"/>
      <c r="P2" s="16"/>
      <c r="Q2" s="16" t="s">
        <v>262</v>
      </c>
      <c r="R2" s="16" t="s">
        <v>261</v>
      </c>
      <c r="S2" s="16" t="s">
        <v>379</v>
      </c>
      <c r="T2" s="16" t="s">
        <v>386</v>
      </c>
      <c r="U2" s="16" t="s">
        <v>268</v>
      </c>
      <c r="V2" s="16" t="s">
        <v>267</v>
      </c>
      <c r="W2" s="16" t="s">
        <v>216</v>
      </c>
      <c r="X2" s="16" t="s">
        <v>271</v>
      </c>
      <c r="Y2" s="16" t="s">
        <v>119</v>
      </c>
      <c r="Z2" s="16"/>
      <c r="AA2" s="16"/>
      <c r="AB2" s="16"/>
      <c r="AC2" s="95"/>
      <c r="AD2" s="95"/>
      <c r="AE2" s="16"/>
      <c r="AF2" s="16"/>
      <c r="AG2" s="16"/>
      <c r="AH2" s="16"/>
    </row>
    <row r="3" spans="1:35" s="21" customFormat="1" ht="20.100000000000001" customHeight="1" thickBot="1" x14ac:dyDescent="0.25">
      <c r="A3" s="18" t="s">
        <v>8</v>
      </c>
      <c r="B3" s="19">
        <f>SUM(B4:B18)</f>
        <v>2400</v>
      </c>
      <c r="C3" s="19">
        <f>SUM(C4:C18)</f>
        <v>15600</v>
      </c>
      <c r="D3" s="19">
        <f>SUM(D4:D18)</f>
        <v>17500</v>
      </c>
      <c r="E3" s="19">
        <f>SUM(E4:E18)</f>
        <v>0</v>
      </c>
      <c r="F3" s="19">
        <f>SUM(F4:F18)</f>
        <v>11000</v>
      </c>
      <c r="G3" s="19">
        <f t="shared" ref="G3:L3" si="0">SUM(G4:G18)</f>
        <v>13200</v>
      </c>
      <c r="H3" s="19">
        <f t="shared" si="0"/>
        <v>15000</v>
      </c>
      <c r="I3" s="19">
        <f t="shared" si="0"/>
        <v>10000</v>
      </c>
      <c r="J3" s="19">
        <f t="shared" si="0"/>
        <v>15000</v>
      </c>
      <c r="K3" s="19">
        <f t="shared" si="0"/>
        <v>6250</v>
      </c>
      <c r="L3" s="19">
        <f t="shared" si="0"/>
        <v>2200</v>
      </c>
      <c r="M3" s="19">
        <f t="shared" ref="M3:AE3" si="1">SUM(M4:M18)</f>
        <v>1250</v>
      </c>
      <c r="N3" s="19">
        <f t="shared" si="1"/>
        <v>4000</v>
      </c>
      <c r="O3" s="19">
        <f t="shared" si="1"/>
        <v>0</v>
      </c>
      <c r="P3" s="19">
        <f t="shared" si="1"/>
        <v>0</v>
      </c>
      <c r="Q3" s="19">
        <f t="shared" si="1"/>
        <v>7500</v>
      </c>
      <c r="R3" s="19">
        <f>SUM(R4:R18)</f>
        <v>500</v>
      </c>
      <c r="S3" s="19">
        <f>SUM(S4:S18)</f>
        <v>435</v>
      </c>
      <c r="T3" s="19">
        <f t="shared" si="1"/>
        <v>870</v>
      </c>
      <c r="U3" s="19">
        <f t="shared" si="1"/>
        <v>1250</v>
      </c>
      <c r="V3" s="19">
        <f t="shared" si="1"/>
        <v>12500</v>
      </c>
      <c r="W3" s="19">
        <f t="shared" si="1"/>
        <v>8800</v>
      </c>
      <c r="X3" s="19">
        <f t="shared" si="1"/>
        <v>3000</v>
      </c>
      <c r="Y3" s="19">
        <f t="shared" si="1"/>
        <v>9000</v>
      </c>
      <c r="Z3" s="19">
        <f t="shared" si="1"/>
        <v>0</v>
      </c>
      <c r="AA3" s="19">
        <f t="shared" si="1"/>
        <v>0</v>
      </c>
      <c r="AB3" s="19">
        <f t="shared" si="1"/>
        <v>0</v>
      </c>
      <c r="AC3" s="19">
        <f t="shared" si="1"/>
        <v>0</v>
      </c>
      <c r="AD3" s="19">
        <f t="shared" si="1"/>
        <v>0</v>
      </c>
      <c r="AE3" s="19">
        <f t="shared" si="1"/>
        <v>0</v>
      </c>
      <c r="AF3" s="19">
        <f t="shared" ref="AF3:AH3" si="2">SUM(AF4:AF18)</f>
        <v>0</v>
      </c>
      <c r="AG3" s="19">
        <f t="shared" si="2"/>
        <v>0</v>
      </c>
      <c r="AH3" s="19">
        <f t="shared" si="2"/>
        <v>0</v>
      </c>
      <c r="AI3" s="20">
        <f>SUM(B3:AH3)</f>
        <v>157255</v>
      </c>
    </row>
    <row r="4" spans="1:35" s="27" customFormat="1" ht="20.100000000000001" customHeight="1" x14ac:dyDescent="0.2">
      <c r="A4" s="22"/>
      <c r="B4" s="55">
        <v>1200</v>
      </c>
      <c r="C4" s="24">
        <v>1200</v>
      </c>
      <c r="D4" s="23">
        <v>1250</v>
      </c>
      <c r="E4" s="270"/>
      <c r="F4" s="23">
        <v>1100</v>
      </c>
      <c r="G4" s="24">
        <v>1100</v>
      </c>
      <c r="H4" s="23">
        <v>1250</v>
      </c>
      <c r="I4" s="24">
        <v>1250</v>
      </c>
      <c r="J4" s="24">
        <v>1250</v>
      </c>
      <c r="K4" s="23">
        <v>1250</v>
      </c>
      <c r="L4" s="24">
        <v>1100</v>
      </c>
      <c r="M4" s="23">
        <v>1250</v>
      </c>
      <c r="N4" s="270">
        <v>4000</v>
      </c>
      <c r="O4" s="23"/>
      <c r="P4" s="24"/>
      <c r="Q4" s="23">
        <v>1250</v>
      </c>
      <c r="R4" s="24">
        <v>500</v>
      </c>
      <c r="S4" s="24">
        <v>435</v>
      </c>
      <c r="T4" s="316">
        <v>870</v>
      </c>
      <c r="U4" s="24">
        <v>1250</v>
      </c>
      <c r="V4" s="23">
        <v>12500</v>
      </c>
      <c r="W4" s="24">
        <v>8800</v>
      </c>
      <c r="X4" s="23">
        <v>3000</v>
      </c>
      <c r="Y4" s="24">
        <v>9000</v>
      </c>
      <c r="Z4" s="23"/>
      <c r="AA4" s="24"/>
      <c r="AB4" s="23"/>
      <c r="AC4" s="24"/>
      <c r="AD4" s="23"/>
      <c r="AE4" s="24"/>
      <c r="AF4" s="53"/>
      <c r="AG4" s="25"/>
      <c r="AH4" s="25"/>
      <c r="AI4" s="26"/>
    </row>
    <row r="5" spans="1:35" s="27" customFormat="1" ht="20.100000000000001" customHeight="1" x14ac:dyDescent="0.2">
      <c r="A5" s="28"/>
      <c r="B5" s="29">
        <v>1200</v>
      </c>
      <c r="C5" s="30">
        <v>1200</v>
      </c>
      <c r="D5" s="29">
        <v>1250</v>
      </c>
      <c r="E5" s="30"/>
      <c r="F5" s="29">
        <v>1100</v>
      </c>
      <c r="G5" s="30">
        <v>1100</v>
      </c>
      <c r="H5" s="29">
        <v>1250</v>
      </c>
      <c r="I5" s="30">
        <v>1250</v>
      </c>
      <c r="J5" s="30">
        <v>1250</v>
      </c>
      <c r="K5" s="29">
        <v>1250</v>
      </c>
      <c r="L5" s="30">
        <v>1100</v>
      </c>
      <c r="M5" s="29"/>
      <c r="N5" s="30"/>
      <c r="O5" s="29"/>
      <c r="P5" s="30"/>
      <c r="Q5" s="29">
        <v>1250</v>
      </c>
      <c r="R5" s="30"/>
      <c r="S5" s="30"/>
      <c r="T5" s="29"/>
      <c r="U5" s="30"/>
      <c r="V5" s="29"/>
      <c r="W5" s="30"/>
      <c r="X5" s="29"/>
      <c r="Y5" s="30"/>
      <c r="Z5" s="29"/>
      <c r="AA5" s="30"/>
      <c r="AB5" s="29"/>
      <c r="AC5" s="30"/>
      <c r="AD5" s="29"/>
      <c r="AE5" s="30"/>
      <c r="AF5" s="31"/>
      <c r="AG5" s="26"/>
      <c r="AH5" s="26"/>
    </row>
    <row r="6" spans="1:35" s="27" customFormat="1" ht="19.5" customHeight="1" x14ac:dyDescent="0.2">
      <c r="A6" s="28"/>
      <c r="B6" s="29"/>
      <c r="C6" s="30">
        <v>1200</v>
      </c>
      <c r="D6" s="29">
        <v>1250</v>
      </c>
      <c r="E6" s="30"/>
      <c r="F6" s="29">
        <v>1100</v>
      </c>
      <c r="G6" s="30">
        <v>1100</v>
      </c>
      <c r="H6" s="29">
        <v>1250</v>
      </c>
      <c r="I6" s="30">
        <v>1250</v>
      </c>
      <c r="J6" s="30">
        <v>1250</v>
      </c>
      <c r="K6" s="29">
        <v>1250</v>
      </c>
      <c r="L6" s="30"/>
      <c r="M6" s="29"/>
      <c r="N6" s="30"/>
      <c r="O6" s="29"/>
      <c r="P6" s="30"/>
      <c r="Q6" s="29">
        <v>1250</v>
      </c>
      <c r="R6" s="43"/>
      <c r="S6" s="43"/>
      <c r="T6" s="29"/>
      <c r="U6" s="30"/>
      <c r="V6" s="29"/>
      <c r="W6" s="30"/>
      <c r="X6" s="29"/>
      <c r="Y6" s="30"/>
      <c r="Z6" s="29"/>
      <c r="AA6" s="30"/>
      <c r="AB6" s="51"/>
      <c r="AC6" s="30"/>
      <c r="AD6" s="56"/>
      <c r="AE6" s="30"/>
      <c r="AF6" s="31"/>
      <c r="AG6" s="26"/>
      <c r="AH6" s="26"/>
    </row>
    <row r="7" spans="1:35" s="27" customFormat="1" ht="20.100000000000001" customHeight="1" x14ac:dyDescent="0.2">
      <c r="A7" s="32"/>
      <c r="B7" s="29"/>
      <c r="C7" s="30">
        <v>1200</v>
      </c>
      <c r="D7" s="29">
        <v>1250</v>
      </c>
      <c r="E7" s="30"/>
      <c r="F7" s="29">
        <v>1100</v>
      </c>
      <c r="G7" s="30">
        <v>1100</v>
      </c>
      <c r="H7" s="29">
        <v>1250</v>
      </c>
      <c r="I7" s="30">
        <v>1250</v>
      </c>
      <c r="J7" s="30">
        <v>1250</v>
      </c>
      <c r="K7" s="29">
        <v>1250</v>
      </c>
      <c r="L7" s="30"/>
      <c r="M7" s="29"/>
      <c r="N7" s="30"/>
      <c r="O7" s="29"/>
      <c r="P7" s="30"/>
      <c r="Q7" s="29">
        <v>1250</v>
      </c>
      <c r="R7" s="30"/>
      <c r="S7" s="30"/>
      <c r="T7" s="29"/>
      <c r="U7" s="30"/>
      <c r="V7" s="29"/>
      <c r="W7" s="30"/>
      <c r="X7" s="29"/>
      <c r="Y7" s="30"/>
      <c r="Z7" s="29"/>
      <c r="AA7" s="30"/>
      <c r="AB7" s="51"/>
      <c r="AC7" s="30"/>
      <c r="AD7" s="56"/>
      <c r="AE7" s="30"/>
      <c r="AF7" s="31"/>
      <c r="AG7" s="26"/>
      <c r="AH7" s="26"/>
    </row>
    <row r="8" spans="1:35" s="38" customFormat="1" ht="20.100000000000001" customHeight="1" thickBot="1" x14ac:dyDescent="0.25">
      <c r="A8" s="33"/>
      <c r="B8" s="29"/>
      <c r="C8" s="35">
        <v>1200</v>
      </c>
      <c r="D8" s="34">
        <v>1250</v>
      </c>
      <c r="E8" s="35"/>
      <c r="F8" s="34">
        <v>1100</v>
      </c>
      <c r="G8" s="35">
        <v>1100</v>
      </c>
      <c r="H8" s="34">
        <v>1250</v>
      </c>
      <c r="I8" s="35">
        <v>1250</v>
      </c>
      <c r="J8" s="35">
        <v>1250</v>
      </c>
      <c r="K8" s="34">
        <v>1250</v>
      </c>
      <c r="L8" s="35"/>
      <c r="M8" s="34"/>
      <c r="N8" s="35"/>
      <c r="O8" s="34"/>
      <c r="P8" s="35"/>
      <c r="Q8" s="34">
        <v>1250</v>
      </c>
      <c r="R8" s="35"/>
      <c r="S8" s="35"/>
      <c r="T8" s="34"/>
      <c r="U8" s="35"/>
      <c r="V8" s="34"/>
      <c r="W8" s="35"/>
      <c r="X8" s="34"/>
      <c r="Y8" s="35"/>
      <c r="Z8" s="34"/>
      <c r="AA8" s="35"/>
      <c r="AB8" s="34"/>
      <c r="AC8" s="36"/>
      <c r="AD8" s="37"/>
      <c r="AE8" s="36"/>
      <c r="AF8" s="31"/>
      <c r="AG8" s="26"/>
      <c r="AH8" s="26"/>
    </row>
    <row r="9" spans="1:35" s="42" customFormat="1" ht="19.5" customHeight="1" x14ac:dyDescent="0.2">
      <c r="A9" s="28"/>
      <c r="B9" s="39"/>
      <c r="C9" s="40">
        <v>1200</v>
      </c>
      <c r="D9" s="39">
        <v>1250</v>
      </c>
      <c r="E9" s="40"/>
      <c r="F9" s="39">
        <v>1100</v>
      </c>
      <c r="G9" s="40">
        <v>1100</v>
      </c>
      <c r="H9" s="39">
        <v>1250</v>
      </c>
      <c r="I9" s="40">
        <v>1250</v>
      </c>
      <c r="J9" s="40">
        <v>1250</v>
      </c>
      <c r="K9" s="39"/>
      <c r="L9" s="40"/>
      <c r="M9" s="39"/>
      <c r="N9" s="24"/>
      <c r="O9" s="39"/>
      <c r="P9" s="40"/>
      <c r="Q9" s="39">
        <v>1250</v>
      </c>
      <c r="R9" s="40"/>
      <c r="S9" s="40"/>
      <c r="T9" s="39"/>
      <c r="U9" s="40"/>
      <c r="V9" s="39"/>
      <c r="W9" s="40"/>
      <c r="X9" s="39"/>
      <c r="Y9" s="40"/>
      <c r="Z9" s="39"/>
      <c r="AA9" s="40"/>
      <c r="AB9" s="39"/>
      <c r="AC9" s="31"/>
      <c r="AD9" s="26"/>
      <c r="AE9" s="26"/>
      <c r="AF9" s="26"/>
      <c r="AG9" s="26"/>
      <c r="AH9" s="26"/>
    </row>
    <row r="10" spans="1:35" s="27" customFormat="1" ht="20.100000000000001" customHeight="1" x14ac:dyDescent="0.2">
      <c r="A10" s="28"/>
      <c r="B10" s="29"/>
      <c r="C10" s="30">
        <v>1200</v>
      </c>
      <c r="D10" s="29">
        <v>1250</v>
      </c>
      <c r="E10" s="30"/>
      <c r="F10" s="29">
        <v>1100</v>
      </c>
      <c r="G10" s="30">
        <v>1100</v>
      </c>
      <c r="H10" s="29">
        <v>1250</v>
      </c>
      <c r="I10" s="30">
        <v>1250</v>
      </c>
      <c r="J10" s="30">
        <v>1250</v>
      </c>
      <c r="K10" s="29"/>
      <c r="L10" s="30"/>
      <c r="M10" s="29"/>
      <c r="N10" s="30"/>
      <c r="O10" s="29"/>
      <c r="P10" s="30"/>
      <c r="Q10" s="29"/>
      <c r="R10" s="30"/>
      <c r="S10" s="30"/>
      <c r="T10" s="29"/>
      <c r="U10" s="30"/>
      <c r="V10" s="29"/>
      <c r="W10" s="30"/>
      <c r="X10" s="29"/>
      <c r="Y10" s="30"/>
      <c r="Z10" s="29"/>
      <c r="AA10" s="30"/>
      <c r="AB10" s="29"/>
      <c r="AC10" s="31"/>
      <c r="AD10" s="26"/>
      <c r="AE10" s="26"/>
      <c r="AF10" s="26"/>
      <c r="AG10" s="26"/>
      <c r="AH10" s="26"/>
    </row>
    <row r="11" spans="1:35" s="27" customFormat="1" ht="20.100000000000001" customHeight="1" x14ac:dyDescent="0.2">
      <c r="A11" s="28"/>
      <c r="B11" s="29"/>
      <c r="C11" s="30">
        <v>1200</v>
      </c>
      <c r="D11" s="29">
        <v>1250</v>
      </c>
      <c r="E11" s="30"/>
      <c r="F11" s="29">
        <v>1100</v>
      </c>
      <c r="G11" s="30">
        <v>1100</v>
      </c>
      <c r="H11" s="29">
        <v>1250</v>
      </c>
      <c r="I11" s="30">
        <v>1250</v>
      </c>
      <c r="J11" s="30">
        <v>1250</v>
      </c>
      <c r="K11" s="29"/>
      <c r="L11" s="30"/>
      <c r="M11" s="29"/>
      <c r="N11" s="30"/>
      <c r="O11" s="29"/>
      <c r="P11" s="30"/>
      <c r="Q11" s="29"/>
      <c r="R11" s="30"/>
      <c r="S11" s="30"/>
      <c r="T11" s="29"/>
      <c r="U11" s="30"/>
      <c r="V11" s="29"/>
      <c r="W11" s="30"/>
      <c r="X11" s="29"/>
      <c r="Y11" s="30"/>
      <c r="Z11" s="29"/>
      <c r="AA11" s="30"/>
      <c r="AB11" s="29"/>
      <c r="AC11" s="31"/>
      <c r="AD11" s="26"/>
      <c r="AE11" s="26"/>
      <c r="AF11" s="26"/>
      <c r="AG11" s="26"/>
      <c r="AH11" s="26"/>
    </row>
    <row r="12" spans="1:35" s="27" customFormat="1" ht="20.100000000000001" customHeight="1" x14ac:dyDescent="0.2">
      <c r="A12" s="32"/>
      <c r="B12" s="29"/>
      <c r="C12" s="30">
        <v>1200</v>
      </c>
      <c r="D12" s="29">
        <v>1250</v>
      </c>
      <c r="E12" s="30"/>
      <c r="F12" s="29">
        <v>1100</v>
      </c>
      <c r="G12" s="30">
        <v>1100</v>
      </c>
      <c r="H12" s="29">
        <v>1250</v>
      </c>
      <c r="I12" s="30"/>
      <c r="J12" s="30">
        <v>1250</v>
      </c>
      <c r="K12" s="29"/>
      <c r="L12" s="30"/>
      <c r="M12" s="29"/>
      <c r="N12" s="30"/>
      <c r="O12" s="29"/>
      <c r="P12" s="30"/>
      <c r="Q12" s="29"/>
      <c r="R12" s="30"/>
      <c r="S12" s="30"/>
      <c r="T12" s="29"/>
      <c r="U12" s="30"/>
      <c r="V12" s="29"/>
      <c r="W12" s="30"/>
      <c r="X12" s="29"/>
      <c r="Y12" s="30"/>
      <c r="Z12" s="29"/>
      <c r="AA12" s="30"/>
      <c r="AB12" s="29"/>
      <c r="AC12" s="31"/>
      <c r="AD12" s="26"/>
      <c r="AE12" s="26"/>
      <c r="AF12" s="26"/>
      <c r="AG12" s="26"/>
      <c r="AH12" s="26"/>
    </row>
    <row r="13" spans="1:35" s="38" customFormat="1" ht="20.100000000000001" customHeight="1" thickBot="1" x14ac:dyDescent="0.25">
      <c r="A13" s="33"/>
      <c r="B13" s="34"/>
      <c r="C13" s="33">
        <v>1200</v>
      </c>
      <c r="D13" s="34">
        <v>1250</v>
      </c>
      <c r="E13" s="33"/>
      <c r="F13" s="34">
        <v>1100</v>
      </c>
      <c r="G13" s="35">
        <v>1100</v>
      </c>
      <c r="H13" s="34">
        <v>1250</v>
      </c>
      <c r="I13" s="35"/>
      <c r="J13" s="33">
        <v>1250</v>
      </c>
      <c r="K13" s="34"/>
      <c r="L13" s="35"/>
      <c r="M13" s="34"/>
      <c r="N13" s="35"/>
      <c r="O13" s="34"/>
      <c r="P13" s="35"/>
      <c r="Q13" s="34"/>
      <c r="R13" s="35"/>
      <c r="S13" s="35"/>
      <c r="T13" s="34"/>
      <c r="U13" s="35"/>
      <c r="V13" s="34"/>
      <c r="W13" s="35"/>
      <c r="X13" s="34"/>
      <c r="Y13" s="35"/>
      <c r="Z13" s="34"/>
      <c r="AA13" s="35"/>
      <c r="AB13" s="34"/>
      <c r="AC13" s="31"/>
      <c r="AD13" s="26"/>
      <c r="AE13" s="26"/>
      <c r="AF13" s="26"/>
      <c r="AG13" s="26"/>
      <c r="AH13" s="26"/>
    </row>
    <row r="14" spans="1:35" s="42" customFormat="1" ht="20.100000000000001" customHeight="1" thickBot="1" x14ac:dyDescent="0.25">
      <c r="A14" s="41"/>
      <c r="B14" s="39"/>
      <c r="C14" s="41">
        <v>1200</v>
      </c>
      <c r="D14" s="39">
        <v>1250</v>
      </c>
      <c r="E14" s="41"/>
      <c r="F14" s="39"/>
      <c r="G14" s="40">
        <v>1100</v>
      </c>
      <c r="H14" s="39">
        <v>1250</v>
      </c>
      <c r="I14" s="40"/>
      <c r="J14" s="40">
        <v>1250</v>
      </c>
      <c r="K14" s="39"/>
      <c r="L14" s="40"/>
      <c r="M14" s="39"/>
      <c r="N14" s="24"/>
      <c r="O14" s="39"/>
      <c r="P14" s="40"/>
      <c r="Q14" s="39"/>
      <c r="R14" s="40"/>
      <c r="S14" s="40"/>
      <c r="T14" s="39"/>
      <c r="U14" s="40"/>
      <c r="V14" s="39"/>
      <c r="W14" s="40"/>
      <c r="X14" s="39"/>
      <c r="Y14" s="40"/>
      <c r="Z14" s="39"/>
      <c r="AA14" s="40"/>
      <c r="AB14" s="52"/>
      <c r="AC14" s="31"/>
      <c r="AD14" s="26"/>
      <c r="AE14" s="26"/>
      <c r="AF14" s="26"/>
      <c r="AG14" s="26"/>
      <c r="AH14" s="26"/>
    </row>
    <row r="15" spans="1:35" s="27" customFormat="1" ht="20.100000000000001" customHeight="1" x14ac:dyDescent="0.2">
      <c r="A15" s="28"/>
      <c r="B15" s="29"/>
      <c r="C15" s="28">
        <v>1200</v>
      </c>
      <c r="D15" s="29">
        <v>1250</v>
      </c>
      <c r="E15" s="28"/>
      <c r="F15" s="29"/>
      <c r="G15" s="30">
        <v>1100</v>
      </c>
      <c r="H15" s="29">
        <v>1250</v>
      </c>
      <c r="I15" s="30"/>
      <c r="J15" s="30">
        <v>1250</v>
      </c>
      <c r="K15" s="29"/>
      <c r="L15" s="30"/>
      <c r="M15" s="29"/>
      <c r="N15" s="30"/>
      <c r="O15" s="29"/>
      <c r="P15" s="30"/>
      <c r="Q15" s="29"/>
      <c r="R15" s="30"/>
      <c r="S15" s="30"/>
      <c r="T15" s="29"/>
      <c r="U15" s="30"/>
      <c r="V15" s="29"/>
      <c r="W15" s="30"/>
      <c r="X15" s="29"/>
      <c r="Y15" s="30"/>
      <c r="Z15" s="29"/>
      <c r="AA15" s="30"/>
      <c r="AB15" s="25"/>
      <c r="AC15" s="26"/>
      <c r="AD15" s="26"/>
      <c r="AE15" s="26"/>
      <c r="AF15" s="26"/>
      <c r="AG15" s="26"/>
      <c r="AH15" s="26"/>
    </row>
    <row r="16" spans="1:35" s="27" customFormat="1" ht="20.100000000000001" customHeight="1" x14ac:dyDescent="0.2">
      <c r="A16" s="44"/>
      <c r="B16" s="29"/>
      <c r="C16" s="28">
        <v>1200</v>
      </c>
      <c r="D16" s="29">
        <v>1250</v>
      </c>
      <c r="E16" s="28"/>
      <c r="F16" s="29"/>
      <c r="G16" s="30"/>
      <c r="H16" s="29"/>
      <c r="I16" s="30"/>
      <c r="J16" s="30"/>
      <c r="K16" s="29"/>
      <c r="L16" s="30"/>
      <c r="M16" s="29"/>
      <c r="N16" s="30"/>
      <c r="O16" s="29"/>
      <c r="P16" s="28"/>
      <c r="Q16" s="29"/>
      <c r="R16" s="43"/>
      <c r="S16" s="43"/>
      <c r="T16" s="29"/>
      <c r="U16" s="28"/>
      <c r="V16" s="29"/>
      <c r="W16" s="43"/>
      <c r="X16" s="29"/>
      <c r="Y16" s="30"/>
      <c r="Z16" s="29"/>
      <c r="AA16" s="30"/>
      <c r="AB16" s="26"/>
      <c r="AC16" s="26"/>
      <c r="AD16" s="26"/>
      <c r="AE16" s="26"/>
      <c r="AF16" s="26"/>
      <c r="AG16" s="26"/>
      <c r="AH16" s="26"/>
    </row>
    <row r="17" spans="1:34" s="27" customFormat="1" ht="20.100000000000001" customHeight="1" x14ac:dyDescent="0.2">
      <c r="A17" s="45"/>
      <c r="B17" s="29"/>
      <c r="C17" s="28"/>
      <c r="D17" s="29">
        <v>1250</v>
      </c>
      <c r="E17" s="28"/>
      <c r="F17" s="29"/>
      <c r="G17" s="30"/>
      <c r="H17" s="29"/>
      <c r="I17" s="30"/>
      <c r="J17" s="28"/>
      <c r="K17" s="29"/>
      <c r="L17" s="30"/>
      <c r="M17" s="29"/>
      <c r="N17" s="30"/>
      <c r="O17" s="29"/>
      <c r="P17" s="30"/>
      <c r="Q17" s="29"/>
      <c r="R17" s="43"/>
      <c r="S17" s="43"/>
      <c r="T17" s="29"/>
      <c r="U17" s="28"/>
      <c r="V17" s="29"/>
      <c r="W17" s="30"/>
      <c r="X17" s="29"/>
      <c r="Y17" s="30"/>
      <c r="Z17" s="29"/>
      <c r="AA17" s="30"/>
      <c r="AB17" s="26"/>
      <c r="AC17" s="26"/>
      <c r="AD17" s="26"/>
      <c r="AE17" s="26"/>
      <c r="AF17" s="26"/>
      <c r="AG17" s="26"/>
      <c r="AH17" s="26"/>
    </row>
    <row r="18" spans="1:34" s="38" customFormat="1" ht="20.100000000000001" customHeight="1" thickBot="1" x14ac:dyDescent="0.25">
      <c r="A18" s="33"/>
      <c r="B18" s="34"/>
      <c r="C18" s="33"/>
      <c r="D18" s="34"/>
      <c r="E18" s="33"/>
      <c r="F18" s="34"/>
      <c r="G18" s="35"/>
      <c r="H18" s="34"/>
      <c r="I18" s="35"/>
      <c r="J18" s="33"/>
      <c r="K18" s="34"/>
      <c r="L18" s="33"/>
      <c r="M18" s="34"/>
      <c r="N18" s="35"/>
      <c r="O18" s="34"/>
      <c r="P18" s="35"/>
      <c r="Q18" s="34"/>
      <c r="R18" s="35"/>
      <c r="S18" s="35"/>
      <c r="T18" s="34"/>
      <c r="U18" s="35"/>
      <c r="V18" s="34"/>
      <c r="W18" s="35"/>
      <c r="X18" s="34"/>
      <c r="Y18" s="35"/>
      <c r="Z18" s="34"/>
      <c r="AA18" s="35"/>
      <c r="AB18" s="26"/>
      <c r="AC18" s="26"/>
      <c r="AD18" s="26"/>
      <c r="AE18" s="26"/>
      <c r="AF18" s="26"/>
      <c r="AG18" s="26"/>
      <c r="AH18" s="26"/>
    </row>
    <row r="19" spans="1:34" ht="16.5" thickBot="1" x14ac:dyDescent="0.25">
      <c r="A19" s="287">
        <f>Granulatrice!A1:B1</f>
        <v>43007</v>
      </c>
      <c r="B19" s="46"/>
      <c r="C19" s="47"/>
      <c r="D19" s="46"/>
      <c r="E19" s="47"/>
      <c r="F19" s="46"/>
      <c r="G19" s="54"/>
      <c r="H19" s="46"/>
      <c r="I19" s="54"/>
      <c r="J19" s="47"/>
      <c r="K19" s="47"/>
      <c r="L19" s="47"/>
      <c r="M19" s="46"/>
      <c r="N19" s="47"/>
      <c r="O19" s="46"/>
      <c r="P19" s="47"/>
      <c r="Q19" s="46"/>
      <c r="R19" s="47"/>
      <c r="S19" s="47"/>
      <c r="T19" s="46"/>
      <c r="U19" s="47"/>
      <c r="V19" s="46"/>
      <c r="W19" s="47"/>
      <c r="X19" s="47"/>
      <c r="Y19" s="46"/>
      <c r="Z19" s="47"/>
      <c r="AA19" s="46"/>
      <c r="AB19" s="47"/>
      <c r="AC19" s="46"/>
      <c r="AD19" s="47"/>
      <c r="AE19" s="46"/>
      <c r="AF19" s="47"/>
      <c r="AG19" s="46"/>
      <c r="AH19" s="47"/>
    </row>
    <row r="20" spans="1:34" ht="20.25" x14ac:dyDescent="0.2">
      <c r="A20" s="370" t="s">
        <v>290</v>
      </c>
      <c r="B20" s="371"/>
      <c r="C20" s="47"/>
      <c r="D20" s="46"/>
      <c r="E20" s="47"/>
      <c r="F20" s="46"/>
      <c r="G20" s="54"/>
      <c r="H20" s="46"/>
      <c r="I20" s="54"/>
      <c r="J20" s="47"/>
      <c r="K20" s="47"/>
      <c r="L20" s="47"/>
      <c r="M20" s="46"/>
      <c r="N20" s="47"/>
      <c r="O20" s="46"/>
      <c r="P20" s="47"/>
      <c r="Q20" s="46"/>
      <c r="R20" s="47"/>
      <c r="S20" s="47"/>
      <c r="T20" s="46"/>
      <c r="U20" s="47"/>
      <c r="V20" s="46"/>
      <c r="W20" s="47"/>
      <c r="X20" s="47"/>
      <c r="Y20" s="46"/>
      <c r="Z20" s="47"/>
      <c r="AA20" s="46"/>
      <c r="AB20" s="47"/>
      <c r="AC20" s="46"/>
      <c r="AD20" s="47"/>
      <c r="AE20" s="46"/>
      <c r="AF20" s="47"/>
      <c r="AG20" s="46"/>
      <c r="AH20" s="47"/>
    </row>
    <row r="21" spans="1:34" x14ac:dyDescent="0.2">
      <c r="B21" s="46"/>
      <c r="C21" s="47"/>
      <c r="D21" s="46"/>
      <c r="F21" s="46"/>
      <c r="G21" s="54"/>
      <c r="H21" s="46"/>
      <c r="I21" s="54"/>
      <c r="J21" s="47"/>
      <c r="K21" s="47"/>
      <c r="L21" s="47"/>
      <c r="M21" s="46"/>
      <c r="N21" s="47"/>
      <c r="O21" s="46"/>
      <c r="P21" s="47"/>
      <c r="Q21" s="46"/>
      <c r="R21" s="47"/>
      <c r="S21" s="47"/>
      <c r="T21" s="46"/>
      <c r="U21" s="47"/>
      <c r="V21" s="46"/>
      <c r="W21" s="47"/>
      <c r="X21" s="47"/>
      <c r="Y21" s="46"/>
      <c r="Z21" s="47"/>
      <c r="AA21" s="46"/>
      <c r="AB21" s="47"/>
      <c r="AC21" s="46"/>
      <c r="AD21" s="47"/>
      <c r="AE21" s="46"/>
      <c r="AF21" s="47"/>
      <c r="AG21" s="46"/>
      <c r="AH21" s="47"/>
    </row>
    <row r="22" spans="1:34" x14ac:dyDescent="0.2">
      <c r="B22" s="46"/>
      <c r="C22" s="47"/>
      <c r="D22" s="46"/>
      <c r="E22" s="47"/>
      <c r="F22" s="46"/>
      <c r="G22" s="54"/>
      <c r="H22" s="46"/>
      <c r="I22" s="54"/>
      <c r="J22" s="47"/>
      <c r="K22" s="47"/>
      <c r="L22" s="47"/>
      <c r="M22" s="46"/>
      <c r="N22" s="47"/>
      <c r="O22" s="46"/>
      <c r="P22" s="47"/>
      <c r="Q22" s="46"/>
      <c r="R22" s="47"/>
      <c r="S22" s="47"/>
      <c r="T22" s="46"/>
      <c r="U22" s="47"/>
      <c r="V22" s="46"/>
      <c r="W22" s="47"/>
      <c r="X22" s="47"/>
      <c r="Y22" s="46"/>
      <c r="Z22" s="47"/>
      <c r="AA22" s="46"/>
      <c r="AB22" s="47"/>
      <c r="AC22" s="46"/>
      <c r="AD22" s="47"/>
      <c r="AE22" s="46"/>
      <c r="AF22" s="47"/>
      <c r="AG22" s="46"/>
      <c r="AH22" s="47"/>
    </row>
    <row r="23" spans="1:34" x14ac:dyDescent="0.2">
      <c r="B23" s="46"/>
      <c r="C23" s="47"/>
      <c r="D23" s="46"/>
      <c r="F23" s="46"/>
      <c r="G23" s="54"/>
      <c r="H23" s="46"/>
      <c r="I23" s="54"/>
      <c r="J23" s="74" t="s">
        <v>9</v>
      </c>
      <c r="K23" s="47">
        <f>SUM(B3:AH3,D51:J51,K47:T47)</f>
        <v>1002494</v>
      </c>
      <c r="L23" s="47"/>
      <c r="M23" s="46"/>
      <c r="N23" s="47"/>
      <c r="O23" s="46"/>
      <c r="P23" s="47"/>
      <c r="Q23" s="46"/>
      <c r="R23" s="47"/>
      <c r="S23" s="47"/>
      <c r="T23" s="46"/>
      <c r="U23" s="47"/>
      <c r="V23" s="46"/>
      <c r="W23" s="47"/>
      <c r="X23" s="47"/>
      <c r="Y23" s="46"/>
      <c r="Z23" s="47"/>
      <c r="AA23" s="46"/>
      <c r="AB23" s="47"/>
      <c r="AC23" s="46"/>
      <c r="AD23" s="47"/>
      <c r="AE23" s="46"/>
      <c r="AF23" s="47"/>
      <c r="AG23" s="46"/>
      <c r="AH23" s="47"/>
    </row>
    <row r="24" spans="1:34" hidden="1" x14ac:dyDescent="0.2">
      <c r="B24" s="46"/>
      <c r="C24" s="47"/>
      <c r="D24" s="46"/>
      <c r="E24" s="47"/>
      <c r="F24" s="46"/>
      <c r="G24" s="54"/>
      <c r="H24" s="46"/>
      <c r="I24" s="54"/>
      <c r="J24" s="47"/>
      <c r="K24" s="47"/>
      <c r="L24" s="47"/>
      <c r="M24" s="46"/>
      <c r="N24" s="47"/>
      <c r="O24" s="46"/>
      <c r="P24" s="47"/>
      <c r="Q24" s="46"/>
      <c r="R24" s="47"/>
      <c r="S24" s="47"/>
      <c r="T24" s="46"/>
      <c r="U24" s="47"/>
      <c r="V24" s="46"/>
      <c r="W24" s="47"/>
      <c r="X24" s="47"/>
      <c r="Y24" s="46"/>
      <c r="Z24" s="47"/>
      <c r="AA24" s="46"/>
      <c r="AB24" s="47"/>
      <c r="AC24" s="46"/>
      <c r="AD24" s="47"/>
      <c r="AE24" s="46"/>
      <c r="AF24" s="47"/>
      <c r="AG24" s="46"/>
      <c r="AH24" s="47"/>
    </row>
    <row r="25" spans="1:34" hidden="1" x14ac:dyDescent="0.2">
      <c r="B25" s="46"/>
      <c r="C25" s="47"/>
      <c r="D25" s="46"/>
      <c r="E25" s="47"/>
      <c r="F25" s="46"/>
      <c r="G25" s="54"/>
      <c r="H25" s="46"/>
      <c r="I25" s="54"/>
      <c r="J25" s="47"/>
      <c r="K25" s="47"/>
      <c r="L25" s="47"/>
      <c r="M25" s="46"/>
      <c r="N25" s="47"/>
      <c r="O25" s="46"/>
      <c r="P25" s="47"/>
      <c r="Q25" s="46"/>
      <c r="R25" s="47"/>
      <c r="S25" s="47"/>
      <c r="T25" s="46"/>
      <c r="U25" s="47"/>
      <c r="V25" s="46"/>
      <c r="W25" s="47"/>
      <c r="X25" s="47"/>
      <c r="Y25" s="46"/>
      <c r="Z25" s="47"/>
      <c r="AA25" s="46"/>
      <c r="AB25" s="47"/>
      <c r="AC25" s="46"/>
      <c r="AD25" s="47"/>
      <c r="AE25" s="46"/>
      <c r="AF25" s="47"/>
      <c r="AG25" s="46"/>
      <c r="AH25" s="47"/>
    </row>
    <row r="26" spans="1:34" hidden="1" x14ac:dyDescent="0.2">
      <c r="B26" s="46"/>
      <c r="C26" s="47"/>
      <c r="D26" s="46"/>
      <c r="E26" s="47"/>
      <c r="F26" s="46"/>
      <c r="G26" s="54"/>
      <c r="H26" s="46"/>
      <c r="I26" s="54"/>
      <c r="J26" s="47"/>
      <c r="K26" s="47"/>
      <c r="L26" s="47"/>
      <c r="M26" s="46"/>
      <c r="N26" s="47"/>
      <c r="O26" s="46"/>
      <c r="P26" s="47"/>
      <c r="Q26" s="46"/>
      <c r="R26" s="47"/>
      <c r="S26" s="47"/>
      <c r="T26" s="46"/>
      <c r="U26" s="47"/>
      <c r="V26" s="46"/>
      <c r="W26" s="47"/>
      <c r="X26" s="47"/>
      <c r="Y26" s="46"/>
      <c r="Z26" s="47"/>
      <c r="AA26" s="46"/>
      <c r="AB26" s="47"/>
      <c r="AC26" s="46"/>
      <c r="AD26" s="47"/>
      <c r="AE26" s="46"/>
      <c r="AF26" s="47"/>
      <c r="AG26" s="46"/>
      <c r="AH26" s="47"/>
    </row>
    <row r="27" spans="1:34" hidden="1" x14ac:dyDescent="0.2">
      <c r="B27" s="46"/>
      <c r="C27" s="47"/>
      <c r="D27" s="46"/>
      <c r="E27" s="47"/>
      <c r="F27" s="46"/>
      <c r="G27" s="54"/>
      <c r="H27" s="46"/>
      <c r="I27" s="54"/>
      <c r="J27" s="47"/>
      <c r="K27" s="47"/>
      <c r="L27" s="47"/>
      <c r="M27" s="46"/>
      <c r="N27" s="47"/>
      <c r="O27" s="46"/>
      <c r="P27" s="47"/>
      <c r="Q27" s="46"/>
      <c r="R27" s="47"/>
      <c r="S27" s="47"/>
      <c r="T27" s="46"/>
      <c r="U27" s="47"/>
      <c r="V27" s="46"/>
      <c r="W27" s="47"/>
      <c r="X27" s="47"/>
      <c r="Y27" s="46"/>
      <c r="Z27" s="47"/>
      <c r="AA27" s="46"/>
      <c r="AB27" s="47"/>
      <c r="AC27" s="46"/>
      <c r="AD27" s="47"/>
      <c r="AE27" s="46"/>
      <c r="AF27" s="47"/>
      <c r="AG27" s="46"/>
      <c r="AH27" s="47"/>
    </row>
    <row r="28" spans="1:34" hidden="1" x14ac:dyDescent="0.2">
      <c r="B28" s="46"/>
      <c r="C28" s="47"/>
      <c r="D28" s="46"/>
      <c r="E28" s="47"/>
      <c r="F28" s="46"/>
      <c r="G28" s="54"/>
      <c r="H28" s="46"/>
      <c r="I28" s="54"/>
      <c r="J28" s="47"/>
      <c r="K28" s="47"/>
      <c r="L28" s="47"/>
      <c r="M28" s="46"/>
      <c r="N28" s="47"/>
      <c r="O28" s="46"/>
      <c r="P28" s="47"/>
      <c r="Q28" s="46"/>
      <c r="R28" s="47"/>
      <c r="S28" s="47"/>
      <c r="T28" s="46"/>
      <c r="U28" s="47"/>
      <c r="V28" s="46"/>
      <c r="W28" s="47"/>
      <c r="X28" s="47"/>
      <c r="Y28" s="46"/>
      <c r="Z28" s="47"/>
      <c r="AA28" s="46"/>
      <c r="AB28" s="47"/>
      <c r="AC28" s="46"/>
      <c r="AD28" s="47"/>
      <c r="AE28" s="46"/>
      <c r="AF28" s="47"/>
      <c r="AG28" s="46"/>
      <c r="AH28" s="47"/>
    </row>
    <row r="29" spans="1:34" hidden="1" x14ac:dyDescent="0.2">
      <c r="B29" s="46"/>
      <c r="C29" s="47"/>
      <c r="D29" s="46"/>
      <c r="F29" s="46"/>
      <c r="G29" s="54"/>
      <c r="H29" s="46"/>
      <c r="I29" s="54"/>
      <c r="J29" s="47"/>
      <c r="K29" s="47"/>
      <c r="L29" s="47"/>
      <c r="M29" s="46"/>
      <c r="N29" s="47"/>
      <c r="O29" s="46"/>
      <c r="P29" s="47"/>
      <c r="Q29" s="46"/>
      <c r="R29" s="47"/>
      <c r="S29" s="47"/>
      <c r="T29" s="46"/>
      <c r="U29" s="47"/>
      <c r="V29" s="46"/>
      <c r="W29" s="47"/>
      <c r="X29" s="47"/>
      <c r="Y29" s="46"/>
      <c r="Z29" s="47"/>
      <c r="AA29" s="46"/>
      <c r="AB29" s="47"/>
      <c r="AC29" s="46"/>
      <c r="AD29" s="47"/>
      <c r="AE29" s="46"/>
      <c r="AF29" s="47"/>
      <c r="AG29" s="46"/>
      <c r="AH29" s="47"/>
    </row>
    <row r="30" spans="1:34" hidden="1" x14ac:dyDescent="0.2">
      <c r="B30" s="46"/>
      <c r="C30" s="47"/>
      <c r="D30" s="46"/>
      <c r="E30" s="47"/>
      <c r="F30" s="46"/>
      <c r="G30" s="54"/>
      <c r="H30" s="46"/>
      <c r="I30" s="54"/>
      <c r="J30" s="47"/>
      <c r="K30" s="47"/>
      <c r="L30" s="47"/>
      <c r="M30" s="46"/>
      <c r="N30" s="47"/>
      <c r="O30" s="46"/>
      <c r="P30" s="47"/>
      <c r="Q30" s="46"/>
      <c r="R30" s="47"/>
      <c r="S30" s="47"/>
      <c r="T30" s="46"/>
      <c r="U30" s="47"/>
      <c r="V30" s="46"/>
      <c r="W30" s="47"/>
      <c r="X30" s="47"/>
      <c r="Y30" s="46"/>
      <c r="Z30" s="47"/>
      <c r="AA30" s="46"/>
      <c r="AB30" s="47"/>
      <c r="AC30" s="46"/>
      <c r="AD30" s="47"/>
      <c r="AE30" s="46"/>
      <c r="AF30" s="47"/>
      <c r="AG30" s="46"/>
      <c r="AH30" s="47"/>
    </row>
    <row r="31" spans="1:34" hidden="1" x14ac:dyDescent="0.2">
      <c r="B31" s="46"/>
      <c r="C31" s="47"/>
      <c r="D31" s="46"/>
      <c r="E31" s="47"/>
      <c r="F31" s="46"/>
      <c r="G31" s="54"/>
      <c r="H31" s="46"/>
      <c r="I31" s="54"/>
      <c r="J31" s="47"/>
      <c r="K31" s="47"/>
      <c r="L31" s="47"/>
      <c r="M31" s="46"/>
      <c r="N31" s="47"/>
      <c r="O31" s="46"/>
      <c r="P31" s="47"/>
      <c r="Q31" s="46"/>
      <c r="R31" s="47"/>
      <c r="S31" s="47"/>
      <c r="T31" s="46"/>
      <c r="U31" s="47"/>
      <c r="V31" s="46"/>
      <c r="W31" s="47"/>
      <c r="X31" s="47"/>
      <c r="Y31" s="46"/>
      <c r="Z31" s="47"/>
      <c r="AA31" s="46"/>
      <c r="AB31" s="47"/>
      <c r="AC31" s="46"/>
      <c r="AD31" s="47"/>
      <c r="AE31" s="46"/>
      <c r="AF31" s="47"/>
      <c r="AG31" s="46"/>
      <c r="AH31" s="47"/>
    </row>
    <row r="32" spans="1:34" hidden="1" x14ac:dyDescent="0.2">
      <c r="B32" s="46"/>
      <c r="C32" s="47"/>
      <c r="D32" s="46"/>
      <c r="E32" s="47"/>
      <c r="F32" s="46"/>
      <c r="G32" s="54"/>
      <c r="H32" s="46"/>
      <c r="I32" s="54"/>
      <c r="J32" s="47"/>
      <c r="K32" s="47"/>
      <c r="L32" s="47"/>
      <c r="M32" s="46"/>
      <c r="N32" s="47"/>
      <c r="O32" s="46"/>
      <c r="P32" s="47"/>
      <c r="Q32" s="46"/>
      <c r="R32" s="47"/>
      <c r="S32" s="47"/>
      <c r="T32" s="46"/>
      <c r="U32" s="47"/>
      <c r="V32" s="46"/>
      <c r="W32" s="47"/>
      <c r="X32" s="47"/>
      <c r="Y32" s="46"/>
      <c r="Z32" s="47"/>
      <c r="AA32" s="46"/>
      <c r="AB32" s="47"/>
      <c r="AC32" s="46"/>
      <c r="AD32" s="47"/>
      <c r="AE32" s="46"/>
      <c r="AF32" s="47"/>
      <c r="AG32" s="46"/>
      <c r="AH32" s="47"/>
    </row>
    <row r="33" spans="1:34" hidden="1" x14ac:dyDescent="0.2">
      <c r="B33" s="46"/>
      <c r="C33" s="47"/>
      <c r="D33" s="46"/>
      <c r="E33" s="47"/>
      <c r="F33" s="46"/>
      <c r="G33" s="54"/>
      <c r="H33" s="46"/>
      <c r="I33" s="54"/>
      <c r="J33" s="47"/>
      <c r="K33" s="47"/>
      <c r="L33" s="47"/>
      <c r="M33" s="46"/>
      <c r="N33" s="47"/>
      <c r="O33" s="46"/>
      <c r="P33" s="47"/>
      <c r="Q33" s="46"/>
      <c r="R33" s="47"/>
      <c r="S33" s="47"/>
      <c r="T33" s="46"/>
      <c r="U33" s="47"/>
      <c r="V33" s="46"/>
      <c r="W33" s="47"/>
      <c r="X33" s="47"/>
      <c r="Y33" s="46"/>
      <c r="Z33" s="47"/>
      <c r="AA33" s="46"/>
      <c r="AB33" s="47"/>
      <c r="AC33" s="46"/>
      <c r="AD33" s="47"/>
      <c r="AE33" s="46"/>
      <c r="AF33" s="47"/>
      <c r="AG33" s="46"/>
      <c r="AH33" s="47"/>
    </row>
    <row r="34" spans="1:34" hidden="1" x14ac:dyDescent="0.2">
      <c r="B34" s="46"/>
      <c r="C34" s="47"/>
      <c r="D34" s="46"/>
      <c r="E34" s="47"/>
      <c r="F34" s="46"/>
      <c r="G34" s="54"/>
      <c r="H34" s="46"/>
      <c r="I34" s="54"/>
      <c r="J34" s="47"/>
      <c r="K34" s="47"/>
      <c r="L34" s="47"/>
      <c r="M34" s="46"/>
      <c r="N34" s="47"/>
      <c r="O34" s="46"/>
      <c r="P34" s="47"/>
      <c r="Q34" s="46"/>
      <c r="R34" s="47"/>
      <c r="S34" s="47"/>
      <c r="T34" s="46"/>
      <c r="U34" s="47"/>
      <c r="V34" s="46"/>
      <c r="W34" s="47"/>
      <c r="X34" s="47"/>
      <c r="Y34" s="46"/>
      <c r="Z34" s="47"/>
      <c r="AA34" s="46"/>
      <c r="AB34" s="47"/>
      <c r="AC34" s="46"/>
      <c r="AD34" s="47"/>
      <c r="AE34" s="46"/>
      <c r="AF34" s="47"/>
      <c r="AG34" s="46"/>
      <c r="AH34" s="47"/>
    </row>
    <row r="35" spans="1:34" hidden="1" x14ac:dyDescent="0.2">
      <c r="B35" s="46"/>
      <c r="C35" s="47"/>
      <c r="D35" s="46"/>
      <c r="E35" s="47"/>
      <c r="F35" s="46"/>
      <c r="G35" s="54"/>
      <c r="H35" s="46"/>
      <c r="I35" s="54"/>
      <c r="J35" s="47"/>
      <c r="K35" s="47"/>
      <c r="L35" s="47"/>
      <c r="M35" s="46"/>
      <c r="N35" s="47"/>
      <c r="O35" s="46"/>
      <c r="P35" s="47"/>
      <c r="Q35" s="46"/>
      <c r="R35" s="47"/>
      <c r="S35" s="47"/>
      <c r="T35" s="46"/>
      <c r="U35" s="47"/>
      <c r="V35" s="46"/>
      <c r="W35" s="47"/>
      <c r="X35" s="47"/>
      <c r="Y35" s="46"/>
      <c r="Z35" s="47"/>
      <c r="AA35" s="46"/>
      <c r="AB35" s="47"/>
      <c r="AC35" s="46"/>
      <c r="AD35" s="47"/>
      <c r="AE35" s="46"/>
      <c r="AF35" s="47"/>
      <c r="AG35" s="46"/>
      <c r="AH35" s="47"/>
    </row>
    <row r="36" spans="1:34" hidden="1" x14ac:dyDescent="0.2">
      <c r="B36" s="46"/>
      <c r="C36" s="47"/>
      <c r="D36" s="46"/>
      <c r="E36" s="47"/>
      <c r="F36" s="46"/>
      <c r="G36" s="54"/>
      <c r="H36" s="46"/>
      <c r="I36" s="54"/>
      <c r="J36" s="47"/>
      <c r="K36" s="47"/>
      <c r="L36" s="47"/>
      <c r="M36" s="46"/>
      <c r="N36" s="47"/>
      <c r="O36" s="46"/>
      <c r="P36" s="47"/>
      <c r="Q36" s="46"/>
      <c r="R36" s="47"/>
      <c r="S36" s="47"/>
      <c r="T36" s="46"/>
      <c r="U36" s="47"/>
      <c r="V36" s="46"/>
      <c r="W36" s="47"/>
      <c r="X36" s="47"/>
      <c r="Y36" s="46"/>
      <c r="Z36" s="47"/>
      <c r="AA36" s="46"/>
      <c r="AB36" s="47"/>
      <c r="AC36" s="46"/>
      <c r="AD36" s="47"/>
      <c r="AE36" s="46"/>
      <c r="AF36" s="47"/>
      <c r="AG36" s="46"/>
      <c r="AH36" s="47"/>
    </row>
    <row r="37" spans="1:34" hidden="1" x14ac:dyDescent="0.2">
      <c r="B37" s="46"/>
      <c r="C37" s="47"/>
      <c r="D37" s="46"/>
      <c r="E37" s="47"/>
      <c r="F37" s="46"/>
      <c r="G37" s="54"/>
      <c r="H37" s="46"/>
      <c r="I37" s="54"/>
      <c r="J37" s="47"/>
      <c r="K37" s="47"/>
      <c r="L37" s="47"/>
      <c r="M37" s="46"/>
      <c r="N37" s="47"/>
      <c r="O37" s="46"/>
      <c r="P37" s="47"/>
      <c r="Q37" s="46"/>
      <c r="R37" s="47"/>
      <c r="S37" s="47"/>
      <c r="T37" s="46"/>
      <c r="U37" s="47"/>
      <c r="V37" s="46"/>
      <c r="W37" s="47"/>
      <c r="X37" s="47"/>
      <c r="Y37" s="46"/>
      <c r="Z37" s="47"/>
      <c r="AA37" s="46"/>
      <c r="AB37" s="47"/>
      <c r="AC37" s="46"/>
      <c r="AD37" s="47"/>
      <c r="AE37" s="46"/>
      <c r="AF37" s="47"/>
      <c r="AG37" s="46"/>
      <c r="AH37" s="47"/>
    </row>
    <row r="38" spans="1:34" hidden="1" x14ac:dyDescent="0.2">
      <c r="B38" s="46"/>
      <c r="C38" s="47"/>
      <c r="D38" s="46"/>
      <c r="E38" s="47"/>
      <c r="F38" s="46"/>
      <c r="G38" s="54"/>
      <c r="H38" s="46"/>
      <c r="I38" s="54"/>
      <c r="J38" s="47"/>
      <c r="K38" s="47"/>
      <c r="L38" s="47"/>
      <c r="M38" s="46"/>
      <c r="N38" s="47"/>
      <c r="O38" s="46"/>
      <c r="P38" s="47"/>
      <c r="Q38" s="46"/>
      <c r="R38" s="47"/>
      <c r="S38" s="47"/>
      <c r="T38" s="46"/>
      <c r="U38" s="47"/>
      <c r="V38" s="46"/>
      <c r="W38" s="47"/>
      <c r="X38" s="47"/>
      <c r="Y38" s="46"/>
      <c r="Z38" s="47"/>
      <c r="AA38" s="46"/>
      <c r="AB38" s="47"/>
      <c r="AC38" s="46"/>
      <c r="AD38" s="47"/>
      <c r="AE38" s="46"/>
      <c r="AF38" s="47"/>
      <c r="AG38" s="46"/>
      <c r="AH38" s="47"/>
    </row>
    <row r="39" spans="1:34" hidden="1" x14ac:dyDescent="0.2">
      <c r="B39" s="46"/>
      <c r="C39" s="47"/>
      <c r="D39" s="46"/>
      <c r="E39" s="47"/>
      <c r="F39" s="46"/>
      <c r="G39" s="54"/>
      <c r="H39" s="46"/>
      <c r="I39" s="54"/>
      <c r="J39" s="47"/>
      <c r="K39" s="47"/>
      <c r="L39" s="47"/>
      <c r="M39" s="46"/>
      <c r="N39" s="47"/>
      <c r="O39" s="46"/>
      <c r="P39" s="47"/>
      <c r="Q39" s="46"/>
      <c r="R39" s="47"/>
      <c r="S39" s="47"/>
      <c r="T39" s="46"/>
      <c r="U39" s="47"/>
      <c r="V39" s="46"/>
      <c r="W39" s="47"/>
      <c r="X39" s="47"/>
      <c r="Y39" s="46"/>
      <c r="Z39" s="47"/>
      <c r="AA39" s="46"/>
      <c r="AB39" s="47"/>
      <c r="AC39" s="46"/>
      <c r="AD39" s="47"/>
      <c r="AE39" s="46"/>
      <c r="AF39" s="47"/>
      <c r="AG39" s="46"/>
      <c r="AH39" s="47"/>
    </row>
    <row r="40" spans="1:34" hidden="1" x14ac:dyDescent="0.2">
      <c r="B40" s="46"/>
      <c r="C40" s="47"/>
      <c r="D40" s="46"/>
      <c r="E40" s="47"/>
      <c r="F40" s="46"/>
      <c r="G40" s="54"/>
      <c r="H40" s="46"/>
      <c r="I40" s="54"/>
      <c r="J40" s="47"/>
      <c r="K40" s="47"/>
      <c r="L40" s="47"/>
      <c r="M40" s="46"/>
      <c r="N40" s="47"/>
      <c r="O40" s="46"/>
      <c r="P40" s="47"/>
      <c r="Q40" s="46"/>
      <c r="R40" s="47"/>
      <c r="S40" s="47"/>
      <c r="T40" s="46"/>
      <c r="U40" s="47"/>
      <c r="V40" s="46"/>
      <c r="W40" s="47"/>
      <c r="X40" s="47"/>
      <c r="Y40" s="46"/>
      <c r="Z40" s="47"/>
      <c r="AA40" s="46"/>
      <c r="AB40" s="47"/>
      <c r="AC40" s="46"/>
      <c r="AD40" s="47"/>
      <c r="AE40" s="46"/>
      <c r="AF40" s="47"/>
      <c r="AG40" s="46"/>
      <c r="AH40" s="47"/>
    </row>
    <row r="41" spans="1:34" x14ac:dyDescent="0.2">
      <c r="B41" s="46"/>
      <c r="C41" s="47"/>
      <c r="D41" s="46"/>
      <c r="E41" s="47"/>
      <c r="F41" s="46"/>
      <c r="G41" s="54"/>
      <c r="H41" s="46"/>
      <c r="I41" s="54"/>
      <c r="J41" s="47"/>
      <c r="K41" s="47"/>
      <c r="L41" s="47"/>
      <c r="M41" s="46"/>
      <c r="N41" s="47"/>
      <c r="O41" s="46"/>
      <c r="P41" s="47"/>
      <c r="Q41" s="46"/>
      <c r="R41" s="47"/>
      <c r="S41" s="47"/>
      <c r="T41" s="46"/>
      <c r="U41" s="47"/>
      <c r="V41" s="46"/>
      <c r="W41" s="47"/>
      <c r="X41" s="47"/>
      <c r="Y41" s="46"/>
      <c r="Z41" s="47"/>
      <c r="AA41" s="46"/>
      <c r="AB41" s="47"/>
      <c r="AC41" s="46"/>
      <c r="AD41" s="47"/>
      <c r="AE41" s="46"/>
      <c r="AF41" s="47"/>
      <c r="AG41" s="46"/>
      <c r="AH41" s="47"/>
    </row>
    <row r="42" spans="1:34" x14ac:dyDescent="0.2">
      <c r="B42" s="46"/>
      <c r="C42" s="47"/>
      <c r="D42" s="46"/>
      <c r="E42" s="47"/>
      <c r="F42" s="46"/>
      <c r="G42" s="54"/>
      <c r="H42" s="46"/>
      <c r="I42" s="54"/>
      <c r="J42" s="47"/>
      <c r="K42" s="47"/>
      <c r="L42" s="47"/>
      <c r="M42" s="46"/>
      <c r="N42" s="47"/>
      <c r="O42" s="46"/>
      <c r="P42" s="47"/>
      <c r="Q42" s="46"/>
      <c r="R42" s="47"/>
      <c r="S42" s="47"/>
      <c r="T42" s="46"/>
      <c r="U42" s="47"/>
      <c r="V42" s="46"/>
      <c r="W42" s="47"/>
      <c r="X42" s="47"/>
      <c r="Y42" s="46"/>
      <c r="Z42" s="47"/>
      <c r="AA42" s="46"/>
      <c r="AB42" s="47"/>
      <c r="AC42" s="46"/>
      <c r="AD42" s="47"/>
      <c r="AE42" s="46"/>
      <c r="AF42" s="47"/>
      <c r="AG42" s="46"/>
      <c r="AH42" s="47"/>
    </row>
    <row r="43" spans="1:34" ht="13.5" thickBot="1" x14ac:dyDescent="0.25">
      <c r="B43" s="46"/>
      <c r="C43" s="47"/>
      <c r="D43" s="46"/>
      <c r="E43" s="47"/>
      <c r="F43" s="46"/>
      <c r="G43" s="54"/>
      <c r="H43" s="46"/>
      <c r="I43" s="54"/>
      <c r="J43" s="47"/>
      <c r="K43" s="47"/>
      <c r="L43" s="47"/>
      <c r="M43" s="46"/>
      <c r="N43" s="47"/>
      <c r="O43" s="46"/>
      <c r="P43" s="47"/>
      <c r="Q43" s="46"/>
      <c r="R43" s="47"/>
      <c r="S43" s="47"/>
      <c r="T43" s="46"/>
      <c r="U43" s="47"/>
      <c r="V43" s="46"/>
      <c r="W43" s="47"/>
      <c r="X43" s="47"/>
      <c r="Y43" s="46"/>
      <c r="Z43" s="47"/>
      <c r="AA43" s="46"/>
      <c r="AB43" s="47"/>
      <c r="AC43" s="46"/>
      <c r="AD43" s="47"/>
      <c r="AE43" s="46"/>
      <c r="AF43" s="47"/>
      <c r="AG43" s="46"/>
      <c r="AH43" s="47"/>
    </row>
    <row r="44" spans="1:34" ht="13.5" thickBot="1" x14ac:dyDescent="0.25">
      <c r="B44" s="46"/>
      <c r="C44" s="75"/>
      <c r="D44" s="364" t="s">
        <v>51</v>
      </c>
      <c r="E44" s="365"/>
      <c r="F44" s="365"/>
      <c r="G44" s="365"/>
      <c r="H44" s="365"/>
      <c r="I44" s="365"/>
      <c r="J44" s="366"/>
      <c r="K44" s="367" t="s">
        <v>234</v>
      </c>
      <c r="L44" s="368"/>
      <c r="M44" s="368"/>
      <c r="N44" s="368"/>
      <c r="O44" s="368"/>
      <c r="P44" s="368"/>
      <c r="Q44" s="368"/>
      <c r="R44" s="368"/>
      <c r="S44" s="368"/>
      <c r="T44" s="369"/>
      <c r="U44" s="258"/>
      <c r="V44" s="46"/>
      <c r="W44" s="47"/>
      <c r="X44" s="47"/>
      <c r="Y44" s="46"/>
      <c r="Z44" s="47"/>
      <c r="AA44" s="46"/>
      <c r="AB44" s="47"/>
      <c r="AC44" s="46"/>
      <c r="AD44" s="47"/>
      <c r="AE44" s="46"/>
      <c r="AF44" s="47"/>
      <c r="AG44" s="46"/>
      <c r="AH44" s="47"/>
    </row>
    <row r="45" spans="1:34" ht="13.5" thickBot="1" x14ac:dyDescent="0.25">
      <c r="A45" s="48"/>
      <c r="B45" s="46"/>
      <c r="D45" s="105" t="s">
        <v>22</v>
      </c>
      <c r="E45" s="106" t="s">
        <v>23</v>
      </c>
      <c r="F45" s="106" t="s">
        <v>24</v>
      </c>
      <c r="G45" s="106" t="s">
        <v>25</v>
      </c>
      <c r="H45" s="106" t="s">
        <v>26</v>
      </c>
      <c r="I45" s="106" t="s">
        <v>27</v>
      </c>
      <c r="J45" s="107" t="s">
        <v>28</v>
      </c>
      <c r="K45" s="259" t="s">
        <v>226</v>
      </c>
      <c r="L45" s="260" t="s">
        <v>225</v>
      </c>
      <c r="M45" s="260" t="s">
        <v>227</v>
      </c>
      <c r="N45" s="260" t="s">
        <v>228</v>
      </c>
      <c r="O45" s="260" t="s">
        <v>229</v>
      </c>
      <c r="P45" s="260" t="s">
        <v>230</v>
      </c>
      <c r="Q45" s="260" t="s">
        <v>231</v>
      </c>
      <c r="R45" s="260" t="s">
        <v>232</v>
      </c>
      <c r="S45" s="261" t="s">
        <v>233</v>
      </c>
      <c r="T45" s="261" t="s">
        <v>235</v>
      </c>
      <c r="U45" s="47"/>
      <c r="V45" s="46"/>
      <c r="W45" s="47"/>
      <c r="X45" s="47"/>
      <c r="Y45" s="46"/>
      <c r="Z45" s="47"/>
      <c r="AA45" s="46"/>
      <c r="AB45" s="47"/>
      <c r="AC45" s="46"/>
      <c r="AD45" s="47"/>
      <c r="AE45" s="46"/>
      <c r="AF45" s="47"/>
      <c r="AG45" s="46"/>
      <c r="AH45" s="47"/>
    </row>
    <row r="46" spans="1:34" x14ac:dyDescent="0.2">
      <c r="B46" s="46"/>
      <c r="C46" s="80"/>
      <c r="D46" s="102" t="s">
        <v>416</v>
      </c>
      <c r="E46" s="103" t="s">
        <v>224</v>
      </c>
      <c r="F46" s="103"/>
      <c r="G46" s="104" t="s">
        <v>220</v>
      </c>
      <c r="H46" s="104" t="s">
        <v>417</v>
      </c>
      <c r="I46" s="104" t="s">
        <v>220</v>
      </c>
      <c r="J46" s="256" t="s">
        <v>220</v>
      </c>
      <c r="K46" s="262" t="s">
        <v>240</v>
      </c>
      <c r="L46" s="263" t="s">
        <v>242</v>
      </c>
      <c r="M46" s="264" t="s">
        <v>241</v>
      </c>
      <c r="N46" s="264" t="s">
        <v>370</v>
      </c>
      <c r="O46" s="263" t="s">
        <v>243</v>
      </c>
      <c r="P46" s="263" t="s">
        <v>421</v>
      </c>
      <c r="Q46" s="263" t="s">
        <v>422</v>
      </c>
      <c r="R46" s="263" t="s">
        <v>244</v>
      </c>
      <c r="S46" s="263" t="s">
        <v>245</v>
      </c>
      <c r="T46" s="268" t="s">
        <v>246</v>
      </c>
      <c r="U46" s="258"/>
      <c r="V46" s="46"/>
      <c r="W46" s="47"/>
      <c r="X46" s="47"/>
      <c r="Y46" s="46"/>
      <c r="Z46" s="47"/>
      <c r="AA46" s="46"/>
      <c r="AB46" s="47"/>
      <c r="AC46" s="46"/>
      <c r="AD46" s="47"/>
      <c r="AE46" s="46"/>
      <c r="AF46" s="47"/>
      <c r="AG46" s="46"/>
      <c r="AH46" s="47"/>
    </row>
    <row r="47" spans="1:34" ht="13.5" thickBot="1" x14ac:dyDescent="0.25">
      <c r="B47" s="46"/>
      <c r="C47" s="80"/>
      <c r="D47" s="96">
        <f>6000+(1300*42)</f>
        <v>60600</v>
      </c>
      <c r="E47" s="97">
        <f>7000+(1500*80)</f>
        <v>127000</v>
      </c>
      <c r="F47" s="97">
        <f>7000+(1500*0)-7000</f>
        <v>0</v>
      </c>
      <c r="G47" s="98">
        <f>6000+(1250*58)</f>
        <v>78500</v>
      </c>
      <c r="H47" s="98">
        <f>7000+(1500*64)</f>
        <v>103000</v>
      </c>
      <c r="I47" s="98">
        <f>6000+(1250*75)</f>
        <v>99750</v>
      </c>
      <c r="J47" s="257">
        <f>5000+(1300*25)</f>
        <v>37500</v>
      </c>
      <c r="K47" s="265">
        <v>6710</v>
      </c>
      <c r="L47" s="266">
        <v>37680</v>
      </c>
      <c r="M47" s="267">
        <v>59609</v>
      </c>
      <c r="N47" s="267">
        <v>0</v>
      </c>
      <c r="O47" s="266">
        <v>1830</v>
      </c>
      <c r="P47" s="266">
        <v>78783</v>
      </c>
      <c r="Q47" s="266">
        <v>66164</v>
      </c>
      <c r="R47" s="266">
        <v>8510</v>
      </c>
      <c r="S47" s="266">
        <v>8750</v>
      </c>
      <c r="T47" s="269">
        <v>50853</v>
      </c>
      <c r="U47" s="258"/>
      <c r="V47" s="46"/>
      <c r="W47" s="47"/>
      <c r="X47" s="47"/>
      <c r="Y47" s="46"/>
      <c r="Z47" s="47"/>
      <c r="AA47" s="46"/>
      <c r="AB47" s="47"/>
      <c r="AC47" s="46"/>
      <c r="AD47" s="47"/>
      <c r="AE47" s="46"/>
      <c r="AF47" s="47"/>
      <c r="AG47" s="46"/>
      <c r="AH47" s="47"/>
    </row>
    <row r="48" spans="1:34" ht="13.5" thickBot="1" x14ac:dyDescent="0.25">
      <c r="B48" s="46"/>
      <c r="D48" s="364" t="s">
        <v>387</v>
      </c>
      <c r="E48" s="365"/>
      <c r="F48" s="365"/>
      <c r="G48" s="365"/>
      <c r="H48" s="365"/>
      <c r="I48" s="365"/>
      <c r="J48" s="366"/>
      <c r="K48" s="76"/>
      <c r="L48" s="54"/>
      <c r="M48" s="47"/>
      <c r="N48" s="47"/>
      <c r="O48" s="46"/>
      <c r="P48" s="47"/>
      <c r="Q48" s="46"/>
      <c r="R48" s="47"/>
      <c r="S48" s="47"/>
      <c r="T48" s="46"/>
      <c r="U48" s="47"/>
      <c r="V48" s="46"/>
      <c r="W48" s="47"/>
      <c r="X48" s="47"/>
      <c r="Y48" s="46"/>
      <c r="Z48" s="47"/>
      <c r="AA48" s="46"/>
      <c r="AB48" s="47"/>
      <c r="AC48" s="46"/>
      <c r="AD48" s="47"/>
      <c r="AE48" s="46"/>
      <c r="AF48" s="47"/>
      <c r="AG48" s="46"/>
      <c r="AH48" s="47"/>
    </row>
    <row r="49" spans="2:34" ht="13.5" thickBot="1" x14ac:dyDescent="0.25">
      <c r="B49" s="46"/>
      <c r="C49" s="75"/>
      <c r="D49" s="82">
        <v>9000</v>
      </c>
      <c r="E49" s="83">
        <v>4500</v>
      </c>
      <c r="F49" s="83"/>
      <c r="G49" s="83">
        <f>800+1900</f>
        <v>2700</v>
      </c>
      <c r="H49" s="83"/>
      <c r="I49" s="83"/>
      <c r="J49" s="84">
        <v>3800</v>
      </c>
      <c r="K49" s="54"/>
      <c r="L49" s="54"/>
      <c r="M49" s="47"/>
      <c r="N49" s="47"/>
      <c r="O49" s="46"/>
      <c r="P49" s="47"/>
      <c r="Q49" s="46"/>
      <c r="R49" s="47"/>
      <c r="S49" s="47"/>
      <c r="T49" s="46"/>
      <c r="U49" s="47"/>
      <c r="V49" s="46"/>
      <c r="W49" s="47"/>
      <c r="X49" s="47"/>
      <c r="Y49" s="46"/>
      <c r="Z49" s="47"/>
      <c r="AA49" s="46"/>
      <c r="AB49" s="47"/>
      <c r="AC49" s="46"/>
      <c r="AD49" s="47"/>
      <c r="AE49" s="46"/>
      <c r="AF49" s="47"/>
      <c r="AG49" s="46"/>
      <c r="AH49" s="47"/>
    </row>
    <row r="50" spans="2:34" ht="13.5" thickBot="1" x14ac:dyDescent="0.25">
      <c r="B50" s="46"/>
      <c r="C50" s="75"/>
      <c r="D50" s="364" t="s">
        <v>291</v>
      </c>
      <c r="E50" s="365"/>
      <c r="F50" s="365"/>
      <c r="G50" s="365"/>
      <c r="H50" s="365"/>
      <c r="I50" s="365"/>
      <c r="J50" s="366"/>
      <c r="K50" s="76"/>
      <c r="L50" s="54"/>
      <c r="M50" s="47"/>
      <c r="N50" s="47"/>
      <c r="O50" s="46"/>
      <c r="P50" s="47"/>
      <c r="Q50" s="46"/>
      <c r="R50" s="47"/>
      <c r="S50" s="47"/>
      <c r="T50" s="46"/>
      <c r="U50" s="47"/>
      <c r="V50" s="46"/>
      <c r="W50" s="47"/>
      <c r="X50" s="47"/>
      <c r="Y50" s="46"/>
      <c r="Z50" s="47"/>
      <c r="AA50" s="46"/>
      <c r="AB50" s="47"/>
      <c r="AC50" s="46"/>
      <c r="AD50" s="47"/>
      <c r="AE50" s="46"/>
      <c r="AF50" s="47"/>
      <c r="AG50" s="46"/>
      <c r="AH50" s="47"/>
    </row>
    <row r="51" spans="2:34" ht="13.5" thickBot="1" x14ac:dyDescent="0.25">
      <c r="B51" s="46"/>
      <c r="C51" s="75"/>
      <c r="D51" s="99">
        <f>SUM(D47,D49)</f>
        <v>69600</v>
      </c>
      <c r="E51" s="100">
        <f t="shared" ref="E51:J51" si="3">SUM(E47,E49)</f>
        <v>131500</v>
      </c>
      <c r="F51" s="100">
        <f t="shared" si="3"/>
        <v>0</v>
      </c>
      <c r="G51" s="100">
        <f t="shared" si="3"/>
        <v>81200</v>
      </c>
      <c r="H51" s="100">
        <f t="shared" si="3"/>
        <v>103000</v>
      </c>
      <c r="I51" s="100">
        <f t="shared" si="3"/>
        <v>99750</v>
      </c>
      <c r="J51" s="101">
        <f t="shared" si="3"/>
        <v>41300</v>
      </c>
      <c r="K51" s="76"/>
      <c r="L51" s="54"/>
      <c r="M51" s="47"/>
      <c r="N51" s="47"/>
      <c r="O51" s="46"/>
      <c r="P51" s="47"/>
      <c r="Q51" s="46"/>
      <c r="R51" s="47"/>
      <c r="S51" s="47"/>
      <c r="T51" s="46"/>
      <c r="U51" s="47"/>
      <c r="V51" s="46"/>
      <c r="W51" s="47"/>
      <c r="X51" s="47"/>
      <c r="Y51" s="46"/>
      <c r="Z51" s="47"/>
      <c r="AA51" s="46"/>
      <c r="AB51" s="47"/>
      <c r="AC51" s="46"/>
      <c r="AD51" s="47"/>
      <c r="AE51" s="46"/>
      <c r="AF51" s="47"/>
      <c r="AG51" s="46"/>
      <c r="AH51" s="47"/>
    </row>
    <row r="52" spans="2:34" x14ac:dyDescent="0.2">
      <c r="B52" s="54"/>
      <c r="C52" s="54"/>
      <c r="D52" s="54"/>
      <c r="E52" s="54"/>
      <c r="F52" s="54"/>
      <c r="G52" s="54"/>
      <c r="H52" s="54"/>
      <c r="I52" s="54"/>
      <c r="J52" s="54"/>
      <c r="K52" s="47"/>
      <c r="L52" s="47"/>
      <c r="M52" s="46"/>
      <c r="N52" s="47"/>
      <c r="O52" s="46"/>
      <c r="P52" s="47"/>
      <c r="Q52" s="46"/>
      <c r="R52" s="47"/>
      <c r="S52" s="47"/>
      <c r="T52" s="46"/>
      <c r="U52" s="47"/>
      <c r="V52" s="46"/>
      <c r="W52" s="47"/>
      <c r="X52" s="47"/>
      <c r="Y52" s="46"/>
      <c r="Z52" s="47"/>
      <c r="AA52" s="46"/>
      <c r="AB52" s="47"/>
      <c r="AC52" s="46"/>
      <c r="AD52" s="47"/>
      <c r="AE52" s="46"/>
      <c r="AF52" s="47"/>
      <c r="AG52" s="46"/>
      <c r="AH52" s="47"/>
    </row>
    <row r="53" spans="2:34" x14ac:dyDescent="0.2">
      <c r="B53" s="54"/>
      <c r="C53" s="54"/>
      <c r="D53" s="54"/>
      <c r="E53" s="54"/>
      <c r="F53" s="54"/>
      <c r="G53" s="54"/>
      <c r="H53" s="54"/>
      <c r="I53" s="54"/>
      <c r="J53" s="47"/>
      <c r="K53" s="47"/>
      <c r="L53" s="47"/>
      <c r="M53" s="46"/>
      <c r="N53" s="47"/>
      <c r="O53" s="46"/>
      <c r="P53" s="47"/>
      <c r="Q53" s="46"/>
      <c r="R53" s="47"/>
      <c r="S53" s="47"/>
      <c r="T53" s="46"/>
      <c r="U53" s="47"/>
      <c r="V53" s="46"/>
      <c r="W53" s="47"/>
      <c r="X53" s="47"/>
      <c r="Y53" s="46"/>
      <c r="Z53" s="47"/>
      <c r="AA53" s="46"/>
      <c r="AB53" s="47"/>
      <c r="AC53" s="46"/>
      <c r="AD53" s="47"/>
      <c r="AE53" s="46"/>
      <c r="AF53" s="47"/>
      <c r="AG53" s="46"/>
      <c r="AH53" s="47"/>
    </row>
    <row r="54" spans="2:34" x14ac:dyDescent="0.2">
      <c r="B54" s="54"/>
      <c r="C54" s="54"/>
      <c r="D54" s="54"/>
      <c r="E54" s="54"/>
      <c r="F54" s="54"/>
      <c r="G54" s="54"/>
      <c r="H54" s="54"/>
      <c r="I54" s="54"/>
      <c r="J54" s="47"/>
      <c r="K54" s="47"/>
      <c r="L54" s="47"/>
      <c r="M54" s="46"/>
      <c r="N54" s="47"/>
      <c r="O54" s="46"/>
      <c r="P54" s="47"/>
      <c r="Q54" s="46"/>
      <c r="R54" s="47"/>
      <c r="S54" s="47"/>
      <c r="T54" s="46"/>
      <c r="U54" s="47"/>
      <c r="V54" s="46"/>
      <c r="W54" s="47"/>
      <c r="X54" s="47"/>
      <c r="Y54" s="46"/>
      <c r="Z54" s="47"/>
      <c r="AA54" s="46"/>
      <c r="AB54" s="47"/>
      <c r="AC54" s="46"/>
      <c r="AD54" s="47"/>
      <c r="AE54" s="46"/>
      <c r="AF54" s="47"/>
      <c r="AG54" s="46"/>
      <c r="AH54" s="47"/>
    </row>
    <row r="55" spans="2:34" x14ac:dyDescent="0.2">
      <c r="B55" s="54"/>
      <c r="C55" s="54"/>
      <c r="D55" s="54"/>
      <c r="E55" s="54"/>
      <c r="F55" s="54"/>
      <c r="G55" s="54"/>
      <c r="H55" s="54"/>
      <c r="I55" s="54"/>
      <c r="J55" s="47"/>
      <c r="K55" s="47"/>
      <c r="L55" s="47"/>
      <c r="M55" s="46"/>
      <c r="N55" s="47"/>
      <c r="O55" s="46"/>
      <c r="P55" s="47"/>
      <c r="Q55" s="46"/>
      <c r="R55" s="47"/>
      <c r="S55" s="47"/>
      <c r="T55" s="46"/>
      <c r="U55" s="47"/>
      <c r="V55" s="46"/>
      <c r="W55" s="47"/>
      <c r="X55" s="47"/>
      <c r="Y55" s="46"/>
      <c r="Z55" s="47"/>
      <c r="AA55" s="46"/>
      <c r="AB55" s="47"/>
      <c r="AC55" s="46"/>
      <c r="AD55" s="47"/>
      <c r="AE55" s="46"/>
      <c r="AF55" s="47"/>
      <c r="AG55" s="46"/>
      <c r="AH55" s="47"/>
    </row>
    <row r="56" spans="2:34" x14ac:dyDescent="0.2">
      <c r="B56" s="54"/>
      <c r="C56" s="54"/>
      <c r="D56" s="54"/>
      <c r="E56" s="54"/>
      <c r="F56" s="54"/>
      <c r="G56" s="54"/>
      <c r="H56" s="54"/>
      <c r="I56" s="54"/>
      <c r="J56" s="47"/>
      <c r="K56" s="47"/>
      <c r="L56" s="47"/>
      <c r="M56" s="46"/>
      <c r="N56" s="47"/>
      <c r="O56" s="46"/>
      <c r="P56" s="47"/>
      <c r="Q56" s="46"/>
      <c r="R56" s="47"/>
      <c r="S56" s="47"/>
      <c r="T56" s="46"/>
      <c r="U56" s="47"/>
      <c r="V56" s="46"/>
      <c r="W56" s="47"/>
      <c r="X56" s="47"/>
      <c r="Y56" s="46"/>
      <c r="Z56" s="47"/>
      <c r="AA56" s="46"/>
      <c r="AB56" s="47"/>
      <c r="AC56" s="46"/>
      <c r="AD56" s="47"/>
      <c r="AE56" s="46"/>
      <c r="AF56" s="47"/>
      <c r="AG56" s="46"/>
      <c r="AH56" s="47"/>
    </row>
    <row r="57" spans="2:34" x14ac:dyDescent="0.2">
      <c r="B57" s="54"/>
      <c r="C57" s="54"/>
      <c r="D57" s="54"/>
      <c r="E57" s="54"/>
      <c r="F57" s="54"/>
      <c r="G57" s="54"/>
      <c r="H57" s="54"/>
      <c r="I57" s="54"/>
      <c r="J57" s="47"/>
      <c r="K57" s="47"/>
      <c r="L57" s="47"/>
      <c r="M57" s="46"/>
      <c r="N57" s="47"/>
      <c r="O57" s="46"/>
      <c r="P57" s="47"/>
      <c r="Q57" s="46"/>
      <c r="R57" s="47"/>
      <c r="S57" s="47"/>
      <c r="T57" s="46"/>
      <c r="U57" s="47"/>
      <c r="V57" s="46"/>
      <c r="W57" s="47"/>
      <c r="X57" s="47"/>
      <c r="Y57" s="46"/>
      <c r="Z57" s="47"/>
      <c r="AA57" s="46"/>
      <c r="AB57" s="47"/>
      <c r="AC57" s="46"/>
      <c r="AD57" s="47"/>
      <c r="AE57" s="46"/>
      <c r="AF57" s="47"/>
      <c r="AG57" s="46"/>
      <c r="AH57" s="47"/>
    </row>
    <row r="58" spans="2:34" x14ac:dyDescent="0.2">
      <c r="B58" s="54"/>
      <c r="C58" s="54"/>
      <c r="D58" s="54"/>
      <c r="E58" s="54"/>
      <c r="F58" s="54"/>
      <c r="G58" s="54"/>
      <c r="H58" s="54"/>
      <c r="I58" s="54"/>
      <c r="J58" s="47"/>
      <c r="K58" s="47"/>
      <c r="L58" s="47"/>
      <c r="M58" s="46"/>
      <c r="N58" s="47"/>
      <c r="O58" s="46"/>
      <c r="P58" s="47"/>
      <c r="Q58" s="46"/>
      <c r="R58" s="47"/>
      <c r="S58" s="47"/>
      <c r="T58" s="46"/>
      <c r="U58" s="47"/>
      <c r="V58" s="46"/>
      <c r="W58" s="47"/>
      <c r="X58" s="47"/>
      <c r="Y58" s="46"/>
      <c r="Z58" s="47"/>
      <c r="AA58" s="46"/>
      <c r="AB58" s="47"/>
      <c r="AC58" s="46"/>
      <c r="AD58" s="47"/>
      <c r="AE58" s="46"/>
      <c r="AF58" s="47"/>
      <c r="AG58" s="46"/>
      <c r="AH58" s="47"/>
    </row>
    <row r="59" spans="2:34" x14ac:dyDescent="0.2">
      <c r="B59" s="54"/>
      <c r="C59" s="54"/>
      <c r="D59" s="54"/>
      <c r="E59" s="54"/>
      <c r="F59" s="54"/>
      <c r="G59" s="54"/>
      <c r="H59" s="54"/>
      <c r="I59" s="54"/>
      <c r="J59" s="47"/>
      <c r="K59" s="47"/>
      <c r="L59" s="47"/>
      <c r="M59" s="46"/>
      <c r="N59" s="47"/>
      <c r="O59" s="46"/>
      <c r="P59" s="47"/>
      <c r="Q59" s="46"/>
      <c r="R59" s="47"/>
      <c r="S59" s="47"/>
      <c r="T59" s="46"/>
      <c r="U59" s="47"/>
      <c r="V59" s="46"/>
      <c r="W59" s="47"/>
      <c r="X59" s="47"/>
      <c r="Y59" s="46"/>
      <c r="Z59" s="47"/>
      <c r="AA59" s="46"/>
      <c r="AB59" s="47"/>
      <c r="AC59" s="46"/>
      <c r="AD59" s="47"/>
      <c r="AE59" s="46"/>
      <c r="AF59" s="47"/>
      <c r="AG59" s="46"/>
      <c r="AH59" s="47"/>
    </row>
    <row r="60" spans="2:34" x14ac:dyDescent="0.2">
      <c r="B60" s="54"/>
      <c r="C60" s="54"/>
      <c r="D60" s="54"/>
      <c r="E60" s="54"/>
      <c r="F60" s="54"/>
      <c r="G60" s="54"/>
      <c r="H60" s="54"/>
      <c r="I60" s="54"/>
      <c r="J60" s="47"/>
      <c r="K60" s="47"/>
      <c r="L60" s="47"/>
      <c r="M60" s="46"/>
      <c r="N60" s="47"/>
      <c r="O60" s="46"/>
      <c r="P60" s="47"/>
      <c r="Q60" s="46"/>
      <c r="R60" s="47"/>
      <c r="S60" s="47"/>
      <c r="T60" s="46"/>
      <c r="U60" s="47"/>
      <c r="V60" s="46"/>
      <c r="W60" s="47"/>
      <c r="X60" s="47"/>
      <c r="Y60" s="46"/>
      <c r="Z60" s="47"/>
      <c r="AA60" s="46"/>
      <c r="AB60" s="47"/>
      <c r="AC60" s="46"/>
      <c r="AD60" s="47"/>
      <c r="AE60" s="46"/>
      <c r="AF60" s="47"/>
      <c r="AG60" s="46"/>
      <c r="AH60" s="47"/>
    </row>
    <row r="61" spans="2:34" x14ac:dyDescent="0.2">
      <c r="B61" s="54"/>
      <c r="C61" s="54"/>
      <c r="D61" s="54"/>
      <c r="E61" s="54"/>
      <c r="F61" s="54"/>
      <c r="G61" s="54"/>
      <c r="H61" s="54"/>
      <c r="I61" s="54"/>
      <c r="J61" s="47"/>
      <c r="K61" s="47"/>
      <c r="L61" s="47"/>
      <c r="M61" s="46"/>
      <c r="N61" s="47"/>
      <c r="O61" s="46"/>
      <c r="P61" s="47"/>
      <c r="Q61" s="46"/>
      <c r="R61" s="47"/>
      <c r="S61" s="47"/>
      <c r="T61" s="46"/>
      <c r="U61" s="47"/>
      <c r="V61" s="46"/>
      <c r="W61" s="47"/>
      <c r="X61" s="47"/>
      <c r="Y61" s="46"/>
      <c r="Z61" s="47"/>
      <c r="AA61" s="46"/>
      <c r="AB61" s="47"/>
      <c r="AC61" s="46"/>
      <c r="AD61" s="47"/>
      <c r="AE61" s="46"/>
      <c r="AF61" s="47"/>
      <c r="AG61" s="46"/>
      <c r="AH61" s="47"/>
    </row>
    <row r="62" spans="2:34" x14ac:dyDescent="0.2">
      <c r="B62" s="54"/>
      <c r="C62" s="54"/>
      <c r="D62" s="54"/>
      <c r="E62" s="54"/>
      <c r="F62" s="54"/>
      <c r="G62" s="54"/>
      <c r="H62" s="54"/>
      <c r="I62" s="54"/>
      <c r="J62" s="47"/>
      <c r="K62" s="47"/>
      <c r="L62" s="47"/>
      <c r="M62" s="46"/>
      <c r="N62" s="47"/>
      <c r="O62" s="46"/>
      <c r="P62" s="47"/>
      <c r="Q62" s="46"/>
      <c r="R62" s="47"/>
      <c r="S62" s="47"/>
      <c r="T62" s="46"/>
      <c r="U62" s="47"/>
      <c r="V62" s="46"/>
      <c r="W62" s="47"/>
      <c r="X62" s="47"/>
      <c r="Y62" s="46"/>
      <c r="Z62" s="47"/>
      <c r="AA62" s="46"/>
      <c r="AB62" s="47"/>
      <c r="AC62" s="46"/>
      <c r="AD62" s="47"/>
      <c r="AE62" s="46"/>
      <c r="AF62" s="47"/>
      <c r="AG62" s="46"/>
      <c r="AH62" s="47"/>
    </row>
    <row r="63" spans="2:34" x14ac:dyDescent="0.2">
      <c r="B63" s="54"/>
      <c r="C63" s="54"/>
      <c r="D63" s="54"/>
      <c r="E63" s="54"/>
      <c r="F63" s="54"/>
      <c r="G63" s="54"/>
      <c r="H63" s="54"/>
      <c r="I63" s="54"/>
      <c r="J63" s="47"/>
      <c r="K63" s="47"/>
      <c r="L63" s="47"/>
      <c r="M63" s="46"/>
      <c r="N63" s="47"/>
      <c r="O63" s="46"/>
      <c r="P63" s="47"/>
      <c r="Q63" s="46"/>
      <c r="R63" s="47"/>
      <c r="S63" s="47"/>
      <c r="T63" s="46"/>
      <c r="U63" s="47"/>
      <c r="V63" s="46"/>
      <c r="W63" s="47"/>
      <c r="X63" s="47"/>
      <c r="Y63" s="46"/>
      <c r="Z63" s="47"/>
      <c r="AA63" s="46"/>
      <c r="AB63" s="47"/>
      <c r="AC63" s="46"/>
      <c r="AD63" s="47"/>
      <c r="AE63" s="46"/>
      <c r="AF63" s="47"/>
      <c r="AG63" s="46"/>
      <c r="AH63" s="47"/>
    </row>
    <row r="64" spans="2:34" x14ac:dyDescent="0.2">
      <c r="B64" s="54"/>
      <c r="C64" s="54"/>
      <c r="D64" s="54"/>
      <c r="E64" s="54"/>
      <c r="F64" s="54"/>
      <c r="G64" s="54"/>
      <c r="H64" s="54"/>
      <c r="I64" s="54"/>
      <c r="J64" s="47"/>
      <c r="K64" s="47"/>
      <c r="L64" s="47"/>
      <c r="M64" s="46"/>
      <c r="N64" s="47"/>
      <c r="O64" s="46"/>
      <c r="P64" s="47"/>
      <c r="Q64" s="46"/>
      <c r="R64" s="47"/>
      <c r="S64" s="47"/>
      <c r="T64" s="46"/>
      <c r="U64" s="47"/>
      <c r="V64" s="46"/>
      <c r="W64" s="47"/>
      <c r="X64" s="47"/>
      <c r="Y64" s="46"/>
      <c r="Z64" s="47"/>
      <c r="AA64" s="46"/>
      <c r="AB64" s="47"/>
      <c r="AC64" s="46"/>
      <c r="AD64" s="47"/>
      <c r="AE64" s="46"/>
      <c r="AF64" s="47"/>
      <c r="AG64" s="46"/>
      <c r="AH64" s="47"/>
    </row>
    <row r="65" spans="2:34" x14ac:dyDescent="0.2">
      <c r="B65" s="54"/>
      <c r="C65" s="54"/>
      <c r="D65" s="54"/>
      <c r="E65" s="54"/>
      <c r="F65" s="54"/>
      <c r="G65" s="54"/>
      <c r="H65" s="54"/>
      <c r="I65" s="54"/>
      <c r="J65" s="47"/>
      <c r="K65" s="47"/>
      <c r="L65" s="47"/>
      <c r="M65" s="46"/>
      <c r="N65" s="47"/>
      <c r="O65" s="46"/>
      <c r="P65" s="47"/>
      <c r="Q65" s="46"/>
      <c r="R65" s="47"/>
      <c r="S65" s="47"/>
      <c r="T65" s="46"/>
      <c r="U65" s="47"/>
      <c r="V65" s="46"/>
      <c r="W65" s="47"/>
      <c r="X65" s="47"/>
      <c r="Y65" s="46"/>
      <c r="Z65" s="47"/>
      <c r="AA65" s="46"/>
      <c r="AB65" s="47"/>
      <c r="AC65" s="46"/>
      <c r="AD65" s="47"/>
      <c r="AE65" s="46"/>
      <c r="AF65" s="47"/>
      <c r="AG65" s="46"/>
      <c r="AH65" s="47"/>
    </row>
    <row r="66" spans="2:34" x14ac:dyDescent="0.2">
      <c r="B66" s="54"/>
      <c r="C66" s="54"/>
      <c r="D66" s="54"/>
      <c r="E66" s="54"/>
      <c r="F66" s="54"/>
      <c r="G66" s="54"/>
      <c r="H66" s="54"/>
      <c r="I66" s="54"/>
      <c r="J66" s="47"/>
      <c r="K66" s="47"/>
      <c r="L66" s="47"/>
      <c r="M66" s="46"/>
      <c r="N66" s="47"/>
      <c r="O66" s="46"/>
      <c r="P66" s="47"/>
      <c r="Q66" s="46"/>
      <c r="R66" s="47"/>
      <c r="S66" s="47"/>
      <c r="T66" s="46"/>
      <c r="U66" s="47"/>
      <c r="V66" s="46"/>
      <c r="W66" s="47"/>
      <c r="X66" s="47"/>
      <c r="Y66" s="46"/>
      <c r="Z66" s="47"/>
      <c r="AA66" s="46"/>
      <c r="AB66" s="47"/>
      <c r="AC66" s="46"/>
      <c r="AD66" s="47"/>
      <c r="AE66" s="46"/>
      <c r="AF66" s="47"/>
      <c r="AG66" s="46"/>
      <c r="AH66" s="47"/>
    </row>
    <row r="67" spans="2:34" x14ac:dyDescent="0.2">
      <c r="B67" s="54"/>
      <c r="C67" s="54"/>
      <c r="D67" s="54"/>
      <c r="E67" s="54"/>
      <c r="F67" s="54"/>
      <c r="G67" s="54"/>
      <c r="H67" s="54"/>
      <c r="I67" s="54"/>
      <c r="J67" s="47"/>
      <c r="K67" s="47"/>
      <c r="L67" s="47"/>
      <c r="M67" s="46"/>
      <c r="N67" s="47"/>
      <c r="O67" s="46"/>
      <c r="P67" s="47"/>
      <c r="Q67" s="46"/>
      <c r="R67" s="47"/>
      <c r="S67" s="47"/>
      <c r="T67" s="46"/>
      <c r="U67" s="47"/>
      <c r="V67" s="46"/>
      <c r="W67" s="47"/>
      <c r="X67" s="47"/>
      <c r="Y67" s="46"/>
      <c r="Z67" s="47"/>
      <c r="AA67" s="46"/>
      <c r="AB67" s="47"/>
      <c r="AC67" s="46"/>
      <c r="AD67" s="47"/>
      <c r="AE67" s="46"/>
      <c r="AF67" s="47"/>
      <c r="AG67" s="46"/>
      <c r="AH67" s="47"/>
    </row>
    <row r="68" spans="2:34" x14ac:dyDescent="0.2">
      <c r="B68" s="54"/>
      <c r="C68" s="54"/>
      <c r="D68" s="54"/>
      <c r="E68" s="54"/>
      <c r="F68" s="54"/>
      <c r="G68" s="54"/>
      <c r="H68" s="54"/>
      <c r="I68" s="54"/>
      <c r="J68" s="47"/>
      <c r="K68" s="47"/>
      <c r="L68" s="47"/>
      <c r="M68" s="46"/>
      <c r="N68" s="47"/>
      <c r="O68" s="46"/>
      <c r="P68" s="47"/>
      <c r="Q68" s="46"/>
      <c r="R68" s="47"/>
      <c r="S68" s="47"/>
      <c r="T68" s="46"/>
      <c r="U68" s="47"/>
      <c r="V68" s="46"/>
      <c r="W68" s="47"/>
      <c r="X68" s="47"/>
      <c r="Y68" s="46"/>
      <c r="Z68" s="47"/>
      <c r="AA68" s="46"/>
      <c r="AB68" s="47"/>
      <c r="AC68" s="46"/>
      <c r="AD68" s="47"/>
      <c r="AE68" s="46"/>
      <c r="AF68" s="47"/>
      <c r="AG68" s="46"/>
      <c r="AH68" s="47"/>
    </row>
    <row r="69" spans="2:34" x14ac:dyDescent="0.2">
      <c r="B69" s="54"/>
      <c r="C69" s="54"/>
      <c r="D69" s="54"/>
      <c r="E69" s="54"/>
      <c r="F69" s="54"/>
      <c r="G69" s="54"/>
      <c r="H69" s="54"/>
      <c r="I69" s="54"/>
      <c r="J69" s="47"/>
      <c r="K69" s="47"/>
      <c r="L69" s="47"/>
      <c r="M69" s="46"/>
      <c r="N69" s="47"/>
      <c r="O69" s="46"/>
      <c r="P69" s="47"/>
      <c r="Q69" s="46"/>
      <c r="R69" s="47"/>
      <c r="S69" s="47"/>
      <c r="T69" s="46"/>
      <c r="U69" s="47"/>
      <c r="V69" s="46"/>
      <c r="W69" s="47"/>
      <c r="X69" s="47"/>
      <c r="Y69" s="46"/>
      <c r="Z69" s="47"/>
      <c r="AA69" s="46"/>
      <c r="AB69" s="47"/>
      <c r="AC69" s="46"/>
      <c r="AD69" s="47"/>
      <c r="AE69" s="46"/>
      <c r="AF69" s="47"/>
      <c r="AG69" s="46"/>
      <c r="AH69" s="47"/>
    </row>
    <row r="70" spans="2:34" x14ac:dyDescent="0.2">
      <c r="B70" s="54"/>
      <c r="C70" s="54"/>
      <c r="D70" s="54"/>
      <c r="E70" s="54"/>
      <c r="F70" s="54"/>
      <c r="G70" s="54"/>
      <c r="H70" s="54"/>
      <c r="I70" s="54"/>
      <c r="J70" s="47"/>
      <c r="K70" s="47"/>
      <c r="L70" s="47"/>
      <c r="M70" s="46"/>
      <c r="N70" s="47"/>
      <c r="O70" s="46"/>
      <c r="P70" s="47"/>
      <c r="Q70" s="46"/>
      <c r="R70" s="47"/>
      <c r="S70" s="47"/>
      <c r="T70" s="46"/>
      <c r="U70" s="47"/>
      <c r="V70" s="46"/>
      <c r="W70" s="47"/>
      <c r="X70" s="47"/>
      <c r="Y70" s="46"/>
      <c r="Z70" s="47"/>
      <c r="AA70" s="46"/>
      <c r="AB70" s="47"/>
      <c r="AC70" s="46"/>
      <c r="AD70" s="47"/>
      <c r="AE70" s="46"/>
      <c r="AF70" s="47"/>
      <c r="AG70" s="46"/>
      <c r="AH70" s="47"/>
    </row>
    <row r="71" spans="2:34" x14ac:dyDescent="0.2">
      <c r="B71" s="54"/>
      <c r="C71" s="54"/>
      <c r="D71" s="54"/>
      <c r="E71" s="54"/>
      <c r="F71" s="54"/>
      <c r="G71" s="54"/>
      <c r="H71" s="54"/>
      <c r="I71" s="54"/>
      <c r="J71" s="47"/>
      <c r="K71" s="47"/>
      <c r="L71" s="47"/>
      <c r="M71" s="46"/>
      <c r="N71" s="47"/>
      <c r="O71" s="46"/>
      <c r="P71" s="47"/>
      <c r="Q71" s="46"/>
      <c r="R71" s="47"/>
      <c r="S71" s="47"/>
      <c r="T71" s="46"/>
      <c r="U71" s="47"/>
      <c r="V71" s="46"/>
      <c r="W71" s="47"/>
      <c r="X71" s="47"/>
      <c r="Y71" s="46"/>
      <c r="Z71" s="47"/>
      <c r="AA71" s="46"/>
      <c r="AB71" s="47"/>
      <c r="AC71" s="46"/>
      <c r="AD71" s="47"/>
      <c r="AE71" s="46"/>
      <c r="AF71" s="47"/>
      <c r="AG71" s="46"/>
      <c r="AH71" s="47"/>
    </row>
    <row r="72" spans="2:34" x14ac:dyDescent="0.2">
      <c r="B72" s="54"/>
      <c r="C72" s="54"/>
      <c r="D72" s="54"/>
      <c r="E72" s="54"/>
      <c r="F72" s="54"/>
      <c r="G72" s="54"/>
      <c r="H72" s="54"/>
      <c r="I72" s="54"/>
      <c r="J72" s="47"/>
      <c r="K72" s="47"/>
      <c r="L72" s="47"/>
      <c r="M72" s="46"/>
      <c r="N72" s="47"/>
      <c r="O72" s="46"/>
      <c r="P72" s="47"/>
      <c r="Q72" s="46"/>
      <c r="R72" s="47"/>
      <c r="S72" s="47"/>
      <c r="T72" s="46"/>
      <c r="U72" s="47"/>
      <c r="V72" s="46"/>
      <c r="W72" s="47"/>
      <c r="X72" s="47"/>
      <c r="Y72" s="46"/>
      <c r="Z72" s="47"/>
      <c r="AA72" s="46"/>
      <c r="AB72" s="47"/>
      <c r="AC72" s="46"/>
      <c r="AD72" s="47"/>
      <c r="AE72" s="46"/>
      <c r="AF72" s="47"/>
      <c r="AG72" s="46"/>
      <c r="AH72" s="47"/>
    </row>
    <row r="73" spans="2:34" x14ac:dyDescent="0.2">
      <c r="B73" s="54"/>
      <c r="C73" s="54"/>
      <c r="D73" s="54"/>
      <c r="E73" s="54"/>
      <c r="F73" s="54"/>
      <c r="G73" s="54"/>
      <c r="H73" s="54"/>
      <c r="I73" s="54"/>
      <c r="J73" s="47"/>
      <c r="K73" s="47"/>
      <c r="L73" s="47"/>
      <c r="M73" s="46"/>
      <c r="N73" s="47"/>
      <c r="O73" s="46"/>
      <c r="P73" s="47"/>
      <c r="Q73" s="46"/>
      <c r="R73" s="47"/>
      <c r="S73" s="47"/>
      <c r="T73" s="46"/>
      <c r="U73" s="47"/>
      <c r="V73" s="46"/>
      <c r="W73" s="47"/>
      <c r="X73" s="47"/>
      <c r="Y73" s="46"/>
      <c r="Z73" s="47"/>
      <c r="AA73" s="46"/>
      <c r="AB73" s="47"/>
      <c r="AC73" s="46"/>
      <c r="AD73" s="47"/>
      <c r="AE73" s="46"/>
      <c r="AF73" s="47"/>
      <c r="AG73" s="46"/>
      <c r="AH73" s="47"/>
    </row>
    <row r="74" spans="2:34" x14ac:dyDescent="0.2">
      <c r="B74" s="54"/>
      <c r="C74" s="54"/>
      <c r="D74" s="54"/>
      <c r="E74" s="54"/>
      <c r="F74" s="54"/>
      <c r="G74" s="54"/>
      <c r="H74" s="54"/>
      <c r="I74" s="54"/>
      <c r="J74" s="47"/>
      <c r="K74" s="47"/>
      <c r="L74" s="47"/>
      <c r="M74" s="46"/>
      <c r="N74" s="47"/>
      <c r="O74" s="46"/>
      <c r="P74" s="47"/>
      <c r="Q74" s="46"/>
      <c r="R74" s="47"/>
      <c r="S74" s="47"/>
      <c r="T74" s="46"/>
      <c r="U74" s="47"/>
      <c r="V74" s="46"/>
      <c r="W74" s="47"/>
      <c r="X74" s="47"/>
      <c r="Y74" s="46"/>
      <c r="Z74" s="47"/>
      <c r="AA74" s="46"/>
      <c r="AB74" s="47"/>
      <c r="AC74" s="46"/>
      <c r="AD74" s="47"/>
      <c r="AE74" s="46"/>
      <c r="AF74" s="47"/>
      <c r="AG74" s="46"/>
      <c r="AH74" s="47"/>
    </row>
    <row r="75" spans="2:34" x14ac:dyDescent="0.2">
      <c r="B75" s="54"/>
      <c r="C75" s="54"/>
      <c r="D75" s="54"/>
      <c r="E75" s="54"/>
      <c r="F75" s="54"/>
      <c r="G75" s="54"/>
      <c r="H75" s="54"/>
      <c r="I75" s="54"/>
      <c r="J75" s="47"/>
      <c r="K75" s="47"/>
      <c r="L75" s="47"/>
      <c r="M75" s="46"/>
      <c r="N75" s="47"/>
      <c r="O75" s="46"/>
      <c r="P75" s="47"/>
      <c r="Q75" s="46"/>
      <c r="R75" s="47"/>
      <c r="S75" s="47"/>
      <c r="T75" s="46"/>
      <c r="U75" s="47"/>
      <c r="V75" s="46"/>
      <c r="W75" s="47"/>
      <c r="X75" s="47"/>
      <c r="Y75" s="46"/>
      <c r="Z75" s="47"/>
      <c r="AA75" s="46"/>
      <c r="AB75" s="47"/>
      <c r="AC75" s="46"/>
      <c r="AD75" s="47"/>
      <c r="AE75" s="46"/>
      <c r="AF75" s="47"/>
      <c r="AG75" s="46"/>
      <c r="AH75" s="47"/>
    </row>
    <row r="76" spans="2:34" x14ac:dyDescent="0.2">
      <c r="B76" s="54"/>
      <c r="C76" s="54"/>
      <c r="D76" s="54"/>
      <c r="E76" s="54"/>
      <c r="F76" s="54"/>
      <c r="G76" s="54"/>
      <c r="H76" s="54"/>
      <c r="I76" s="54"/>
      <c r="J76" s="47"/>
      <c r="K76" s="47"/>
      <c r="L76" s="47"/>
      <c r="M76" s="46"/>
      <c r="N76" s="47"/>
      <c r="O76" s="46"/>
      <c r="P76" s="47"/>
      <c r="Q76" s="46"/>
      <c r="R76" s="47"/>
      <c r="S76" s="47"/>
      <c r="T76" s="46"/>
      <c r="U76" s="47"/>
      <c r="V76" s="46"/>
      <c r="W76" s="47"/>
      <c r="X76" s="47"/>
      <c r="Y76" s="46"/>
      <c r="Z76" s="47"/>
      <c r="AA76" s="46"/>
      <c r="AB76" s="47"/>
      <c r="AC76" s="46"/>
      <c r="AD76" s="47"/>
      <c r="AE76" s="46"/>
      <c r="AF76" s="47"/>
      <c r="AG76" s="46"/>
      <c r="AH76" s="47"/>
    </row>
    <row r="77" spans="2:34" x14ac:dyDescent="0.2">
      <c r="B77" s="54"/>
      <c r="C77" s="54"/>
      <c r="D77" s="54"/>
      <c r="E77" s="54"/>
      <c r="F77" s="54"/>
      <c r="G77" s="54"/>
      <c r="H77" s="54"/>
      <c r="I77" s="54"/>
      <c r="J77" s="47"/>
      <c r="K77" s="47"/>
      <c r="L77" s="47"/>
      <c r="M77" s="46"/>
      <c r="N77" s="47"/>
      <c r="O77" s="46"/>
      <c r="P77" s="47"/>
      <c r="Q77" s="46"/>
      <c r="R77" s="47"/>
      <c r="S77" s="47"/>
      <c r="T77" s="46"/>
      <c r="U77" s="47"/>
      <c r="V77" s="46"/>
      <c r="W77" s="47"/>
      <c r="X77" s="47"/>
      <c r="Y77" s="46"/>
      <c r="Z77" s="47"/>
      <c r="AA77" s="46"/>
      <c r="AB77" s="47"/>
      <c r="AC77" s="46"/>
      <c r="AD77" s="47"/>
      <c r="AE77" s="46"/>
      <c r="AF77" s="47"/>
      <c r="AG77" s="46"/>
      <c r="AH77" s="47"/>
    </row>
    <row r="78" spans="2:34" x14ac:dyDescent="0.2">
      <c r="B78" s="54"/>
      <c r="C78" s="54"/>
      <c r="D78" s="54"/>
      <c r="E78" s="54"/>
      <c r="F78" s="54"/>
      <c r="G78" s="54"/>
      <c r="H78" s="54"/>
      <c r="I78" s="54"/>
      <c r="J78" s="47"/>
      <c r="K78" s="47"/>
      <c r="L78" s="47"/>
      <c r="M78" s="46"/>
      <c r="N78" s="47"/>
      <c r="O78" s="46"/>
      <c r="P78" s="47"/>
      <c r="Q78" s="46"/>
      <c r="R78" s="47"/>
      <c r="S78" s="47"/>
      <c r="T78" s="46"/>
      <c r="U78" s="47"/>
      <c r="V78" s="46"/>
      <c r="W78" s="47"/>
      <c r="X78" s="47"/>
      <c r="Y78" s="46"/>
      <c r="Z78" s="47"/>
      <c r="AA78" s="46"/>
      <c r="AB78" s="47"/>
      <c r="AC78" s="46"/>
      <c r="AD78" s="47"/>
      <c r="AE78" s="46"/>
      <c r="AF78" s="47"/>
      <c r="AG78" s="46"/>
      <c r="AH78" s="47"/>
    </row>
    <row r="79" spans="2:34" x14ac:dyDescent="0.2">
      <c r="B79" s="54"/>
      <c r="C79" s="54"/>
      <c r="D79" s="54"/>
      <c r="E79" s="54"/>
      <c r="F79" s="54"/>
      <c r="G79" s="54"/>
      <c r="H79" s="54"/>
      <c r="I79" s="54"/>
      <c r="J79" s="47"/>
      <c r="K79" s="47"/>
      <c r="L79" s="47"/>
      <c r="M79" s="46"/>
      <c r="N79" s="47"/>
      <c r="O79" s="46"/>
      <c r="P79" s="47"/>
      <c r="Q79" s="46"/>
      <c r="R79" s="47"/>
      <c r="S79" s="47"/>
      <c r="T79" s="46"/>
      <c r="U79" s="47"/>
      <c r="V79" s="46"/>
      <c r="W79" s="47"/>
      <c r="X79" s="47"/>
      <c r="Y79" s="46"/>
      <c r="Z79" s="47"/>
      <c r="AA79" s="46"/>
      <c r="AB79" s="47"/>
      <c r="AC79" s="46"/>
      <c r="AD79" s="47"/>
      <c r="AE79" s="46"/>
      <c r="AF79" s="47"/>
      <c r="AG79" s="46"/>
      <c r="AH79" s="47"/>
    </row>
    <row r="80" spans="2:34" x14ac:dyDescent="0.2">
      <c r="B80" s="54"/>
      <c r="C80" s="54"/>
      <c r="D80" s="54"/>
      <c r="E80" s="54"/>
      <c r="F80" s="54"/>
      <c r="G80" s="54"/>
      <c r="H80" s="54"/>
      <c r="I80" s="54"/>
      <c r="J80" s="47"/>
      <c r="K80" s="47"/>
      <c r="L80" s="47"/>
      <c r="M80" s="46"/>
      <c r="N80" s="47"/>
      <c r="O80" s="46"/>
      <c r="P80" s="47"/>
      <c r="Q80" s="46"/>
      <c r="R80" s="47"/>
      <c r="S80" s="47"/>
      <c r="T80" s="46"/>
      <c r="U80" s="47"/>
      <c r="V80" s="46"/>
      <c r="W80" s="47"/>
      <c r="X80" s="47"/>
      <c r="Y80" s="46"/>
      <c r="Z80" s="47"/>
      <c r="AA80" s="46"/>
      <c r="AB80" s="47"/>
      <c r="AC80" s="46"/>
      <c r="AD80" s="47"/>
      <c r="AE80" s="46"/>
      <c r="AF80" s="47"/>
      <c r="AG80" s="46"/>
      <c r="AH80" s="47"/>
    </row>
    <row r="81" spans="1:34" x14ac:dyDescent="0.2">
      <c r="B81" s="54"/>
      <c r="C81" s="54"/>
      <c r="D81" s="54"/>
      <c r="E81" s="54"/>
      <c r="F81" s="54"/>
      <c r="G81" s="54"/>
      <c r="H81" s="54"/>
      <c r="I81" s="54"/>
      <c r="J81" s="47"/>
      <c r="K81" s="47"/>
      <c r="L81" s="47"/>
      <c r="M81" s="46"/>
      <c r="N81" s="47"/>
      <c r="O81" s="46"/>
      <c r="P81" s="47"/>
      <c r="Q81" s="46"/>
      <c r="R81" s="47"/>
      <c r="S81" s="47"/>
      <c r="T81" s="46"/>
      <c r="U81" s="47"/>
      <c r="V81" s="46"/>
      <c r="W81" s="47"/>
      <c r="X81" s="47"/>
      <c r="Y81" s="46"/>
      <c r="Z81" s="47"/>
      <c r="AA81" s="46"/>
      <c r="AB81" s="47"/>
      <c r="AC81" s="46"/>
      <c r="AD81" s="47"/>
      <c r="AE81" s="46"/>
      <c r="AF81" s="47"/>
      <c r="AG81" s="46"/>
      <c r="AH81" s="47"/>
    </row>
    <row r="82" spans="1:34" x14ac:dyDescent="0.2">
      <c r="B82" s="54"/>
      <c r="C82" s="54"/>
      <c r="D82" s="54"/>
      <c r="E82" s="54"/>
      <c r="F82" s="54"/>
      <c r="G82" s="54"/>
      <c r="H82" s="54"/>
      <c r="I82" s="54"/>
      <c r="J82" s="47"/>
      <c r="K82" s="47"/>
      <c r="L82" s="47"/>
      <c r="M82" s="46"/>
      <c r="N82" s="47"/>
      <c r="O82" s="46"/>
      <c r="P82" s="47"/>
      <c r="Q82" s="46"/>
      <c r="R82" s="47"/>
      <c r="S82" s="47"/>
      <c r="T82" s="46"/>
      <c r="U82" s="47"/>
      <c r="V82" s="46"/>
      <c r="W82" s="47"/>
      <c r="X82" s="47"/>
      <c r="Y82" s="46"/>
      <c r="Z82" s="47"/>
      <c r="AA82" s="46"/>
      <c r="AB82" s="47"/>
      <c r="AC82" s="46"/>
      <c r="AD82" s="47"/>
      <c r="AE82" s="46"/>
      <c r="AF82" s="47"/>
      <c r="AG82" s="46"/>
      <c r="AH82" s="47"/>
    </row>
    <row r="83" spans="1:34" x14ac:dyDescent="0.2">
      <c r="B83" s="54"/>
      <c r="C83" s="54"/>
      <c r="D83" s="54"/>
      <c r="E83" s="54"/>
      <c r="F83" s="54"/>
      <c r="G83" s="54"/>
      <c r="H83" s="54"/>
      <c r="I83" s="54"/>
      <c r="J83" s="47"/>
      <c r="K83" s="47"/>
      <c r="L83" s="47"/>
      <c r="M83" s="46"/>
      <c r="N83" s="47"/>
      <c r="O83" s="46"/>
      <c r="P83" s="47"/>
      <c r="Q83" s="46"/>
      <c r="R83" s="47"/>
      <c r="S83" s="47"/>
      <c r="T83" s="46"/>
      <c r="U83" s="47"/>
      <c r="V83" s="46"/>
      <c r="W83" s="47"/>
      <c r="X83" s="47"/>
      <c r="Y83" s="46"/>
      <c r="Z83" s="47"/>
      <c r="AA83" s="46"/>
      <c r="AB83" s="47"/>
      <c r="AC83" s="46"/>
      <c r="AD83" s="47"/>
      <c r="AE83" s="46"/>
      <c r="AF83" s="47"/>
      <c r="AG83" s="46"/>
      <c r="AH83" s="47"/>
    </row>
    <row r="84" spans="1:34" x14ac:dyDescent="0.2">
      <c r="B84" s="54"/>
      <c r="C84" s="54"/>
      <c r="D84" s="54"/>
      <c r="E84" s="54"/>
      <c r="F84" s="54"/>
      <c r="G84" s="54"/>
      <c r="H84" s="54"/>
      <c r="I84" s="54"/>
      <c r="J84" s="47"/>
      <c r="K84" s="47"/>
      <c r="L84" s="47"/>
      <c r="M84" s="46"/>
      <c r="N84" s="47"/>
      <c r="O84" s="46"/>
      <c r="P84" s="47"/>
      <c r="Q84" s="46"/>
      <c r="R84" s="47"/>
      <c r="S84" s="47"/>
      <c r="T84" s="46"/>
      <c r="U84" s="47"/>
      <c r="V84" s="46"/>
      <c r="W84" s="47"/>
      <c r="X84" s="47"/>
      <c r="Y84" s="46"/>
      <c r="Z84" s="47"/>
      <c r="AA84" s="46"/>
      <c r="AB84" s="47"/>
      <c r="AC84" s="46"/>
      <c r="AD84" s="47"/>
      <c r="AE84" s="46"/>
      <c r="AF84" s="47"/>
      <c r="AG84" s="46"/>
      <c r="AH84" s="47"/>
    </row>
    <row r="85" spans="1:34" x14ac:dyDescent="0.2">
      <c r="B85" s="54"/>
      <c r="C85" s="54"/>
      <c r="D85" s="54"/>
      <c r="E85" s="54"/>
      <c r="F85" s="54"/>
      <c r="G85" s="54"/>
      <c r="H85" s="54"/>
      <c r="I85" s="54"/>
      <c r="J85" s="47"/>
      <c r="K85" s="47"/>
      <c r="L85" s="47"/>
      <c r="M85" s="46"/>
      <c r="N85" s="47"/>
      <c r="O85" s="46"/>
      <c r="P85" s="47"/>
      <c r="Q85" s="46"/>
      <c r="R85" s="47"/>
      <c r="S85" s="47"/>
      <c r="T85" s="46"/>
      <c r="U85" s="47"/>
      <c r="V85" s="46"/>
      <c r="W85" s="47"/>
      <c r="X85" s="47"/>
      <c r="Y85" s="46"/>
      <c r="Z85" s="47"/>
      <c r="AA85" s="46"/>
      <c r="AB85" s="47"/>
      <c r="AC85" s="46"/>
      <c r="AD85" s="47"/>
      <c r="AE85" s="46"/>
      <c r="AF85" s="47"/>
      <c r="AG85" s="46"/>
      <c r="AH85" s="47"/>
    </row>
    <row r="86" spans="1:34" ht="13.5" thickBot="1" x14ac:dyDescent="0.25">
      <c r="A86" s="17"/>
      <c r="B86" s="314"/>
      <c r="C86" s="314"/>
      <c r="D86" s="54"/>
      <c r="E86" s="54"/>
      <c r="F86" s="54"/>
      <c r="G86" s="54"/>
      <c r="H86" s="54"/>
      <c r="I86" s="54"/>
      <c r="J86" s="47"/>
      <c r="K86" s="50"/>
      <c r="L86" s="50"/>
      <c r="M86" s="49"/>
      <c r="N86" s="50"/>
      <c r="O86" s="49"/>
      <c r="P86" s="50"/>
      <c r="Q86" s="49"/>
      <c r="R86" s="50"/>
      <c r="S86" s="50"/>
      <c r="T86" s="49"/>
      <c r="U86" s="50"/>
      <c r="V86" s="49"/>
      <c r="W86" s="50"/>
      <c r="X86" s="50"/>
      <c r="Y86" s="49"/>
      <c r="Z86" s="50"/>
      <c r="AA86" s="49"/>
      <c r="AB86" s="50"/>
      <c r="AC86" s="49"/>
      <c r="AD86" s="50"/>
      <c r="AE86" s="49"/>
      <c r="AF86" s="50"/>
      <c r="AG86" s="49"/>
      <c r="AH86" s="50"/>
    </row>
    <row r="87" spans="1:34" ht="13.5" thickBot="1" x14ac:dyDescent="0.25">
      <c r="B87" s="315"/>
      <c r="C87" s="315"/>
      <c r="D87" s="314"/>
      <c r="E87" s="314"/>
      <c r="F87" s="314"/>
      <c r="G87" s="314"/>
      <c r="H87" s="314"/>
      <c r="I87" s="314"/>
      <c r="J87" s="50"/>
    </row>
  </sheetData>
  <mergeCells count="5">
    <mergeCell ref="D44:J44"/>
    <mergeCell ref="D48:J48"/>
    <mergeCell ref="D50:J50"/>
    <mergeCell ref="K44:T44"/>
    <mergeCell ref="A20:B20"/>
  </mergeCells>
  <dataValidations count="1">
    <dataValidation type="list" allowBlank="1" showInputMessage="1" sqref="D46:T46 B2:AH2">
      <formula1>liste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55" fitToWidth="4" orientation="landscape" cellComments="asDisplayed" r:id="rId1"/>
  <headerFooter alignWithMargins="0"/>
  <colBreaks count="1" manualBreakCount="1">
    <brk id="19" max="17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31" r:id="rId4" name="Button 83">
              <controlPr defaultSize="0" print="0" autoFill="0" autoPict="0" macro="[0]!ThisWorkbook.RAZ">
                <anchor moveWithCells="1" sizeWithCells="1">
                  <from>
                    <xdr:col>0</xdr:col>
                    <xdr:colOff>142875</xdr:colOff>
                    <xdr:row>6</xdr:row>
                    <xdr:rowOff>228600</xdr:rowOff>
                  </from>
                  <to>
                    <xdr:col>0</xdr:col>
                    <xdr:colOff>457200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604"/>
  <sheetViews>
    <sheetView topLeftCell="H61" zoomScaleNormal="100" workbookViewId="0">
      <selection activeCell="R99" sqref="R99"/>
    </sheetView>
  </sheetViews>
  <sheetFormatPr baseColWidth="10" defaultRowHeight="12.75" outlineLevelCol="1" x14ac:dyDescent="0.2"/>
  <cols>
    <col min="1" max="1" width="37.28515625" customWidth="1" outlineLevel="1"/>
    <col min="2" max="2" width="27.85546875" customWidth="1" outlineLevel="1"/>
    <col min="3" max="3" width="28.85546875" customWidth="1" outlineLevel="1"/>
    <col min="4" max="4" width="19.5703125" customWidth="1" outlineLevel="1"/>
    <col min="5" max="5" width="23.140625" customWidth="1" outlineLevel="1"/>
    <col min="6" max="6" width="16.42578125" customWidth="1" outlineLevel="1"/>
    <col min="7" max="7" width="17.28515625" customWidth="1" outlineLevel="1"/>
    <col min="8" max="8" width="22.5703125" customWidth="1"/>
    <col min="9" max="9" width="25" customWidth="1"/>
    <col min="10" max="10" width="21.140625" customWidth="1"/>
    <col min="11" max="11" width="19.28515625" customWidth="1"/>
    <col min="13" max="13" width="17.42578125" bestFit="1" customWidth="1"/>
    <col min="14" max="14" width="26.5703125" customWidth="1"/>
    <col min="15" max="15" width="19.28515625" customWidth="1"/>
    <col min="16" max="16" width="12.28515625" customWidth="1"/>
    <col min="17" max="17" width="13.28515625" bestFit="1" customWidth="1"/>
  </cols>
  <sheetData>
    <row r="1" spans="1:17" x14ac:dyDescent="0.2">
      <c r="A1" s="69" t="s">
        <v>427</v>
      </c>
      <c r="B1" s="69" t="s">
        <v>106</v>
      </c>
      <c r="C1" s="69" t="s">
        <v>151</v>
      </c>
      <c r="D1" s="69" t="s">
        <v>96</v>
      </c>
      <c r="E1" s="69" t="s">
        <v>97</v>
      </c>
      <c r="F1" s="69" t="s">
        <v>37</v>
      </c>
      <c r="G1" s="69" t="s">
        <v>420</v>
      </c>
      <c r="H1" s="69"/>
    </row>
    <row r="2" spans="1:17" x14ac:dyDescent="0.2">
      <c r="A2" s="90" t="s">
        <v>280</v>
      </c>
      <c r="B2" s="65" t="str">
        <f>'Souples et TIO2'!C2</f>
        <v>AA88 ; EP812/G258/AASE</v>
      </c>
      <c r="C2" s="65" t="s">
        <v>120</v>
      </c>
      <c r="D2" s="65" t="s">
        <v>158</v>
      </c>
      <c r="E2" s="65" t="s">
        <v>67</v>
      </c>
      <c r="F2" s="68">
        <f>'Souples et TIO2'!C3</f>
        <v>1250</v>
      </c>
      <c r="G2" t="str">
        <f>VLOOKUP(Recap!B2,'BASE DONNEES'!I:L,4,FALSE)</f>
        <v>MAT</v>
      </c>
    </row>
    <row r="3" spans="1:17" x14ac:dyDescent="0.2">
      <c r="A3" s="90" t="s">
        <v>280</v>
      </c>
      <c r="B3" s="65" t="str">
        <f>'Souples et TIO2'!D2</f>
        <v>3076 ; EPA075/0110/AASE</v>
      </c>
      <c r="C3" s="65" t="s">
        <v>148</v>
      </c>
      <c r="D3" s="65">
        <v>3076</v>
      </c>
      <c r="E3" s="65" t="s">
        <v>59</v>
      </c>
      <c r="F3" s="68">
        <f>'Souples et TIO2'!D3</f>
        <v>1250</v>
      </c>
      <c r="G3" t="str">
        <f>VLOOKUP(Recap!B3,'BASE DONNEES'!I:L,4,FALSE)</f>
        <v>MAT</v>
      </c>
      <c r="J3" s="70" t="s">
        <v>41</v>
      </c>
      <c r="K3" t="s">
        <v>44</v>
      </c>
      <c r="M3" s="64"/>
      <c r="N3" s="70" t="s">
        <v>41</v>
      </c>
      <c r="O3" t="s">
        <v>44</v>
      </c>
      <c r="Q3" s="64"/>
    </row>
    <row r="4" spans="1:17" x14ac:dyDescent="0.2">
      <c r="A4" s="90" t="s">
        <v>280</v>
      </c>
      <c r="B4" s="65">
        <f>'Souples et TIO2'!E2</f>
        <v>0</v>
      </c>
      <c r="C4" s="65">
        <v>0</v>
      </c>
      <c r="D4" s="65">
        <v>0</v>
      </c>
      <c r="E4" s="65"/>
      <c r="F4" s="68">
        <f>'Souples et TIO2'!E3</f>
        <v>0</v>
      </c>
      <c r="G4">
        <f>VLOOKUP(Recap!B4,'BASE DONNEES'!I:L,4,FALSE)</f>
        <v>0</v>
      </c>
      <c r="J4" s="71">
        <v>3076</v>
      </c>
      <c r="K4" s="64">
        <v>7550</v>
      </c>
      <c r="N4" s="71">
        <v>0</v>
      </c>
      <c r="O4" s="64">
        <v>0</v>
      </c>
    </row>
    <row r="5" spans="1:17" x14ac:dyDescent="0.2">
      <c r="A5" s="90" t="s">
        <v>280</v>
      </c>
      <c r="B5" s="65" t="str">
        <f>'Souples et TIO2'!F2</f>
        <v>6159 ; EPA075/G085/AASE</v>
      </c>
      <c r="C5" s="65" t="s">
        <v>149</v>
      </c>
      <c r="D5" s="65">
        <v>6159</v>
      </c>
      <c r="E5" s="65" t="s">
        <v>62</v>
      </c>
      <c r="F5" s="68">
        <f>'Souples et TIO2'!F3</f>
        <v>1250</v>
      </c>
      <c r="G5" t="str">
        <f>VLOOKUP(Recap!B5,'BASE DONNEES'!I:L,4,FALSE)</f>
        <v>MAT</v>
      </c>
      <c r="J5" s="71">
        <v>3077</v>
      </c>
      <c r="K5" s="64">
        <v>1525</v>
      </c>
      <c r="N5" s="71" t="s">
        <v>148</v>
      </c>
      <c r="O5" s="64">
        <v>7550</v>
      </c>
    </row>
    <row r="6" spans="1:17" x14ac:dyDescent="0.2">
      <c r="A6" s="90" t="s">
        <v>280</v>
      </c>
      <c r="B6" s="65">
        <f>'Souples et TIO2'!G2</f>
        <v>0</v>
      </c>
      <c r="C6" s="65">
        <v>0</v>
      </c>
      <c r="D6" s="65">
        <v>0</v>
      </c>
      <c r="E6" s="65"/>
      <c r="F6" s="68">
        <f>'Souples et TIO2'!G3</f>
        <v>0</v>
      </c>
      <c r="G6">
        <f>VLOOKUP(Recap!B6,'BASE DONNEES'!I:L,4,FALSE)</f>
        <v>0</v>
      </c>
      <c r="J6" s="71">
        <v>3078</v>
      </c>
      <c r="K6" s="64">
        <v>3800</v>
      </c>
      <c r="N6" s="71" t="s">
        <v>330</v>
      </c>
      <c r="O6" s="64">
        <v>1525</v>
      </c>
    </row>
    <row r="7" spans="1:17" x14ac:dyDescent="0.2">
      <c r="A7" s="90" t="s">
        <v>280</v>
      </c>
      <c r="B7" s="65" t="str">
        <f>'Souples et TIO2'!H2</f>
        <v>AU95 ; EB676/7438</v>
      </c>
      <c r="C7" s="65" t="s">
        <v>333</v>
      </c>
      <c r="D7" s="65" t="s">
        <v>332</v>
      </c>
      <c r="E7" s="65" t="s">
        <v>388</v>
      </c>
      <c r="F7" s="68">
        <f>'Souples et TIO2'!H3</f>
        <v>1250</v>
      </c>
      <c r="G7" t="str">
        <f>VLOOKUP(Recap!B7,'BASE DONNEES'!I:L,4,FALSE)</f>
        <v>MAT</v>
      </c>
      <c r="J7" s="71">
        <v>3855</v>
      </c>
      <c r="K7" s="64">
        <v>320</v>
      </c>
      <c r="N7" s="71" t="s">
        <v>331</v>
      </c>
      <c r="O7" s="64">
        <v>3800</v>
      </c>
    </row>
    <row r="8" spans="1:17" x14ac:dyDescent="0.2">
      <c r="A8" s="90" t="s">
        <v>280</v>
      </c>
      <c r="B8" s="65">
        <f>'Souples et TIO2'!I2</f>
        <v>0</v>
      </c>
      <c r="C8" s="65">
        <v>0</v>
      </c>
      <c r="D8" s="65">
        <v>0</v>
      </c>
      <c r="E8" s="65"/>
      <c r="F8" s="68">
        <f>'Souples et TIO2'!I3</f>
        <v>0</v>
      </c>
      <c r="G8">
        <f>VLOOKUP(Recap!B8,'BASE DONNEES'!I:L,4,FALSE)</f>
        <v>0</v>
      </c>
      <c r="J8" s="71">
        <v>3857</v>
      </c>
      <c r="K8" s="64">
        <v>2525</v>
      </c>
      <c r="N8" s="71" t="s">
        <v>107</v>
      </c>
      <c r="O8" s="64">
        <v>320</v>
      </c>
    </row>
    <row r="9" spans="1:17" x14ac:dyDescent="0.2">
      <c r="A9" s="90" t="s">
        <v>280</v>
      </c>
      <c r="B9" s="65" t="str">
        <f>'Souples et TIO2'!J2</f>
        <v>A961K1 ; K2220</v>
      </c>
      <c r="C9" s="65" t="s">
        <v>336</v>
      </c>
      <c r="D9" s="65" t="s">
        <v>375</v>
      </c>
      <c r="E9" s="65" t="s">
        <v>335</v>
      </c>
      <c r="F9" s="68">
        <f>'Souples et TIO2'!J3</f>
        <v>1000</v>
      </c>
      <c r="G9" t="str">
        <f>VLOOKUP(Recap!B9,'BASE DONNEES'!I:L,4,FALSE)</f>
        <v>MAT</v>
      </c>
      <c r="H9" s="78" t="s">
        <v>45</v>
      </c>
      <c r="I9" s="79">
        <f>SUM('Matière VF9'!K23+'Vif habitat'!C32+Compoundage!C32+'Extérieur dormant'!D29+'Souples et TIO2'!D20+'Poudres OUEST'!C23+'Stock au sol'!B29+'Poudres EST'!C22+Granulatrice!C21+'Stock UC2'!C17+'Colorants OUEST'!D12+'Encours Broyage'!D12)</f>
        <v>1336571</v>
      </c>
      <c r="J9" s="71">
        <v>3858</v>
      </c>
      <c r="K9" s="64">
        <v>1200</v>
      </c>
      <c r="N9" s="71" t="s">
        <v>146</v>
      </c>
      <c r="O9" s="64">
        <v>2525</v>
      </c>
    </row>
    <row r="10" spans="1:17" x14ac:dyDescent="0.2">
      <c r="A10" s="90" t="s">
        <v>280</v>
      </c>
      <c r="B10" s="65" t="str">
        <f>'Souples et TIO2'!K2</f>
        <v>A961K1 ; K2220</v>
      </c>
      <c r="C10" s="65" t="s">
        <v>336</v>
      </c>
      <c r="D10" s="65" t="s">
        <v>375</v>
      </c>
      <c r="E10" s="65" t="s">
        <v>335</v>
      </c>
      <c r="F10" s="68">
        <f>'Souples et TIO2'!K3</f>
        <v>1000</v>
      </c>
      <c r="G10" t="str">
        <f>VLOOKUP(Recap!B10,'BASE DONNEES'!I:L,4,FALSE)</f>
        <v>MAT</v>
      </c>
      <c r="J10" s="71">
        <v>3959</v>
      </c>
      <c r="K10" s="64">
        <v>650</v>
      </c>
      <c r="N10" s="71" t="s">
        <v>144</v>
      </c>
      <c r="O10" s="64">
        <v>1200</v>
      </c>
    </row>
    <row r="11" spans="1:17" x14ac:dyDescent="0.2">
      <c r="A11" s="90" t="s">
        <v>280</v>
      </c>
      <c r="B11" s="65">
        <f>'Souples et TIO2'!L2</f>
        <v>0</v>
      </c>
      <c r="C11" s="65">
        <v>0</v>
      </c>
      <c r="D11" s="65">
        <v>0</v>
      </c>
      <c r="E11" s="65"/>
      <c r="F11" s="68">
        <f>'Souples et TIO2'!L3</f>
        <v>0</v>
      </c>
      <c r="G11">
        <f>VLOOKUP(Recap!B11,'BASE DONNEES'!I:L,4,FALSE)</f>
        <v>0</v>
      </c>
      <c r="J11" s="71">
        <v>3960</v>
      </c>
      <c r="K11" s="64">
        <v>1385</v>
      </c>
      <c r="N11" s="71" t="s">
        <v>132</v>
      </c>
      <c r="O11" s="64">
        <v>650</v>
      </c>
    </row>
    <row r="12" spans="1:17" x14ac:dyDescent="0.2">
      <c r="A12" s="90" t="s">
        <v>280</v>
      </c>
      <c r="B12" s="65" t="str">
        <f>'Souples et TIO2'!C4</f>
        <v>AA88 ; EP812/G258/AASE</v>
      </c>
      <c r="C12" s="65" t="s">
        <v>120</v>
      </c>
      <c r="D12" s="65" t="s">
        <v>158</v>
      </c>
      <c r="E12" s="65" t="s">
        <v>67</v>
      </c>
      <c r="F12" s="68">
        <f>'Souples et TIO2'!C5</f>
        <v>1250</v>
      </c>
      <c r="G12" t="str">
        <f>VLOOKUP(Recap!B12,'BASE DONNEES'!I:L,4,FALSE)</f>
        <v>MAT</v>
      </c>
      <c r="J12" s="71">
        <v>6057</v>
      </c>
      <c r="K12" s="64">
        <v>4200</v>
      </c>
      <c r="N12" s="71" t="s">
        <v>131</v>
      </c>
      <c r="O12" s="64">
        <v>1385</v>
      </c>
    </row>
    <row r="13" spans="1:17" x14ac:dyDescent="0.2">
      <c r="A13" s="90" t="s">
        <v>280</v>
      </c>
      <c r="B13" s="65" t="str">
        <f>'Souples et TIO2'!D4</f>
        <v>3076 ; EPA075/0110/AASE</v>
      </c>
      <c r="C13" s="65" t="s">
        <v>148</v>
      </c>
      <c r="D13" s="65">
        <v>3076</v>
      </c>
      <c r="E13" s="65" t="s">
        <v>59</v>
      </c>
      <c r="F13" s="68">
        <f>'Souples et TIO2'!D5</f>
        <v>1250</v>
      </c>
      <c r="G13" t="str">
        <f>VLOOKUP(Recap!B13,'BASE DONNEES'!I:L,4,FALSE)</f>
        <v>MAT</v>
      </c>
      <c r="I13" s="64"/>
      <c r="J13" s="71">
        <v>6159</v>
      </c>
      <c r="K13" s="64">
        <v>2350</v>
      </c>
      <c r="M13" s="64"/>
      <c r="N13" s="71" t="s">
        <v>426</v>
      </c>
      <c r="O13" s="64">
        <v>700</v>
      </c>
    </row>
    <row r="14" spans="1:17" x14ac:dyDescent="0.2">
      <c r="A14" s="90" t="s">
        <v>280</v>
      </c>
      <c r="B14" s="65">
        <f>'Souples et TIO2'!E4</f>
        <v>0</v>
      </c>
      <c r="C14" s="65">
        <v>0</v>
      </c>
      <c r="D14" s="65">
        <v>0</v>
      </c>
      <c r="E14" s="65"/>
      <c r="F14" s="68">
        <f>'Souples et TIO2'!E5</f>
        <v>0</v>
      </c>
      <c r="G14">
        <f>VLOOKUP(Recap!B14,'BASE DONNEES'!I:L,4,FALSE)</f>
        <v>0</v>
      </c>
      <c r="J14" s="71">
        <v>6200</v>
      </c>
      <c r="K14" s="64">
        <v>500</v>
      </c>
      <c r="N14" s="71" t="s">
        <v>154</v>
      </c>
      <c r="O14" s="64">
        <v>2500</v>
      </c>
    </row>
    <row r="15" spans="1:17" x14ac:dyDescent="0.2">
      <c r="A15" s="90" t="s">
        <v>280</v>
      </c>
      <c r="B15" s="65" t="str">
        <f>'Souples et TIO2'!F4</f>
        <v>6159 ; EPA075/G085/AASE</v>
      </c>
      <c r="C15" s="65" t="s">
        <v>149</v>
      </c>
      <c r="D15" s="65">
        <v>6159</v>
      </c>
      <c r="E15" s="65" t="s">
        <v>62</v>
      </c>
      <c r="F15" s="68">
        <f>'Souples et TIO2'!F5</f>
        <v>900</v>
      </c>
      <c r="G15" t="str">
        <f>VLOOKUP(Recap!B15,'BASE DONNEES'!I:L,4,FALSE)</f>
        <v>MAT</v>
      </c>
      <c r="J15" s="71">
        <v>6201</v>
      </c>
      <c r="K15" s="64">
        <v>150</v>
      </c>
      <c r="N15" s="71" t="s">
        <v>116</v>
      </c>
      <c r="O15" s="64">
        <v>900</v>
      </c>
    </row>
    <row r="16" spans="1:17" x14ac:dyDescent="0.2">
      <c r="A16" s="90" t="s">
        <v>280</v>
      </c>
      <c r="B16" s="65">
        <f>'Souples et TIO2'!G4</f>
        <v>0</v>
      </c>
      <c r="C16" s="65">
        <v>0</v>
      </c>
      <c r="D16" s="65">
        <v>0</v>
      </c>
      <c r="E16" s="65"/>
      <c r="F16" s="68">
        <f>'Souples et TIO2'!G5</f>
        <v>0</v>
      </c>
      <c r="G16">
        <f>VLOOKUP(Recap!B16,'BASE DONNEES'!I:L,4,FALSE)</f>
        <v>0</v>
      </c>
      <c r="J16" s="71">
        <v>6217</v>
      </c>
      <c r="K16" s="64">
        <v>1075</v>
      </c>
      <c r="N16" s="71" t="s">
        <v>215</v>
      </c>
      <c r="O16" s="64">
        <v>11000</v>
      </c>
    </row>
    <row r="17" spans="1:15" x14ac:dyDescent="0.2">
      <c r="A17" s="90" t="s">
        <v>280</v>
      </c>
      <c r="B17" s="65" t="str">
        <f>'Souples et TIO2'!H4</f>
        <v>AU95 ; EB676/7438</v>
      </c>
      <c r="C17" s="65" t="s">
        <v>333</v>
      </c>
      <c r="D17" s="65" t="s">
        <v>332</v>
      </c>
      <c r="E17" s="65" t="s">
        <v>388</v>
      </c>
      <c r="F17" s="68">
        <f>'Souples et TIO2'!H5</f>
        <v>1250</v>
      </c>
      <c r="G17" t="str">
        <f>VLOOKUP(Recap!B17,'BASE DONNEES'!I:L,4,FALSE)</f>
        <v>MAT</v>
      </c>
      <c r="J17" s="71">
        <v>6337</v>
      </c>
      <c r="K17" s="64">
        <v>2125</v>
      </c>
      <c r="N17" s="71" t="s">
        <v>378</v>
      </c>
      <c r="O17" s="64">
        <v>2100</v>
      </c>
    </row>
    <row r="18" spans="1:15" x14ac:dyDescent="0.2">
      <c r="A18" s="90" t="s">
        <v>280</v>
      </c>
      <c r="B18" s="65">
        <f>'Souples et TIO2'!I4</f>
        <v>0</v>
      </c>
      <c r="C18" s="65">
        <v>0</v>
      </c>
      <c r="D18" s="65">
        <v>0</v>
      </c>
      <c r="E18" s="65"/>
      <c r="F18" s="68">
        <f>'Souples et TIO2'!I5</f>
        <v>0</v>
      </c>
      <c r="G18">
        <f>VLOOKUP(Recap!B18,'BASE DONNEES'!I:L,4,FALSE)</f>
        <v>0</v>
      </c>
      <c r="J18" s="71">
        <v>7261</v>
      </c>
      <c r="K18" s="64">
        <v>225</v>
      </c>
      <c r="N18" s="71" t="s">
        <v>295</v>
      </c>
      <c r="O18" s="64">
        <v>4200</v>
      </c>
    </row>
    <row r="19" spans="1:15" x14ac:dyDescent="0.2">
      <c r="A19" s="90" t="s">
        <v>280</v>
      </c>
      <c r="B19" s="65" t="str">
        <f>'Souples et TIO2'!J4</f>
        <v>A961K1 ; K2220</v>
      </c>
      <c r="C19" s="65" t="s">
        <v>336</v>
      </c>
      <c r="D19" s="65" t="s">
        <v>375</v>
      </c>
      <c r="E19" s="65" t="s">
        <v>335</v>
      </c>
      <c r="F19" s="68">
        <f>'Souples et TIO2'!J5</f>
        <v>1000</v>
      </c>
      <c r="G19" t="str">
        <f>VLOOKUP(Recap!B19,'BASE DONNEES'!I:L,4,FALSE)</f>
        <v>MAT</v>
      </c>
      <c r="J19" s="71">
        <v>7264</v>
      </c>
      <c r="K19" s="64">
        <v>125</v>
      </c>
      <c r="N19" s="71" t="s">
        <v>216</v>
      </c>
      <c r="O19" s="64">
        <v>8800</v>
      </c>
    </row>
    <row r="20" spans="1:15" x14ac:dyDescent="0.2">
      <c r="A20" s="90" t="s">
        <v>280</v>
      </c>
      <c r="B20" s="65" t="str">
        <f>'Souples et TIO2'!K4</f>
        <v>A961K1 ; K2220</v>
      </c>
      <c r="C20" s="65" t="s">
        <v>336</v>
      </c>
      <c r="D20" s="65" t="s">
        <v>375</v>
      </c>
      <c r="E20" s="65" t="s">
        <v>335</v>
      </c>
      <c r="F20" s="68">
        <f>'Souples et TIO2'!K5</f>
        <v>1000</v>
      </c>
      <c r="G20" t="str">
        <f>VLOOKUP(Recap!B20,'BASE DONNEES'!I:L,4,FALSE)</f>
        <v>MAT</v>
      </c>
      <c r="J20" s="71" t="s">
        <v>19</v>
      </c>
      <c r="K20" s="64">
        <v>700</v>
      </c>
      <c r="N20" s="71" t="s">
        <v>108</v>
      </c>
      <c r="O20" s="64">
        <v>6600</v>
      </c>
    </row>
    <row r="21" spans="1:15" x14ac:dyDescent="0.2">
      <c r="A21" s="90" t="s">
        <v>280</v>
      </c>
      <c r="B21" s="65">
        <f>'Souples et TIO2'!L4</f>
        <v>0</v>
      </c>
      <c r="C21" s="65">
        <v>0</v>
      </c>
      <c r="D21" s="65">
        <v>0</v>
      </c>
      <c r="E21" s="65"/>
      <c r="F21" s="68">
        <f>'Souples et TIO2'!L5</f>
        <v>0</v>
      </c>
      <c r="G21">
        <f>VLOOKUP(Recap!B21,'BASE DONNEES'!I:L,4,FALSE)</f>
        <v>0</v>
      </c>
      <c r="J21" s="71" t="s">
        <v>194</v>
      </c>
      <c r="K21" s="64">
        <v>3400</v>
      </c>
      <c r="N21" s="71" t="s">
        <v>149</v>
      </c>
      <c r="O21" s="64">
        <v>2350</v>
      </c>
    </row>
    <row r="22" spans="1:15" x14ac:dyDescent="0.2">
      <c r="A22" s="90" t="s">
        <v>280</v>
      </c>
      <c r="B22" s="65" t="str">
        <f>'Souples et TIO2'!C6</f>
        <v>AA88 ; EP812/G258/AASE</v>
      </c>
      <c r="C22" s="65" t="s">
        <v>120</v>
      </c>
      <c r="D22" s="65" t="s">
        <v>158</v>
      </c>
      <c r="E22" s="65" t="s">
        <v>67</v>
      </c>
      <c r="F22" s="68">
        <f>'Souples et TIO2'!C7</f>
        <v>1250</v>
      </c>
      <c r="G22" t="str">
        <f>VLOOKUP(Recap!B22,'BASE DONNEES'!I:L,4,FALSE)</f>
        <v>MAT</v>
      </c>
      <c r="J22" s="71" t="s">
        <v>197</v>
      </c>
      <c r="K22" s="64">
        <v>13100</v>
      </c>
      <c r="N22" s="71" t="s">
        <v>351</v>
      </c>
      <c r="O22" s="64">
        <v>500</v>
      </c>
    </row>
    <row r="23" spans="1:15" x14ac:dyDescent="0.2">
      <c r="A23" s="90" t="s">
        <v>280</v>
      </c>
      <c r="B23" s="65" t="str">
        <f>'Souples et TIO2'!D6</f>
        <v>3076 ; EPA075/0110/AASE</v>
      </c>
      <c r="C23" s="65" t="s">
        <v>148</v>
      </c>
      <c r="D23" s="65">
        <v>3076</v>
      </c>
      <c r="E23" s="65" t="s">
        <v>59</v>
      </c>
      <c r="F23" s="68">
        <f>'Souples et TIO2'!D7</f>
        <v>1250</v>
      </c>
      <c r="G23" t="str">
        <f>VLOOKUP(Recap!B23,'BASE DONNEES'!I:L,4,FALSE)</f>
        <v>MAT</v>
      </c>
      <c r="J23" s="71" t="s">
        <v>272</v>
      </c>
      <c r="K23" s="64">
        <v>8800</v>
      </c>
      <c r="N23" s="71" t="s">
        <v>350</v>
      </c>
      <c r="O23" s="64">
        <v>150</v>
      </c>
    </row>
    <row r="24" spans="1:15" x14ac:dyDescent="0.2">
      <c r="A24" s="90" t="s">
        <v>280</v>
      </c>
      <c r="B24" s="65">
        <f>'Souples et TIO2'!E6</f>
        <v>0</v>
      </c>
      <c r="C24" s="65">
        <v>0</v>
      </c>
      <c r="D24" s="65">
        <v>0</v>
      </c>
      <c r="E24" s="65"/>
      <c r="F24" s="68">
        <f>'Souples et TIO2'!E7</f>
        <v>0</v>
      </c>
      <c r="G24">
        <f>VLOOKUP(Recap!B24,'BASE DONNEES'!I:L,4,FALSE)</f>
        <v>0</v>
      </c>
      <c r="J24" s="71" t="s">
        <v>189</v>
      </c>
      <c r="K24" s="64">
        <v>6600</v>
      </c>
      <c r="N24" s="71" t="s">
        <v>126</v>
      </c>
      <c r="O24" s="64">
        <v>1075</v>
      </c>
    </row>
    <row r="25" spans="1:15" x14ac:dyDescent="0.2">
      <c r="A25" s="90" t="s">
        <v>280</v>
      </c>
      <c r="B25" s="65" t="str">
        <f>'Souples et TIO2'!F6</f>
        <v>3077 ; EPA075/1667/AA</v>
      </c>
      <c r="C25" s="65" t="s">
        <v>330</v>
      </c>
      <c r="D25" s="65">
        <v>3077</v>
      </c>
      <c r="E25" s="65" t="s">
        <v>389</v>
      </c>
      <c r="F25" s="68">
        <f>'Souples et TIO2'!F7</f>
        <v>0</v>
      </c>
      <c r="G25" t="str">
        <f>VLOOKUP(Recap!B25,'BASE DONNEES'!I:L,4,FALSE)</f>
        <v>MAT</v>
      </c>
      <c r="J25" s="71" t="s">
        <v>269</v>
      </c>
      <c r="K25" s="64">
        <v>12500</v>
      </c>
      <c r="N25" s="71" t="s">
        <v>267</v>
      </c>
      <c r="O25" s="64">
        <v>12500</v>
      </c>
    </row>
    <row r="26" spans="1:15" x14ac:dyDescent="0.2">
      <c r="A26" s="90" t="s">
        <v>280</v>
      </c>
      <c r="B26" s="65">
        <f>'Souples et TIO2'!G6</f>
        <v>0</v>
      </c>
      <c r="C26" s="65">
        <v>0</v>
      </c>
      <c r="D26" s="65">
        <v>0</v>
      </c>
      <c r="E26" s="65"/>
      <c r="F26" s="68">
        <f>'Souples et TIO2'!G7</f>
        <v>0</v>
      </c>
      <c r="G26">
        <f>VLOOKUP(Recap!B26,'BASE DONNEES'!I:L,4,FALSE)</f>
        <v>0</v>
      </c>
      <c r="J26" s="71" t="s">
        <v>274</v>
      </c>
      <c r="K26" s="64">
        <v>3000</v>
      </c>
      <c r="N26" s="71" t="s">
        <v>124</v>
      </c>
      <c r="O26" s="64">
        <v>2125</v>
      </c>
    </row>
    <row r="27" spans="1:15" x14ac:dyDescent="0.2">
      <c r="A27" s="90" t="s">
        <v>280</v>
      </c>
      <c r="B27" s="65" t="str">
        <f>'Souples et TIO2'!H6</f>
        <v>AU95 ; EB676/7438</v>
      </c>
      <c r="C27" s="65" t="s">
        <v>333</v>
      </c>
      <c r="D27" s="65" t="s">
        <v>332</v>
      </c>
      <c r="E27" s="65" t="s">
        <v>388</v>
      </c>
      <c r="F27" s="68">
        <f>'Souples et TIO2'!H7</f>
        <v>1250</v>
      </c>
      <c r="G27" t="str">
        <f>VLOOKUP(Recap!B27,'BASE DONNEES'!I:L,4,FALSE)</f>
        <v>MAT</v>
      </c>
      <c r="J27" s="71" t="s">
        <v>424</v>
      </c>
      <c r="K27" s="64">
        <v>66164</v>
      </c>
      <c r="N27" s="71" t="s">
        <v>134</v>
      </c>
      <c r="O27" s="64">
        <v>225</v>
      </c>
    </row>
    <row r="28" spans="1:15" x14ac:dyDescent="0.2">
      <c r="A28" s="90" t="s">
        <v>280</v>
      </c>
      <c r="B28" s="65">
        <f>'Souples et TIO2'!I6</f>
        <v>0</v>
      </c>
      <c r="C28" s="65">
        <v>0</v>
      </c>
      <c r="D28" s="65">
        <v>0</v>
      </c>
      <c r="E28" s="65"/>
      <c r="F28" s="68">
        <f>'Souples et TIO2'!I7</f>
        <v>0</v>
      </c>
      <c r="G28">
        <f>VLOOKUP(Recap!B28,'BASE DONNEES'!I:L,4,FALSE)</f>
        <v>0</v>
      </c>
      <c r="J28" s="71" t="s">
        <v>250</v>
      </c>
      <c r="K28" s="64">
        <v>59609</v>
      </c>
      <c r="N28" s="71" t="s">
        <v>349</v>
      </c>
      <c r="O28" s="64">
        <v>125</v>
      </c>
    </row>
    <row r="29" spans="1:15" x14ac:dyDescent="0.2">
      <c r="A29" s="90" t="s">
        <v>280</v>
      </c>
      <c r="B29" s="65" t="str">
        <f>'Souples et TIO2'!J6</f>
        <v>A961K1 ; K2220</v>
      </c>
      <c r="C29" s="65" t="s">
        <v>336</v>
      </c>
      <c r="D29" s="65" t="s">
        <v>375</v>
      </c>
      <c r="E29" s="65" t="s">
        <v>335</v>
      </c>
      <c r="F29" s="68">
        <f>'Souples et TIO2'!J7</f>
        <v>1000</v>
      </c>
      <c r="G29" t="str">
        <f>VLOOKUP(Recap!B29,'BASE DONNEES'!I:L,4,FALSE)</f>
        <v>MAT</v>
      </c>
      <c r="J29" s="71" t="s">
        <v>170</v>
      </c>
      <c r="K29" s="64">
        <v>2200</v>
      </c>
      <c r="N29" s="71" t="s">
        <v>271</v>
      </c>
      <c r="O29" s="64">
        <v>3000</v>
      </c>
    </row>
    <row r="30" spans="1:15" x14ac:dyDescent="0.2">
      <c r="A30" s="90" t="s">
        <v>280</v>
      </c>
      <c r="B30" s="65" t="str">
        <f>'Souples et TIO2'!K6</f>
        <v>A961K1 ; K2220</v>
      </c>
      <c r="C30" s="65" t="s">
        <v>336</v>
      </c>
      <c r="D30" s="65" t="s">
        <v>375</v>
      </c>
      <c r="E30" s="65" t="s">
        <v>335</v>
      </c>
      <c r="F30" s="68">
        <f>'Souples et TIO2'!K7</f>
        <v>1000</v>
      </c>
      <c r="G30" t="str">
        <f>VLOOKUP(Recap!B30,'BASE DONNEES'!I:L,4,FALSE)</f>
        <v>MAT</v>
      </c>
      <c r="J30" s="71" t="s">
        <v>315</v>
      </c>
      <c r="K30" s="64">
        <v>800</v>
      </c>
      <c r="N30" s="71" t="s">
        <v>422</v>
      </c>
      <c r="O30" s="64">
        <v>66164</v>
      </c>
    </row>
    <row r="31" spans="1:15" x14ac:dyDescent="0.2">
      <c r="A31" s="90" t="s">
        <v>280</v>
      </c>
      <c r="B31" s="65">
        <f>'Souples et TIO2'!L6</f>
        <v>0</v>
      </c>
      <c r="C31" s="65">
        <v>0</v>
      </c>
      <c r="D31" s="65">
        <v>0</v>
      </c>
      <c r="E31" s="65"/>
      <c r="F31" s="68">
        <f>'Souples et TIO2'!L7</f>
        <v>0</v>
      </c>
      <c r="G31">
        <f>VLOOKUP(Recap!B31,'BASE DONNEES'!I:L,4,FALSE)</f>
        <v>0</v>
      </c>
      <c r="J31" s="71" t="s">
        <v>190</v>
      </c>
      <c r="K31" s="64">
        <v>38280</v>
      </c>
      <c r="N31" s="71" t="s">
        <v>241</v>
      </c>
      <c r="O31" s="64">
        <v>59609</v>
      </c>
    </row>
    <row r="32" spans="1:15" x14ac:dyDescent="0.2">
      <c r="A32" s="90" t="s">
        <v>280</v>
      </c>
      <c r="B32" s="65" t="str">
        <f>'Souples et TIO2'!C8</f>
        <v>AA88 ; EP812/G258/AASE</v>
      </c>
      <c r="C32" s="65" t="s">
        <v>120</v>
      </c>
      <c r="D32" s="65" t="s">
        <v>158</v>
      </c>
      <c r="E32" s="65" t="s">
        <v>67</v>
      </c>
      <c r="F32" s="68">
        <f>'Souples et TIO2'!C9</f>
        <v>1250</v>
      </c>
      <c r="G32" t="str">
        <f>VLOOKUP(Recap!B32,'BASE DONNEES'!I:L,4,FALSE)</f>
        <v>MAT</v>
      </c>
      <c r="J32" s="71" t="s">
        <v>408</v>
      </c>
      <c r="K32" s="64">
        <v>1650</v>
      </c>
      <c r="N32" s="71" t="s">
        <v>114</v>
      </c>
      <c r="O32" s="64">
        <v>1000</v>
      </c>
    </row>
    <row r="33" spans="1:15" x14ac:dyDescent="0.2">
      <c r="A33" s="90" t="s">
        <v>280</v>
      </c>
      <c r="B33" s="65" t="str">
        <f>'Souples et TIO2'!D8</f>
        <v>3076 ; EPA075/0110/AASE</v>
      </c>
      <c r="C33" s="180" t="s">
        <v>148</v>
      </c>
      <c r="D33" s="65">
        <v>3076</v>
      </c>
      <c r="E33" s="65" t="s">
        <v>59</v>
      </c>
      <c r="F33" s="68">
        <f>'Souples et TIO2'!D9</f>
        <v>1250</v>
      </c>
      <c r="G33" t="str">
        <f>VLOOKUP(Recap!B33,'BASE DONNEES'!I:L,4,FALSE)</f>
        <v>MAT</v>
      </c>
      <c r="J33" s="71" t="s">
        <v>423</v>
      </c>
      <c r="K33" s="64">
        <v>78783</v>
      </c>
      <c r="N33" s="71" t="s">
        <v>373</v>
      </c>
      <c r="O33" s="64">
        <v>1200</v>
      </c>
    </row>
    <row r="34" spans="1:15" x14ac:dyDescent="0.2">
      <c r="A34" s="90" t="s">
        <v>280</v>
      </c>
      <c r="B34" s="65">
        <f>'Souples et TIO2'!E8</f>
        <v>0</v>
      </c>
      <c r="C34" s="65">
        <v>0</v>
      </c>
      <c r="D34" s="65">
        <v>0</v>
      </c>
      <c r="E34" s="65"/>
      <c r="F34" s="68">
        <f>'Souples et TIO2'!E9</f>
        <v>0</v>
      </c>
      <c r="G34">
        <f>VLOOKUP(Recap!B34,'BASE DONNEES'!I:L,4,FALSE)</f>
        <v>0</v>
      </c>
      <c r="J34" s="71" t="s">
        <v>247</v>
      </c>
      <c r="K34" s="64">
        <v>6710</v>
      </c>
      <c r="N34" s="71" t="s">
        <v>305</v>
      </c>
      <c r="O34" s="64">
        <v>800</v>
      </c>
    </row>
    <row r="35" spans="1:15" x14ac:dyDescent="0.2">
      <c r="A35" s="90" t="s">
        <v>280</v>
      </c>
      <c r="B35" s="65" t="str">
        <f>'Souples et TIO2'!F8</f>
        <v>3077 ; EPA075/1667/AA</v>
      </c>
      <c r="C35" s="180" t="s">
        <v>330</v>
      </c>
      <c r="D35" s="65">
        <v>3077</v>
      </c>
      <c r="E35" s="65" t="s">
        <v>389</v>
      </c>
      <c r="F35" s="68">
        <f>'Souples et TIO2'!F9</f>
        <v>1250</v>
      </c>
      <c r="G35" t="str">
        <f>VLOOKUP(Recap!B35,'BASE DONNEES'!I:L,4,FALSE)</f>
        <v>MAT</v>
      </c>
      <c r="J35" s="71" t="s">
        <v>173</v>
      </c>
      <c r="K35" s="64">
        <v>11500</v>
      </c>
      <c r="N35" s="71" t="s">
        <v>304</v>
      </c>
      <c r="O35" s="64">
        <v>600</v>
      </c>
    </row>
    <row r="36" spans="1:15" x14ac:dyDescent="0.2">
      <c r="A36" s="90" t="s">
        <v>280</v>
      </c>
      <c r="B36" s="65">
        <f>'Souples et TIO2'!G8</f>
        <v>0</v>
      </c>
      <c r="C36" s="65">
        <v>0</v>
      </c>
      <c r="D36" s="65">
        <v>0</v>
      </c>
      <c r="E36" s="65"/>
      <c r="F36" s="68">
        <f>'Souples et TIO2'!G9</f>
        <v>0</v>
      </c>
      <c r="G36">
        <f>VLOOKUP(Recap!B36,'BASE DONNEES'!I:L,4,FALSE)</f>
        <v>0</v>
      </c>
      <c r="J36" s="71" t="s">
        <v>439</v>
      </c>
      <c r="K36" s="64">
        <v>875</v>
      </c>
      <c r="N36" s="71" t="s">
        <v>242</v>
      </c>
      <c r="O36" s="64">
        <v>37680</v>
      </c>
    </row>
    <row r="37" spans="1:15" x14ac:dyDescent="0.2">
      <c r="A37" s="90" t="s">
        <v>280</v>
      </c>
      <c r="B37" s="65" t="str">
        <f>'Souples et TIO2'!H8</f>
        <v>AU95 ; EB676/7438</v>
      </c>
      <c r="C37" s="65" t="s">
        <v>333</v>
      </c>
      <c r="D37" s="65" t="s">
        <v>332</v>
      </c>
      <c r="E37" s="65" t="s">
        <v>388</v>
      </c>
      <c r="F37" s="68">
        <f>'Souples et TIO2'!H9</f>
        <v>1000</v>
      </c>
      <c r="G37" t="str">
        <f>VLOOKUP(Recap!B37,'BASE DONNEES'!I:L,4,FALSE)</f>
        <v>MAT</v>
      </c>
      <c r="J37" s="71" t="s">
        <v>375</v>
      </c>
      <c r="K37" s="64">
        <v>22900</v>
      </c>
      <c r="N37" s="71" t="s">
        <v>369</v>
      </c>
      <c r="O37" s="64">
        <v>1650</v>
      </c>
    </row>
    <row r="38" spans="1:15" x14ac:dyDescent="0.2">
      <c r="A38" s="90" t="s">
        <v>280</v>
      </c>
      <c r="B38" s="65">
        <f>'Souples et TIO2'!I8</f>
        <v>0</v>
      </c>
      <c r="C38" s="65">
        <v>0</v>
      </c>
      <c r="D38" s="65">
        <v>0</v>
      </c>
      <c r="E38" s="65"/>
      <c r="F38" s="68">
        <f>'Souples et TIO2'!I9</f>
        <v>0</v>
      </c>
      <c r="G38">
        <f>VLOOKUP(Recap!B38,'BASE DONNEES'!I:L,4,FALSE)</f>
        <v>0</v>
      </c>
      <c r="J38" s="71" t="s">
        <v>169</v>
      </c>
      <c r="K38" s="64">
        <v>8750</v>
      </c>
      <c r="N38" s="71" t="s">
        <v>370</v>
      </c>
      <c r="O38" s="64">
        <v>0</v>
      </c>
    </row>
    <row r="39" spans="1:15" x14ac:dyDescent="0.2">
      <c r="A39" s="90" t="s">
        <v>280</v>
      </c>
      <c r="B39" s="65" t="str">
        <f>'Souples et TIO2'!J8</f>
        <v>A961K1 ; K2220</v>
      </c>
      <c r="C39" s="65" t="s">
        <v>336</v>
      </c>
      <c r="D39" s="65" t="s">
        <v>375</v>
      </c>
      <c r="E39" s="65" t="s">
        <v>335</v>
      </c>
      <c r="F39" s="68">
        <f>'Souples et TIO2'!J9</f>
        <v>1000</v>
      </c>
      <c r="G39" t="str">
        <f>VLOOKUP(Recap!B39,'BASE DONNEES'!I:L,4,FALSE)</f>
        <v>MAT</v>
      </c>
      <c r="I39" s="64"/>
      <c r="J39" s="71" t="s">
        <v>171</v>
      </c>
      <c r="K39" s="64">
        <v>57183</v>
      </c>
      <c r="M39" s="64"/>
      <c r="N39" s="71" t="s">
        <v>421</v>
      </c>
      <c r="O39" s="64">
        <v>78783</v>
      </c>
    </row>
    <row r="40" spans="1:15" x14ac:dyDescent="0.2">
      <c r="A40" s="90" t="s">
        <v>280</v>
      </c>
      <c r="B40" s="65" t="str">
        <f>'Souples et TIO2'!K8</f>
        <v>A961K1 ; K2220</v>
      </c>
      <c r="C40" s="65" t="s">
        <v>336</v>
      </c>
      <c r="D40" s="65" t="s">
        <v>375</v>
      </c>
      <c r="E40" s="65" t="s">
        <v>335</v>
      </c>
      <c r="F40" s="68">
        <f>'Souples et TIO2'!K9</f>
        <v>1000</v>
      </c>
      <c r="G40" t="str">
        <f>VLOOKUP(Recap!B40,'BASE DONNEES'!I:L,4,FALSE)</f>
        <v>MAT</v>
      </c>
      <c r="I40" s="64"/>
      <c r="J40" s="71" t="s">
        <v>158</v>
      </c>
      <c r="K40" s="64">
        <v>11275</v>
      </c>
      <c r="M40" s="64"/>
      <c r="N40" s="71" t="s">
        <v>240</v>
      </c>
      <c r="O40" s="64">
        <v>6710</v>
      </c>
    </row>
    <row r="41" spans="1:15" x14ac:dyDescent="0.2">
      <c r="A41" s="90" t="s">
        <v>280</v>
      </c>
      <c r="B41" s="65">
        <f>'Souples et TIO2'!L8</f>
        <v>0</v>
      </c>
      <c r="C41" s="65">
        <v>0</v>
      </c>
      <c r="D41" s="65">
        <v>0</v>
      </c>
      <c r="E41" s="65"/>
      <c r="F41" s="68">
        <f>'Souples et TIO2'!L9</f>
        <v>0</v>
      </c>
      <c r="G41">
        <f>VLOOKUP(Recap!B41,'BASE DONNEES'!I:L,4,FALSE)</f>
        <v>0</v>
      </c>
      <c r="J41" s="71" t="s">
        <v>172</v>
      </c>
      <c r="K41" s="64">
        <v>31210</v>
      </c>
      <c r="N41" s="71" t="s">
        <v>431</v>
      </c>
      <c r="O41" s="64">
        <v>2500</v>
      </c>
    </row>
    <row r="42" spans="1:15" x14ac:dyDescent="0.2">
      <c r="A42" s="90" t="s">
        <v>280</v>
      </c>
      <c r="B42" s="65" t="str">
        <f>'Souples et TIO2'!C10</f>
        <v>AA88 ; EP812/G258/AASE</v>
      </c>
      <c r="C42" s="65" t="s">
        <v>120</v>
      </c>
      <c r="D42" s="65" t="s">
        <v>158</v>
      </c>
      <c r="E42" s="65" t="s">
        <v>67</v>
      </c>
      <c r="F42" s="68">
        <f>'Souples et TIO2'!C11</f>
        <v>1250</v>
      </c>
      <c r="G42" t="str">
        <f>VLOOKUP(Recap!B42,'BASE DONNEES'!I:L,4,FALSE)</f>
        <v>MAT</v>
      </c>
      <c r="J42" s="71" t="s">
        <v>435</v>
      </c>
      <c r="K42" s="64">
        <v>2380</v>
      </c>
      <c r="N42" s="71" t="s">
        <v>210</v>
      </c>
      <c r="O42" s="64">
        <v>7000</v>
      </c>
    </row>
    <row r="43" spans="1:15" x14ac:dyDescent="0.2">
      <c r="A43" s="90" t="s">
        <v>280</v>
      </c>
      <c r="B43" s="65" t="str">
        <f>'Souples et TIO2'!D10</f>
        <v>3076 ; EPA075/0110/AASE</v>
      </c>
      <c r="C43" s="65" t="s">
        <v>148</v>
      </c>
      <c r="D43" s="65">
        <v>3076</v>
      </c>
      <c r="E43" s="65" t="s">
        <v>59</v>
      </c>
      <c r="F43" s="68">
        <f>'Souples et TIO2'!D11</f>
        <v>1250</v>
      </c>
      <c r="G43" t="str">
        <f>VLOOKUP(Recap!B43,'BASE DONNEES'!I:L,4,FALSE)</f>
        <v>MAT</v>
      </c>
      <c r="J43" s="71" t="s">
        <v>163</v>
      </c>
      <c r="K43" s="64">
        <v>925</v>
      </c>
      <c r="N43" s="71" t="s">
        <v>432</v>
      </c>
      <c r="O43" s="64">
        <v>2000</v>
      </c>
    </row>
    <row r="44" spans="1:15" x14ac:dyDescent="0.2">
      <c r="A44" s="90" t="s">
        <v>280</v>
      </c>
      <c r="B44" s="65">
        <f>'Souples et TIO2'!E10</f>
        <v>0</v>
      </c>
      <c r="C44" s="65">
        <v>0</v>
      </c>
      <c r="D44" s="65">
        <v>0</v>
      </c>
      <c r="E44" s="65"/>
      <c r="F44" s="68">
        <f>'Souples et TIO2'!E11</f>
        <v>0</v>
      </c>
      <c r="G44">
        <f>VLOOKUP(Recap!B44,'BASE DONNEES'!I:L,4,FALSE)</f>
        <v>0</v>
      </c>
      <c r="J44" s="71" t="s">
        <v>177</v>
      </c>
      <c r="K44" s="64">
        <v>1175</v>
      </c>
      <c r="N44" s="71" t="s">
        <v>433</v>
      </c>
      <c r="O44" s="64">
        <v>875</v>
      </c>
    </row>
    <row r="45" spans="1:15" x14ac:dyDescent="0.2">
      <c r="A45" s="90" t="s">
        <v>280</v>
      </c>
      <c r="B45" s="65" t="str">
        <f>'Souples et TIO2'!F10</f>
        <v>3078 ; EPA075/0529/AA</v>
      </c>
      <c r="C45" s="65" t="s">
        <v>331</v>
      </c>
      <c r="D45" s="65">
        <v>3078</v>
      </c>
      <c r="E45" s="65" t="s">
        <v>390</v>
      </c>
      <c r="F45" s="68">
        <f>'Souples et TIO2'!F11</f>
        <v>1250</v>
      </c>
      <c r="G45" t="str">
        <f>VLOOKUP(Recap!B45,'BASE DONNEES'!I:L,4,FALSE)</f>
        <v>MAT</v>
      </c>
      <c r="J45" s="71" t="s">
        <v>184</v>
      </c>
      <c r="K45" s="64">
        <v>750</v>
      </c>
      <c r="N45" s="71" t="s">
        <v>336</v>
      </c>
      <c r="O45" s="64">
        <v>22900</v>
      </c>
    </row>
    <row r="46" spans="1:15" x14ac:dyDescent="0.2">
      <c r="A46" s="90" t="s">
        <v>280</v>
      </c>
      <c r="B46" s="65">
        <f>'Souples et TIO2'!G10</f>
        <v>0</v>
      </c>
      <c r="C46" s="65">
        <v>0</v>
      </c>
      <c r="D46" s="65">
        <v>0</v>
      </c>
      <c r="E46" s="65"/>
      <c r="F46" s="68">
        <f>'Souples et TIO2'!G11</f>
        <v>0</v>
      </c>
      <c r="G46">
        <f>VLOOKUP(Recap!B46,'BASE DONNEES'!I:L,4,FALSE)</f>
        <v>0</v>
      </c>
      <c r="J46" s="71" t="s">
        <v>237</v>
      </c>
      <c r="K46" s="64">
        <v>1000</v>
      </c>
      <c r="N46" s="71" t="s">
        <v>245</v>
      </c>
      <c r="O46" s="64">
        <v>8750</v>
      </c>
    </row>
    <row r="47" spans="1:15" x14ac:dyDescent="0.2">
      <c r="A47" s="90" t="s">
        <v>280</v>
      </c>
      <c r="B47" s="65" t="str">
        <f>'Souples et TIO2'!H10</f>
        <v>AU95 ; EB676/7438</v>
      </c>
      <c r="C47" s="65" t="s">
        <v>333</v>
      </c>
      <c r="D47" s="65" t="s">
        <v>332</v>
      </c>
      <c r="E47" s="65" t="s">
        <v>388</v>
      </c>
      <c r="F47" s="68">
        <f>'Souples et TIO2'!H11</f>
        <v>1250</v>
      </c>
      <c r="G47" t="str">
        <f>VLOOKUP(Recap!B47,'BASE DONNEES'!I:L,4,FALSE)</f>
        <v>MAT</v>
      </c>
      <c r="J47" s="71" t="s">
        <v>157</v>
      </c>
      <c r="K47" s="64">
        <v>1775</v>
      </c>
      <c r="N47" s="71" t="s">
        <v>243</v>
      </c>
      <c r="O47" s="64">
        <v>1830</v>
      </c>
    </row>
    <row r="48" spans="1:15" x14ac:dyDescent="0.2">
      <c r="A48" s="90" t="s">
        <v>280</v>
      </c>
      <c r="B48" s="65">
        <f>'Souples et TIO2'!I10</f>
        <v>0</v>
      </c>
      <c r="C48" s="65">
        <v>0</v>
      </c>
      <c r="D48" s="65">
        <v>0</v>
      </c>
      <c r="E48" s="65"/>
      <c r="F48" s="68">
        <f>'Souples et TIO2'!I11</f>
        <v>0</v>
      </c>
      <c r="G48">
        <f>VLOOKUP(Recap!B48,'BASE DONNEES'!I:L,4,FALSE)</f>
        <v>0</v>
      </c>
      <c r="J48" s="71" t="s">
        <v>178</v>
      </c>
      <c r="K48" s="64">
        <v>425</v>
      </c>
      <c r="N48" s="71" t="s">
        <v>246</v>
      </c>
      <c r="O48" s="64">
        <v>50853</v>
      </c>
    </row>
    <row r="49" spans="1:17" x14ac:dyDescent="0.2">
      <c r="A49" s="90" t="s">
        <v>280</v>
      </c>
      <c r="B49" s="65" t="str">
        <f>'Souples et TIO2'!J10</f>
        <v>A961K1 ; K2220</v>
      </c>
      <c r="C49" s="65" t="s">
        <v>336</v>
      </c>
      <c r="D49" s="65" t="s">
        <v>375</v>
      </c>
      <c r="E49" s="65" t="s">
        <v>335</v>
      </c>
      <c r="F49" s="68">
        <f>'Souples et TIO2'!J11</f>
        <v>1000</v>
      </c>
      <c r="G49" t="str">
        <f>VLOOKUP(Recap!B49,'BASE DONNEES'!I:L,4,FALSE)</f>
        <v>MAT</v>
      </c>
      <c r="I49" s="64"/>
      <c r="J49" s="71" t="s">
        <v>212</v>
      </c>
      <c r="K49" s="64">
        <v>17500</v>
      </c>
      <c r="M49" s="64"/>
      <c r="N49" s="71" t="s">
        <v>309</v>
      </c>
      <c r="O49" s="64">
        <v>4500</v>
      </c>
      <c r="Q49" s="64"/>
    </row>
    <row r="50" spans="1:17" x14ac:dyDescent="0.2">
      <c r="A50" s="90" t="s">
        <v>280</v>
      </c>
      <c r="B50" s="65" t="str">
        <f>'Souples et TIO2'!K10</f>
        <v>A961K1 ; K2220</v>
      </c>
      <c r="C50" s="65" t="s">
        <v>336</v>
      </c>
      <c r="D50" s="65" t="s">
        <v>375</v>
      </c>
      <c r="E50" s="65" t="s">
        <v>335</v>
      </c>
      <c r="F50" s="68">
        <f>'Souples et TIO2'!K11</f>
        <v>1000</v>
      </c>
      <c r="G50" t="str">
        <f>VLOOKUP(Recap!B50,'BASE DONNEES'!I:L,4,FALSE)</f>
        <v>MAT</v>
      </c>
      <c r="I50" s="64"/>
      <c r="J50" s="71" t="s">
        <v>412</v>
      </c>
      <c r="K50" s="64">
        <v>500</v>
      </c>
      <c r="M50" s="64"/>
      <c r="N50" s="71" t="s">
        <v>120</v>
      </c>
      <c r="O50" s="64">
        <v>11275</v>
      </c>
      <c r="Q50" s="64"/>
    </row>
    <row r="51" spans="1:17" x14ac:dyDescent="0.2">
      <c r="A51" s="90" t="s">
        <v>280</v>
      </c>
      <c r="B51" s="65">
        <f>'Souples et TIO2'!L10</f>
        <v>0</v>
      </c>
      <c r="C51" s="65">
        <v>0</v>
      </c>
      <c r="D51" s="65">
        <v>0</v>
      </c>
      <c r="E51" s="65"/>
      <c r="F51" s="68">
        <f>'Souples et TIO2'!L11</f>
        <v>0</v>
      </c>
      <c r="G51">
        <f>VLOOKUP(Recap!B51,'BASE DONNEES'!I:L,4,FALSE)</f>
        <v>0</v>
      </c>
      <c r="J51" s="71" t="s">
        <v>176</v>
      </c>
      <c r="K51" s="64">
        <v>1125</v>
      </c>
      <c r="N51" s="71" t="s">
        <v>119</v>
      </c>
      <c r="O51" s="64">
        <v>22700</v>
      </c>
    </row>
    <row r="52" spans="1:17" x14ac:dyDescent="0.2">
      <c r="A52" s="90" t="s">
        <v>280</v>
      </c>
      <c r="B52" s="65" t="str">
        <f>'Souples et TIO2'!C12</f>
        <v>AA88 ; EP812/G258/AASE</v>
      </c>
      <c r="C52" s="65" t="s">
        <v>120</v>
      </c>
      <c r="D52" s="65" t="s">
        <v>158</v>
      </c>
      <c r="E52" s="65" t="s">
        <v>67</v>
      </c>
      <c r="F52" s="68">
        <f>'Souples et TIO2'!C13</f>
        <v>1250</v>
      </c>
      <c r="G52" t="str">
        <f>VLOOKUP(Recap!B52,'BASE DONNEES'!I:L,4,FALSE)</f>
        <v>MAT</v>
      </c>
      <c r="J52" s="71" t="s">
        <v>354</v>
      </c>
      <c r="K52" s="64">
        <v>308</v>
      </c>
      <c r="N52" s="71" t="s">
        <v>244</v>
      </c>
      <c r="O52" s="64">
        <v>8510</v>
      </c>
    </row>
    <row r="53" spans="1:17" x14ac:dyDescent="0.2">
      <c r="A53" s="90" t="s">
        <v>280</v>
      </c>
      <c r="B53" s="65">
        <f>'Souples et TIO2'!D12</f>
        <v>0</v>
      </c>
      <c r="C53" s="65">
        <v>0</v>
      </c>
      <c r="D53" s="65">
        <v>0</v>
      </c>
      <c r="E53" s="65"/>
      <c r="F53" s="68">
        <f>'Souples et TIO2'!D13</f>
        <v>0</v>
      </c>
      <c r="G53">
        <f>VLOOKUP(Recap!B53,'BASE DONNEES'!I:L,4,FALSE)</f>
        <v>0</v>
      </c>
      <c r="J53" s="71" t="s">
        <v>191</v>
      </c>
      <c r="K53" s="64">
        <v>6250</v>
      </c>
      <c r="N53" s="71" t="s">
        <v>430</v>
      </c>
      <c r="O53" s="64">
        <v>2380</v>
      </c>
    </row>
    <row r="54" spans="1:17" x14ac:dyDescent="0.2">
      <c r="A54" s="90" t="s">
        <v>280</v>
      </c>
      <c r="B54" s="65">
        <f>'Souples et TIO2'!E12</f>
        <v>0</v>
      </c>
      <c r="C54" s="65">
        <v>0</v>
      </c>
      <c r="D54" s="65">
        <v>0</v>
      </c>
      <c r="E54" s="65"/>
      <c r="F54" s="68">
        <f>'Souples et TIO2'!E13</f>
        <v>0</v>
      </c>
      <c r="G54">
        <f>VLOOKUP(Recap!B54,'BASE DONNEES'!I:L,4,FALSE)</f>
        <v>0</v>
      </c>
      <c r="J54" s="71" t="s">
        <v>166</v>
      </c>
      <c r="K54" s="64">
        <v>705</v>
      </c>
      <c r="N54" s="71" t="s">
        <v>202</v>
      </c>
      <c r="O54" s="64">
        <v>925</v>
      </c>
    </row>
    <row r="55" spans="1:17" x14ac:dyDescent="0.2">
      <c r="A55" s="90" t="s">
        <v>280</v>
      </c>
      <c r="B55" s="65" t="str">
        <f>'Souples et TIO2'!F12</f>
        <v>3078 ; EPA075/0529/AA</v>
      </c>
      <c r="C55" s="65" t="s">
        <v>331</v>
      </c>
      <c r="D55" s="65">
        <v>3078</v>
      </c>
      <c r="E55" s="65" t="s">
        <v>390</v>
      </c>
      <c r="F55" s="68">
        <f>'Souples et TIO2'!F13</f>
        <v>1250</v>
      </c>
      <c r="G55" t="str">
        <f>VLOOKUP(Recap!B55,'BASE DONNEES'!I:L,4,FALSE)</f>
        <v>MAT</v>
      </c>
      <c r="I55" s="64"/>
      <c r="J55" s="71" t="s">
        <v>179</v>
      </c>
      <c r="K55" s="64">
        <v>75</v>
      </c>
      <c r="M55" s="64"/>
      <c r="N55" s="71" t="s">
        <v>203</v>
      </c>
      <c r="O55" s="64">
        <v>1175</v>
      </c>
      <c r="Q55" s="64"/>
    </row>
    <row r="56" spans="1:17" x14ac:dyDescent="0.2">
      <c r="A56" s="90" t="s">
        <v>280</v>
      </c>
      <c r="B56" s="65">
        <f>'Souples et TIO2'!G12</f>
        <v>0</v>
      </c>
      <c r="C56" s="65">
        <v>0</v>
      </c>
      <c r="D56" s="65">
        <v>0</v>
      </c>
      <c r="E56" s="65"/>
      <c r="F56" s="68">
        <f>'Souples et TIO2'!G13</f>
        <v>0</v>
      </c>
      <c r="G56">
        <f>VLOOKUP(Recap!B56,'BASE DONNEES'!I:L,4,FALSE)</f>
        <v>0</v>
      </c>
      <c r="I56" s="64"/>
      <c r="J56" s="71" t="s">
        <v>180</v>
      </c>
      <c r="K56" s="64">
        <v>85</v>
      </c>
      <c r="M56" s="64"/>
      <c r="N56" s="71" t="s">
        <v>204</v>
      </c>
      <c r="O56" s="64">
        <v>750</v>
      </c>
      <c r="Q56" s="64"/>
    </row>
    <row r="57" spans="1:17" x14ac:dyDescent="0.2">
      <c r="A57" s="90" t="s">
        <v>280</v>
      </c>
      <c r="B57" s="65" t="str">
        <f>'Souples et TIO2'!H12</f>
        <v>AU95 ; EB676/7438</v>
      </c>
      <c r="C57" s="65" t="s">
        <v>333</v>
      </c>
      <c r="D57" s="65" t="s">
        <v>332</v>
      </c>
      <c r="E57" s="65" t="s">
        <v>388</v>
      </c>
      <c r="F57" s="68">
        <f>'Souples et TIO2'!H13</f>
        <v>500</v>
      </c>
      <c r="G57" t="str">
        <f>VLOOKUP(Recap!B57,'BASE DONNEES'!I:L,4,FALSE)</f>
        <v>MAT</v>
      </c>
      <c r="J57" s="71" t="s">
        <v>181</v>
      </c>
      <c r="K57" s="64">
        <v>178</v>
      </c>
      <c r="N57" s="71" t="s">
        <v>236</v>
      </c>
      <c r="O57" s="64">
        <v>1000</v>
      </c>
    </row>
    <row r="58" spans="1:17" x14ac:dyDescent="0.2">
      <c r="A58" s="90" t="s">
        <v>280</v>
      </c>
      <c r="B58" s="65">
        <f>'Souples et TIO2'!I12</f>
        <v>0</v>
      </c>
      <c r="C58" s="65">
        <v>0</v>
      </c>
      <c r="D58" s="65">
        <v>0</v>
      </c>
      <c r="E58" s="65"/>
      <c r="F58" s="68">
        <f>'Souples et TIO2'!I13</f>
        <v>0</v>
      </c>
      <c r="G58">
        <f>VLOOKUP(Recap!B58,'BASE DONNEES'!I:L,4,FALSE)</f>
        <v>0</v>
      </c>
      <c r="J58" s="71" t="s">
        <v>182</v>
      </c>
      <c r="K58" s="64">
        <v>99</v>
      </c>
      <c r="N58" s="71" t="s">
        <v>135</v>
      </c>
      <c r="O58" s="64">
        <v>1775</v>
      </c>
    </row>
    <row r="59" spans="1:17" x14ac:dyDescent="0.2">
      <c r="A59" s="90" t="s">
        <v>280</v>
      </c>
      <c r="B59" s="65" t="str">
        <f>'Souples et TIO2'!J12</f>
        <v>A961K1 ; K2220</v>
      </c>
      <c r="C59" s="65" t="s">
        <v>336</v>
      </c>
      <c r="D59" s="65" t="s">
        <v>375</v>
      </c>
      <c r="E59" s="65" t="s">
        <v>335</v>
      </c>
      <c r="F59" s="68">
        <f>'Souples et TIO2'!J13</f>
        <v>1000</v>
      </c>
      <c r="G59" t="str">
        <f>VLOOKUP(Recap!B59,'BASE DONNEES'!I:L,4,FALSE)</f>
        <v>MAT</v>
      </c>
      <c r="I59" s="64"/>
      <c r="J59" s="71" t="s">
        <v>183</v>
      </c>
      <c r="K59" s="64">
        <v>90</v>
      </c>
      <c r="M59" s="64"/>
      <c r="N59" s="71" t="s">
        <v>205</v>
      </c>
      <c r="O59" s="64">
        <v>425</v>
      </c>
      <c r="Q59" s="64"/>
    </row>
    <row r="60" spans="1:17" x14ac:dyDescent="0.2">
      <c r="A60" s="90" t="s">
        <v>280</v>
      </c>
      <c r="B60" s="65" t="str">
        <f>'Souples et TIO2'!K12</f>
        <v>A961K1 ; K2220</v>
      </c>
      <c r="C60" s="65" t="s">
        <v>336</v>
      </c>
      <c r="D60" s="65" t="s">
        <v>375</v>
      </c>
      <c r="E60" s="65" t="s">
        <v>335</v>
      </c>
      <c r="F60" s="68">
        <f>'Souples et TIO2'!K13</f>
        <v>1000</v>
      </c>
      <c r="G60" t="str">
        <f>VLOOKUP(Recap!B60,'BASE DONNEES'!I:L,4,FALSE)</f>
        <v>MAT</v>
      </c>
      <c r="I60" s="64"/>
      <c r="J60" s="71" t="s">
        <v>185</v>
      </c>
      <c r="K60" s="64">
        <v>600</v>
      </c>
      <c r="M60" s="64"/>
      <c r="N60" s="71" t="s">
        <v>217</v>
      </c>
      <c r="O60" s="64">
        <v>17500</v>
      </c>
      <c r="Q60" s="64"/>
    </row>
    <row r="61" spans="1:17" x14ac:dyDescent="0.2">
      <c r="A61" s="90" t="s">
        <v>280</v>
      </c>
      <c r="B61" s="65">
        <f>'Souples et TIO2'!L12</f>
        <v>0</v>
      </c>
      <c r="C61" s="65">
        <v>0</v>
      </c>
      <c r="D61" s="65">
        <v>0</v>
      </c>
      <c r="E61" s="65"/>
      <c r="F61" s="68">
        <f>'Souples et TIO2'!L13</f>
        <v>0</v>
      </c>
      <c r="G61">
        <f>VLOOKUP(Recap!B61,'BASE DONNEES'!I:L,4,FALSE)</f>
        <v>0</v>
      </c>
      <c r="J61" s="71" t="s">
        <v>174</v>
      </c>
      <c r="K61" s="64">
        <v>175</v>
      </c>
      <c r="N61" s="71" t="s">
        <v>377</v>
      </c>
      <c r="O61" s="64">
        <v>500</v>
      </c>
    </row>
    <row r="62" spans="1:17" x14ac:dyDescent="0.2">
      <c r="A62" s="90" t="s">
        <v>280</v>
      </c>
      <c r="B62" s="65" t="str">
        <f>'Souples et TIO2'!C14</f>
        <v>AA88 ; EP812/G258/AASE</v>
      </c>
      <c r="C62" s="65" t="s">
        <v>120</v>
      </c>
      <c r="D62" s="65" t="s">
        <v>158</v>
      </c>
      <c r="E62" s="65" t="s">
        <v>67</v>
      </c>
      <c r="F62" s="68">
        <f>'Souples et TIO2'!C15</f>
        <v>2500</v>
      </c>
      <c r="G62" t="str">
        <f>VLOOKUP(Recap!B62,'BASE DONNEES'!I:L,4,FALSE)</f>
        <v>MAT</v>
      </c>
      <c r="J62" s="71" t="s">
        <v>175</v>
      </c>
      <c r="K62" s="64">
        <v>125</v>
      </c>
      <c r="N62" s="71" t="s">
        <v>138</v>
      </c>
      <c r="O62" s="64">
        <v>1125</v>
      </c>
    </row>
    <row r="63" spans="1:17" x14ac:dyDescent="0.2">
      <c r="A63" s="90" t="s">
        <v>280</v>
      </c>
      <c r="B63" s="65">
        <f>'Souples et TIO2'!D14</f>
        <v>0</v>
      </c>
      <c r="C63" s="65">
        <v>0</v>
      </c>
      <c r="D63" s="65">
        <v>0</v>
      </c>
      <c r="E63" s="65"/>
      <c r="F63" s="68">
        <f>'Souples et TIO2'!D15</f>
        <v>0</v>
      </c>
      <c r="G63">
        <f>VLOOKUP(Recap!B63,'BASE DONNEES'!I:L,4,FALSE)</f>
        <v>0</v>
      </c>
      <c r="I63" s="64"/>
      <c r="J63" s="71" t="s">
        <v>360</v>
      </c>
      <c r="K63" s="64">
        <v>525</v>
      </c>
      <c r="M63" s="64"/>
      <c r="N63" s="71" t="s">
        <v>355</v>
      </c>
      <c r="O63" s="64">
        <v>308</v>
      </c>
      <c r="Q63" s="64"/>
    </row>
    <row r="64" spans="1:17" x14ac:dyDescent="0.2">
      <c r="A64" s="90" t="s">
        <v>280</v>
      </c>
      <c r="B64" s="65">
        <f>'Souples et TIO2'!E14</f>
        <v>0</v>
      </c>
      <c r="C64" s="65">
        <v>0</v>
      </c>
      <c r="D64" s="65">
        <v>0</v>
      </c>
      <c r="E64" s="65"/>
      <c r="F64" s="68">
        <f>'Souples et TIO2'!E15</f>
        <v>0</v>
      </c>
      <c r="G64">
        <f>VLOOKUP(Recap!B64,'BASE DONNEES'!I:L,4,FALSE)</f>
        <v>0</v>
      </c>
      <c r="J64" s="71" t="s">
        <v>358</v>
      </c>
      <c r="K64" s="64">
        <v>325</v>
      </c>
      <c r="N64" s="71" t="s">
        <v>109</v>
      </c>
      <c r="O64" s="64">
        <v>6250</v>
      </c>
    </row>
    <row r="65" spans="1:17" x14ac:dyDescent="0.2">
      <c r="A65" s="90" t="s">
        <v>280</v>
      </c>
      <c r="B65" s="65">
        <f>'Souples et TIO2'!F14</f>
        <v>0</v>
      </c>
      <c r="C65" s="65">
        <v>0</v>
      </c>
      <c r="D65" s="65">
        <v>0</v>
      </c>
      <c r="E65" s="65"/>
      <c r="F65" s="68">
        <f>'Souples et TIO2'!F15</f>
        <v>0</v>
      </c>
      <c r="G65">
        <f>VLOOKUP(Recap!B65,'BASE DONNEES'!I:L,4,FALSE)</f>
        <v>0</v>
      </c>
      <c r="J65" s="71" t="s">
        <v>214</v>
      </c>
      <c r="K65" s="64">
        <v>748</v>
      </c>
      <c r="N65" s="71" t="s">
        <v>127</v>
      </c>
      <c r="O65" s="64">
        <v>705</v>
      </c>
    </row>
    <row r="66" spans="1:17" x14ac:dyDescent="0.2">
      <c r="A66" s="90" t="s">
        <v>280</v>
      </c>
      <c r="B66" s="65">
        <f>'Souples et TIO2'!G14</f>
        <v>0</v>
      </c>
      <c r="C66" s="65">
        <v>0</v>
      </c>
      <c r="D66" s="65">
        <v>0</v>
      </c>
      <c r="E66" s="65"/>
      <c r="F66" s="68">
        <f>'Souples et TIO2'!G15</f>
        <v>0</v>
      </c>
      <c r="G66">
        <f>VLOOKUP(Recap!B66,'BASE DONNEES'!I:L,4,FALSE)</f>
        <v>0</v>
      </c>
      <c r="J66" s="71" t="s">
        <v>188</v>
      </c>
      <c r="K66" s="64">
        <v>30221</v>
      </c>
      <c r="N66" s="71" t="s">
        <v>139</v>
      </c>
      <c r="O66" s="64">
        <v>75</v>
      </c>
    </row>
    <row r="67" spans="1:17" x14ac:dyDescent="0.2">
      <c r="A67" s="90" t="s">
        <v>280</v>
      </c>
      <c r="B67" s="65">
        <f>'Souples et TIO2'!H14</f>
        <v>0</v>
      </c>
      <c r="C67" s="65">
        <v>0</v>
      </c>
      <c r="D67" s="65">
        <v>0</v>
      </c>
      <c r="E67" s="65"/>
      <c r="F67" s="68">
        <f>'Souples et TIO2'!H15</f>
        <v>0</v>
      </c>
      <c r="G67">
        <f>VLOOKUP(Recap!B67,'BASE DONNEES'!I:L,4,FALSE)</f>
        <v>0</v>
      </c>
      <c r="I67" s="64"/>
      <c r="J67" s="71" t="s">
        <v>270</v>
      </c>
      <c r="K67" s="64">
        <v>3750</v>
      </c>
      <c r="M67" s="64"/>
      <c r="N67" s="71" t="s">
        <v>140</v>
      </c>
      <c r="O67" s="64">
        <v>85</v>
      </c>
      <c r="Q67" s="64"/>
    </row>
    <row r="68" spans="1:17" x14ac:dyDescent="0.2">
      <c r="A68" s="90" t="s">
        <v>280</v>
      </c>
      <c r="B68" s="65">
        <f>'Souples et TIO2'!I14</f>
        <v>0</v>
      </c>
      <c r="C68" s="65">
        <v>0</v>
      </c>
      <c r="D68" s="65">
        <v>0</v>
      </c>
      <c r="E68" s="65"/>
      <c r="F68" s="68">
        <f>'Souples et TIO2'!I15</f>
        <v>0</v>
      </c>
      <c r="G68">
        <f>VLOOKUP(Recap!B68,'BASE DONNEES'!I:L,4,FALSE)</f>
        <v>0</v>
      </c>
      <c r="I68" s="317"/>
      <c r="J68" s="71" t="s">
        <v>317</v>
      </c>
      <c r="K68" s="64">
        <v>1695</v>
      </c>
      <c r="N68" s="71" t="s">
        <v>141</v>
      </c>
      <c r="O68" s="64">
        <v>178</v>
      </c>
    </row>
    <row r="69" spans="1:17" x14ac:dyDescent="0.2">
      <c r="A69" s="90" t="s">
        <v>280</v>
      </c>
      <c r="B69" s="65" t="str">
        <f>'Souples et TIO2'!J14</f>
        <v>A961K1 ; K2220</v>
      </c>
      <c r="C69" s="65" t="s">
        <v>336</v>
      </c>
      <c r="D69" s="65" t="s">
        <v>375</v>
      </c>
      <c r="E69" s="65" t="s">
        <v>335</v>
      </c>
      <c r="F69" s="68">
        <f>'Souples et TIO2'!J15</f>
        <v>2000</v>
      </c>
      <c r="G69" t="str">
        <f>VLOOKUP(Recap!B69,'BASE DONNEES'!I:L,4,FALSE)</f>
        <v>MAT</v>
      </c>
      <c r="J69" s="71" t="s">
        <v>187</v>
      </c>
      <c r="K69" s="64">
        <v>200</v>
      </c>
      <c r="N69" s="71" t="s">
        <v>142</v>
      </c>
      <c r="O69" s="64">
        <v>99</v>
      </c>
    </row>
    <row r="70" spans="1:17" x14ac:dyDescent="0.2">
      <c r="A70" s="90" t="s">
        <v>280</v>
      </c>
      <c r="B70" s="65" t="str">
        <f>'Souples et TIO2'!K14</f>
        <v>A961K1 ; K2220</v>
      </c>
      <c r="C70" s="65" t="s">
        <v>336</v>
      </c>
      <c r="D70" s="65" t="s">
        <v>375</v>
      </c>
      <c r="E70" s="65" t="s">
        <v>335</v>
      </c>
      <c r="F70" s="68">
        <f>'Souples et TIO2'!K15</f>
        <v>3000</v>
      </c>
      <c r="G70" t="str">
        <f>VLOOKUP(Recap!B70,'BASE DONNEES'!I:L,4,FALSE)</f>
        <v>MAT</v>
      </c>
      <c r="I70" s="317"/>
      <c r="J70" s="71" t="s">
        <v>332</v>
      </c>
      <c r="K70" s="64">
        <v>6500</v>
      </c>
      <c r="N70" s="71" t="s">
        <v>143</v>
      </c>
      <c r="O70" s="64">
        <v>90</v>
      </c>
    </row>
    <row r="71" spans="1:17" x14ac:dyDescent="0.2">
      <c r="A71" s="90" t="s">
        <v>280</v>
      </c>
      <c r="B71" s="65">
        <f>'Souples et TIO2'!L14</f>
        <v>0</v>
      </c>
      <c r="C71" s="65">
        <v>0</v>
      </c>
      <c r="D71" s="65">
        <v>0</v>
      </c>
      <c r="E71" s="65"/>
      <c r="F71" s="68">
        <f>'Souples et TIO2'!L15</f>
        <v>0</v>
      </c>
      <c r="G71">
        <f>VLOOKUP(Recap!B71,'BASE DONNEES'!I:L,4,FALSE)</f>
        <v>0</v>
      </c>
      <c r="J71" s="71" t="s">
        <v>337</v>
      </c>
      <c r="K71" s="64">
        <v>1895</v>
      </c>
      <c r="N71" s="71" t="s">
        <v>145</v>
      </c>
      <c r="O71" s="64">
        <v>600</v>
      </c>
    </row>
    <row r="72" spans="1:17" x14ac:dyDescent="0.2">
      <c r="A72" s="90" t="s">
        <v>280</v>
      </c>
      <c r="B72" s="65">
        <f>'Souples et TIO2'!C16</f>
        <v>0</v>
      </c>
      <c r="C72" s="65">
        <v>0</v>
      </c>
      <c r="D72" s="65">
        <v>0</v>
      </c>
      <c r="E72" s="65"/>
      <c r="F72" s="68">
        <f>'Souples et TIO2'!C17</f>
        <v>0</v>
      </c>
      <c r="G72">
        <f>VLOOKUP(Recap!B72,'BASE DONNEES'!I:L,4,FALSE)</f>
        <v>0</v>
      </c>
      <c r="J72" s="71" t="s">
        <v>339</v>
      </c>
      <c r="K72" s="64">
        <v>2130</v>
      </c>
      <c r="N72" s="71" t="s">
        <v>136</v>
      </c>
      <c r="O72" s="64">
        <v>175</v>
      </c>
    </row>
    <row r="73" spans="1:17" x14ac:dyDescent="0.2">
      <c r="A73" s="90" t="s">
        <v>280</v>
      </c>
      <c r="B73" s="65">
        <f>'Souples et TIO2'!D16</f>
        <v>0</v>
      </c>
      <c r="C73" s="65">
        <v>0</v>
      </c>
      <c r="D73" s="65">
        <v>0</v>
      </c>
      <c r="E73" s="65"/>
      <c r="F73" s="68">
        <f>'Souples et TIO2'!D17</f>
        <v>0</v>
      </c>
      <c r="G73">
        <f>VLOOKUP(Recap!B73,'BASE DONNEES'!I:L,4,FALSE)</f>
        <v>0</v>
      </c>
      <c r="J73" s="71" t="s">
        <v>352</v>
      </c>
      <c r="K73" s="64">
        <v>1125</v>
      </c>
      <c r="N73" s="71" t="s">
        <v>137</v>
      </c>
      <c r="O73" s="64">
        <v>125</v>
      </c>
    </row>
    <row r="74" spans="1:17" x14ac:dyDescent="0.2">
      <c r="A74" s="90" t="s">
        <v>280</v>
      </c>
      <c r="B74" s="65">
        <f>'Souples et TIO2'!E16</f>
        <v>0</v>
      </c>
      <c r="C74" s="65">
        <v>0</v>
      </c>
      <c r="D74" s="65">
        <v>0</v>
      </c>
      <c r="E74" s="65"/>
      <c r="F74" s="68">
        <f>'Souples et TIO2'!E17</f>
        <v>0</v>
      </c>
      <c r="G74">
        <f>VLOOKUP(Recap!B74,'BASE DONNEES'!I:L,4,FALSE)</f>
        <v>0</v>
      </c>
      <c r="J74" s="71" t="s">
        <v>198</v>
      </c>
      <c r="K74" s="64">
        <v>227335</v>
      </c>
      <c r="N74" s="71" t="s">
        <v>361</v>
      </c>
      <c r="O74" s="64">
        <v>525</v>
      </c>
    </row>
    <row r="75" spans="1:17" x14ac:dyDescent="0.2">
      <c r="A75" s="90" t="s">
        <v>280</v>
      </c>
      <c r="B75" s="65">
        <f>'Souples et TIO2'!F16</f>
        <v>0</v>
      </c>
      <c r="C75" s="65">
        <v>0</v>
      </c>
      <c r="D75" s="65">
        <v>0</v>
      </c>
      <c r="E75" s="65"/>
      <c r="F75" s="68">
        <f>'Souples et TIO2'!F17</f>
        <v>0</v>
      </c>
      <c r="G75">
        <f>VLOOKUP(Recap!B75,'BASE DONNEES'!I:L,4,FALSE)</f>
        <v>0</v>
      </c>
      <c r="J75" s="71" t="s">
        <v>167</v>
      </c>
      <c r="K75" s="64">
        <v>7200</v>
      </c>
      <c r="N75" s="71" t="s">
        <v>359</v>
      </c>
      <c r="O75" s="64">
        <v>325</v>
      </c>
    </row>
    <row r="76" spans="1:17" x14ac:dyDescent="0.2">
      <c r="A76" s="90" t="s">
        <v>280</v>
      </c>
      <c r="B76" s="65">
        <f>'Souples et TIO2'!G16</f>
        <v>0</v>
      </c>
      <c r="C76" s="65">
        <v>0</v>
      </c>
      <c r="D76" s="65">
        <v>0</v>
      </c>
      <c r="E76" s="65"/>
      <c r="F76" s="68">
        <f>'Souples et TIO2'!G17</f>
        <v>0</v>
      </c>
      <c r="G76">
        <f>VLOOKUP(Recap!B76,'BASE DONNEES'!I:L,4,FALSE)</f>
        <v>0</v>
      </c>
      <c r="J76" s="71" t="s">
        <v>367</v>
      </c>
      <c r="K76" s="64">
        <v>19630</v>
      </c>
      <c r="N76" s="71" t="s">
        <v>206</v>
      </c>
      <c r="O76" s="64">
        <v>748</v>
      </c>
    </row>
    <row r="77" spans="1:17" x14ac:dyDescent="0.2">
      <c r="A77" s="90" t="s">
        <v>280</v>
      </c>
      <c r="B77" s="65">
        <f>'Souples et TIO2'!H16</f>
        <v>0</v>
      </c>
      <c r="C77" s="65">
        <v>0</v>
      </c>
      <c r="D77" s="65">
        <v>0</v>
      </c>
      <c r="E77" s="65"/>
      <c r="F77" s="68">
        <f>'Souples et TIO2'!H17</f>
        <v>0</v>
      </c>
      <c r="G77">
        <f>VLOOKUP(Recap!B77,'BASE DONNEES'!I:L,4,FALSE)</f>
        <v>0</v>
      </c>
      <c r="J77" s="71" t="s">
        <v>362</v>
      </c>
      <c r="K77" s="64">
        <v>325</v>
      </c>
      <c r="N77" s="71" t="s">
        <v>113</v>
      </c>
      <c r="O77" s="64">
        <v>30221</v>
      </c>
    </row>
    <row r="78" spans="1:17" x14ac:dyDescent="0.2">
      <c r="A78" s="90" t="s">
        <v>280</v>
      </c>
      <c r="B78" s="65">
        <f>'Souples et TIO2'!I16</f>
        <v>0</v>
      </c>
      <c r="C78" s="65">
        <v>0</v>
      </c>
      <c r="D78" s="65">
        <v>0</v>
      </c>
      <c r="E78" s="65"/>
      <c r="F78" s="68">
        <f>'Souples et TIO2'!I17</f>
        <v>0</v>
      </c>
      <c r="G78">
        <f>VLOOKUP(Recap!B78,'BASE DONNEES'!I:L,4,FALSE)</f>
        <v>0</v>
      </c>
      <c r="J78" s="71" t="s">
        <v>441</v>
      </c>
      <c r="K78" s="64">
        <v>1060</v>
      </c>
      <c r="N78" s="71" t="s">
        <v>268</v>
      </c>
      <c r="O78" s="64">
        <v>1250</v>
      </c>
    </row>
    <row r="79" spans="1:17" x14ac:dyDescent="0.2">
      <c r="A79" s="90" t="s">
        <v>280</v>
      </c>
      <c r="B79" s="65" t="str">
        <f>'Souples et TIO2'!J16</f>
        <v>A961K1 ; K2220</v>
      </c>
      <c r="C79" s="65" t="s">
        <v>336</v>
      </c>
      <c r="D79" s="65" t="s">
        <v>375</v>
      </c>
      <c r="E79" s="65" t="s">
        <v>335</v>
      </c>
      <c r="F79" s="68">
        <f>'Souples et TIO2'!J17</f>
        <v>2000</v>
      </c>
      <c r="G79" t="str">
        <f>VLOOKUP(Recap!B79,'BASE DONNEES'!I:L,4,FALSE)</f>
        <v>MAT</v>
      </c>
      <c r="J79" s="71" t="s">
        <v>192</v>
      </c>
      <c r="K79" s="64">
        <v>21650</v>
      </c>
      <c r="N79" s="71" t="s">
        <v>308</v>
      </c>
      <c r="O79" s="64">
        <v>1250</v>
      </c>
    </row>
    <row r="80" spans="1:17" x14ac:dyDescent="0.2">
      <c r="A80" s="90" t="s">
        <v>280</v>
      </c>
      <c r="B80" s="65" t="str">
        <f>'Souples et TIO2'!K16</f>
        <v>A961K1 ; K2220</v>
      </c>
      <c r="C80" s="65" t="s">
        <v>336</v>
      </c>
      <c r="D80" s="65" t="s">
        <v>375</v>
      </c>
      <c r="E80" s="65" t="s">
        <v>335</v>
      </c>
      <c r="F80" s="68">
        <f>'Souples et TIO2'!K17</f>
        <v>2000</v>
      </c>
      <c r="G80" t="str">
        <f>VLOOKUP(Recap!B80,'BASE DONNEES'!I:L,4,FALSE)</f>
        <v>MAT</v>
      </c>
      <c r="J80" s="71" t="s">
        <v>159</v>
      </c>
      <c r="K80" s="64">
        <v>3950</v>
      </c>
      <c r="N80" s="71" t="s">
        <v>385</v>
      </c>
      <c r="O80" s="64">
        <v>1250</v>
      </c>
    </row>
    <row r="81" spans="1:15" x14ac:dyDescent="0.2">
      <c r="A81" s="90" t="s">
        <v>280</v>
      </c>
      <c r="B81" s="65">
        <f>'Souples et TIO2'!L16</f>
        <v>0</v>
      </c>
      <c r="C81" s="65">
        <v>0</v>
      </c>
      <c r="D81" s="65">
        <v>0</v>
      </c>
      <c r="E81" s="65"/>
      <c r="F81" s="68">
        <f>'Souples et TIO2'!L17</f>
        <v>0</v>
      </c>
      <c r="G81">
        <f>VLOOKUP(Recap!B81,'BASE DONNEES'!I:L,4,FALSE)</f>
        <v>0</v>
      </c>
      <c r="J81" s="71" t="s">
        <v>347</v>
      </c>
      <c r="K81" s="64">
        <v>1028</v>
      </c>
      <c r="N81" s="71" t="s">
        <v>307</v>
      </c>
      <c r="O81" s="64">
        <v>1175</v>
      </c>
    </row>
    <row r="82" spans="1:15" x14ac:dyDescent="0.2">
      <c r="A82" s="90" t="s">
        <v>278</v>
      </c>
      <c r="B82" t="str">
        <f t="array" ref="B82:B96">TRANSPOSE('Colorants OUEST'!B2:P2)</f>
        <v>6217 ; M152913</v>
      </c>
      <c r="C82" s="65" t="s">
        <v>126</v>
      </c>
      <c r="D82" s="65">
        <v>6217</v>
      </c>
      <c r="E82" s="68" t="s">
        <v>63</v>
      </c>
      <c r="F82" s="68">
        <f t="array" ref="F82:F96">TRANSPOSE('Colorants OUEST'!B3:P3)</f>
        <v>1000</v>
      </c>
      <c r="G82" t="str">
        <f>VLOOKUP(Recap!B82,'BASE DONNEES'!I:L,4,FALSE)</f>
        <v>MAT</v>
      </c>
      <c r="J82" s="71" t="s">
        <v>17</v>
      </c>
      <c r="K82" s="64">
        <v>13750</v>
      </c>
      <c r="N82" s="71" t="s">
        <v>310</v>
      </c>
      <c r="O82" s="64">
        <v>260</v>
      </c>
    </row>
    <row r="83" spans="1:15" x14ac:dyDescent="0.2">
      <c r="A83" s="90" t="s">
        <v>278</v>
      </c>
      <c r="B83" t="str">
        <v>AN39 ; 8002PMMA</v>
      </c>
      <c r="C83" s="65" t="s">
        <v>145</v>
      </c>
      <c r="D83" s="65" t="s">
        <v>185</v>
      </c>
      <c r="E83" s="65" t="s">
        <v>71</v>
      </c>
      <c r="F83" s="68">
        <v>300</v>
      </c>
      <c r="G83" t="str">
        <f>VLOOKUP(Recap!B83,'BASE DONNEES'!I:L,4,FALSE)</f>
        <v>MAT</v>
      </c>
      <c r="J83" s="71" t="s">
        <v>186</v>
      </c>
      <c r="K83" s="64">
        <v>6175</v>
      </c>
      <c r="N83" s="71" t="s">
        <v>306</v>
      </c>
      <c r="O83" s="64">
        <v>260</v>
      </c>
    </row>
    <row r="84" spans="1:15" x14ac:dyDescent="0.2">
      <c r="A84" s="90" t="s">
        <v>278</v>
      </c>
      <c r="B84">
        <v>0</v>
      </c>
      <c r="C84" s="65">
        <v>0</v>
      </c>
      <c r="D84" s="65">
        <v>0</v>
      </c>
      <c r="E84" s="68"/>
      <c r="F84" s="68">
        <v>0</v>
      </c>
      <c r="G84">
        <f>VLOOKUP(Recap!B84,'BASE DONNEES'!I:L,4,FALSE)</f>
        <v>0</v>
      </c>
      <c r="J84" s="71" t="s">
        <v>264</v>
      </c>
      <c r="K84" s="64">
        <v>13200</v>
      </c>
      <c r="N84" s="71" t="s">
        <v>443</v>
      </c>
      <c r="O84" s="64">
        <v>2500</v>
      </c>
    </row>
    <row r="85" spans="1:15" x14ac:dyDescent="0.2">
      <c r="A85" s="90" t="s">
        <v>278</v>
      </c>
      <c r="B85" t="str">
        <v>AU98 ; EP800/G231/AASE</v>
      </c>
      <c r="C85" s="65" t="s">
        <v>338</v>
      </c>
      <c r="D85" s="65" t="s">
        <v>337</v>
      </c>
      <c r="E85" s="65" t="s">
        <v>391</v>
      </c>
      <c r="F85" s="68">
        <v>1225</v>
      </c>
      <c r="G85" t="str">
        <f>VLOOKUP(Recap!B85,'BASE DONNEES'!I:L,4,FALSE)</f>
        <v>MAT</v>
      </c>
      <c r="I85" s="317"/>
      <c r="J85" s="71" t="s">
        <v>165</v>
      </c>
      <c r="K85" s="64">
        <v>1075</v>
      </c>
      <c r="N85" s="71" t="s">
        <v>207</v>
      </c>
      <c r="O85" s="64">
        <v>200</v>
      </c>
    </row>
    <row r="86" spans="1:15" x14ac:dyDescent="0.2">
      <c r="A86" s="90" t="s">
        <v>278</v>
      </c>
      <c r="B86" t="str">
        <v>AU99 ; EP800/G232/AASE</v>
      </c>
      <c r="C86" s="65" t="s">
        <v>340</v>
      </c>
      <c r="D86" s="65" t="s">
        <v>339</v>
      </c>
      <c r="E86" s="65" t="s">
        <v>392</v>
      </c>
      <c r="F86" s="68">
        <v>1240</v>
      </c>
      <c r="G86" t="str">
        <f>VLOOKUP(Recap!B86,'BASE DONNEES'!I:L,4,FALSE)</f>
        <v>MAT</v>
      </c>
      <c r="J86" s="71" t="s">
        <v>156</v>
      </c>
      <c r="K86" s="64">
        <v>500</v>
      </c>
      <c r="N86" s="71" t="s">
        <v>333</v>
      </c>
      <c r="O86" s="64">
        <v>6500</v>
      </c>
    </row>
    <row r="87" spans="1:15" x14ac:dyDescent="0.2">
      <c r="A87" s="90" t="s">
        <v>278</v>
      </c>
      <c r="B87" t="str">
        <v>AW98 ; M173779</v>
      </c>
      <c r="C87" s="65" t="s">
        <v>342</v>
      </c>
      <c r="D87" s="65" t="s">
        <v>341</v>
      </c>
      <c r="E87" s="65" t="s">
        <v>393</v>
      </c>
      <c r="F87" s="68">
        <v>1000</v>
      </c>
      <c r="G87" t="str">
        <f>VLOOKUP(Recap!B87,'BASE DONNEES'!I:L,4,FALSE)</f>
        <v>MAT</v>
      </c>
      <c r="J87" s="71" t="s">
        <v>196</v>
      </c>
      <c r="K87" s="64">
        <v>1743</v>
      </c>
      <c r="N87" s="71" t="s">
        <v>338</v>
      </c>
      <c r="O87" s="64">
        <v>1895</v>
      </c>
    </row>
    <row r="88" spans="1:15" x14ac:dyDescent="0.2">
      <c r="A88" s="90" t="s">
        <v>278</v>
      </c>
      <c r="B88" t="str">
        <v>AW97 ; M272191</v>
      </c>
      <c r="C88" s="65" t="s">
        <v>344</v>
      </c>
      <c r="D88" s="65" t="s">
        <v>343</v>
      </c>
      <c r="E88" s="65" t="s">
        <v>394</v>
      </c>
      <c r="F88" s="68">
        <v>1400</v>
      </c>
      <c r="G88" t="str">
        <f>VLOOKUP(Recap!B88,'BASE DONNEES'!I:L,4,FALSE)</f>
        <v>MAT</v>
      </c>
      <c r="J88" s="71" t="s">
        <v>164</v>
      </c>
      <c r="K88" s="64">
        <v>1525</v>
      </c>
      <c r="N88" s="71" t="s">
        <v>340</v>
      </c>
      <c r="O88" s="64">
        <v>2130</v>
      </c>
    </row>
    <row r="89" spans="1:15" x14ac:dyDescent="0.2">
      <c r="A89" s="90" t="s">
        <v>278</v>
      </c>
      <c r="B89" t="str">
        <v>AX01 ; M272042</v>
      </c>
      <c r="C89" s="65" t="s">
        <v>346</v>
      </c>
      <c r="D89" s="65" t="s">
        <v>345</v>
      </c>
      <c r="E89" s="65" t="s">
        <v>395</v>
      </c>
      <c r="F89" s="68">
        <v>250</v>
      </c>
      <c r="G89" t="str">
        <f>VLOOKUP(Recap!B89,'BASE DONNEES'!I:L,4,FALSE)</f>
        <v>MAT</v>
      </c>
      <c r="J89" s="71" t="s">
        <v>320</v>
      </c>
      <c r="K89" s="64">
        <v>16590</v>
      </c>
      <c r="N89" s="71" t="s">
        <v>353</v>
      </c>
      <c r="O89" s="64">
        <v>1125</v>
      </c>
    </row>
    <row r="90" spans="1:15" x14ac:dyDescent="0.2">
      <c r="A90" s="90" t="s">
        <v>278</v>
      </c>
      <c r="B90" t="str">
        <v>AW16 ; PCMA003SEM031</v>
      </c>
      <c r="C90" s="65" t="s">
        <v>348</v>
      </c>
      <c r="D90" s="65" t="s">
        <v>347</v>
      </c>
      <c r="E90" s="65" t="s">
        <v>396</v>
      </c>
      <c r="F90" s="68">
        <v>528</v>
      </c>
      <c r="G90" t="str">
        <f>VLOOKUP(Recap!B90,'BASE DONNEES'!I:L,4,FALSE)</f>
        <v>MAT</v>
      </c>
      <c r="J90" s="71" t="s">
        <v>168</v>
      </c>
      <c r="K90" s="64">
        <v>23215</v>
      </c>
      <c r="N90" s="71" t="s">
        <v>218</v>
      </c>
      <c r="O90" s="64">
        <v>2200</v>
      </c>
    </row>
    <row r="91" spans="1:15" x14ac:dyDescent="0.2">
      <c r="A91" s="90" t="s">
        <v>278</v>
      </c>
      <c r="B91" t="str">
        <v>AW16 ; PCMA003SEM031</v>
      </c>
      <c r="C91" s="65" t="s">
        <v>348</v>
      </c>
      <c r="D91" s="65" t="s">
        <v>347</v>
      </c>
      <c r="E91" s="65" t="s">
        <v>396</v>
      </c>
      <c r="F91" s="68">
        <v>500</v>
      </c>
      <c r="G91" t="str">
        <f>VLOOKUP(Recap!B91,'BASE DONNEES'!I:L,4,FALSE)</f>
        <v>MAT</v>
      </c>
      <c r="J91" s="71" t="s">
        <v>200</v>
      </c>
      <c r="K91" s="64">
        <v>207200</v>
      </c>
      <c r="N91" s="71" t="s">
        <v>261</v>
      </c>
      <c r="O91" s="64">
        <v>500</v>
      </c>
    </row>
    <row r="92" spans="1:15" x14ac:dyDescent="0.2">
      <c r="A92" s="90" t="s">
        <v>278</v>
      </c>
      <c r="B92" t="str">
        <v>3960 ; M215055</v>
      </c>
      <c r="C92" s="65" t="s">
        <v>131</v>
      </c>
      <c r="D92" s="65">
        <v>3960</v>
      </c>
      <c r="E92" s="65" t="s">
        <v>61</v>
      </c>
      <c r="F92" s="68">
        <v>1060</v>
      </c>
      <c r="G92" t="str">
        <f>VLOOKUP(Recap!B92,'BASE DONNEES'!I:L,4,FALSE)</f>
        <v>MAT</v>
      </c>
      <c r="J92" s="71" t="s">
        <v>199</v>
      </c>
      <c r="K92" s="64">
        <v>153620</v>
      </c>
      <c r="N92" s="71" t="s">
        <v>220</v>
      </c>
      <c r="O92" s="64">
        <v>222250</v>
      </c>
    </row>
    <row r="93" spans="1:15" x14ac:dyDescent="0.2">
      <c r="A93" s="90" t="s">
        <v>278</v>
      </c>
      <c r="B93" t="str">
        <v>AW99 ; M272041</v>
      </c>
      <c r="C93" s="65" t="s">
        <v>123</v>
      </c>
      <c r="D93" s="65" t="s">
        <v>162</v>
      </c>
      <c r="E93" s="65" t="s">
        <v>82</v>
      </c>
      <c r="F93" s="68">
        <v>1000</v>
      </c>
      <c r="G93" t="str">
        <f>VLOOKUP(Recap!B93,'BASE DONNEES'!I:L,4,FALSE)</f>
        <v>MAT</v>
      </c>
      <c r="J93" s="71" t="s">
        <v>161</v>
      </c>
      <c r="K93" s="64">
        <v>600</v>
      </c>
      <c r="N93" s="71" t="s">
        <v>379</v>
      </c>
      <c r="O93" s="64">
        <v>1535</v>
      </c>
    </row>
    <row r="94" spans="1:15" x14ac:dyDescent="0.2">
      <c r="A94" s="90" t="s">
        <v>278</v>
      </c>
      <c r="B94" t="str">
        <v>7264 ; M214261</v>
      </c>
      <c r="C94" s="65" t="s">
        <v>349</v>
      </c>
      <c r="D94" s="65">
        <v>7264</v>
      </c>
      <c r="E94" s="65" t="s">
        <v>397</v>
      </c>
      <c r="F94" s="68">
        <v>125</v>
      </c>
      <c r="G94" t="str">
        <f>VLOOKUP(Recap!B94,'BASE DONNEES'!I:L,4,FALSE)</f>
        <v>MAT</v>
      </c>
      <c r="J94" s="71" t="s">
        <v>343</v>
      </c>
      <c r="K94" s="64">
        <v>1400</v>
      </c>
      <c r="N94" s="71" t="s">
        <v>380</v>
      </c>
      <c r="O94" s="64">
        <v>850</v>
      </c>
    </row>
    <row r="95" spans="1:15" x14ac:dyDescent="0.2">
      <c r="A95" s="90" t="s">
        <v>278</v>
      </c>
      <c r="B95" t="str">
        <v>6201 ; M152605</v>
      </c>
      <c r="C95" s="65" t="s">
        <v>350</v>
      </c>
      <c r="D95" s="65">
        <v>6201</v>
      </c>
      <c r="E95" s="65" t="s">
        <v>398</v>
      </c>
      <c r="F95" s="68">
        <v>150</v>
      </c>
      <c r="G95" t="str">
        <f>VLOOKUP(Recap!B95,'BASE DONNEES'!I:L,4,FALSE)</f>
        <v>MAT</v>
      </c>
      <c r="J95" s="71" t="s">
        <v>341</v>
      </c>
      <c r="K95" s="64">
        <v>1000</v>
      </c>
      <c r="N95" s="71" t="s">
        <v>147</v>
      </c>
      <c r="O95" s="64">
        <v>7200</v>
      </c>
    </row>
    <row r="96" spans="1:15" x14ac:dyDescent="0.2">
      <c r="A96" s="90" t="s">
        <v>278</v>
      </c>
      <c r="B96" t="str">
        <v>6200 ; M152659</v>
      </c>
      <c r="C96" s="65" t="s">
        <v>351</v>
      </c>
      <c r="D96" s="65">
        <v>6200</v>
      </c>
      <c r="E96" s="65" t="s">
        <v>399</v>
      </c>
      <c r="F96" s="68">
        <v>500</v>
      </c>
      <c r="G96" t="str">
        <f>VLOOKUP(Recap!B96,'BASE DONNEES'!I:L,4,FALSE)</f>
        <v>MAT</v>
      </c>
      <c r="J96" s="71" t="s">
        <v>162</v>
      </c>
      <c r="K96" s="64">
        <v>3225</v>
      </c>
      <c r="N96" s="71" t="s">
        <v>366</v>
      </c>
      <c r="O96" s="64">
        <v>19630</v>
      </c>
    </row>
    <row r="97" spans="1:15" x14ac:dyDescent="0.2">
      <c r="A97" s="90" t="s">
        <v>278</v>
      </c>
      <c r="B97" t="str">
        <f t="array" ref="B97:B111">TRANSPOSE('Colorants OUEST'!B4:P4)</f>
        <v>3960 ; M215055</v>
      </c>
      <c r="C97" s="65" t="s">
        <v>131</v>
      </c>
      <c r="D97" s="65">
        <v>3960</v>
      </c>
      <c r="E97" s="65" t="s">
        <v>61</v>
      </c>
      <c r="F97" s="68">
        <f t="array" ref="F97:F111">TRANSPOSE('Colorants OUEST'!B5:P5)</f>
        <v>250</v>
      </c>
      <c r="G97" t="str">
        <f>VLOOKUP(Recap!B97,'BASE DONNEES'!I:L,4,FALSE)</f>
        <v>MAT</v>
      </c>
      <c r="J97" s="71" t="s">
        <v>345</v>
      </c>
      <c r="K97" s="64">
        <v>250</v>
      </c>
      <c r="N97" s="71" t="s">
        <v>363</v>
      </c>
      <c r="O97" s="64">
        <v>325</v>
      </c>
    </row>
    <row r="98" spans="1:15" x14ac:dyDescent="0.2">
      <c r="A98" s="90" t="s">
        <v>278</v>
      </c>
      <c r="B98">
        <v>0</v>
      </c>
      <c r="C98" s="65">
        <v>0</v>
      </c>
      <c r="D98" s="65">
        <v>0</v>
      </c>
      <c r="E98" s="65"/>
      <c r="F98" s="68">
        <v>0</v>
      </c>
      <c r="G98">
        <f>VLOOKUP(Recap!B98,'BASE DONNEES'!I:L,4,FALSE)</f>
        <v>0</v>
      </c>
      <c r="J98" s="71" t="s">
        <v>160</v>
      </c>
      <c r="K98" s="64">
        <v>450</v>
      </c>
      <c r="N98" s="71" t="s">
        <v>429</v>
      </c>
      <c r="O98" s="64">
        <v>1060</v>
      </c>
    </row>
    <row r="99" spans="1:15" x14ac:dyDescent="0.2">
      <c r="A99" s="90" t="s">
        <v>278</v>
      </c>
      <c r="B99">
        <v>0</v>
      </c>
      <c r="C99" s="65">
        <v>0</v>
      </c>
      <c r="D99" s="65">
        <v>0</v>
      </c>
      <c r="E99" s="65"/>
      <c r="F99" s="68">
        <v>0</v>
      </c>
      <c r="G99">
        <f>VLOOKUP(Recap!B99,'BASE DONNEES'!I:L,4,FALSE)</f>
        <v>0</v>
      </c>
      <c r="J99" s="71" t="s">
        <v>155</v>
      </c>
      <c r="K99" s="64">
        <v>350</v>
      </c>
      <c r="N99" s="71" t="s">
        <v>112</v>
      </c>
      <c r="O99" s="64">
        <v>21650</v>
      </c>
    </row>
    <row r="100" spans="1:15" x14ac:dyDescent="0.2">
      <c r="A100" s="90" t="s">
        <v>278</v>
      </c>
      <c r="B100" t="str">
        <v>AU98 ; EP800/G231/AASE</v>
      </c>
      <c r="C100" s="65" t="s">
        <v>338</v>
      </c>
      <c r="D100" s="65" t="s">
        <v>337</v>
      </c>
      <c r="E100" s="65" t="s">
        <v>391</v>
      </c>
      <c r="F100" s="68">
        <v>670</v>
      </c>
      <c r="G100" t="str">
        <f>VLOOKUP(Recap!B100,'BASE DONNEES'!I:L,4,FALSE)</f>
        <v>MAT</v>
      </c>
      <c r="J100" s="71" t="s">
        <v>193</v>
      </c>
      <c r="K100" s="64">
        <v>3100</v>
      </c>
      <c r="N100" s="71" t="s">
        <v>118</v>
      </c>
      <c r="O100" s="64">
        <v>3950</v>
      </c>
    </row>
    <row r="101" spans="1:15" x14ac:dyDescent="0.2">
      <c r="A101" s="90" t="s">
        <v>278</v>
      </c>
      <c r="B101" t="str">
        <v>AU99 ; EP800/G232/AASE</v>
      </c>
      <c r="C101" s="65" t="s">
        <v>340</v>
      </c>
      <c r="D101" s="65" t="s">
        <v>339</v>
      </c>
      <c r="E101" s="65" t="s">
        <v>392</v>
      </c>
      <c r="F101" s="68">
        <v>890</v>
      </c>
      <c r="G101" t="str">
        <f>VLOOKUP(Recap!B101,'BASE DONNEES'!I:L,4,FALSE)</f>
        <v>MAT</v>
      </c>
      <c r="J101" s="71" t="s">
        <v>213</v>
      </c>
      <c r="K101" s="64">
        <v>2150</v>
      </c>
      <c r="N101" s="71" t="s">
        <v>348</v>
      </c>
      <c r="O101" s="64">
        <v>1028</v>
      </c>
    </row>
    <row r="102" spans="1:15" x14ac:dyDescent="0.2">
      <c r="A102" s="90" t="s">
        <v>278</v>
      </c>
      <c r="B102" t="str">
        <v>AW60 ; 75663PMMA</v>
      </c>
      <c r="C102" s="65" t="s">
        <v>128</v>
      </c>
      <c r="D102" s="65" t="s">
        <v>164</v>
      </c>
      <c r="E102" s="65" t="s">
        <v>80</v>
      </c>
      <c r="F102" s="68">
        <v>1000</v>
      </c>
      <c r="G102" t="str">
        <f>VLOOKUP(Recap!B102,'BASE DONNEES'!I:L,4,FALSE)</f>
        <v>MAT</v>
      </c>
      <c r="J102" s="71" t="s">
        <v>356</v>
      </c>
      <c r="K102" s="64">
        <v>2076</v>
      </c>
      <c r="N102" s="71" t="s">
        <v>111</v>
      </c>
      <c r="O102" s="64">
        <v>13750</v>
      </c>
    </row>
    <row r="103" spans="1:15" x14ac:dyDescent="0.2">
      <c r="A103" s="90" t="s">
        <v>278</v>
      </c>
      <c r="B103">
        <v>0</v>
      </c>
      <c r="C103" s="65">
        <v>0</v>
      </c>
      <c r="D103" s="65">
        <v>0</v>
      </c>
      <c r="E103" s="65"/>
      <c r="F103" s="68">
        <v>0</v>
      </c>
      <c r="G103">
        <f>VLOOKUP(Recap!B103,'BASE DONNEES'!I:L,4,FALSE)</f>
        <v>0</v>
      </c>
      <c r="J103" s="71" t="s">
        <v>195</v>
      </c>
      <c r="K103" s="64">
        <v>3086</v>
      </c>
      <c r="N103" s="71" t="s">
        <v>110</v>
      </c>
      <c r="O103" s="64">
        <v>6175</v>
      </c>
    </row>
    <row r="104" spans="1:15" x14ac:dyDescent="0.2">
      <c r="A104" s="90" t="s">
        <v>278</v>
      </c>
      <c r="B104">
        <v>0</v>
      </c>
      <c r="C104" s="65">
        <v>0</v>
      </c>
      <c r="D104" s="65">
        <v>0</v>
      </c>
      <c r="E104" s="65"/>
      <c r="F104" s="68">
        <v>0</v>
      </c>
      <c r="G104">
        <f>VLOOKUP(Recap!B104,'BASE DONNEES'!I:L,4,FALSE)</f>
        <v>0</v>
      </c>
      <c r="J104" s="71" t="s">
        <v>364</v>
      </c>
      <c r="K104" s="64">
        <v>75</v>
      </c>
      <c r="N104" s="71" t="s">
        <v>263</v>
      </c>
      <c r="O104" s="64">
        <v>13200</v>
      </c>
    </row>
    <row r="105" spans="1:15" x14ac:dyDescent="0.2">
      <c r="A105" s="90" t="s">
        <v>278</v>
      </c>
      <c r="B105" t="str">
        <v>6337 ; M01283UNA</v>
      </c>
      <c r="C105" s="65" t="s">
        <v>124</v>
      </c>
      <c r="D105" s="65">
        <v>6337</v>
      </c>
      <c r="E105" s="65" t="s">
        <v>64</v>
      </c>
      <c r="F105" s="68">
        <v>1075</v>
      </c>
      <c r="G105" t="str">
        <f>VLOOKUP(Recap!B105,'BASE DONNEES'!I:L,4,FALSE)</f>
        <v>MAT</v>
      </c>
      <c r="J105" s="71" t="s">
        <v>43</v>
      </c>
      <c r="K105" s="64">
        <v>1299586</v>
      </c>
      <c r="N105" s="71" t="s">
        <v>125</v>
      </c>
      <c r="O105" s="64">
        <v>1075</v>
      </c>
    </row>
    <row r="106" spans="1:15" x14ac:dyDescent="0.2">
      <c r="A106" s="90" t="s">
        <v>278</v>
      </c>
      <c r="B106" t="str">
        <v>AW01 ; EP812/M071/AA</v>
      </c>
      <c r="C106" s="65" t="s">
        <v>353</v>
      </c>
      <c r="D106" s="65" t="s">
        <v>352</v>
      </c>
      <c r="E106" s="65" t="s">
        <v>400</v>
      </c>
      <c r="F106" s="68">
        <v>1125</v>
      </c>
      <c r="G106" t="str">
        <f>VLOOKUP(Recap!B106,'BASE DONNEES'!I:L,4,FALSE)</f>
        <v>MAT</v>
      </c>
      <c r="N106" s="71" t="s">
        <v>129</v>
      </c>
      <c r="O106" s="64">
        <v>500</v>
      </c>
    </row>
    <row r="107" spans="1:15" x14ac:dyDescent="0.2">
      <c r="A107" s="90" t="s">
        <v>278</v>
      </c>
      <c r="B107" t="str">
        <v>HG62 ; M152594</v>
      </c>
      <c r="C107" s="65" t="s">
        <v>133</v>
      </c>
      <c r="D107" s="65" t="s">
        <v>195</v>
      </c>
      <c r="E107" s="65" t="s">
        <v>84</v>
      </c>
      <c r="F107" s="68">
        <v>1061</v>
      </c>
      <c r="G107" t="str">
        <f>VLOOKUP(Recap!B107,'BASE DONNEES'!I:L,4,FALSE)</f>
        <v>MAT</v>
      </c>
      <c r="N107" s="71" t="s">
        <v>150</v>
      </c>
      <c r="O107" s="64">
        <v>1743</v>
      </c>
    </row>
    <row r="108" spans="1:15" x14ac:dyDescent="0.2">
      <c r="A108" s="90" t="s">
        <v>278</v>
      </c>
      <c r="B108" t="str">
        <v>AW99 ; M272041</v>
      </c>
      <c r="C108" s="65" t="s">
        <v>123</v>
      </c>
      <c r="D108" s="65" t="s">
        <v>162</v>
      </c>
      <c r="E108" s="65" t="s">
        <v>82</v>
      </c>
      <c r="F108" s="68">
        <v>1000</v>
      </c>
      <c r="G108" t="str">
        <f>VLOOKUP(Recap!B108,'BASE DONNEES'!I:L,4,FALSE)</f>
        <v>MAT</v>
      </c>
      <c r="N108" s="71" t="s">
        <v>128</v>
      </c>
      <c r="O108" s="64">
        <v>1525</v>
      </c>
    </row>
    <row r="109" spans="1:15" x14ac:dyDescent="0.2">
      <c r="A109" s="90" t="s">
        <v>278</v>
      </c>
      <c r="B109" t="str">
        <v>AM97 ; M124222</v>
      </c>
      <c r="C109" s="65" t="s">
        <v>355</v>
      </c>
      <c r="D109" s="65" t="s">
        <v>354</v>
      </c>
      <c r="E109" s="65" t="s">
        <v>401</v>
      </c>
      <c r="F109" s="68">
        <v>308</v>
      </c>
      <c r="G109" t="str">
        <f>VLOOKUP(Recap!B109,'BASE DONNEES'!I:L,4,FALSE)</f>
        <v>MAT</v>
      </c>
      <c r="N109" s="71" t="s">
        <v>296</v>
      </c>
      <c r="O109" s="64">
        <v>800</v>
      </c>
    </row>
    <row r="110" spans="1:15" x14ac:dyDescent="0.2">
      <c r="A110" s="90" t="s">
        <v>278</v>
      </c>
      <c r="B110" t="str">
        <v>HD07 ; M153629</v>
      </c>
      <c r="C110" s="65" t="s">
        <v>357</v>
      </c>
      <c r="D110" s="65" t="s">
        <v>356</v>
      </c>
      <c r="E110" s="65" t="s">
        <v>402</v>
      </c>
      <c r="F110" s="68">
        <v>1000</v>
      </c>
      <c r="G110" t="str">
        <f>VLOOKUP(Recap!B110,'BASE DONNEES'!I:L,4,FALSE)</f>
        <v>MAT</v>
      </c>
      <c r="N110" s="71" t="s">
        <v>297</v>
      </c>
      <c r="O110" s="64">
        <v>590</v>
      </c>
    </row>
    <row r="111" spans="1:15" x14ac:dyDescent="0.2">
      <c r="A111" s="90" t="s">
        <v>278</v>
      </c>
      <c r="B111" t="str">
        <v>AX13 ; 790144</v>
      </c>
      <c r="C111" s="65" t="s">
        <v>121</v>
      </c>
      <c r="D111" s="65" t="s">
        <v>155</v>
      </c>
      <c r="E111" s="65">
        <v>790144</v>
      </c>
      <c r="F111" s="68">
        <v>250</v>
      </c>
      <c r="G111" t="str">
        <f>VLOOKUP(Recap!B111,'BASE DONNEES'!I:L,4,FALSE)</f>
        <v>MAT</v>
      </c>
      <c r="N111" s="71" t="s">
        <v>298</v>
      </c>
      <c r="O111" s="64">
        <v>15200</v>
      </c>
    </row>
    <row r="112" spans="1:15" x14ac:dyDescent="0.2">
      <c r="A112" s="90" t="s">
        <v>278</v>
      </c>
      <c r="B112" t="str">
        <f t="array" ref="B112:B126">TRANSPOSE('Colorants OUEST'!B6:P6)</f>
        <v>AU33 ; M216588</v>
      </c>
      <c r="C112" s="65" t="s">
        <v>359</v>
      </c>
      <c r="D112" s="65" t="s">
        <v>358</v>
      </c>
      <c r="E112" s="65" t="s">
        <v>403</v>
      </c>
      <c r="F112" s="68">
        <f t="array" ref="F112:F126">TRANSPOSE('Colorants OUEST'!B7:P7)</f>
        <v>325</v>
      </c>
      <c r="G112" t="str">
        <f>VLOOKUP(Recap!B112,'BASE DONNEES'!I:L,4,FALSE)</f>
        <v>MAT</v>
      </c>
      <c r="N112" s="71" t="s">
        <v>374</v>
      </c>
      <c r="O112" s="64">
        <v>23215</v>
      </c>
    </row>
    <row r="113" spans="1:15" x14ac:dyDescent="0.2">
      <c r="A113" s="90" t="s">
        <v>278</v>
      </c>
      <c r="B113" t="str">
        <v>AU32 ; M216587</v>
      </c>
      <c r="C113" s="65" t="s">
        <v>361</v>
      </c>
      <c r="D113" s="65" t="s">
        <v>360</v>
      </c>
      <c r="E113" s="65" t="s">
        <v>404</v>
      </c>
      <c r="F113" s="68">
        <v>525</v>
      </c>
      <c r="G113" t="str">
        <f>VLOOKUP(Recap!B113,'BASE DONNEES'!I:L,4,FALSE)</f>
        <v>MAT</v>
      </c>
      <c r="N113" s="71" t="s">
        <v>221</v>
      </c>
      <c r="O113" s="64">
        <v>25000</v>
      </c>
    </row>
    <row r="114" spans="1:15" x14ac:dyDescent="0.2">
      <c r="A114" s="90" t="s">
        <v>278</v>
      </c>
      <c r="B114" t="str">
        <v>3959 ; M183045PVCR</v>
      </c>
      <c r="C114" s="65" t="s">
        <v>132</v>
      </c>
      <c r="D114" s="65">
        <v>3959</v>
      </c>
      <c r="E114" s="65" t="s">
        <v>60</v>
      </c>
      <c r="F114" s="68">
        <v>625</v>
      </c>
      <c r="G114" t="str">
        <f>VLOOKUP(Recap!B114,'BASE DONNEES'!I:L,4,FALSE)</f>
        <v>MAT</v>
      </c>
      <c r="N114" s="71" t="s">
        <v>262</v>
      </c>
      <c r="O114" s="64">
        <v>7500</v>
      </c>
    </row>
    <row r="115" spans="1:15" x14ac:dyDescent="0.2">
      <c r="A115" s="90" t="s">
        <v>278</v>
      </c>
      <c r="B115" t="str">
        <v>AM46 ; M231243</v>
      </c>
      <c r="C115" s="65" t="s">
        <v>135</v>
      </c>
      <c r="D115" s="65" t="s">
        <v>157</v>
      </c>
      <c r="E115" s="65" t="s">
        <v>69</v>
      </c>
      <c r="F115" s="68">
        <v>625</v>
      </c>
      <c r="G115" t="str">
        <f>VLOOKUP(Recap!B115,'BASE DONNEES'!I:L,4,FALSE)</f>
        <v>MAT</v>
      </c>
      <c r="N115" s="71" t="s">
        <v>300</v>
      </c>
      <c r="O115" s="64">
        <v>1000</v>
      </c>
    </row>
    <row r="116" spans="1:15" x14ac:dyDescent="0.2">
      <c r="A116" s="90" t="s">
        <v>278</v>
      </c>
      <c r="B116" t="str">
        <v>AM46 ; M231243</v>
      </c>
      <c r="C116" s="65" t="s">
        <v>135</v>
      </c>
      <c r="D116" s="65" t="s">
        <v>157</v>
      </c>
      <c r="E116" s="65" t="s">
        <v>69</v>
      </c>
      <c r="F116" s="68">
        <v>1000</v>
      </c>
      <c r="G116" t="str">
        <f>VLOOKUP(Recap!B116,'BASE DONNEES'!I:L,4,FALSE)</f>
        <v>MAT</v>
      </c>
      <c r="N116" s="71" t="s">
        <v>417</v>
      </c>
      <c r="O116" s="64">
        <v>103000</v>
      </c>
    </row>
    <row r="117" spans="1:15" x14ac:dyDescent="0.2">
      <c r="A117" s="90" t="s">
        <v>278</v>
      </c>
      <c r="B117" t="str">
        <v>AW60 ; 75663PMMA</v>
      </c>
      <c r="C117" s="65" t="s">
        <v>128</v>
      </c>
      <c r="D117" s="65" t="s">
        <v>164</v>
      </c>
      <c r="E117" s="65" t="s">
        <v>80</v>
      </c>
      <c r="F117" s="68">
        <v>475</v>
      </c>
      <c r="G117" t="str">
        <f>VLOOKUP(Recap!B117,'BASE DONNEES'!I:L,4,FALSE)</f>
        <v>MAT</v>
      </c>
      <c r="N117" s="71" t="s">
        <v>299</v>
      </c>
      <c r="O117" s="64">
        <v>500</v>
      </c>
    </row>
    <row r="118" spans="1:15" x14ac:dyDescent="0.2">
      <c r="A118" s="90" t="s">
        <v>278</v>
      </c>
      <c r="B118" t="str">
        <v>AN33 ; 1259PMMA</v>
      </c>
      <c r="C118" s="65" t="s">
        <v>127</v>
      </c>
      <c r="D118" s="65" t="s">
        <v>166</v>
      </c>
      <c r="E118" s="65" t="s">
        <v>70</v>
      </c>
      <c r="F118" s="68">
        <v>700</v>
      </c>
      <c r="G118" t="str">
        <f>VLOOKUP(Recap!B118,'BASE DONNEES'!I:L,4,FALSE)</f>
        <v>MAT</v>
      </c>
      <c r="N118" s="71" t="s">
        <v>301</v>
      </c>
      <c r="O118" s="64">
        <v>300</v>
      </c>
    </row>
    <row r="119" spans="1:15" x14ac:dyDescent="0.2">
      <c r="A119" s="90" t="s">
        <v>278</v>
      </c>
      <c r="B119" t="str">
        <v>AW09 ; M189265</v>
      </c>
      <c r="C119" s="65" t="s">
        <v>363</v>
      </c>
      <c r="D119" s="65" t="s">
        <v>362</v>
      </c>
      <c r="E119" s="65" t="s">
        <v>405</v>
      </c>
      <c r="F119" s="68">
        <v>325</v>
      </c>
      <c r="G119" t="str">
        <f>VLOOKUP(Recap!B119,'BASE DONNEES'!I:L,4,FALSE)</f>
        <v>MAT</v>
      </c>
      <c r="N119" s="71" t="s">
        <v>416</v>
      </c>
      <c r="O119" s="64">
        <v>69600</v>
      </c>
    </row>
    <row r="120" spans="1:15" x14ac:dyDescent="0.2">
      <c r="A120" s="90" t="s">
        <v>278</v>
      </c>
      <c r="B120" t="str">
        <v>6337 ; M01283UNA</v>
      </c>
      <c r="C120" s="65" t="s">
        <v>124</v>
      </c>
      <c r="D120" s="65">
        <v>6337</v>
      </c>
      <c r="E120" s="65" t="s">
        <v>64</v>
      </c>
      <c r="F120" s="68">
        <v>1000</v>
      </c>
      <c r="G120" t="str">
        <f>VLOOKUP(Recap!B120,'BASE DONNEES'!I:L,4,FALSE)</f>
        <v>MAT</v>
      </c>
      <c r="N120" s="71" t="s">
        <v>302</v>
      </c>
      <c r="O120" s="64">
        <v>300</v>
      </c>
    </row>
    <row r="121" spans="1:15" x14ac:dyDescent="0.2">
      <c r="A121" s="90" t="s">
        <v>278</v>
      </c>
      <c r="B121" t="str">
        <v>AW40 ; M219421</v>
      </c>
      <c r="C121" s="65" t="s">
        <v>125</v>
      </c>
      <c r="D121" s="65" t="s">
        <v>165</v>
      </c>
      <c r="E121" s="65" t="s">
        <v>78</v>
      </c>
      <c r="F121" s="68">
        <v>1000</v>
      </c>
      <c r="G121" t="str">
        <f>VLOOKUP(Recap!B121,'BASE DONNEES'!I:L,4,FALSE)</f>
        <v>MAT</v>
      </c>
      <c r="N121" s="71" t="s">
        <v>222</v>
      </c>
      <c r="O121" s="64">
        <v>21250</v>
      </c>
    </row>
    <row r="122" spans="1:15" x14ac:dyDescent="0.2">
      <c r="A122" s="90" t="s">
        <v>278</v>
      </c>
      <c r="B122" t="str">
        <v>HG62 ; M152594</v>
      </c>
      <c r="C122" s="65" t="s">
        <v>133</v>
      </c>
      <c r="D122" s="65" t="s">
        <v>195</v>
      </c>
      <c r="E122" s="65" t="s">
        <v>84</v>
      </c>
      <c r="F122" s="68">
        <v>1000</v>
      </c>
      <c r="G122" t="str">
        <f>VLOOKUP(Recap!B122,'BASE DONNEES'!I:L,4,FALSE)</f>
        <v>MAT</v>
      </c>
      <c r="N122" s="71" t="s">
        <v>224</v>
      </c>
      <c r="O122" s="64">
        <v>131500</v>
      </c>
    </row>
    <row r="123" spans="1:15" x14ac:dyDescent="0.2">
      <c r="A123" s="90" t="s">
        <v>278</v>
      </c>
      <c r="B123" t="str">
        <v>AW99 ; M272041</v>
      </c>
      <c r="C123" s="65" t="s">
        <v>123</v>
      </c>
      <c r="D123" s="65" t="s">
        <v>162</v>
      </c>
      <c r="E123" s="65" t="s">
        <v>82</v>
      </c>
      <c r="F123" s="68">
        <v>1000</v>
      </c>
      <c r="G123" t="str">
        <f>VLOOKUP(Recap!B123,'BASE DONNEES'!I:L,4,FALSE)</f>
        <v>MAT</v>
      </c>
      <c r="N123" s="71" t="s">
        <v>386</v>
      </c>
      <c r="O123" s="64">
        <v>870</v>
      </c>
    </row>
    <row r="124" spans="1:15" x14ac:dyDescent="0.2">
      <c r="A124" s="90" t="s">
        <v>278</v>
      </c>
      <c r="B124" t="str">
        <v>QD09 ; M153631</v>
      </c>
      <c r="C124" s="65" t="s">
        <v>365</v>
      </c>
      <c r="D124" s="65" t="s">
        <v>364</v>
      </c>
      <c r="E124" s="65" t="s">
        <v>406</v>
      </c>
      <c r="F124" s="68">
        <v>75</v>
      </c>
      <c r="G124" t="str">
        <f>VLOOKUP(Recap!B124,'BASE DONNEES'!I:L,4,FALSE)</f>
        <v>MAT</v>
      </c>
      <c r="N124" s="71" t="s">
        <v>122</v>
      </c>
      <c r="O124" s="64">
        <v>600</v>
      </c>
    </row>
    <row r="125" spans="1:15" x14ac:dyDescent="0.2">
      <c r="A125" s="90" t="s">
        <v>278</v>
      </c>
      <c r="B125" t="str">
        <v>HD07 ; M153629</v>
      </c>
      <c r="C125" s="65" t="s">
        <v>357</v>
      </c>
      <c r="D125" s="65" t="s">
        <v>356</v>
      </c>
      <c r="E125" s="65" t="s">
        <v>402</v>
      </c>
      <c r="F125" s="68">
        <v>1076</v>
      </c>
      <c r="G125" t="str">
        <f>VLOOKUP(Recap!B125,'BASE DONNEES'!I:L,4,FALSE)</f>
        <v>MAT</v>
      </c>
      <c r="N125" s="71" t="s">
        <v>344</v>
      </c>
      <c r="O125" s="64">
        <v>1400</v>
      </c>
    </row>
    <row r="126" spans="1:15" x14ac:dyDescent="0.2">
      <c r="A126" s="90" t="s">
        <v>278</v>
      </c>
      <c r="B126" t="str">
        <v>AX12 ; 708001</v>
      </c>
      <c r="C126" s="65" t="s">
        <v>130</v>
      </c>
      <c r="D126" s="65" t="s">
        <v>160</v>
      </c>
      <c r="E126" s="65">
        <v>708001</v>
      </c>
      <c r="F126" s="68">
        <v>375</v>
      </c>
      <c r="G126" t="str">
        <f>VLOOKUP(Recap!B126,'BASE DONNEES'!I:L,4,FALSE)</f>
        <v>MAT</v>
      </c>
      <c r="N126" s="71" t="s">
        <v>342</v>
      </c>
      <c r="O126" s="64">
        <v>1000</v>
      </c>
    </row>
    <row r="127" spans="1:15" x14ac:dyDescent="0.2">
      <c r="A127" s="90" t="s">
        <v>278</v>
      </c>
      <c r="B127">
        <f t="array" ref="B127:B141">TRANSPOSE('Colorants OUEST'!B8:P8)</f>
        <v>0</v>
      </c>
      <c r="C127" s="65">
        <v>0</v>
      </c>
      <c r="D127" s="65">
        <v>0</v>
      </c>
      <c r="E127" s="65"/>
      <c r="F127" s="68">
        <f t="array" ref="F127:F141">TRANSPOSE('Colorants OUEST'!B9:P9)</f>
        <v>0</v>
      </c>
      <c r="G127">
        <f>VLOOKUP(Recap!B127,'BASE DONNEES'!I:L,4,FALSE)</f>
        <v>0</v>
      </c>
      <c r="N127" s="71" t="s">
        <v>123</v>
      </c>
      <c r="O127" s="64">
        <v>3225</v>
      </c>
    </row>
    <row r="128" spans="1:15" x14ac:dyDescent="0.2">
      <c r="A128" s="90" t="s">
        <v>278</v>
      </c>
      <c r="B128">
        <v>0</v>
      </c>
      <c r="C128" s="65">
        <v>0</v>
      </c>
      <c r="D128" s="65">
        <v>0</v>
      </c>
      <c r="E128" s="65"/>
      <c r="F128" s="68">
        <v>0</v>
      </c>
      <c r="G128">
        <f>VLOOKUP(Recap!B128,'BASE DONNEES'!I:L,4,FALSE)</f>
        <v>0</v>
      </c>
      <c r="N128" s="71" t="s">
        <v>346</v>
      </c>
      <c r="O128" s="64">
        <v>250</v>
      </c>
    </row>
    <row r="129" spans="1:15" x14ac:dyDescent="0.2">
      <c r="A129" s="90" t="s">
        <v>278</v>
      </c>
      <c r="B129">
        <v>0</v>
      </c>
      <c r="C129" s="65">
        <v>0</v>
      </c>
      <c r="D129" s="65">
        <v>0</v>
      </c>
      <c r="E129" s="65"/>
      <c r="F129" s="68">
        <v>0</v>
      </c>
      <c r="G129">
        <f>VLOOKUP(Recap!B129,'BASE DONNEES'!I:L,4,FALSE)</f>
        <v>0</v>
      </c>
      <c r="N129" s="71" t="s">
        <v>130</v>
      </c>
      <c r="O129" s="64">
        <v>450</v>
      </c>
    </row>
    <row r="130" spans="1:15" x14ac:dyDescent="0.2">
      <c r="A130" s="90" t="s">
        <v>278</v>
      </c>
      <c r="B130">
        <v>0</v>
      </c>
      <c r="C130" s="65">
        <v>0</v>
      </c>
      <c r="D130" s="65">
        <v>0</v>
      </c>
      <c r="E130" s="65"/>
      <c r="F130" s="68">
        <v>0</v>
      </c>
      <c r="G130">
        <f>VLOOKUP(Recap!B130,'BASE DONNEES'!I:L,4,FALSE)</f>
        <v>0</v>
      </c>
      <c r="N130" s="71" t="s">
        <v>121</v>
      </c>
      <c r="O130" s="64">
        <v>350</v>
      </c>
    </row>
    <row r="131" spans="1:15" x14ac:dyDescent="0.2">
      <c r="A131" s="90" t="s">
        <v>278</v>
      </c>
      <c r="B131">
        <v>0</v>
      </c>
      <c r="C131" s="65">
        <v>0</v>
      </c>
      <c r="D131" s="65">
        <v>0</v>
      </c>
      <c r="E131" s="65"/>
      <c r="F131" s="68">
        <v>0</v>
      </c>
      <c r="G131">
        <f>VLOOKUP(Recap!B131,'BASE DONNEES'!I:L,4,FALSE)</f>
        <v>0</v>
      </c>
      <c r="N131" s="71" t="s">
        <v>115</v>
      </c>
      <c r="O131" s="64">
        <v>3100</v>
      </c>
    </row>
    <row r="132" spans="1:15" x14ac:dyDescent="0.2">
      <c r="A132" s="90" t="s">
        <v>278</v>
      </c>
      <c r="B132">
        <v>0</v>
      </c>
      <c r="C132" s="65">
        <v>0</v>
      </c>
      <c r="D132" s="65">
        <v>0</v>
      </c>
      <c r="E132" s="65"/>
      <c r="F132" s="68">
        <v>0</v>
      </c>
      <c r="G132">
        <f>VLOOKUP(Recap!B132,'BASE DONNEES'!I:L,4,FALSE)</f>
        <v>0</v>
      </c>
      <c r="N132" s="71" t="s">
        <v>383</v>
      </c>
      <c r="O132" s="64">
        <v>1100</v>
      </c>
    </row>
    <row r="133" spans="1:15" x14ac:dyDescent="0.2">
      <c r="A133" s="90" t="s">
        <v>278</v>
      </c>
      <c r="B133">
        <v>0</v>
      </c>
      <c r="C133" s="65">
        <v>0</v>
      </c>
      <c r="D133" s="65">
        <v>0</v>
      </c>
      <c r="E133" s="65"/>
      <c r="F133" s="68">
        <v>0</v>
      </c>
      <c r="G133">
        <f>VLOOKUP(Recap!B133,'BASE DONNEES'!I:L,4,FALSE)</f>
        <v>0</v>
      </c>
      <c r="N133" s="71" t="s">
        <v>384</v>
      </c>
      <c r="O133" s="64">
        <v>1050</v>
      </c>
    </row>
    <row r="134" spans="1:15" x14ac:dyDescent="0.2">
      <c r="A134" s="90" t="s">
        <v>278</v>
      </c>
      <c r="B134">
        <v>0</v>
      </c>
      <c r="C134" s="65">
        <v>0</v>
      </c>
      <c r="D134" s="65">
        <v>0</v>
      </c>
      <c r="E134" s="65"/>
      <c r="F134" s="68">
        <v>0</v>
      </c>
      <c r="G134">
        <f>VLOOKUP(Recap!B134,'BASE DONNEES'!I:L,4,FALSE)</f>
        <v>0</v>
      </c>
      <c r="N134" s="71" t="s">
        <v>259</v>
      </c>
      <c r="O134" s="64">
        <v>300</v>
      </c>
    </row>
    <row r="135" spans="1:15" x14ac:dyDescent="0.2">
      <c r="A135" s="90" t="s">
        <v>278</v>
      </c>
      <c r="B135">
        <v>0</v>
      </c>
      <c r="C135" s="65">
        <v>0</v>
      </c>
      <c r="D135" s="65">
        <v>0</v>
      </c>
      <c r="E135" s="65"/>
      <c r="F135" s="68">
        <v>0</v>
      </c>
      <c r="G135">
        <f>VLOOKUP(Recap!B135,'BASE DONNEES'!I:L,4,FALSE)</f>
        <v>0</v>
      </c>
      <c r="N135" s="71" t="s">
        <v>357</v>
      </c>
      <c r="O135" s="64">
        <v>2076</v>
      </c>
    </row>
    <row r="136" spans="1:15" x14ac:dyDescent="0.2">
      <c r="A136" s="90" t="s">
        <v>278</v>
      </c>
      <c r="B136">
        <v>0</v>
      </c>
      <c r="C136" s="65">
        <v>0</v>
      </c>
      <c r="D136" s="65">
        <v>0</v>
      </c>
      <c r="E136" s="65"/>
      <c r="F136" s="68">
        <v>0</v>
      </c>
      <c r="G136">
        <f>VLOOKUP(Recap!B136,'BASE DONNEES'!I:L,4,FALSE)</f>
        <v>0</v>
      </c>
      <c r="N136" s="71" t="s">
        <v>133</v>
      </c>
      <c r="O136" s="64">
        <v>3086</v>
      </c>
    </row>
    <row r="137" spans="1:15" x14ac:dyDescent="0.2">
      <c r="A137" s="90" t="s">
        <v>278</v>
      </c>
      <c r="B137">
        <v>0</v>
      </c>
      <c r="C137" s="65">
        <v>0</v>
      </c>
      <c r="D137" s="65">
        <v>0</v>
      </c>
      <c r="E137" s="65"/>
      <c r="F137" s="68">
        <v>0</v>
      </c>
      <c r="G137">
        <f>VLOOKUP(Recap!B137,'BASE DONNEES'!I:L,4,FALSE)</f>
        <v>0</v>
      </c>
      <c r="N137" s="71" t="s">
        <v>117</v>
      </c>
      <c r="O137" s="64">
        <v>1000</v>
      </c>
    </row>
    <row r="138" spans="1:15" x14ac:dyDescent="0.2">
      <c r="A138" s="90" t="s">
        <v>278</v>
      </c>
      <c r="B138">
        <v>0</v>
      </c>
      <c r="C138" s="65">
        <v>0</v>
      </c>
      <c r="D138" s="65">
        <v>0</v>
      </c>
      <c r="E138" s="65"/>
      <c r="F138" s="68">
        <v>0</v>
      </c>
      <c r="G138">
        <f>VLOOKUP(Recap!B138,'BASE DONNEES'!I:L,4,FALSE)</f>
        <v>0</v>
      </c>
      <c r="N138" s="71" t="s">
        <v>371</v>
      </c>
      <c r="O138" s="64">
        <v>1000</v>
      </c>
    </row>
    <row r="139" spans="1:15" x14ac:dyDescent="0.2">
      <c r="A139" s="90" t="s">
        <v>278</v>
      </c>
      <c r="B139">
        <v>0</v>
      </c>
      <c r="C139" s="65">
        <v>0</v>
      </c>
      <c r="D139" s="65">
        <v>0</v>
      </c>
      <c r="E139" s="65"/>
      <c r="F139" s="68">
        <v>0</v>
      </c>
      <c r="G139">
        <f>VLOOKUP(Recap!B139,'BASE DONNEES'!I:L,4,FALSE)</f>
        <v>0</v>
      </c>
      <c r="N139" s="71" t="s">
        <v>293</v>
      </c>
      <c r="O139" s="64">
        <v>500</v>
      </c>
    </row>
    <row r="140" spans="1:15" x14ac:dyDescent="0.2">
      <c r="A140" s="90" t="s">
        <v>278</v>
      </c>
      <c r="B140">
        <v>0</v>
      </c>
      <c r="C140" s="65">
        <v>0</v>
      </c>
      <c r="D140" s="65">
        <v>0</v>
      </c>
      <c r="E140" s="65"/>
      <c r="F140" s="68">
        <v>0</v>
      </c>
      <c r="G140">
        <f>VLOOKUP(Recap!B140,'BASE DONNEES'!I:L,4,FALSE)</f>
        <v>0</v>
      </c>
      <c r="N140" s="71" t="s">
        <v>208</v>
      </c>
      <c r="O140" s="64">
        <v>0</v>
      </c>
    </row>
    <row r="141" spans="1:15" x14ac:dyDescent="0.2">
      <c r="A141" s="90" t="s">
        <v>278</v>
      </c>
      <c r="B141">
        <v>0</v>
      </c>
      <c r="C141" s="65">
        <v>0</v>
      </c>
      <c r="D141" s="65">
        <v>0</v>
      </c>
      <c r="E141" s="65"/>
      <c r="F141" s="68">
        <v>0</v>
      </c>
      <c r="G141">
        <f>VLOOKUP(Recap!B141,'BASE DONNEES'!I:L,4,FALSE)</f>
        <v>0</v>
      </c>
      <c r="N141" s="71" t="s">
        <v>365</v>
      </c>
      <c r="O141" s="64">
        <v>75</v>
      </c>
    </row>
    <row r="142" spans="1:15" x14ac:dyDescent="0.2">
      <c r="A142" s="90" t="s">
        <v>279</v>
      </c>
      <c r="B142">
        <f t="array" ref="B142:B146">TRANSPOSE('Encours Broyage'!B2:F2)</f>
        <v>0</v>
      </c>
      <c r="C142" s="65">
        <v>0</v>
      </c>
      <c r="D142" s="65">
        <v>0</v>
      </c>
      <c r="E142" s="65"/>
      <c r="F142" s="68">
        <f t="array" ref="F142:F146">TRANSPOSE('Encours Broyage'!B3:F3)</f>
        <v>0</v>
      </c>
      <c r="G142">
        <f>VLOOKUP(Recap!B142,'BASE DONNEES'!I:L,4,FALSE)</f>
        <v>0</v>
      </c>
      <c r="N142" s="71" t="s">
        <v>152</v>
      </c>
      <c r="O142" s="64">
        <v>24600</v>
      </c>
    </row>
    <row r="143" spans="1:15" x14ac:dyDescent="0.2">
      <c r="A143" s="90" t="s">
        <v>279</v>
      </c>
      <c r="B143">
        <v>0</v>
      </c>
      <c r="C143" s="65">
        <v>0</v>
      </c>
      <c r="D143" s="65">
        <v>0</v>
      </c>
      <c r="E143" s="65"/>
      <c r="F143" s="68">
        <v>0</v>
      </c>
      <c r="G143">
        <f>VLOOKUP(Recap!B143,'BASE DONNEES'!I:L,4,FALSE)</f>
        <v>0</v>
      </c>
      <c r="N143" s="71" t="s">
        <v>292</v>
      </c>
      <c r="O143" s="64">
        <v>960</v>
      </c>
    </row>
    <row r="144" spans="1:15" x14ac:dyDescent="0.2">
      <c r="A144" s="90" t="s">
        <v>279</v>
      </c>
      <c r="B144">
        <v>0</v>
      </c>
      <c r="C144" s="65">
        <v>0</v>
      </c>
      <c r="D144" s="65">
        <v>0</v>
      </c>
      <c r="E144" s="65"/>
      <c r="F144" s="68">
        <v>0</v>
      </c>
      <c r="G144">
        <f>VLOOKUP(Recap!B144,'BASE DONNEES'!I:L,4,FALSE)</f>
        <v>0</v>
      </c>
      <c r="N144" s="71" t="s">
        <v>294</v>
      </c>
      <c r="O144" s="64">
        <v>6125</v>
      </c>
    </row>
    <row r="145" spans="1:15" x14ac:dyDescent="0.2">
      <c r="A145" s="90" t="s">
        <v>279</v>
      </c>
      <c r="B145">
        <v>0</v>
      </c>
      <c r="C145" s="65">
        <v>0</v>
      </c>
      <c r="D145" s="65">
        <v>0</v>
      </c>
      <c r="E145" s="65"/>
      <c r="F145" s="68">
        <v>0</v>
      </c>
      <c r="G145">
        <f>VLOOKUP(Recap!B145,'BASE DONNEES'!I:L,4,FALSE)</f>
        <v>0</v>
      </c>
      <c r="N145" s="71" t="s">
        <v>43</v>
      </c>
      <c r="O145" s="64">
        <v>1336571</v>
      </c>
    </row>
    <row r="146" spans="1:15" x14ac:dyDescent="0.2">
      <c r="A146" s="90" t="s">
        <v>279</v>
      </c>
      <c r="B146">
        <v>0</v>
      </c>
      <c r="C146" s="65">
        <v>0</v>
      </c>
      <c r="D146" s="65">
        <v>0</v>
      </c>
      <c r="E146" s="65"/>
      <c r="F146" s="68">
        <v>0</v>
      </c>
      <c r="G146">
        <f>VLOOKUP(Recap!B146,'BASE DONNEES'!I:L,4,FALSE)</f>
        <v>0</v>
      </c>
    </row>
    <row r="147" spans="1:15" x14ac:dyDescent="0.2">
      <c r="A147" s="90" t="s">
        <v>279</v>
      </c>
      <c r="B147">
        <f t="array" ref="B147:B151">TRANSPOSE('Encours Broyage'!B4:F4)</f>
        <v>0</v>
      </c>
      <c r="C147" s="65">
        <v>0</v>
      </c>
      <c r="D147" s="65">
        <v>0</v>
      </c>
      <c r="E147" s="65"/>
      <c r="F147" s="68">
        <f t="array" ref="F147:F151">TRANSPOSE('Encours Broyage'!B5:F5)</f>
        <v>0</v>
      </c>
      <c r="G147">
        <f>VLOOKUP(Recap!B147,'BASE DONNEES'!I:L,4,FALSE)</f>
        <v>0</v>
      </c>
    </row>
    <row r="148" spans="1:15" x14ac:dyDescent="0.2">
      <c r="A148" s="90" t="s">
        <v>279</v>
      </c>
      <c r="B148">
        <v>0</v>
      </c>
      <c r="C148" s="65">
        <v>0</v>
      </c>
      <c r="D148" s="65">
        <v>0</v>
      </c>
      <c r="E148" s="65"/>
      <c r="F148" s="68">
        <v>0</v>
      </c>
      <c r="G148">
        <f>VLOOKUP(Recap!B148,'BASE DONNEES'!I:L,4,FALSE)</f>
        <v>0</v>
      </c>
    </row>
    <row r="149" spans="1:15" x14ac:dyDescent="0.2">
      <c r="A149" s="90" t="s">
        <v>279</v>
      </c>
      <c r="B149" t="str">
        <v>REBUT ; REBUT</v>
      </c>
      <c r="C149" s="65" t="s">
        <v>152</v>
      </c>
      <c r="D149" s="65" t="s">
        <v>29</v>
      </c>
      <c r="E149" s="65" t="s">
        <v>29</v>
      </c>
      <c r="F149" s="68">
        <v>700</v>
      </c>
      <c r="G149" t="str">
        <f>VLOOKUP(Recap!B149,'BASE DONNEES'!I:L,4,FALSE)</f>
        <v>MAT</v>
      </c>
    </row>
    <row r="150" spans="1:15" x14ac:dyDescent="0.2">
      <c r="A150" s="90" t="s">
        <v>279</v>
      </c>
      <c r="B150" t="str">
        <v>AW03C ; CWG0049407T</v>
      </c>
      <c r="C150" s="65" t="s">
        <v>366</v>
      </c>
      <c r="D150" s="65" t="s">
        <v>367</v>
      </c>
      <c r="E150" s="65" t="s">
        <v>407</v>
      </c>
      <c r="F150" s="68">
        <v>800</v>
      </c>
      <c r="G150" t="str">
        <f>VLOOKUP(Recap!B150,'BASE DONNEES'!I:L,4,FALSE)</f>
        <v>MAT</v>
      </c>
    </row>
    <row r="151" spans="1:15" x14ac:dyDescent="0.2">
      <c r="A151" s="90" t="s">
        <v>279</v>
      </c>
      <c r="B151" t="str">
        <v>AW03C ; CWG0049407T</v>
      </c>
      <c r="C151" s="65" t="s">
        <v>366</v>
      </c>
      <c r="D151" s="65" t="s">
        <v>367</v>
      </c>
      <c r="E151" s="65" t="s">
        <v>407</v>
      </c>
      <c r="F151" s="68">
        <v>800</v>
      </c>
      <c r="G151" t="str">
        <f>VLOOKUP(Recap!B151,'BASE DONNEES'!I:L,4,FALSE)</f>
        <v>MAT</v>
      </c>
    </row>
    <row r="152" spans="1:15" x14ac:dyDescent="0.2">
      <c r="A152" s="90" t="s">
        <v>279</v>
      </c>
      <c r="B152" t="str">
        <f t="array" ref="B152:B156">TRANSPOSE('Encours Broyage'!B6:F6)</f>
        <v>AW03C ; CWG0049407T</v>
      </c>
      <c r="C152" s="65" t="s">
        <v>366</v>
      </c>
      <c r="D152" s="65" t="s">
        <v>367</v>
      </c>
      <c r="E152" s="65" t="s">
        <v>407</v>
      </c>
      <c r="F152" s="68">
        <f t="array" ref="F152:F156">TRANSPOSE('Encours Broyage'!B7:F7)</f>
        <v>800</v>
      </c>
      <c r="G152" t="str">
        <f>VLOOKUP(Recap!B152,'BASE DONNEES'!I:L,4,FALSE)</f>
        <v>MAT</v>
      </c>
    </row>
    <row r="153" spans="1:15" x14ac:dyDescent="0.2">
      <c r="A153" s="90" t="s">
        <v>279</v>
      </c>
      <c r="B153" t="str">
        <v>AW03C ; CWG0049407T</v>
      </c>
      <c r="C153" s="65" t="s">
        <v>366</v>
      </c>
      <c r="D153" s="65" t="s">
        <v>367</v>
      </c>
      <c r="E153" s="65" t="s">
        <v>407</v>
      </c>
      <c r="F153" s="68">
        <v>800</v>
      </c>
      <c r="G153" t="str">
        <f>VLOOKUP(Recap!B153,'BASE DONNEES'!I:L,4,FALSE)</f>
        <v>MAT</v>
      </c>
    </row>
    <row r="154" spans="1:15" x14ac:dyDescent="0.2">
      <c r="A154" s="90" t="s">
        <v>279</v>
      </c>
      <c r="B154" t="str">
        <v>AW03C ; CWG0049407T</v>
      </c>
      <c r="C154" s="65" t="s">
        <v>366</v>
      </c>
      <c r="D154" s="65" t="s">
        <v>367</v>
      </c>
      <c r="E154" s="65" t="s">
        <v>407</v>
      </c>
      <c r="F154" s="68">
        <v>800</v>
      </c>
      <c r="G154" t="str">
        <f>VLOOKUP(Recap!B154,'BASE DONNEES'!I:L,4,FALSE)</f>
        <v>MAT</v>
      </c>
    </row>
    <row r="155" spans="1:15" x14ac:dyDescent="0.2">
      <c r="A155" s="90" t="s">
        <v>279</v>
      </c>
      <c r="B155" t="str">
        <v>AW03C ; CWG0049407T</v>
      </c>
      <c r="C155" s="65" t="s">
        <v>366</v>
      </c>
      <c r="D155" s="65" t="s">
        <v>367</v>
      </c>
      <c r="E155" s="65" t="s">
        <v>407</v>
      </c>
      <c r="F155" s="68">
        <v>800</v>
      </c>
      <c r="G155" t="str">
        <f>VLOOKUP(Recap!B155,'BASE DONNEES'!I:L,4,FALSE)</f>
        <v>MAT</v>
      </c>
    </row>
    <row r="156" spans="1:15" x14ac:dyDescent="0.2">
      <c r="A156" s="90" t="s">
        <v>279</v>
      </c>
      <c r="B156" t="str">
        <v>AW03C ; CWG0049407T</v>
      </c>
      <c r="C156" s="65" t="s">
        <v>366</v>
      </c>
      <c r="D156" s="65" t="s">
        <v>367</v>
      </c>
      <c r="E156" s="65" t="s">
        <v>407</v>
      </c>
      <c r="F156" s="68">
        <v>800</v>
      </c>
      <c r="G156" t="str">
        <f>VLOOKUP(Recap!B156,'BASE DONNEES'!I:L,4,FALSE)</f>
        <v>MAT</v>
      </c>
    </row>
    <row r="157" spans="1:15" x14ac:dyDescent="0.2">
      <c r="A157" s="90" t="s">
        <v>279</v>
      </c>
      <c r="B157">
        <f t="array" ref="B157:B161">TRANSPOSE('Encours Broyage'!B8:F8)</f>
        <v>0</v>
      </c>
      <c r="C157" s="65">
        <v>0</v>
      </c>
      <c r="D157" s="65">
        <v>0</v>
      </c>
      <c r="E157" s="65"/>
      <c r="F157" s="68">
        <f t="array" ref="F157:F161">TRANSPOSE('Encours Broyage'!B9:F9)</f>
        <v>0</v>
      </c>
      <c r="G157">
        <f>VLOOKUP(Recap!B157,'BASE DONNEES'!I:L,4,FALSE)</f>
        <v>0</v>
      </c>
    </row>
    <row r="158" spans="1:15" x14ac:dyDescent="0.2">
      <c r="A158" s="90" t="s">
        <v>279</v>
      </c>
      <c r="B158">
        <v>0</v>
      </c>
      <c r="C158" s="65">
        <v>0</v>
      </c>
      <c r="D158" s="65">
        <v>0</v>
      </c>
      <c r="E158" s="65"/>
      <c r="F158" s="68">
        <v>0</v>
      </c>
      <c r="G158">
        <f>VLOOKUP(Recap!B158,'BASE DONNEES'!I:L,4,FALSE)</f>
        <v>0</v>
      </c>
      <c r="I158" s="317"/>
    </row>
    <row r="159" spans="1:15" x14ac:dyDescent="0.2">
      <c r="A159" s="90" t="s">
        <v>279</v>
      </c>
      <c r="B159">
        <v>0</v>
      </c>
      <c r="C159" s="65">
        <v>0</v>
      </c>
      <c r="D159" s="65">
        <v>0</v>
      </c>
      <c r="E159" s="65"/>
      <c r="F159" s="68">
        <v>0</v>
      </c>
      <c r="G159">
        <f>VLOOKUP(Recap!B159,'BASE DONNEES'!I:L,4,FALSE)</f>
        <v>0</v>
      </c>
    </row>
    <row r="160" spans="1:15" x14ac:dyDescent="0.2">
      <c r="A160" s="90" t="s">
        <v>279</v>
      </c>
      <c r="B160">
        <v>0</v>
      </c>
      <c r="C160" s="65">
        <v>0</v>
      </c>
      <c r="D160" s="65">
        <v>0</v>
      </c>
      <c r="E160" s="65"/>
      <c r="F160" s="68">
        <v>0</v>
      </c>
      <c r="G160">
        <f>VLOOKUP(Recap!B160,'BASE DONNEES'!I:L,4,FALSE)</f>
        <v>0</v>
      </c>
    </row>
    <row r="161" spans="1:7" x14ac:dyDescent="0.2">
      <c r="A161" s="90" t="s">
        <v>279</v>
      </c>
      <c r="B161">
        <v>0</v>
      </c>
      <c r="C161" s="65">
        <v>0</v>
      </c>
      <c r="D161" s="65">
        <v>0</v>
      </c>
      <c r="E161" s="65"/>
      <c r="F161" s="68">
        <v>0</v>
      </c>
      <c r="G161">
        <f>VLOOKUP(Recap!B161,'BASE DONNEES'!I:L,4,FALSE)</f>
        <v>0</v>
      </c>
    </row>
    <row r="162" spans="1:7" x14ac:dyDescent="0.2">
      <c r="A162" s="77" t="s">
        <v>46</v>
      </c>
      <c r="B162" t="str">
        <f>Compoundage!C2</f>
        <v>A959S ; 263RB</v>
      </c>
      <c r="C162" s="65" t="s">
        <v>369</v>
      </c>
      <c r="D162" s="65" t="s">
        <v>408</v>
      </c>
      <c r="E162" s="65" t="s">
        <v>368</v>
      </c>
      <c r="F162" s="68">
        <f>Compoundage!C3</f>
        <v>1250</v>
      </c>
      <c r="G162" t="str">
        <f>VLOOKUP(Recap!B162,'BASE DONNEES'!I:L,4,FALSE)</f>
        <v>MAT</v>
      </c>
    </row>
    <row r="163" spans="1:7" x14ac:dyDescent="0.2">
      <c r="A163" s="77" t="s">
        <v>46</v>
      </c>
      <c r="B163" t="str">
        <f>Compoundage!D2</f>
        <v>AW69R ; GAV/2233/3</v>
      </c>
      <c r="C163" s="65" t="s">
        <v>374</v>
      </c>
      <c r="D163" s="65" t="s">
        <v>168</v>
      </c>
      <c r="E163" s="65" t="s">
        <v>409</v>
      </c>
      <c r="F163" s="68">
        <f>Compoundage!D3</f>
        <v>1000</v>
      </c>
      <c r="G163" t="str">
        <f>VLOOKUP(Recap!B163,'BASE DONNEES'!I:L,4,FALSE)</f>
        <v>MAT</v>
      </c>
    </row>
    <row r="164" spans="1:7" x14ac:dyDescent="0.2">
      <c r="A164" s="77" t="s">
        <v>46</v>
      </c>
      <c r="B164" t="str">
        <f>Compoundage!E2</f>
        <v>AW69R ; GAV/2233/3</v>
      </c>
      <c r="C164" s="65" t="s">
        <v>374</v>
      </c>
      <c r="D164" s="65" t="s">
        <v>168</v>
      </c>
      <c r="E164" s="65" t="s">
        <v>409</v>
      </c>
      <c r="F164" s="68">
        <f>Compoundage!E3</f>
        <v>1000</v>
      </c>
      <c r="G164" t="str">
        <f>VLOOKUP(Recap!B164,'BASE DONNEES'!I:L,4,FALSE)</f>
        <v>MAT</v>
      </c>
    </row>
    <row r="165" spans="1:7" x14ac:dyDescent="0.2">
      <c r="A165" s="77" t="s">
        <v>46</v>
      </c>
      <c r="B165" s="65" t="str">
        <f>Compoundage!F2</f>
        <v>AW03 ; CES953CZV3BI</v>
      </c>
      <c r="C165" s="65" t="s">
        <v>147</v>
      </c>
      <c r="D165" s="65" t="s">
        <v>167</v>
      </c>
      <c r="E165" s="65" t="s">
        <v>102</v>
      </c>
      <c r="F165" s="68">
        <f>Compoundage!F3</f>
        <v>800</v>
      </c>
      <c r="G165" t="str">
        <f>VLOOKUP(Recap!B165,'BASE DONNEES'!I:L,4,FALSE)</f>
        <v>MAT</v>
      </c>
    </row>
    <row r="166" spans="1:7" x14ac:dyDescent="0.2">
      <c r="A166" s="77" t="s">
        <v>46</v>
      </c>
      <c r="B166" s="65">
        <f>Compoundage!G2</f>
        <v>0</v>
      </c>
      <c r="C166" s="65">
        <v>0</v>
      </c>
      <c r="D166" s="65">
        <v>0</v>
      </c>
      <c r="E166" s="65"/>
      <c r="F166" s="68">
        <f>Compoundage!G3</f>
        <v>0</v>
      </c>
      <c r="G166">
        <f>VLOOKUP(Recap!B166,'BASE DONNEES'!I:L,4,FALSE)</f>
        <v>0</v>
      </c>
    </row>
    <row r="167" spans="1:7" x14ac:dyDescent="0.2">
      <c r="A167" s="77" t="s">
        <v>46</v>
      </c>
      <c r="B167" s="65" t="str">
        <f>Compoundage!H2</f>
        <v>AW03C ; CWG0049407T</v>
      </c>
      <c r="C167" s="65" t="s">
        <v>366</v>
      </c>
      <c r="D167" s="65" t="s">
        <v>367</v>
      </c>
      <c r="E167" s="65" t="s">
        <v>407</v>
      </c>
      <c r="F167" s="68">
        <f>Compoundage!H3</f>
        <v>800</v>
      </c>
      <c r="G167" t="str">
        <f>VLOOKUP(Recap!B167,'BASE DONNEES'!I:L,4,FALSE)</f>
        <v>MAT</v>
      </c>
    </row>
    <row r="168" spans="1:7" x14ac:dyDescent="0.2">
      <c r="A168" s="77" t="s">
        <v>46</v>
      </c>
      <c r="B168" s="65" t="str">
        <f>Compoundage!C4</f>
        <v>AW47 ; PMB050/0811/AA</v>
      </c>
      <c r="C168" s="65" t="s">
        <v>150</v>
      </c>
      <c r="D168" s="65" t="s">
        <v>196</v>
      </c>
      <c r="E168" s="65" t="s">
        <v>103</v>
      </c>
      <c r="F168" s="68">
        <f>Compoundage!C5</f>
        <v>820</v>
      </c>
      <c r="G168" t="str">
        <f>VLOOKUP(Recap!B168,'BASE DONNEES'!I:L,4,FALSE)</f>
        <v>MAT</v>
      </c>
    </row>
    <row r="169" spans="1:7" x14ac:dyDescent="0.2">
      <c r="A169" s="77" t="s">
        <v>46</v>
      </c>
      <c r="B169" s="65" t="str">
        <f>Compoundage!D4</f>
        <v>AW69R ; GAV/2233/3</v>
      </c>
      <c r="C169" s="65" t="s">
        <v>374</v>
      </c>
      <c r="D169" s="65" t="s">
        <v>168</v>
      </c>
      <c r="E169" s="65" t="s">
        <v>409</v>
      </c>
      <c r="F169" s="68">
        <f>Compoundage!D5</f>
        <v>1000</v>
      </c>
      <c r="G169" t="str">
        <f>VLOOKUP(Recap!B169,'BASE DONNEES'!I:L,4,FALSE)</f>
        <v>MAT</v>
      </c>
    </row>
    <row r="170" spans="1:7" x14ac:dyDescent="0.2">
      <c r="A170" s="77" t="s">
        <v>46</v>
      </c>
      <c r="B170" s="65" t="str">
        <f>Compoundage!E4</f>
        <v>AW69R ; GAV/2233/3</v>
      </c>
      <c r="C170" s="65" t="s">
        <v>374</v>
      </c>
      <c r="D170" s="65" t="s">
        <v>168</v>
      </c>
      <c r="E170" s="65" t="s">
        <v>409</v>
      </c>
      <c r="F170" s="68">
        <f>Compoundage!E5</f>
        <v>1000</v>
      </c>
      <c r="G170" t="str">
        <f>VLOOKUP(Recap!B170,'BASE DONNEES'!I:L,4,FALSE)</f>
        <v>MAT</v>
      </c>
    </row>
    <row r="171" spans="1:7" x14ac:dyDescent="0.2">
      <c r="A171" s="77" t="s">
        <v>46</v>
      </c>
      <c r="B171" s="65" t="str">
        <f>Compoundage!F4</f>
        <v>AW03 ; CES953CZV3BI</v>
      </c>
      <c r="C171" s="65" t="s">
        <v>147</v>
      </c>
      <c r="D171" s="65" t="s">
        <v>167</v>
      </c>
      <c r="E171" s="65" t="s">
        <v>102</v>
      </c>
      <c r="F171" s="68">
        <f>Compoundage!F5</f>
        <v>800</v>
      </c>
      <c r="G171" t="str">
        <f>VLOOKUP(Recap!B171,'BASE DONNEES'!I:L,4,FALSE)</f>
        <v>MAT</v>
      </c>
    </row>
    <row r="172" spans="1:7" x14ac:dyDescent="0.2">
      <c r="A172" s="77" t="s">
        <v>46</v>
      </c>
      <c r="B172" s="65">
        <f>Compoundage!G4</f>
        <v>0</v>
      </c>
      <c r="C172" s="65">
        <v>0</v>
      </c>
      <c r="D172" s="65">
        <v>0</v>
      </c>
      <c r="E172" s="65"/>
      <c r="F172" s="68">
        <f>Compoundage!G5</f>
        <v>0</v>
      </c>
      <c r="G172">
        <f>VLOOKUP(Recap!B172,'BASE DONNEES'!I:L,4,FALSE)</f>
        <v>0</v>
      </c>
    </row>
    <row r="173" spans="1:7" x14ac:dyDescent="0.2">
      <c r="A173" s="77" t="s">
        <v>46</v>
      </c>
      <c r="B173" s="65" t="str">
        <f>Compoundage!H4</f>
        <v>AW03C ; CWG0049407T</v>
      </c>
      <c r="C173" s="65" t="s">
        <v>366</v>
      </c>
      <c r="D173" s="65" t="s">
        <v>367</v>
      </c>
      <c r="E173" s="65" t="s">
        <v>407</v>
      </c>
      <c r="F173" s="68">
        <f>Compoundage!H5</f>
        <v>800</v>
      </c>
      <c r="G173" t="str">
        <f>VLOOKUP(Recap!B173,'BASE DONNEES'!I:L,4,FALSE)</f>
        <v>MAT</v>
      </c>
    </row>
    <row r="174" spans="1:7" x14ac:dyDescent="0.2">
      <c r="A174" s="77" t="s">
        <v>46</v>
      </c>
      <c r="B174" s="65" t="str">
        <f>Compoundage!C6</f>
        <v>POLYMERE</v>
      </c>
      <c r="C174" s="65" t="s">
        <v>371</v>
      </c>
      <c r="D174" s="65" t="s">
        <v>371</v>
      </c>
      <c r="E174" s="65"/>
      <c r="F174" s="68">
        <f>Compoundage!C7</f>
        <v>1000</v>
      </c>
      <c r="G174" t="e">
        <f>VLOOKUP(Recap!B174,'BASE DONNEES'!I:L,4,FALSE)</f>
        <v>#N/A</v>
      </c>
    </row>
    <row r="175" spans="1:7" x14ac:dyDescent="0.2">
      <c r="A175" s="77" t="s">
        <v>46</v>
      </c>
      <c r="B175" s="65" t="str">
        <f>Compoundage!D6</f>
        <v>AW69R ; GAV/2233/3</v>
      </c>
      <c r="C175" s="65" t="s">
        <v>374</v>
      </c>
      <c r="D175" s="65" t="s">
        <v>168</v>
      </c>
      <c r="E175" s="65" t="s">
        <v>409</v>
      </c>
      <c r="F175" s="68">
        <f>Compoundage!D7</f>
        <v>1000</v>
      </c>
      <c r="G175" t="str">
        <f>VLOOKUP(Recap!B175,'BASE DONNEES'!I:L,4,FALSE)</f>
        <v>MAT</v>
      </c>
    </row>
    <row r="176" spans="1:7" x14ac:dyDescent="0.2">
      <c r="A176" s="77" t="s">
        <v>46</v>
      </c>
      <c r="B176" s="65" t="str">
        <f>Compoundage!E6</f>
        <v>AW69R ; GAV/2233/3</v>
      </c>
      <c r="C176" s="65" t="s">
        <v>374</v>
      </c>
      <c r="D176" s="65" t="s">
        <v>168</v>
      </c>
      <c r="E176" s="65" t="s">
        <v>409</v>
      </c>
      <c r="F176" s="68">
        <f>Compoundage!E7</f>
        <v>1000</v>
      </c>
      <c r="G176" t="str">
        <f>VLOOKUP(Recap!B176,'BASE DONNEES'!I:L,4,FALSE)</f>
        <v>MAT</v>
      </c>
    </row>
    <row r="177" spans="1:7" x14ac:dyDescent="0.2">
      <c r="A177" s="77" t="s">
        <v>46</v>
      </c>
      <c r="B177" s="65" t="str">
        <f>Compoundage!F6</f>
        <v>AW03 ; CES953CZV3BI</v>
      </c>
      <c r="C177" s="65" t="s">
        <v>147</v>
      </c>
      <c r="D177" s="65" t="s">
        <v>167</v>
      </c>
      <c r="E177" s="65" t="s">
        <v>102</v>
      </c>
      <c r="F177" s="68">
        <f>Compoundage!F7</f>
        <v>800</v>
      </c>
      <c r="G177" t="str">
        <f>VLOOKUP(Recap!B177,'BASE DONNEES'!I:L,4,FALSE)</f>
        <v>MAT</v>
      </c>
    </row>
    <row r="178" spans="1:7" x14ac:dyDescent="0.2">
      <c r="A178" s="77" t="s">
        <v>46</v>
      </c>
      <c r="B178" s="65">
        <f>Compoundage!G6</f>
        <v>0</v>
      </c>
      <c r="C178" s="65">
        <v>0</v>
      </c>
      <c r="D178" s="65">
        <v>0</v>
      </c>
      <c r="E178" s="65"/>
      <c r="F178" s="68">
        <f>Compoundage!G7</f>
        <v>0</v>
      </c>
      <c r="G178">
        <f>VLOOKUP(Recap!B178,'BASE DONNEES'!I:L,4,FALSE)</f>
        <v>0</v>
      </c>
    </row>
    <row r="179" spans="1:7" x14ac:dyDescent="0.2">
      <c r="A179" s="77" t="s">
        <v>46</v>
      </c>
      <c r="B179" s="65" t="str">
        <f>Compoundage!H6</f>
        <v>AW03C ; CWG0049407T</v>
      </c>
      <c r="C179" s="65" t="s">
        <v>366</v>
      </c>
      <c r="D179" s="65" t="s">
        <v>367</v>
      </c>
      <c r="E179" s="65" t="s">
        <v>407</v>
      </c>
      <c r="F179" s="68">
        <f>Compoundage!H7</f>
        <v>800</v>
      </c>
      <c r="G179" t="str">
        <f>VLOOKUP(Recap!B179,'BASE DONNEES'!I:L,4,FALSE)</f>
        <v>MAT</v>
      </c>
    </row>
    <row r="180" spans="1:7" x14ac:dyDescent="0.2">
      <c r="A180" s="77" t="s">
        <v>46</v>
      </c>
      <c r="B180" s="65" t="str">
        <f>Compoundage!C8</f>
        <v>A959D ; S3160</v>
      </c>
      <c r="C180" s="65" t="s">
        <v>373</v>
      </c>
      <c r="D180" s="65" t="s">
        <v>170</v>
      </c>
      <c r="E180" s="65" t="s">
        <v>372</v>
      </c>
      <c r="F180" s="68">
        <f>Compoundage!C9</f>
        <v>1200</v>
      </c>
      <c r="G180" t="str">
        <f>VLOOKUP(Recap!B180,'BASE DONNEES'!I:L,4,FALSE)</f>
        <v>MAT</v>
      </c>
    </row>
    <row r="181" spans="1:7" x14ac:dyDescent="0.2">
      <c r="A181" s="77" t="s">
        <v>46</v>
      </c>
      <c r="B181" s="65" t="str">
        <f>Compoundage!D8</f>
        <v>AW69R ; GAV/2233/3</v>
      </c>
      <c r="C181" s="65" t="s">
        <v>374</v>
      </c>
      <c r="D181" s="65" t="s">
        <v>168</v>
      </c>
      <c r="E181" s="65" t="s">
        <v>409</v>
      </c>
      <c r="F181" s="68">
        <f>Compoundage!D9</f>
        <v>1000</v>
      </c>
      <c r="G181" t="str">
        <f>VLOOKUP(Recap!B181,'BASE DONNEES'!I:L,4,FALSE)</f>
        <v>MAT</v>
      </c>
    </row>
    <row r="182" spans="1:7" x14ac:dyDescent="0.2">
      <c r="A182" s="77" t="s">
        <v>46</v>
      </c>
      <c r="B182" s="65" t="str">
        <f>Compoundage!E8</f>
        <v>AW69R ; GAV/2233/3</v>
      </c>
      <c r="C182" s="65" t="s">
        <v>374</v>
      </c>
      <c r="D182" s="65" t="s">
        <v>168</v>
      </c>
      <c r="E182" s="65" t="s">
        <v>409</v>
      </c>
      <c r="F182" s="68">
        <f>Compoundage!E9</f>
        <v>1000</v>
      </c>
      <c r="G182" t="str">
        <f>VLOOKUP(Recap!B182,'BASE DONNEES'!I:L,4,FALSE)</f>
        <v>MAT</v>
      </c>
    </row>
    <row r="183" spans="1:7" x14ac:dyDescent="0.2">
      <c r="A183" s="77" t="s">
        <v>46</v>
      </c>
      <c r="B183" s="65" t="str">
        <f>Compoundage!F8</f>
        <v>AW03 ; CES953CZV3BI</v>
      </c>
      <c r="C183" s="65" t="s">
        <v>147</v>
      </c>
      <c r="D183" s="65" t="s">
        <v>167</v>
      </c>
      <c r="E183" s="65" t="s">
        <v>102</v>
      </c>
      <c r="F183" s="68">
        <f>Compoundage!F9</f>
        <v>800</v>
      </c>
      <c r="G183" t="str">
        <f>VLOOKUP(Recap!B183,'BASE DONNEES'!I:L,4,FALSE)</f>
        <v>MAT</v>
      </c>
    </row>
    <row r="184" spans="1:7" x14ac:dyDescent="0.2">
      <c r="A184" s="77" t="s">
        <v>46</v>
      </c>
      <c r="B184" s="65">
        <f>Compoundage!G8</f>
        <v>0</v>
      </c>
      <c r="C184" s="65">
        <v>0</v>
      </c>
      <c r="D184" s="65">
        <v>0</v>
      </c>
      <c r="E184" s="65"/>
      <c r="F184" s="68">
        <f>Compoundage!G9</f>
        <v>0</v>
      </c>
      <c r="G184">
        <f>VLOOKUP(Recap!B184,'BASE DONNEES'!I:L,4,FALSE)</f>
        <v>0</v>
      </c>
    </row>
    <row r="185" spans="1:7" x14ac:dyDescent="0.2">
      <c r="A185" s="77" t="s">
        <v>46</v>
      </c>
      <c r="B185" s="65" t="str">
        <f>Compoundage!H8</f>
        <v>AW03C ; CWG0049407T</v>
      </c>
      <c r="C185" s="65" t="s">
        <v>366</v>
      </c>
      <c r="D185" s="65" t="s">
        <v>367</v>
      </c>
      <c r="E185" s="65" t="s">
        <v>407</v>
      </c>
      <c r="F185" s="68">
        <f>Compoundage!H9</f>
        <v>800</v>
      </c>
      <c r="G185" t="str">
        <f>VLOOKUP(Recap!B185,'BASE DONNEES'!I:L,4,FALSE)</f>
        <v>MAT</v>
      </c>
    </row>
    <row r="186" spans="1:7" x14ac:dyDescent="0.2">
      <c r="A186" s="77" t="s">
        <v>46</v>
      </c>
      <c r="B186" s="65" t="str">
        <f>Compoundage!C10</f>
        <v>3857 ; PMB001/0900/AA</v>
      </c>
      <c r="C186" s="65" t="s">
        <v>146</v>
      </c>
      <c r="D186" s="65">
        <v>3857</v>
      </c>
      <c r="E186" s="65" t="s">
        <v>99</v>
      </c>
      <c r="F186" s="68">
        <f>Compoundage!C11</f>
        <v>800</v>
      </c>
      <c r="G186" t="str">
        <f>VLOOKUP(Recap!B186,'BASE DONNEES'!I:L,4,FALSE)</f>
        <v>MAT</v>
      </c>
    </row>
    <row r="187" spans="1:7" x14ac:dyDescent="0.2">
      <c r="A187" s="77" t="s">
        <v>46</v>
      </c>
      <c r="B187" s="65" t="str">
        <f>Compoundage!D10</f>
        <v>AW69R ; GAV/2233/3</v>
      </c>
      <c r="C187" s="65" t="s">
        <v>374</v>
      </c>
      <c r="D187" s="65" t="s">
        <v>168</v>
      </c>
      <c r="E187" s="65" t="s">
        <v>409</v>
      </c>
      <c r="F187" s="68">
        <f>Compoundage!D11</f>
        <v>1000</v>
      </c>
      <c r="G187" t="str">
        <f>VLOOKUP(Recap!B187,'BASE DONNEES'!I:L,4,FALSE)</f>
        <v>MAT</v>
      </c>
    </row>
    <row r="188" spans="1:7" x14ac:dyDescent="0.2">
      <c r="A188" s="77" t="s">
        <v>46</v>
      </c>
      <c r="B188" s="65" t="str">
        <f>Compoundage!E10</f>
        <v>AW69R ; GAV/2233/3</v>
      </c>
      <c r="C188" s="65" t="s">
        <v>374</v>
      </c>
      <c r="D188" s="65" t="s">
        <v>168</v>
      </c>
      <c r="E188" s="65" t="s">
        <v>409</v>
      </c>
      <c r="F188" s="68">
        <f>Compoundage!E11</f>
        <v>1000</v>
      </c>
      <c r="G188" t="str">
        <f>VLOOKUP(Recap!B188,'BASE DONNEES'!I:L,4,FALSE)</f>
        <v>MAT</v>
      </c>
    </row>
    <row r="189" spans="1:7" x14ac:dyDescent="0.2">
      <c r="A189" s="77" t="s">
        <v>46</v>
      </c>
      <c r="B189" s="65" t="str">
        <f>Compoundage!F10</f>
        <v>AW03 ; CES953CZV3BI</v>
      </c>
      <c r="C189" s="65" t="s">
        <v>147</v>
      </c>
      <c r="D189" s="65" t="s">
        <v>167</v>
      </c>
      <c r="E189" s="65" t="s">
        <v>102</v>
      </c>
      <c r="F189" s="68">
        <f>Compoundage!F11</f>
        <v>800</v>
      </c>
      <c r="G189" t="str">
        <f>VLOOKUP(Recap!B189,'BASE DONNEES'!I:L,4,FALSE)</f>
        <v>MAT</v>
      </c>
    </row>
    <row r="190" spans="1:7" x14ac:dyDescent="0.2">
      <c r="A190" s="77" t="s">
        <v>46</v>
      </c>
      <c r="B190" s="65">
        <f>Compoundage!G10</f>
        <v>0</v>
      </c>
      <c r="C190" s="65">
        <v>0</v>
      </c>
      <c r="D190" s="65">
        <v>0</v>
      </c>
      <c r="E190" s="65"/>
      <c r="F190" s="68">
        <f>Compoundage!G11</f>
        <v>0</v>
      </c>
      <c r="G190">
        <f>VLOOKUP(Recap!B190,'BASE DONNEES'!I:L,4,FALSE)</f>
        <v>0</v>
      </c>
    </row>
    <row r="191" spans="1:7" x14ac:dyDescent="0.2">
      <c r="A191" s="77" t="s">
        <v>46</v>
      </c>
      <c r="B191" s="65" t="str">
        <f>Compoundage!H10</f>
        <v>AW03C ; CWG0049407T</v>
      </c>
      <c r="C191" s="65" t="s">
        <v>366</v>
      </c>
      <c r="D191" s="65" t="s">
        <v>367</v>
      </c>
      <c r="E191" s="65" t="s">
        <v>407</v>
      </c>
      <c r="F191" s="68">
        <f>Compoundage!H11</f>
        <v>800</v>
      </c>
      <c r="G191" t="str">
        <f>VLOOKUP(Recap!B191,'BASE DONNEES'!I:L,4,FALSE)</f>
        <v>MAT</v>
      </c>
    </row>
    <row r="192" spans="1:7" x14ac:dyDescent="0.2">
      <c r="A192" s="77" t="s">
        <v>46</v>
      </c>
      <c r="B192" s="65" t="str">
        <f>Compoundage!C12</f>
        <v>3857 ; PMB001/0900/AA</v>
      </c>
      <c r="C192" s="65" t="s">
        <v>146</v>
      </c>
      <c r="D192" s="65">
        <v>3857</v>
      </c>
      <c r="E192" s="65" t="s">
        <v>99</v>
      </c>
      <c r="F192" s="68">
        <f>Compoundage!C13</f>
        <v>500</v>
      </c>
      <c r="G192" t="str">
        <f>VLOOKUP(Recap!B192,'BASE DONNEES'!I:L,4,FALSE)</f>
        <v>MAT</v>
      </c>
    </row>
    <row r="193" spans="1:7" x14ac:dyDescent="0.2">
      <c r="A193" s="77" t="s">
        <v>46</v>
      </c>
      <c r="B193" s="65" t="str">
        <f>Compoundage!D12</f>
        <v>AW69R ; GAV/2233/3</v>
      </c>
      <c r="C193" s="65" t="s">
        <v>374</v>
      </c>
      <c r="D193" s="65" t="s">
        <v>168</v>
      </c>
      <c r="E193" s="65" t="s">
        <v>409</v>
      </c>
      <c r="F193" s="68">
        <f>Compoundage!D13</f>
        <v>1000</v>
      </c>
      <c r="G193" t="str">
        <f>VLOOKUP(Recap!B193,'BASE DONNEES'!I:L,4,FALSE)</f>
        <v>MAT</v>
      </c>
    </row>
    <row r="194" spans="1:7" x14ac:dyDescent="0.2">
      <c r="A194" s="77" t="s">
        <v>46</v>
      </c>
      <c r="B194" s="65" t="str">
        <f>Compoundage!E12</f>
        <v>AW69R ; GAV/2233/3</v>
      </c>
      <c r="C194" s="65" t="s">
        <v>374</v>
      </c>
      <c r="D194" s="65" t="s">
        <v>168</v>
      </c>
      <c r="E194" s="65" t="s">
        <v>409</v>
      </c>
      <c r="F194" s="68">
        <f>Compoundage!E13</f>
        <v>1000</v>
      </c>
      <c r="G194" t="str">
        <f>VLOOKUP(Recap!B194,'BASE DONNEES'!I:L,4,FALSE)</f>
        <v>MAT</v>
      </c>
    </row>
    <row r="195" spans="1:7" x14ac:dyDescent="0.2">
      <c r="A195" s="77" t="s">
        <v>46</v>
      </c>
      <c r="B195" s="65" t="str">
        <f>Compoundage!F12</f>
        <v>AW03 ; CES953CZV3BI</v>
      </c>
      <c r="C195" s="65" t="s">
        <v>147</v>
      </c>
      <c r="D195" s="65" t="s">
        <v>167</v>
      </c>
      <c r="E195" s="65" t="s">
        <v>102</v>
      </c>
      <c r="F195" s="68">
        <f>Compoundage!F13</f>
        <v>800</v>
      </c>
      <c r="G195" t="str">
        <f>VLOOKUP(Recap!B195,'BASE DONNEES'!I:L,4,FALSE)</f>
        <v>MAT</v>
      </c>
    </row>
    <row r="196" spans="1:7" x14ac:dyDescent="0.2">
      <c r="A196" s="77" t="s">
        <v>46</v>
      </c>
      <c r="B196" s="65">
        <f>Compoundage!G12</f>
        <v>0</v>
      </c>
      <c r="C196" s="65">
        <v>0</v>
      </c>
      <c r="D196" s="65">
        <v>0</v>
      </c>
      <c r="E196" s="65"/>
      <c r="F196" s="68">
        <f>Compoundage!G13</f>
        <v>0</v>
      </c>
      <c r="G196">
        <f>VLOOKUP(Recap!B196,'BASE DONNEES'!I:L,4,FALSE)</f>
        <v>0</v>
      </c>
    </row>
    <row r="197" spans="1:7" x14ac:dyDescent="0.2">
      <c r="A197" s="77" t="s">
        <v>46</v>
      </c>
      <c r="B197" s="65" t="str">
        <f>Compoundage!H12</f>
        <v>AW03C ; CWG0049407T</v>
      </c>
      <c r="C197" s="65" t="s">
        <v>366</v>
      </c>
      <c r="D197" s="65" t="s">
        <v>367</v>
      </c>
      <c r="E197" s="65" t="s">
        <v>407</v>
      </c>
      <c r="F197" s="68">
        <f>Compoundage!H13</f>
        <v>800</v>
      </c>
      <c r="G197" t="str">
        <f>VLOOKUP(Recap!B197,'BASE DONNEES'!I:L,4,FALSE)</f>
        <v>MAT</v>
      </c>
    </row>
    <row r="198" spans="1:7" x14ac:dyDescent="0.2">
      <c r="A198" s="77" t="s">
        <v>46</v>
      </c>
      <c r="B198" s="65" t="str">
        <f>Compoundage!C14</f>
        <v>3858 ; PMB010/0200/AA</v>
      </c>
      <c r="C198" s="65" t="s">
        <v>144</v>
      </c>
      <c r="D198" s="65">
        <v>3858</v>
      </c>
      <c r="E198" s="65" t="s">
        <v>98</v>
      </c>
      <c r="F198" s="68">
        <f>Compoundage!C15</f>
        <v>800</v>
      </c>
      <c r="G198" t="str">
        <f>VLOOKUP(Recap!B198,'BASE DONNEES'!I:L,4,FALSE)</f>
        <v>MAT</v>
      </c>
    </row>
    <row r="199" spans="1:7" x14ac:dyDescent="0.2">
      <c r="A199" s="77" t="s">
        <v>46</v>
      </c>
      <c r="B199" s="65" t="str">
        <f>Compoundage!D14</f>
        <v>AW69R ; GAV/2233/3</v>
      </c>
      <c r="C199" s="65" t="s">
        <v>374</v>
      </c>
      <c r="D199" s="65" t="s">
        <v>168</v>
      </c>
      <c r="E199" s="65" t="s">
        <v>409</v>
      </c>
      <c r="F199" s="68">
        <f>Compoundage!D15</f>
        <v>1000</v>
      </c>
      <c r="G199" t="str">
        <f>VLOOKUP(Recap!B199,'BASE DONNEES'!I:L,4,FALSE)</f>
        <v>MAT</v>
      </c>
    </row>
    <row r="200" spans="1:7" x14ac:dyDescent="0.2">
      <c r="A200" s="77" t="s">
        <v>46</v>
      </c>
      <c r="B200" s="65" t="str">
        <f>Compoundage!E14</f>
        <v>AW69R ; GAV/2233/3</v>
      </c>
      <c r="C200" s="65" t="s">
        <v>374</v>
      </c>
      <c r="D200" s="65" t="s">
        <v>168</v>
      </c>
      <c r="E200" s="65" t="s">
        <v>409</v>
      </c>
      <c r="F200" s="68">
        <f>Compoundage!E15</f>
        <v>1000</v>
      </c>
      <c r="G200" t="str">
        <f>VLOOKUP(Recap!B200,'BASE DONNEES'!I:L,4,FALSE)</f>
        <v>MAT</v>
      </c>
    </row>
    <row r="201" spans="1:7" x14ac:dyDescent="0.2">
      <c r="A201" s="77" t="s">
        <v>46</v>
      </c>
      <c r="B201" s="65" t="str">
        <f>Compoundage!F14</f>
        <v>AW03 ; CES953CZV3BI</v>
      </c>
      <c r="C201" s="65" t="s">
        <v>147</v>
      </c>
      <c r="D201" s="65" t="s">
        <v>167</v>
      </c>
      <c r="E201" s="65" t="s">
        <v>102</v>
      </c>
      <c r="F201" s="68">
        <f>Compoundage!F15</f>
        <v>800</v>
      </c>
      <c r="G201" t="str">
        <f>VLOOKUP(Recap!B201,'BASE DONNEES'!I:L,4,FALSE)</f>
        <v>MAT</v>
      </c>
    </row>
    <row r="202" spans="1:7" x14ac:dyDescent="0.2">
      <c r="A202" s="77" t="s">
        <v>46</v>
      </c>
      <c r="B202" s="65">
        <f>Compoundage!G14</f>
        <v>0</v>
      </c>
      <c r="C202" s="65">
        <v>0</v>
      </c>
      <c r="D202" s="65">
        <v>0</v>
      </c>
      <c r="E202" s="65"/>
      <c r="F202" s="68">
        <f>Compoundage!G15</f>
        <v>0</v>
      </c>
      <c r="G202">
        <f>VLOOKUP(Recap!B202,'BASE DONNEES'!I:L,4,FALSE)</f>
        <v>0</v>
      </c>
    </row>
    <row r="203" spans="1:7" x14ac:dyDescent="0.2">
      <c r="A203" s="77" t="s">
        <v>46</v>
      </c>
      <c r="B203" s="65" t="str">
        <f>Compoundage!H14</f>
        <v>AW03C ; CWG0049407T</v>
      </c>
      <c r="C203" s="65" t="s">
        <v>366</v>
      </c>
      <c r="D203" s="65" t="s">
        <v>367</v>
      </c>
      <c r="E203" s="65" t="s">
        <v>407</v>
      </c>
      <c r="F203" s="68">
        <f>Compoundage!H15</f>
        <v>800</v>
      </c>
      <c r="G203" t="str">
        <f>VLOOKUP(Recap!B203,'BASE DONNEES'!I:L,4,FALSE)</f>
        <v>MAT</v>
      </c>
    </row>
    <row r="204" spans="1:7" x14ac:dyDescent="0.2">
      <c r="A204" s="77" t="s">
        <v>46</v>
      </c>
      <c r="B204" s="65" t="str">
        <f>Compoundage!C16</f>
        <v>AW47 ; PMB050/0811/AA</v>
      </c>
      <c r="C204" s="65" t="s">
        <v>150</v>
      </c>
      <c r="D204" s="65" t="s">
        <v>196</v>
      </c>
      <c r="E204" s="65" t="s">
        <v>103</v>
      </c>
      <c r="F204" s="68">
        <f>Compoundage!C17</f>
        <v>848</v>
      </c>
      <c r="G204" t="str">
        <f>VLOOKUP(Recap!B204,'BASE DONNEES'!I:L,4,FALSE)</f>
        <v>MAT</v>
      </c>
    </row>
    <row r="205" spans="1:7" x14ac:dyDescent="0.2">
      <c r="A205" s="77" t="s">
        <v>46</v>
      </c>
      <c r="B205" s="65" t="str">
        <f>Compoundage!D16</f>
        <v>AW69R ; GAV/2233/3</v>
      </c>
      <c r="C205" s="65" t="s">
        <v>374</v>
      </c>
      <c r="D205" s="65" t="s">
        <v>168</v>
      </c>
      <c r="E205" s="65" t="s">
        <v>409</v>
      </c>
      <c r="F205" s="68">
        <f>Compoundage!D17</f>
        <v>1000</v>
      </c>
      <c r="G205" t="str">
        <f>VLOOKUP(Recap!B205,'BASE DONNEES'!I:L,4,FALSE)</f>
        <v>MAT</v>
      </c>
    </row>
    <row r="206" spans="1:7" x14ac:dyDescent="0.2">
      <c r="A206" s="77" t="s">
        <v>46</v>
      </c>
      <c r="B206" s="65" t="str">
        <f>Compoundage!E16</f>
        <v>AW69R ; GAV/2233/3</v>
      </c>
      <c r="C206" s="65" t="s">
        <v>374</v>
      </c>
      <c r="D206" s="65" t="s">
        <v>168</v>
      </c>
      <c r="E206" s="65" t="s">
        <v>409</v>
      </c>
      <c r="F206" s="68">
        <f>Compoundage!E17</f>
        <v>1000</v>
      </c>
      <c r="G206" t="str">
        <f>VLOOKUP(Recap!B206,'BASE DONNEES'!I:L,4,FALSE)</f>
        <v>MAT</v>
      </c>
    </row>
    <row r="207" spans="1:7" x14ac:dyDescent="0.2">
      <c r="A207" s="77" t="s">
        <v>46</v>
      </c>
      <c r="B207" s="65" t="str">
        <f>Compoundage!F16</f>
        <v>AW03 ; CES953CZV3BI</v>
      </c>
      <c r="C207" s="65" t="s">
        <v>147</v>
      </c>
      <c r="D207" s="65" t="s">
        <v>167</v>
      </c>
      <c r="E207" s="65" t="s">
        <v>102</v>
      </c>
      <c r="F207" s="68">
        <f>Compoundage!F17</f>
        <v>800</v>
      </c>
      <c r="G207" t="str">
        <f>VLOOKUP(Recap!B207,'BASE DONNEES'!I:L,4,FALSE)</f>
        <v>MAT</v>
      </c>
    </row>
    <row r="208" spans="1:7" x14ac:dyDescent="0.2">
      <c r="A208" s="77" t="s">
        <v>46</v>
      </c>
      <c r="B208" s="65">
        <f>Compoundage!G16</f>
        <v>0</v>
      </c>
      <c r="C208" s="65">
        <v>0</v>
      </c>
      <c r="D208" s="65">
        <v>0</v>
      </c>
      <c r="E208" s="65"/>
      <c r="F208" s="68">
        <f>Compoundage!G17</f>
        <v>0</v>
      </c>
      <c r="G208">
        <f>VLOOKUP(Recap!B208,'BASE DONNEES'!I:L,4,FALSE)</f>
        <v>0</v>
      </c>
    </row>
    <row r="209" spans="1:7" x14ac:dyDescent="0.2">
      <c r="A209" s="77" t="s">
        <v>46</v>
      </c>
      <c r="B209" s="65" t="str">
        <f>Compoundage!H16</f>
        <v>AW03C ; CWG0049407T</v>
      </c>
      <c r="C209" s="65" t="s">
        <v>366</v>
      </c>
      <c r="D209" s="65" t="s">
        <v>367</v>
      </c>
      <c r="E209" s="65" t="s">
        <v>407</v>
      </c>
      <c r="F209" s="68">
        <f>Compoundage!H17</f>
        <v>800</v>
      </c>
      <c r="G209" t="str">
        <f>VLOOKUP(Recap!B209,'BASE DONNEES'!I:L,4,FALSE)</f>
        <v>MAT</v>
      </c>
    </row>
    <row r="210" spans="1:7" x14ac:dyDescent="0.2">
      <c r="A210" s="77" t="s">
        <v>46</v>
      </c>
      <c r="B210" s="65" t="str">
        <f>Compoundage!C18</f>
        <v>3857 ; PMB001/0900/AA</v>
      </c>
      <c r="C210" s="65" t="s">
        <v>146</v>
      </c>
      <c r="D210" s="65">
        <v>3857</v>
      </c>
      <c r="E210" s="65" t="s">
        <v>99</v>
      </c>
      <c r="F210" s="68">
        <f>Compoundage!C19</f>
        <v>800</v>
      </c>
      <c r="G210" t="str">
        <f>VLOOKUP(Recap!B210,'BASE DONNEES'!I:L,4,FALSE)</f>
        <v>MAT</v>
      </c>
    </row>
    <row r="211" spans="1:7" x14ac:dyDescent="0.2">
      <c r="A211" s="77" t="s">
        <v>46</v>
      </c>
      <c r="B211" s="65" t="str">
        <f>Compoundage!D18</f>
        <v>AW69R ; GAV/2233/3</v>
      </c>
      <c r="C211" s="65" t="s">
        <v>374</v>
      </c>
      <c r="D211" s="65" t="s">
        <v>168</v>
      </c>
      <c r="E211" s="65" t="s">
        <v>409</v>
      </c>
      <c r="F211" s="68">
        <f>Compoundage!D19</f>
        <v>2000</v>
      </c>
      <c r="G211" t="str">
        <f>VLOOKUP(Recap!B211,'BASE DONNEES'!I:L,4,FALSE)</f>
        <v>MAT</v>
      </c>
    </row>
    <row r="212" spans="1:7" x14ac:dyDescent="0.2">
      <c r="A212" s="77" t="s">
        <v>46</v>
      </c>
      <c r="B212" s="65" t="str">
        <f>Compoundage!E18</f>
        <v>AW69R ; GAV/2233/3</v>
      </c>
      <c r="C212" s="65" t="s">
        <v>374</v>
      </c>
      <c r="D212" s="65" t="s">
        <v>168</v>
      </c>
      <c r="E212" s="65" t="s">
        <v>409</v>
      </c>
      <c r="F212" s="68">
        <f>Compoundage!E19</f>
        <v>2000</v>
      </c>
      <c r="G212" t="str">
        <f>VLOOKUP(Recap!B212,'BASE DONNEES'!I:L,4,FALSE)</f>
        <v>MAT</v>
      </c>
    </row>
    <row r="213" spans="1:7" x14ac:dyDescent="0.2">
      <c r="A213" s="77" t="s">
        <v>46</v>
      </c>
      <c r="B213" s="65">
        <f>Compoundage!F18</f>
        <v>0</v>
      </c>
      <c r="C213" s="65">
        <v>0</v>
      </c>
      <c r="D213" s="65">
        <v>0</v>
      </c>
      <c r="E213" s="65"/>
      <c r="F213" s="68">
        <f>Compoundage!F19</f>
        <v>0</v>
      </c>
      <c r="G213">
        <f>VLOOKUP(Recap!B213,'BASE DONNEES'!I:L,4,FALSE)</f>
        <v>0</v>
      </c>
    </row>
    <row r="214" spans="1:7" x14ac:dyDescent="0.2">
      <c r="A214" s="77" t="s">
        <v>46</v>
      </c>
      <c r="B214" s="65">
        <f>Compoundage!G18</f>
        <v>0</v>
      </c>
      <c r="C214" s="65">
        <v>0</v>
      </c>
      <c r="D214" s="65">
        <v>0</v>
      </c>
      <c r="E214" s="65"/>
      <c r="F214" s="68">
        <f>Compoundage!G19</f>
        <v>0</v>
      </c>
      <c r="G214">
        <f>VLOOKUP(Recap!B214,'BASE DONNEES'!I:L,4,FALSE)</f>
        <v>0</v>
      </c>
    </row>
    <row r="215" spans="1:7" x14ac:dyDescent="0.2">
      <c r="A215" s="77" t="s">
        <v>46</v>
      </c>
      <c r="B215" s="65" t="str">
        <f>Compoundage!H18</f>
        <v>AW03C ; CWG0049407T</v>
      </c>
      <c r="C215" s="65" t="s">
        <v>366</v>
      </c>
      <c r="D215" s="65" t="s">
        <v>367</v>
      </c>
      <c r="E215" s="65" t="s">
        <v>407</v>
      </c>
      <c r="F215" s="68">
        <f>Compoundage!H19</f>
        <v>800</v>
      </c>
      <c r="G215" t="str">
        <f>VLOOKUP(Recap!B215,'BASE DONNEES'!I:L,4,FALSE)</f>
        <v>MAT</v>
      </c>
    </row>
    <row r="216" spans="1:7" x14ac:dyDescent="0.2">
      <c r="A216" s="77" t="s">
        <v>46</v>
      </c>
      <c r="B216" s="65">
        <f>Compoundage!C20</f>
        <v>0</v>
      </c>
      <c r="C216" s="65">
        <v>0</v>
      </c>
      <c r="D216" s="65">
        <v>0</v>
      </c>
      <c r="E216" s="65"/>
      <c r="F216" s="68">
        <f>Compoundage!C21</f>
        <v>0</v>
      </c>
      <c r="G216">
        <f>VLOOKUP(Recap!B216,'BASE DONNEES'!I:L,4,FALSE)</f>
        <v>0</v>
      </c>
    </row>
    <row r="217" spans="1:7" x14ac:dyDescent="0.2">
      <c r="A217" s="77" t="s">
        <v>46</v>
      </c>
      <c r="B217" s="65">
        <f>Compoundage!D20</f>
        <v>0</v>
      </c>
      <c r="C217" s="65">
        <v>0</v>
      </c>
      <c r="D217" s="65">
        <v>0</v>
      </c>
      <c r="E217" s="65"/>
      <c r="F217" s="68">
        <f>Compoundage!D21</f>
        <v>0</v>
      </c>
      <c r="G217">
        <f>VLOOKUP(Recap!B217,'BASE DONNEES'!I:L,4,FALSE)</f>
        <v>0</v>
      </c>
    </row>
    <row r="218" spans="1:7" x14ac:dyDescent="0.2">
      <c r="A218" s="77" t="s">
        <v>46</v>
      </c>
      <c r="B218" s="65">
        <f>Compoundage!E20</f>
        <v>0</v>
      </c>
      <c r="C218" s="65">
        <v>0</v>
      </c>
      <c r="D218" s="65">
        <v>0</v>
      </c>
      <c r="E218" s="65"/>
      <c r="F218" s="68">
        <f>Compoundage!E21</f>
        <v>0</v>
      </c>
      <c r="G218">
        <f>VLOOKUP(Recap!B218,'BASE DONNEES'!I:L,4,FALSE)</f>
        <v>0</v>
      </c>
    </row>
    <row r="219" spans="1:7" x14ac:dyDescent="0.2">
      <c r="A219" s="77" t="s">
        <v>46</v>
      </c>
      <c r="B219" s="65" t="str">
        <f>Compoundage!F20</f>
        <v>AW03 ; CES953CZV3BI</v>
      </c>
      <c r="C219" s="65" t="s">
        <v>147</v>
      </c>
      <c r="D219" s="65" t="s">
        <v>167</v>
      </c>
      <c r="E219" s="65" t="s">
        <v>102</v>
      </c>
      <c r="F219" s="68">
        <f>Compoundage!F21</f>
        <v>800</v>
      </c>
      <c r="G219" t="str">
        <f>VLOOKUP(Recap!B219,'BASE DONNEES'!I:L,4,FALSE)</f>
        <v>MAT</v>
      </c>
    </row>
    <row r="220" spans="1:7" x14ac:dyDescent="0.2">
      <c r="A220" s="77" t="s">
        <v>46</v>
      </c>
      <c r="B220" s="65">
        <f>Compoundage!G20</f>
        <v>0</v>
      </c>
      <c r="C220" s="65">
        <v>0</v>
      </c>
      <c r="D220" s="65">
        <v>0</v>
      </c>
      <c r="E220" s="65"/>
      <c r="F220" s="68">
        <f>Compoundage!G21</f>
        <v>0</v>
      </c>
      <c r="G220">
        <f>VLOOKUP(Recap!B220,'BASE DONNEES'!I:L,4,FALSE)</f>
        <v>0</v>
      </c>
    </row>
    <row r="221" spans="1:7" x14ac:dyDescent="0.2">
      <c r="A221" s="77" t="s">
        <v>46</v>
      </c>
      <c r="B221" s="65" t="str">
        <f>Compoundage!H20</f>
        <v>AW03C ; CWG0049407T</v>
      </c>
      <c r="C221" s="65" t="s">
        <v>366</v>
      </c>
      <c r="D221" s="65" t="s">
        <v>367</v>
      </c>
      <c r="E221" s="65" t="s">
        <v>407</v>
      </c>
      <c r="F221" s="68">
        <f>Compoundage!H21</f>
        <v>800</v>
      </c>
      <c r="G221" t="str">
        <f>VLOOKUP(Recap!B221,'BASE DONNEES'!I:L,4,FALSE)</f>
        <v>MAT</v>
      </c>
    </row>
    <row r="222" spans="1:7" x14ac:dyDescent="0.2">
      <c r="A222" s="77" t="s">
        <v>46</v>
      </c>
      <c r="B222" s="65">
        <f>Compoundage!C22</f>
        <v>0</v>
      </c>
      <c r="C222" s="65">
        <v>0</v>
      </c>
      <c r="D222" s="65">
        <v>0</v>
      </c>
      <c r="E222" s="65"/>
      <c r="F222" s="68">
        <f>Compoundage!C23</f>
        <v>0</v>
      </c>
      <c r="G222">
        <f>VLOOKUP(Recap!B222,'BASE DONNEES'!I:L,4,FALSE)</f>
        <v>0</v>
      </c>
    </row>
    <row r="223" spans="1:7" x14ac:dyDescent="0.2">
      <c r="A223" s="77" t="s">
        <v>46</v>
      </c>
      <c r="B223" s="65">
        <f>Compoundage!D22</f>
        <v>0</v>
      </c>
      <c r="C223" s="65">
        <v>0</v>
      </c>
      <c r="D223" s="65">
        <v>0</v>
      </c>
      <c r="E223" s="65"/>
      <c r="F223" s="68">
        <f>Compoundage!D23</f>
        <v>0</v>
      </c>
      <c r="G223">
        <f>VLOOKUP(Recap!B223,'BASE DONNEES'!I:L,4,FALSE)</f>
        <v>0</v>
      </c>
    </row>
    <row r="224" spans="1:7" x14ac:dyDescent="0.2">
      <c r="A224" s="77" t="s">
        <v>46</v>
      </c>
      <c r="B224" s="65">
        <f>Compoundage!E22</f>
        <v>0</v>
      </c>
      <c r="C224" s="65">
        <v>0</v>
      </c>
      <c r="D224" s="65">
        <v>0</v>
      </c>
      <c r="E224" s="65"/>
      <c r="F224" s="68">
        <f>Compoundage!E23</f>
        <v>0</v>
      </c>
      <c r="G224">
        <f>VLOOKUP(Recap!B224,'BASE DONNEES'!I:L,4,FALSE)</f>
        <v>0</v>
      </c>
    </row>
    <row r="225" spans="1:7" x14ac:dyDescent="0.2">
      <c r="A225" s="77" t="s">
        <v>46</v>
      </c>
      <c r="B225" s="65">
        <f>Compoundage!F22</f>
        <v>0</v>
      </c>
      <c r="C225" s="65">
        <v>0</v>
      </c>
      <c r="D225" s="65">
        <v>0</v>
      </c>
      <c r="E225" s="65"/>
      <c r="F225" s="68">
        <f>Compoundage!F23</f>
        <v>0</v>
      </c>
      <c r="G225">
        <f>VLOOKUP(Recap!B225,'BASE DONNEES'!I:L,4,FALSE)</f>
        <v>0</v>
      </c>
    </row>
    <row r="226" spans="1:7" x14ac:dyDescent="0.2">
      <c r="A226" s="77" t="s">
        <v>46</v>
      </c>
      <c r="B226" s="65">
        <f>Compoundage!G22</f>
        <v>0</v>
      </c>
      <c r="C226" s="65">
        <v>0</v>
      </c>
      <c r="D226" s="65">
        <v>0</v>
      </c>
      <c r="E226" s="65"/>
      <c r="F226" s="68">
        <f>Compoundage!G23</f>
        <v>0</v>
      </c>
      <c r="G226">
        <f>VLOOKUP(Recap!B226,'BASE DONNEES'!I:L,4,FALSE)</f>
        <v>0</v>
      </c>
    </row>
    <row r="227" spans="1:7" x14ac:dyDescent="0.2">
      <c r="A227" s="77" t="s">
        <v>46</v>
      </c>
      <c r="B227" s="65" t="str">
        <f>Compoundage!H22</f>
        <v>AW03C ; CWG0049407T</v>
      </c>
      <c r="C227" s="65" t="s">
        <v>366</v>
      </c>
      <c r="D227" s="65" t="s">
        <v>367</v>
      </c>
      <c r="E227" s="65" t="s">
        <v>407</v>
      </c>
      <c r="F227" s="68">
        <f>Compoundage!H23</f>
        <v>800</v>
      </c>
      <c r="G227" t="str">
        <f>VLOOKUP(Recap!B227,'BASE DONNEES'!I:L,4,FALSE)</f>
        <v>MAT</v>
      </c>
    </row>
    <row r="228" spans="1:7" x14ac:dyDescent="0.2">
      <c r="A228" s="77" t="s">
        <v>46</v>
      </c>
      <c r="B228" s="65">
        <f>Compoundage!C24</f>
        <v>0</v>
      </c>
      <c r="C228" s="65">
        <v>0</v>
      </c>
      <c r="D228" s="65">
        <v>0</v>
      </c>
      <c r="E228" s="65"/>
      <c r="F228" s="68">
        <f>Compoundage!C25</f>
        <v>0</v>
      </c>
      <c r="G228">
        <f>VLOOKUP(Recap!B228,'BASE DONNEES'!I:L,4,FALSE)</f>
        <v>0</v>
      </c>
    </row>
    <row r="229" spans="1:7" x14ac:dyDescent="0.2">
      <c r="A229" s="77" t="s">
        <v>46</v>
      </c>
      <c r="B229" s="65">
        <f>Compoundage!D24</f>
        <v>0</v>
      </c>
      <c r="C229" s="65">
        <v>0</v>
      </c>
      <c r="D229" s="65">
        <v>0</v>
      </c>
      <c r="E229" s="65"/>
      <c r="F229" s="68">
        <f>Compoundage!D25</f>
        <v>0</v>
      </c>
      <c r="G229">
        <f>VLOOKUP(Recap!B229,'BASE DONNEES'!I:L,4,FALSE)</f>
        <v>0</v>
      </c>
    </row>
    <row r="230" spans="1:7" x14ac:dyDescent="0.2">
      <c r="A230" s="77" t="s">
        <v>46</v>
      </c>
      <c r="B230" s="65">
        <f>Compoundage!E24</f>
        <v>0</v>
      </c>
      <c r="C230" s="65">
        <v>0</v>
      </c>
      <c r="D230" s="65">
        <v>0</v>
      </c>
      <c r="E230" s="65"/>
      <c r="F230" s="68">
        <f>Compoundage!E25</f>
        <v>0</v>
      </c>
      <c r="G230">
        <f>VLOOKUP(Recap!B230,'BASE DONNEES'!I:L,4,FALSE)</f>
        <v>0</v>
      </c>
    </row>
    <row r="231" spans="1:7" x14ac:dyDescent="0.2">
      <c r="A231" s="77" t="s">
        <v>46</v>
      </c>
      <c r="B231" s="65">
        <f>Compoundage!F24</f>
        <v>0</v>
      </c>
      <c r="C231" s="65">
        <v>0</v>
      </c>
      <c r="D231" s="65">
        <v>0</v>
      </c>
      <c r="E231" s="65"/>
      <c r="F231" s="68">
        <f>Compoundage!F25</f>
        <v>0</v>
      </c>
      <c r="G231">
        <f>VLOOKUP(Recap!B231,'BASE DONNEES'!I:L,4,FALSE)</f>
        <v>0</v>
      </c>
    </row>
    <row r="232" spans="1:7" x14ac:dyDescent="0.2">
      <c r="A232" s="77" t="s">
        <v>46</v>
      </c>
      <c r="B232" s="65" t="str">
        <f>Compoundage!G24</f>
        <v>AW03C ; CWG0049407T</v>
      </c>
      <c r="C232" s="65" t="s">
        <v>366</v>
      </c>
      <c r="D232" s="65" t="s">
        <v>367</v>
      </c>
      <c r="E232" s="65" t="s">
        <v>407</v>
      </c>
      <c r="F232" s="68">
        <f>Compoundage!G25</f>
        <v>800</v>
      </c>
      <c r="G232" t="str">
        <f>VLOOKUP(Recap!B232,'BASE DONNEES'!I:L,4,FALSE)</f>
        <v>MAT</v>
      </c>
    </row>
    <row r="233" spans="1:7" x14ac:dyDescent="0.2">
      <c r="A233" s="77" t="s">
        <v>46</v>
      </c>
      <c r="B233" s="65" t="str">
        <f>Compoundage!H24</f>
        <v>AW03C ; CWG0049407T</v>
      </c>
      <c r="C233" s="65" t="s">
        <v>366</v>
      </c>
      <c r="D233" s="65" t="s">
        <v>367</v>
      </c>
      <c r="E233" s="65" t="s">
        <v>407</v>
      </c>
      <c r="F233" s="68">
        <f>Compoundage!H25</f>
        <v>800</v>
      </c>
      <c r="G233" t="str">
        <f>VLOOKUP(Recap!B233,'BASE DONNEES'!I:L,4,FALSE)</f>
        <v>MAT</v>
      </c>
    </row>
    <row r="234" spans="1:7" x14ac:dyDescent="0.2">
      <c r="A234" s="77" t="s">
        <v>46</v>
      </c>
      <c r="B234" s="65" t="str">
        <f>Compoundage!H26</f>
        <v>AW03C ; CWG0049407T</v>
      </c>
      <c r="C234" s="65" t="s">
        <v>366</v>
      </c>
      <c r="D234" s="65" t="s">
        <v>367</v>
      </c>
      <c r="E234" s="65" t="s">
        <v>407</v>
      </c>
      <c r="F234" s="68">
        <f>Compoundage!H27</f>
        <v>1600</v>
      </c>
      <c r="G234" t="str">
        <f>VLOOKUP(Recap!B234,'BASE DONNEES'!I:L,4,FALSE)</f>
        <v>MAT</v>
      </c>
    </row>
    <row r="235" spans="1:7" x14ac:dyDescent="0.2">
      <c r="A235" s="77" t="s">
        <v>46</v>
      </c>
      <c r="B235" s="65">
        <f>Compoundage!C26</f>
        <v>0</v>
      </c>
      <c r="C235" s="65">
        <v>0</v>
      </c>
      <c r="D235" s="65">
        <v>0</v>
      </c>
      <c r="E235" s="65"/>
      <c r="F235" s="68">
        <f>Compoundage!C27</f>
        <v>0</v>
      </c>
      <c r="G235">
        <f>VLOOKUP(Recap!B235,'BASE DONNEES'!I:L,4,FALSE)</f>
        <v>0</v>
      </c>
    </row>
    <row r="236" spans="1:7" x14ac:dyDescent="0.2">
      <c r="A236" s="90" t="s">
        <v>428</v>
      </c>
      <c r="B236" s="65" t="str">
        <f>'Poudres OUEST'!C2</f>
        <v>AU78VF1 ; PER198/W012/BS</v>
      </c>
      <c r="C236" s="65" t="s">
        <v>113</v>
      </c>
      <c r="D236" s="65" t="s">
        <v>188</v>
      </c>
      <c r="E236" s="65" t="s">
        <v>72</v>
      </c>
      <c r="F236" s="68">
        <f>'Poudres OUEST'!C3</f>
        <v>1250</v>
      </c>
      <c r="G236" t="str">
        <f>VLOOKUP(Recap!B236,'BASE DONNEES'!I:L,4,FALSE)</f>
        <v>MAT</v>
      </c>
    </row>
    <row r="237" spans="1:7" x14ac:dyDescent="0.2">
      <c r="A237" s="90" t="s">
        <v>428</v>
      </c>
      <c r="B237" s="65" t="str">
        <f>'Poudres OUEST'!D2</f>
        <v>AU78VF1 ; PER198/W012/BS</v>
      </c>
      <c r="C237" s="65" t="s">
        <v>113</v>
      </c>
      <c r="D237" s="65" t="s">
        <v>188</v>
      </c>
      <c r="E237" s="65" t="s">
        <v>72</v>
      </c>
      <c r="F237" s="68">
        <f>'Poudres OUEST'!D3</f>
        <v>1250</v>
      </c>
      <c r="G237" t="str">
        <f>VLOOKUP(Recap!B237,'BASE DONNEES'!I:L,4,FALSE)</f>
        <v>MAT</v>
      </c>
    </row>
    <row r="238" spans="1:7" x14ac:dyDescent="0.2">
      <c r="A238" s="90" t="s">
        <v>428</v>
      </c>
      <c r="B238" s="65" t="str">
        <f>'Poudres OUEST'!E2</f>
        <v>AU78VF1 ; PER198/W012/BS</v>
      </c>
      <c r="C238" s="65" t="s">
        <v>113</v>
      </c>
      <c r="D238" s="65" t="s">
        <v>188</v>
      </c>
      <c r="E238" s="65" t="s">
        <v>72</v>
      </c>
      <c r="F238" s="68">
        <f>'Poudres OUEST'!E3</f>
        <v>1250</v>
      </c>
      <c r="G238" t="str">
        <f>VLOOKUP(Recap!B238,'BASE DONNEES'!I:L,4,FALSE)</f>
        <v>MAT</v>
      </c>
    </row>
    <row r="239" spans="1:7" x14ac:dyDescent="0.2">
      <c r="A239" s="90" t="s">
        <v>428</v>
      </c>
      <c r="B239" s="65" t="str">
        <f>'Poudres OUEST'!G2</f>
        <v>AN32 ; HFI7-Frosted</v>
      </c>
      <c r="C239" s="65" t="s">
        <v>109</v>
      </c>
      <c r="D239" s="65" t="s">
        <v>191</v>
      </c>
      <c r="E239" s="65" t="s">
        <v>105</v>
      </c>
      <c r="F239" s="68">
        <f>'Poudres OUEST'!G3</f>
        <v>1000</v>
      </c>
      <c r="G239" t="str">
        <f>VLOOKUP(Recap!B239,'BASE DONNEES'!I:L,4,FALSE)</f>
        <v>MAT</v>
      </c>
    </row>
    <row r="240" spans="1:7" x14ac:dyDescent="0.2">
      <c r="A240" s="90" t="s">
        <v>428</v>
      </c>
      <c r="B240" s="65" t="str">
        <f>'Poudres OUEST'!C4</f>
        <v>AU78VF1 ; PER198/W012/BS</v>
      </c>
      <c r="C240" s="65" t="s">
        <v>113</v>
      </c>
      <c r="D240" s="65" t="s">
        <v>188</v>
      </c>
      <c r="E240" s="65" t="s">
        <v>72</v>
      </c>
      <c r="F240" s="68">
        <f>'Poudres OUEST'!C5</f>
        <v>1250</v>
      </c>
      <c r="G240" t="str">
        <f>VLOOKUP(Recap!B240,'BASE DONNEES'!I:L,4,FALSE)</f>
        <v>MAT</v>
      </c>
    </row>
    <row r="241" spans="1:7" x14ac:dyDescent="0.2">
      <c r="A241" s="90" t="s">
        <v>428</v>
      </c>
      <c r="B241" s="65" t="str">
        <f>'Poudres OUEST'!D4</f>
        <v>AU78VF1 ; PER198/W012/BS</v>
      </c>
      <c r="C241" s="65" t="s">
        <v>113</v>
      </c>
      <c r="D241" s="65" t="s">
        <v>188</v>
      </c>
      <c r="E241" s="65" t="s">
        <v>72</v>
      </c>
      <c r="F241" s="68">
        <f>'Poudres OUEST'!D5</f>
        <v>1250</v>
      </c>
      <c r="G241" t="str">
        <f>VLOOKUP(Recap!B241,'BASE DONNEES'!I:L,4,FALSE)</f>
        <v>MAT</v>
      </c>
    </row>
    <row r="242" spans="1:7" x14ac:dyDescent="0.2">
      <c r="A242" s="90" t="s">
        <v>428</v>
      </c>
      <c r="B242" s="65">
        <f>'Poudres OUEST'!E4</f>
        <v>0</v>
      </c>
      <c r="C242" s="65">
        <v>0</v>
      </c>
      <c r="D242" s="65">
        <v>0</v>
      </c>
      <c r="E242" s="65"/>
      <c r="F242" s="68">
        <f>'Poudres OUEST'!E5</f>
        <v>0</v>
      </c>
      <c r="G242">
        <f>VLOOKUP(Recap!B242,'BASE DONNEES'!I:L,4,FALSE)</f>
        <v>0</v>
      </c>
    </row>
    <row r="243" spans="1:7" x14ac:dyDescent="0.2">
      <c r="A243" s="90" t="s">
        <v>428</v>
      </c>
      <c r="B243" s="65">
        <f>'Poudres OUEST'!G4</f>
        <v>0</v>
      </c>
      <c r="C243" s="65">
        <v>0</v>
      </c>
      <c r="D243" s="65">
        <v>0</v>
      </c>
      <c r="E243" s="65"/>
      <c r="F243" s="68">
        <f>'Poudres OUEST'!G5</f>
        <v>0</v>
      </c>
      <c r="G243">
        <f>VLOOKUP(Recap!B243,'BASE DONNEES'!I:L,4,FALSE)</f>
        <v>0</v>
      </c>
    </row>
    <row r="244" spans="1:7" x14ac:dyDescent="0.2">
      <c r="A244" s="90" t="s">
        <v>428</v>
      </c>
      <c r="B244" s="65" t="str">
        <f>'Poudres OUEST'!C6</f>
        <v>AU78VF1 ; PER198/W012/BS</v>
      </c>
      <c r="C244" s="65" t="s">
        <v>113</v>
      </c>
      <c r="D244" s="65" t="s">
        <v>188</v>
      </c>
      <c r="E244" s="65" t="s">
        <v>72</v>
      </c>
      <c r="F244" s="68">
        <f>'Poudres OUEST'!C7</f>
        <v>1250</v>
      </c>
      <c r="G244" t="str">
        <f>VLOOKUP(Recap!B244,'BASE DONNEES'!I:L,4,FALSE)</f>
        <v>MAT</v>
      </c>
    </row>
    <row r="245" spans="1:7" x14ac:dyDescent="0.2">
      <c r="A245" s="90" t="s">
        <v>428</v>
      </c>
      <c r="B245" s="65" t="str">
        <f>'Poudres OUEST'!D6</f>
        <v>AU78VF1 ; PER198/W012/BS</v>
      </c>
      <c r="C245" s="65" t="s">
        <v>113</v>
      </c>
      <c r="D245" s="65" t="s">
        <v>188</v>
      </c>
      <c r="E245" s="65" t="s">
        <v>72</v>
      </c>
      <c r="F245" s="68">
        <f>'Poudres OUEST'!D7</f>
        <v>1250</v>
      </c>
      <c r="G245" t="str">
        <f>VLOOKUP(Recap!B245,'BASE DONNEES'!I:L,4,FALSE)</f>
        <v>MAT</v>
      </c>
    </row>
    <row r="246" spans="1:7" x14ac:dyDescent="0.2">
      <c r="A246" s="90" t="s">
        <v>428</v>
      </c>
      <c r="B246" s="65">
        <f>'Poudres OUEST'!E6</f>
        <v>0</v>
      </c>
      <c r="C246" s="65">
        <v>0</v>
      </c>
      <c r="D246" s="65">
        <v>0</v>
      </c>
      <c r="E246" s="65"/>
      <c r="F246" s="68">
        <f>'Poudres OUEST'!E7</f>
        <v>0</v>
      </c>
      <c r="G246">
        <f>VLOOKUP(Recap!B246,'BASE DONNEES'!I:L,4,FALSE)</f>
        <v>0</v>
      </c>
    </row>
    <row r="247" spans="1:7" x14ac:dyDescent="0.2">
      <c r="A247" s="90" t="s">
        <v>428</v>
      </c>
      <c r="B247" s="65">
        <f>'Poudres OUEST'!G6</f>
        <v>0</v>
      </c>
      <c r="C247" s="65">
        <v>0</v>
      </c>
      <c r="D247" s="65">
        <v>0</v>
      </c>
      <c r="E247" s="65"/>
      <c r="F247" s="68">
        <f>'Poudres OUEST'!G7</f>
        <v>0</v>
      </c>
      <c r="G247">
        <f>VLOOKUP(Recap!B247,'BASE DONNEES'!I:L,4,FALSE)</f>
        <v>0</v>
      </c>
    </row>
    <row r="248" spans="1:7" x14ac:dyDescent="0.2">
      <c r="A248" s="90" t="s">
        <v>428</v>
      </c>
      <c r="B248" s="65" t="str">
        <f>'Poudres OUEST'!C8</f>
        <v>AU78VF1 ; PER198/W012/BS</v>
      </c>
      <c r="C248" s="65" t="s">
        <v>113</v>
      </c>
      <c r="D248" s="65" t="s">
        <v>188</v>
      </c>
      <c r="E248" s="65" t="s">
        <v>72</v>
      </c>
      <c r="F248" s="68">
        <f>'Poudres OUEST'!C9</f>
        <v>1250</v>
      </c>
      <c r="G248" t="str">
        <f>VLOOKUP(Recap!B248,'BASE DONNEES'!I:L,4,FALSE)</f>
        <v>MAT</v>
      </c>
    </row>
    <row r="249" spans="1:7" x14ac:dyDescent="0.2">
      <c r="A249" s="90" t="s">
        <v>428</v>
      </c>
      <c r="B249" s="65" t="str">
        <f>'Poudres OUEST'!D8</f>
        <v>AU78VF1 ; PER198/W012/BS</v>
      </c>
      <c r="C249" s="65" t="s">
        <v>113</v>
      </c>
      <c r="D249" s="65" t="s">
        <v>188</v>
      </c>
      <c r="E249" s="65" t="s">
        <v>72</v>
      </c>
      <c r="F249" s="68">
        <f>'Poudres OUEST'!D9</f>
        <v>1250</v>
      </c>
      <c r="G249" t="str">
        <f>VLOOKUP(Recap!B249,'BASE DONNEES'!I:L,4,FALSE)</f>
        <v>MAT</v>
      </c>
    </row>
    <row r="250" spans="1:7" x14ac:dyDescent="0.2">
      <c r="A250" s="90" t="s">
        <v>428</v>
      </c>
      <c r="B250" s="65" t="str">
        <f>'Poudres OUEST'!E8</f>
        <v>AU78VF1 ; PER198/W012/BS</v>
      </c>
      <c r="C250" s="65" t="s">
        <v>113</v>
      </c>
      <c r="D250" s="65" t="s">
        <v>188</v>
      </c>
      <c r="E250" s="65" t="s">
        <v>72</v>
      </c>
      <c r="F250" s="68">
        <f>'Poudres OUEST'!E9</f>
        <v>1250</v>
      </c>
      <c r="G250" t="str">
        <f>VLOOKUP(Recap!B250,'BASE DONNEES'!I:L,4,FALSE)</f>
        <v>MAT</v>
      </c>
    </row>
    <row r="251" spans="1:7" x14ac:dyDescent="0.2">
      <c r="A251" s="90" t="s">
        <v>428</v>
      </c>
      <c r="B251" s="65" t="str">
        <f>'Poudres OUEST'!G8</f>
        <v>AN32 ; HFI7-Frosted</v>
      </c>
      <c r="C251" s="65" t="s">
        <v>109</v>
      </c>
      <c r="D251" s="65" t="s">
        <v>191</v>
      </c>
      <c r="E251" s="65" t="s">
        <v>105</v>
      </c>
      <c r="F251" s="68">
        <f>'Poudres OUEST'!G9</f>
        <v>1000</v>
      </c>
      <c r="G251" t="str">
        <f>VLOOKUP(Recap!B251,'BASE DONNEES'!I:L,4,FALSE)</f>
        <v>MAT</v>
      </c>
    </row>
    <row r="252" spans="1:7" x14ac:dyDescent="0.2">
      <c r="A252" s="90" t="s">
        <v>428</v>
      </c>
      <c r="B252" s="65" t="str">
        <f>'Poudres OUEST'!C10</f>
        <v>AU78VF1 ; PER198/W012/BS</v>
      </c>
      <c r="C252" s="65" t="s">
        <v>113</v>
      </c>
      <c r="D252" s="65" t="s">
        <v>188</v>
      </c>
      <c r="E252" s="65" t="s">
        <v>72</v>
      </c>
      <c r="F252" s="68">
        <f>'Poudres OUEST'!C11</f>
        <v>1250</v>
      </c>
      <c r="G252" t="str">
        <f>VLOOKUP(Recap!B252,'BASE DONNEES'!I:L,4,FALSE)</f>
        <v>MAT</v>
      </c>
    </row>
    <row r="253" spans="1:7" x14ac:dyDescent="0.2">
      <c r="A253" s="90" t="s">
        <v>428</v>
      </c>
      <c r="B253" s="65" t="str">
        <f>'Poudres OUEST'!D10</f>
        <v>AU78VF1 ; PER198/W012/BS</v>
      </c>
      <c r="C253" s="65" t="s">
        <v>113</v>
      </c>
      <c r="D253" s="65" t="s">
        <v>188</v>
      </c>
      <c r="E253" s="65" t="s">
        <v>72</v>
      </c>
      <c r="F253" s="68">
        <f>'Poudres OUEST'!D11</f>
        <v>1250</v>
      </c>
      <c r="G253" t="str">
        <f>VLOOKUP(Recap!B253,'BASE DONNEES'!I:L,4,FALSE)</f>
        <v>MAT</v>
      </c>
    </row>
    <row r="254" spans="1:7" x14ac:dyDescent="0.2">
      <c r="A254" s="90" t="s">
        <v>428</v>
      </c>
      <c r="B254" s="65" t="str">
        <f>'Poudres OUEST'!E10</f>
        <v>AU78VF1 ; PER198/W012/BS</v>
      </c>
      <c r="C254" s="65" t="s">
        <v>113</v>
      </c>
      <c r="D254" s="65" t="s">
        <v>188</v>
      </c>
      <c r="E254" s="65" t="s">
        <v>72</v>
      </c>
      <c r="F254" s="68">
        <f>'Poudres OUEST'!E11</f>
        <v>1250</v>
      </c>
      <c r="G254" t="str">
        <f>VLOOKUP(Recap!B254,'BASE DONNEES'!I:L,4,FALSE)</f>
        <v>MAT</v>
      </c>
    </row>
    <row r="255" spans="1:7" x14ac:dyDescent="0.2">
      <c r="A255" s="90" t="s">
        <v>428</v>
      </c>
      <c r="B255" s="65" t="str">
        <f>'Poudres OUEST'!G10</f>
        <v>AN32 ; HFI7-Frosted</v>
      </c>
      <c r="C255" s="65" t="s">
        <v>109</v>
      </c>
      <c r="D255" s="65" t="s">
        <v>191</v>
      </c>
      <c r="E255" s="65" t="s">
        <v>105</v>
      </c>
      <c r="F255" s="68">
        <f>'Poudres OUEST'!G11</f>
        <v>1000</v>
      </c>
      <c r="G255" t="str">
        <f>VLOOKUP(Recap!B255,'BASE DONNEES'!I:L,4,FALSE)</f>
        <v>MAT</v>
      </c>
    </row>
    <row r="256" spans="1:7" x14ac:dyDescent="0.2">
      <c r="A256" s="90" t="s">
        <v>428</v>
      </c>
      <c r="B256" s="65" t="str">
        <f>'Poudres OUEST'!C12</f>
        <v>AU78VF1 ; PER198/W012/BS</v>
      </c>
      <c r="C256" s="65" t="s">
        <v>113</v>
      </c>
      <c r="D256" s="65" t="s">
        <v>188</v>
      </c>
      <c r="E256" s="65" t="s">
        <v>72</v>
      </c>
      <c r="F256" s="68">
        <f>'Poudres OUEST'!C13</f>
        <v>1250</v>
      </c>
      <c r="G256" t="str">
        <f>VLOOKUP(Recap!B256,'BASE DONNEES'!I:L,4,FALSE)</f>
        <v>MAT</v>
      </c>
    </row>
    <row r="257" spans="1:7" x14ac:dyDescent="0.2">
      <c r="A257" s="90" t="s">
        <v>428</v>
      </c>
      <c r="B257" s="65" t="str">
        <f>'Poudres OUEST'!D12</f>
        <v>AU78VF1 ; PER198/W012/BS</v>
      </c>
      <c r="C257" s="65" t="s">
        <v>113</v>
      </c>
      <c r="D257" s="65" t="s">
        <v>188</v>
      </c>
      <c r="E257" s="65" t="s">
        <v>72</v>
      </c>
      <c r="F257" s="68">
        <f>'Poudres OUEST'!D13</f>
        <v>1250</v>
      </c>
      <c r="G257" t="str">
        <f>VLOOKUP(Recap!B257,'BASE DONNEES'!I:L,4,FALSE)</f>
        <v>MAT</v>
      </c>
    </row>
    <row r="258" spans="1:7" x14ac:dyDescent="0.2">
      <c r="A258" s="90" t="s">
        <v>428</v>
      </c>
      <c r="B258" s="65" t="str">
        <f>'Poudres OUEST'!E12</f>
        <v>AU78VF1 ; PER198/W012/BS</v>
      </c>
      <c r="C258" s="65" t="s">
        <v>113</v>
      </c>
      <c r="D258" s="65" t="s">
        <v>188</v>
      </c>
      <c r="E258" s="65" t="s">
        <v>72</v>
      </c>
      <c r="F258" s="68">
        <f>'Poudres OUEST'!E13</f>
        <v>1250</v>
      </c>
      <c r="G258" t="str">
        <f>VLOOKUP(Recap!B258,'BASE DONNEES'!I:L,4,FALSE)</f>
        <v>MAT</v>
      </c>
    </row>
    <row r="259" spans="1:7" x14ac:dyDescent="0.2">
      <c r="A259" s="90" t="s">
        <v>428</v>
      </c>
      <c r="B259" s="65">
        <f>'Poudres OUEST'!G12</f>
        <v>0</v>
      </c>
      <c r="C259" s="65">
        <v>0</v>
      </c>
      <c r="D259" s="65">
        <v>0</v>
      </c>
      <c r="E259" s="65"/>
      <c r="F259" s="68">
        <f>'Poudres OUEST'!G13</f>
        <v>0</v>
      </c>
      <c r="G259">
        <f>VLOOKUP(Recap!B259,'BASE DONNEES'!I:L,4,FALSE)</f>
        <v>0</v>
      </c>
    </row>
    <row r="260" spans="1:7" x14ac:dyDescent="0.2">
      <c r="A260" s="90" t="s">
        <v>428</v>
      </c>
      <c r="B260" s="65" t="str">
        <f>'Poudres OUEST'!C14</f>
        <v>AU78VF1 ; PER198/W012/BS</v>
      </c>
      <c r="C260" s="65" t="s">
        <v>113</v>
      </c>
      <c r="D260" s="65" t="s">
        <v>188</v>
      </c>
      <c r="E260" s="65" t="s">
        <v>72</v>
      </c>
      <c r="F260" s="68">
        <f>'Poudres OUEST'!C15</f>
        <v>1250</v>
      </c>
      <c r="G260" t="str">
        <f>VLOOKUP(Recap!B260,'BASE DONNEES'!I:L,4,FALSE)</f>
        <v>MAT</v>
      </c>
    </row>
    <row r="261" spans="1:7" x14ac:dyDescent="0.2">
      <c r="A261" s="90" t="s">
        <v>428</v>
      </c>
      <c r="B261" s="65" t="str">
        <f>'Poudres OUEST'!D14</f>
        <v>AU78VF1 ; PER198/W012/BS</v>
      </c>
      <c r="C261" s="65" t="s">
        <v>113</v>
      </c>
      <c r="D261" s="65" t="s">
        <v>188</v>
      </c>
      <c r="E261" s="65" t="s">
        <v>72</v>
      </c>
      <c r="F261" s="68">
        <f>'Poudres OUEST'!D15</f>
        <v>1250</v>
      </c>
      <c r="G261" t="str">
        <f>VLOOKUP(Recap!B261,'BASE DONNEES'!I:L,4,FALSE)</f>
        <v>MAT</v>
      </c>
    </row>
    <row r="262" spans="1:7" x14ac:dyDescent="0.2">
      <c r="A262" s="90" t="s">
        <v>428</v>
      </c>
      <c r="B262" s="65" t="str">
        <f>'Poudres OUEST'!E14</f>
        <v>AU78VF1 ; PER198/W012/BS</v>
      </c>
      <c r="C262" s="65" t="s">
        <v>113</v>
      </c>
      <c r="D262" s="65" t="s">
        <v>188</v>
      </c>
      <c r="E262" s="65" t="s">
        <v>72</v>
      </c>
      <c r="F262" s="68">
        <f>'Poudres OUEST'!E15</f>
        <v>1250</v>
      </c>
      <c r="G262" t="str">
        <f>VLOOKUP(Recap!B262,'BASE DONNEES'!I:L,4,FALSE)</f>
        <v>MAT</v>
      </c>
    </row>
    <row r="263" spans="1:7" x14ac:dyDescent="0.2">
      <c r="A263" s="90" t="s">
        <v>428</v>
      </c>
      <c r="B263" s="65" t="str">
        <f>'Poudres OUEST'!G14</f>
        <v>AN32 ; HFI7-Frosted</v>
      </c>
      <c r="C263" s="65" t="s">
        <v>109</v>
      </c>
      <c r="D263" s="65" t="s">
        <v>191</v>
      </c>
      <c r="E263" s="65" t="s">
        <v>105</v>
      </c>
      <c r="F263" s="68">
        <f>'Poudres OUEST'!G15</f>
        <v>1000</v>
      </c>
      <c r="G263" t="str">
        <f>VLOOKUP(Recap!B263,'BASE DONNEES'!I:L,4,FALSE)</f>
        <v>MAT</v>
      </c>
    </row>
    <row r="264" spans="1:7" x14ac:dyDescent="0.2">
      <c r="A264" s="90" t="s">
        <v>428</v>
      </c>
      <c r="B264" s="65" t="str">
        <f>'Poudres OUEST'!C16</f>
        <v>AU78VF1 ; PER198/W012/BS</v>
      </c>
      <c r="C264" s="65" t="s">
        <v>113</v>
      </c>
      <c r="D264" s="65" t="s">
        <v>188</v>
      </c>
      <c r="E264" s="65" t="s">
        <v>72</v>
      </c>
      <c r="F264" s="68">
        <f>'Poudres OUEST'!C17</f>
        <v>971</v>
      </c>
      <c r="G264" t="str">
        <f>VLOOKUP(Recap!B264,'BASE DONNEES'!I:L,4,FALSE)</f>
        <v>MAT</v>
      </c>
    </row>
    <row r="265" spans="1:7" x14ac:dyDescent="0.2">
      <c r="A265" s="90" t="s">
        <v>428</v>
      </c>
      <c r="B265" s="65" t="str">
        <f>'Poudres OUEST'!D16</f>
        <v>AU78VF1 ; PER198/W012/BS</v>
      </c>
      <c r="C265" s="65" t="s">
        <v>113</v>
      </c>
      <c r="D265" s="65" t="s">
        <v>188</v>
      </c>
      <c r="E265" s="65" t="s">
        <v>72</v>
      </c>
      <c r="F265" s="68">
        <f>'Poudres OUEST'!D17</f>
        <v>1250</v>
      </c>
      <c r="G265" t="str">
        <f>VLOOKUP(Recap!B265,'BASE DONNEES'!I:L,4,FALSE)</f>
        <v>MAT</v>
      </c>
    </row>
    <row r="266" spans="1:7" x14ac:dyDescent="0.2">
      <c r="A266" s="90" t="s">
        <v>428</v>
      </c>
      <c r="B266" s="65" t="str">
        <f>'Poudres OUEST'!E16</f>
        <v>AU78VF1 ; PER198/W012/BS</v>
      </c>
      <c r="C266" s="65" t="s">
        <v>113</v>
      </c>
      <c r="D266" s="65" t="s">
        <v>188</v>
      </c>
      <c r="E266" s="65" t="s">
        <v>72</v>
      </c>
      <c r="F266" s="68">
        <f>'Poudres OUEST'!E17</f>
        <v>1000</v>
      </c>
      <c r="G266" t="str">
        <f>VLOOKUP(Recap!B266,'BASE DONNEES'!I:L,4,FALSE)</f>
        <v>MAT</v>
      </c>
    </row>
    <row r="267" spans="1:7" x14ac:dyDescent="0.2">
      <c r="A267" s="90" t="s">
        <v>428</v>
      </c>
      <c r="B267" s="65" t="str">
        <f>'Poudres OUEST'!G16</f>
        <v>AN32 ; HFI7-Frosted</v>
      </c>
      <c r="C267" s="65" t="s">
        <v>109</v>
      </c>
      <c r="D267" s="65" t="s">
        <v>191</v>
      </c>
      <c r="E267" s="65" t="s">
        <v>105</v>
      </c>
      <c r="F267" s="68">
        <f>'Poudres OUEST'!G17</f>
        <v>1000</v>
      </c>
      <c r="G267" t="str">
        <f>VLOOKUP(Recap!B267,'BASE DONNEES'!I:L,4,FALSE)</f>
        <v>MAT</v>
      </c>
    </row>
    <row r="268" spans="1:7" x14ac:dyDescent="0.2">
      <c r="A268" s="90" t="s">
        <v>428</v>
      </c>
      <c r="B268" s="65" t="str">
        <f>'Poudres OUEST'!C18</f>
        <v>AU78VF1 ; PER198/W012/BS</v>
      </c>
      <c r="C268" s="65" t="s">
        <v>113</v>
      </c>
      <c r="D268" s="65" t="s">
        <v>188</v>
      </c>
      <c r="E268" s="65" t="s">
        <v>72</v>
      </c>
      <c r="F268" s="68">
        <f>'Poudres OUEST'!C19</f>
        <v>750</v>
      </c>
      <c r="G268" t="str">
        <f>VLOOKUP(Recap!B268,'BASE DONNEES'!I:L,4,FALSE)</f>
        <v>MAT</v>
      </c>
    </row>
    <row r="269" spans="1:7" x14ac:dyDescent="0.2">
      <c r="A269" s="90" t="s">
        <v>428</v>
      </c>
      <c r="B269" s="65" t="str">
        <f>'Poudres OUEST'!D18</f>
        <v>AU78VF1 ; PER198/W012/BS</v>
      </c>
      <c r="C269" s="65" t="s">
        <v>113</v>
      </c>
      <c r="D269" s="65" t="s">
        <v>188</v>
      </c>
      <c r="E269" s="65" t="s">
        <v>72</v>
      </c>
      <c r="F269" s="68">
        <f>'Poudres OUEST'!D19</f>
        <v>1250</v>
      </c>
      <c r="G269" t="str">
        <f>VLOOKUP(Recap!B269,'BASE DONNEES'!I:L,4,FALSE)</f>
        <v>MAT</v>
      </c>
    </row>
    <row r="270" spans="1:7" x14ac:dyDescent="0.2">
      <c r="A270" s="90" t="s">
        <v>428</v>
      </c>
      <c r="B270" s="65" t="str">
        <f>'Poudres OUEST'!E18</f>
        <v>AU78VF1 ; PER198/W012/BS</v>
      </c>
      <c r="C270" s="65" t="s">
        <v>113</v>
      </c>
      <c r="D270" s="65" t="s">
        <v>188</v>
      </c>
      <c r="E270" s="65" t="s">
        <v>72</v>
      </c>
      <c r="F270" s="68">
        <f>'Poudres OUEST'!E19</f>
        <v>1250</v>
      </c>
      <c r="G270" t="str">
        <f>VLOOKUP(Recap!B270,'BASE DONNEES'!I:L,4,FALSE)</f>
        <v>MAT</v>
      </c>
    </row>
    <row r="271" spans="1:7" x14ac:dyDescent="0.2">
      <c r="A271" s="90" t="s">
        <v>428</v>
      </c>
      <c r="B271" s="65" t="str">
        <f>'Poudres OUEST'!G18</f>
        <v>AN32 ; HFI7-Frosted</v>
      </c>
      <c r="C271" s="65" t="s">
        <v>109</v>
      </c>
      <c r="D271" s="65" t="s">
        <v>191</v>
      </c>
      <c r="E271" s="65" t="s">
        <v>105</v>
      </c>
      <c r="F271" s="68">
        <f>'Poudres OUEST'!G19</f>
        <v>1250</v>
      </c>
      <c r="G271" t="str">
        <f>VLOOKUP(Recap!B271,'BASE DONNEES'!I:L,4,FALSE)</f>
        <v>MAT</v>
      </c>
    </row>
    <row r="272" spans="1:7" x14ac:dyDescent="0.2">
      <c r="A272" s="90" t="s">
        <v>428</v>
      </c>
      <c r="B272" s="65">
        <f>'Poudres OUEST'!F2</f>
        <v>0</v>
      </c>
      <c r="C272" s="65">
        <v>0</v>
      </c>
      <c r="D272" s="65">
        <v>0</v>
      </c>
      <c r="E272" s="65"/>
      <c r="F272" s="68">
        <f>'Poudres OUEST'!F3</f>
        <v>0</v>
      </c>
      <c r="G272">
        <f>VLOOKUP(Recap!B272,'BASE DONNEES'!I:L,4,FALSE)</f>
        <v>0</v>
      </c>
    </row>
    <row r="273" spans="1:7" x14ac:dyDescent="0.2">
      <c r="A273" s="90" t="s">
        <v>428</v>
      </c>
      <c r="B273" s="65">
        <f>'Poudres OUEST'!H2</f>
        <v>0</v>
      </c>
      <c r="C273" s="65">
        <v>0</v>
      </c>
      <c r="D273" s="65">
        <v>0</v>
      </c>
      <c r="E273" s="65"/>
      <c r="F273" s="68">
        <f>'Poudres OUEST'!H3</f>
        <v>0</v>
      </c>
      <c r="G273">
        <f>VLOOKUP(Recap!B273,'BASE DONNEES'!I:L,4,FALSE)</f>
        <v>0</v>
      </c>
    </row>
    <row r="274" spans="1:7" x14ac:dyDescent="0.2">
      <c r="A274" s="90" t="s">
        <v>428</v>
      </c>
      <c r="B274" s="65">
        <f>'Poudres OUEST'!I2</f>
        <v>0</v>
      </c>
      <c r="C274" s="65">
        <v>0</v>
      </c>
      <c r="D274" s="65">
        <v>0</v>
      </c>
      <c r="E274" s="65"/>
      <c r="F274" s="68">
        <f>'Poudres OUEST'!I3</f>
        <v>0</v>
      </c>
      <c r="G274">
        <f>VLOOKUP(Recap!B274,'BASE DONNEES'!I:L,4,FALSE)</f>
        <v>0</v>
      </c>
    </row>
    <row r="275" spans="1:7" x14ac:dyDescent="0.2">
      <c r="A275" s="90" t="s">
        <v>428</v>
      </c>
      <c r="B275" s="65">
        <f>'Poudres OUEST'!F4</f>
        <v>0</v>
      </c>
      <c r="C275" s="65">
        <v>0</v>
      </c>
      <c r="D275" s="65">
        <v>0</v>
      </c>
      <c r="E275" s="65"/>
      <c r="F275" s="68">
        <f>'Poudres OUEST'!F5</f>
        <v>0</v>
      </c>
      <c r="G275">
        <f>VLOOKUP(Recap!B275,'BASE DONNEES'!I:L,4,FALSE)</f>
        <v>0</v>
      </c>
    </row>
    <row r="276" spans="1:7" x14ac:dyDescent="0.2">
      <c r="A276" s="90" t="s">
        <v>428</v>
      </c>
      <c r="B276" s="65">
        <f>'Poudres OUEST'!H4</f>
        <v>0</v>
      </c>
      <c r="C276" s="65">
        <v>0</v>
      </c>
      <c r="D276" s="65">
        <v>0</v>
      </c>
      <c r="E276" s="65"/>
      <c r="F276" s="68">
        <f>'Poudres OUEST'!H5</f>
        <v>0</v>
      </c>
      <c r="G276">
        <f>VLOOKUP(Recap!B276,'BASE DONNEES'!I:L,4,FALSE)</f>
        <v>0</v>
      </c>
    </row>
    <row r="277" spans="1:7" x14ac:dyDescent="0.2">
      <c r="A277" s="90" t="s">
        <v>428</v>
      </c>
      <c r="B277" s="65">
        <f>'Poudres OUEST'!I4</f>
        <v>0</v>
      </c>
      <c r="C277" s="65">
        <v>0</v>
      </c>
      <c r="D277" s="65">
        <v>0</v>
      </c>
      <c r="E277" s="65"/>
      <c r="F277" s="68">
        <f>'Poudres OUEST'!I5</f>
        <v>0</v>
      </c>
      <c r="G277">
        <f>VLOOKUP(Recap!B277,'BASE DONNEES'!I:L,4,FALSE)</f>
        <v>0</v>
      </c>
    </row>
    <row r="278" spans="1:7" x14ac:dyDescent="0.2">
      <c r="A278" s="90" t="s">
        <v>428</v>
      </c>
      <c r="B278" s="65">
        <f>'Poudres OUEST'!F6</f>
        <v>0</v>
      </c>
      <c r="C278" s="65">
        <v>0</v>
      </c>
      <c r="D278" s="65">
        <v>0</v>
      </c>
      <c r="E278" s="65"/>
      <c r="F278" s="68">
        <f>'Poudres OUEST'!F7</f>
        <v>0</v>
      </c>
      <c r="G278">
        <f>VLOOKUP(Recap!B278,'BASE DONNEES'!I:L,4,FALSE)</f>
        <v>0</v>
      </c>
    </row>
    <row r="279" spans="1:7" x14ac:dyDescent="0.2">
      <c r="A279" s="90" t="s">
        <v>428</v>
      </c>
      <c r="B279" s="65">
        <f>'Poudres OUEST'!H6</f>
        <v>0</v>
      </c>
      <c r="C279" s="65">
        <v>0</v>
      </c>
      <c r="D279" s="65">
        <v>0</v>
      </c>
      <c r="E279" s="65"/>
      <c r="F279" s="68">
        <f>'Poudres OUEST'!H7</f>
        <v>0</v>
      </c>
      <c r="G279">
        <f>VLOOKUP(Recap!B279,'BASE DONNEES'!I:L,4,FALSE)</f>
        <v>0</v>
      </c>
    </row>
    <row r="280" spans="1:7" x14ac:dyDescent="0.2">
      <c r="A280" s="90" t="s">
        <v>428</v>
      </c>
      <c r="B280" s="65">
        <f>'Poudres OUEST'!I6</f>
        <v>0</v>
      </c>
      <c r="C280" s="65">
        <v>0</v>
      </c>
      <c r="D280" s="65">
        <v>0</v>
      </c>
      <c r="E280" s="65"/>
      <c r="F280" s="68">
        <f>'Poudres OUEST'!I7</f>
        <v>0</v>
      </c>
      <c r="G280">
        <f>VLOOKUP(Recap!B280,'BASE DONNEES'!I:L,4,FALSE)</f>
        <v>0</v>
      </c>
    </row>
    <row r="281" spans="1:7" x14ac:dyDescent="0.2">
      <c r="A281" s="90" t="s">
        <v>428</v>
      </c>
      <c r="B281" s="65">
        <f>'Poudres OUEST'!F8</f>
        <v>0</v>
      </c>
      <c r="C281" s="65">
        <v>0</v>
      </c>
      <c r="D281" s="65">
        <v>0</v>
      </c>
      <c r="E281" s="65"/>
      <c r="F281" s="68">
        <f>'Poudres OUEST'!F9</f>
        <v>0</v>
      </c>
      <c r="G281">
        <f>VLOOKUP(Recap!B281,'BASE DONNEES'!I:L,4,FALSE)</f>
        <v>0</v>
      </c>
    </row>
    <row r="282" spans="1:7" x14ac:dyDescent="0.2">
      <c r="A282" s="90" t="s">
        <v>428</v>
      </c>
      <c r="B282" s="65" t="str">
        <f>'Poudres OUEST'!H8</f>
        <v>AU83 ; PER198/G070/AB</v>
      </c>
      <c r="C282" s="65" t="s">
        <v>443</v>
      </c>
      <c r="D282" s="65" t="s">
        <v>444</v>
      </c>
      <c r="E282" s="65" t="s">
        <v>73</v>
      </c>
      <c r="F282" s="68">
        <f>'Poudres OUEST'!H9</f>
        <v>1250</v>
      </c>
      <c r="G282" t="str">
        <f>VLOOKUP(Recap!B282,'BASE DONNEES'!I:L,4,FALSE)</f>
        <v>MAT</v>
      </c>
    </row>
    <row r="283" spans="1:7" x14ac:dyDescent="0.2">
      <c r="A283" s="90" t="s">
        <v>428</v>
      </c>
      <c r="B283" s="65">
        <f>'Poudres OUEST'!I8</f>
        <v>0</v>
      </c>
      <c r="C283" s="65">
        <v>0</v>
      </c>
      <c r="D283" s="65">
        <v>0</v>
      </c>
      <c r="E283" s="65"/>
      <c r="F283" s="68">
        <f>'Poudres OUEST'!I9</f>
        <v>0</v>
      </c>
      <c r="G283">
        <f>VLOOKUP(Recap!B283,'BASE DONNEES'!I:L,4,FALSE)</f>
        <v>0</v>
      </c>
    </row>
    <row r="284" spans="1:7" x14ac:dyDescent="0.2">
      <c r="A284" s="90" t="s">
        <v>428</v>
      </c>
      <c r="B284" s="65">
        <f>'Poudres OUEST'!F10</f>
        <v>0</v>
      </c>
      <c r="C284" s="65">
        <v>0</v>
      </c>
      <c r="D284" s="65">
        <v>0</v>
      </c>
      <c r="E284" s="65"/>
      <c r="F284" s="68">
        <f>'Poudres OUEST'!F11</f>
        <v>0</v>
      </c>
      <c r="G284">
        <f>VLOOKUP(Recap!B284,'BASE DONNEES'!I:L,4,FALSE)</f>
        <v>0</v>
      </c>
    </row>
    <row r="285" spans="1:7" x14ac:dyDescent="0.2">
      <c r="A285" s="90" t="s">
        <v>428</v>
      </c>
      <c r="B285" s="65">
        <f>'Poudres OUEST'!H10</f>
        <v>0</v>
      </c>
      <c r="C285" s="65">
        <v>0</v>
      </c>
      <c r="D285" s="65">
        <v>0</v>
      </c>
      <c r="E285" s="65"/>
      <c r="F285" s="68">
        <f>'Poudres OUEST'!H11</f>
        <v>0</v>
      </c>
      <c r="G285">
        <f>VLOOKUP(Recap!B285,'BASE DONNEES'!I:L,4,FALSE)</f>
        <v>0</v>
      </c>
    </row>
    <row r="286" spans="1:7" x14ac:dyDescent="0.2">
      <c r="A286" s="90" t="s">
        <v>428</v>
      </c>
      <c r="B286" s="65">
        <f>'Poudres OUEST'!I10</f>
        <v>0</v>
      </c>
      <c r="C286" s="65">
        <v>0</v>
      </c>
      <c r="D286" s="65">
        <v>0</v>
      </c>
      <c r="E286" s="65"/>
      <c r="F286" s="68">
        <f>'Poudres OUEST'!I11</f>
        <v>0</v>
      </c>
      <c r="G286">
        <f>VLOOKUP(Recap!B286,'BASE DONNEES'!I:L,4,FALSE)</f>
        <v>0</v>
      </c>
    </row>
    <row r="287" spans="1:7" x14ac:dyDescent="0.2">
      <c r="A287" s="90" t="s">
        <v>428</v>
      </c>
      <c r="B287" s="65">
        <f>'Poudres OUEST'!F12</f>
        <v>0</v>
      </c>
      <c r="C287" s="65">
        <v>0</v>
      </c>
      <c r="D287" s="65">
        <v>0</v>
      </c>
      <c r="E287" s="65"/>
      <c r="F287" s="68">
        <f>'Poudres OUEST'!F13</f>
        <v>0</v>
      </c>
      <c r="G287">
        <f>VLOOKUP(Recap!B287,'BASE DONNEES'!I:L,4,FALSE)</f>
        <v>0</v>
      </c>
    </row>
    <row r="288" spans="1:7" x14ac:dyDescent="0.2">
      <c r="A288" s="90" t="s">
        <v>428</v>
      </c>
      <c r="B288" s="65">
        <f>'Poudres OUEST'!H12</f>
        <v>0</v>
      </c>
      <c r="C288" s="65">
        <v>0</v>
      </c>
      <c r="D288" s="65">
        <v>0</v>
      </c>
      <c r="E288" s="65"/>
      <c r="F288" s="68">
        <f>'Poudres OUEST'!H13</f>
        <v>0</v>
      </c>
      <c r="G288">
        <f>VLOOKUP(Recap!B288,'BASE DONNEES'!I:L,4,FALSE)</f>
        <v>0</v>
      </c>
    </row>
    <row r="289" spans="1:7" x14ac:dyDescent="0.2">
      <c r="A289" s="90" t="s">
        <v>428</v>
      </c>
      <c r="B289" s="65">
        <f>'Poudres OUEST'!I12</f>
        <v>0</v>
      </c>
      <c r="C289" s="65">
        <v>0</v>
      </c>
      <c r="D289" s="65">
        <v>0</v>
      </c>
      <c r="E289" s="65"/>
      <c r="F289" s="68">
        <f>'Poudres OUEST'!I13</f>
        <v>0</v>
      </c>
      <c r="G289">
        <f>VLOOKUP(Recap!B289,'BASE DONNEES'!I:L,4,FALSE)</f>
        <v>0</v>
      </c>
    </row>
    <row r="290" spans="1:7" x14ac:dyDescent="0.2">
      <c r="A290" s="90" t="s">
        <v>428</v>
      </c>
      <c r="B290" s="65">
        <f>'Poudres OUEST'!F14</f>
        <v>0</v>
      </c>
      <c r="C290" s="65">
        <v>0</v>
      </c>
      <c r="D290" s="65">
        <v>0</v>
      </c>
      <c r="E290" s="65"/>
      <c r="F290" s="68">
        <f>'Poudres OUEST'!F15</f>
        <v>0</v>
      </c>
      <c r="G290">
        <f>VLOOKUP(Recap!B290,'BASE DONNEES'!I:L,4,FALSE)</f>
        <v>0</v>
      </c>
    </row>
    <row r="291" spans="1:7" x14ac:dyDescent="0.2">
      <c r="A291" s="90" t="s">
        <v>428</v>
      </c>
      <c r="B291" s="65" t="str">
        <f>'Poudres OUEST'!H14</f>
        <v>AU83 ; PER198/G070/AB</v>
      </c>
      <c r="C291" s="65" t="s">
        <v>443</v>
      </c>
      <c r="D291" s="65" t="s">
        <v>444</v>
      </c>
      <c r="E291" s="65" t="s">
        <v>73</v>
      </c>
      <c r="F291" s="68">
        <f>'Poudres OUEST'!H15</f>
        <v>1250</v>
      </c>
      <c r="G291" t="str">
        <f>VLOOKUP(Recap!B291,'BASE DONNEES'!I:L,4,FALSE)</f>
        <v>MAT</v>
      </c>
    </row>
    <row r="292" spans="1:7" x14ac:dyDescent="0.2">
      <c r="A292" s="90" t="s">
        <v>428</v>
      </c>
      <c r="B292" s="65">
        <f>'Poudres OUEST'!I14</f>
        <v>0</v>
      </c>
      <c r="C292" s="65">
        <v>0</v>
      </c>
      <c r="D292" s="65">
        <v>0</v>
      </c>
      <c r="E292" s="65"/>
      <c r="F292" s="68">
        <f>'Poudres OUEST'!I15</f>
        <v>0</v>
      </c>
      <c r="G292">
        <f>VLOOKUP(Recap!B292,'BASE DONNEES'!I:L,4,FALSE)</f>
        <v>0</v>
      </c>
    </row>
    <row r="293" spans="1:7" x14ac:dyDescent="0.2">
      <c r="A293" s="90" t="s">
        <v>428</v>
      </c>
      <c r="B293" s="65">
        <f>'Poudres OUEST'!F16</f>
        <v>0</v>
      </c>
      <c r="C293" s="65">
        <v>0</v>
      </c>
      <c r="D293" s="65">
        <v>0</v>
      </c>
      <c r="E293" s="65"/>
      <c r="F293" s="68">
        <f>'Poudres OUEST'!F17</f>
        <v>0</v>
      </c>
      <c r="G293">
        <f>VLOOKUP(Recap!B293,'BASE DONNEES'!I:L,4,FALSE)</f>
        <v>0</v>
      </c>
    </row>
    <row r="294" spans="1:7" x14ac:dyDescent="0.2">
      <c r="A294" s="90" t="s">
        <v>428</v>
      </c>
      <c r="B294" s="65">
        <f>'Poudres OUEST'!H16</f>
        <v>0</v>
      </c>
      <c r="C294" s="65">
        <v>0</v>
      </c>
      <c r="D294" s="65">
        <v>0</v>
      </c>
      <c r="E294" s="65"/>
      <c r="F294" s="68">
        <f>'Poudres OUEST'!H17</f>
        <v>0</v>
      </c>
      <c r="G294">
        <f>VLOOKUP(Recap!B294,'BASE DONNEES'!I:L,4,FALSE)</f>
        <v>0</v>
      </c>
    </row>
    <row r="295" spans="1:7" x14ac:dyDescent="0.2">
      <c r="A295" s="90" t="s">
        <v>428</v>
      </c>
      <c r="B295" s="65">
        <f>'Poudres OUEST'!I16</f>
        <v>0</v>
      </c>
      <c r="C295" s="65">
        <v>0</v>
      </c>
      <c r="D295" s="65">
        <v>0</v>
      </c>
      <c r="E295" s="65"/>
      <c r="F295" s="68">
        <f>'Poudres OUEST'!I17</f>
        <v>0</v>
      </c>
      <c r="G295">
        <f>VLOOKUP(Recap!B295,'BASE DONNEES'!I:L,4,FALSE)</f>
        <v>0</v>
      </c>
    </row>
    <row r="296" spans="1:7" x14ac:dyDescent="0.2">
      <c r="A296" s="90" t="s">
        <v>428</v>
      </c>
      <c r="B296" s="65">
        <f>'Poudres OUEST'!F18</f>
        <v>0</v>
      </c>
      <c r="C296" s="65">
        <v>0</v>
      </c>
      <c r="D296" s="65">
        <v>0</v>
      </c>
      <c r="E296" s="65"/>
      <c r="F296" s="68">
        <f>'Poudres OUEST'!F19</f>
        <v>0</v>
      </c>
      <c r="G296">
        <f>VLOOKUP(Recap!B296,'BASE DONNEES'!I:L,4,FALSE)</f>
        <v>0</v>
      </c>
    </row>
    <row r="297" spans="1:7" x14ac:dyDescent="0.2">
      <c r="A297" s="90" t="s">
        <v>428</v>
      </c>
      <c r="B297" s="65">
        <f>'Poudres OUEST'!H18</f>
        <v>0</v>
      </c>
      <c r="C297" s="65">
        <v>0</v>
      </c>
      <c r="D297" s="65">
        <v>0</v>
      </c>
      <c r="E297" s="65"/>
      <c r="F297" s="68">
        <f>'Poudres OUEST'!H19</f>
        <v>0</v>
      </c>
      <c r="G297">
        <f>VLOOKUP(Recap!B297,'BASE DONNEES'!I:L,4,FALSE)</f>
        <v>0</v>
      </c>
    </row>
    <row r="298" spans="1:7" x14ac:dyDescent="0.2">
      <c r="A298" s="90" t="s">
        <v>428</v>
      </c>
      <c r="B298" s="65">
        <f>'Poudres OUEST'!I18</f>
        <v>0</v>
      </c>
      <c r="C298" s="65">
        <v>0</v>
      </c>
      <c r="D298" s="65">
        <v>0</v>
      </c>
      <c r="E298" s="65"/>
      <c r="F298" s="68">
        <f>'Poudres OUEST'!I19</f>
        <v>0</v>
      </c>
      <c r="G298">
        <f>VLOOKUP(Recap!B298,'BASE DONNEES'!I:L,4,FALSE)</f>
        <v>0</v>
      </c>
    </row>
    <row r="299" spans="1:7" x14ac:dyDescent="0.2">
      <c r="A299" s="90" t="s">
        <v>277</v>
      </c>
      <c r="B299" s="65">
        <f>'Extérieur dormant'!A2</f>
        <v>0</v>
      </c>
      <c r="C299" s="65">
        <v>0</v>
      </c>
      <c r="D299" s="65">
        <v>0</v>
      </c>
      <c r="E299" s="65"/>
      <c r="F299" s="68">
        <f>'Extérieur dormant'!A3</f>
        <v>0</v>
      </c>
      <c r="G299">
        <f>VLOOKUP(Recap!B299,'BASE DONNEES'!I:L,4,FALSE)</f>
        <v>0</v>
      </c>
    </row>
    <row r="300" spans="1:7" x14ac:dyDescent="0.2">
      <c r="A300" s="90" t="s">
        <v>277</v>
      </c>
      <c r="B300" s="65">
        <f>'Extérieur dormant'!A4</f>
        <v>0</v>
      </c>
      <c r="C300" s="65">
        <v>0</v>
      </c>
      <c r="D300" s="65">
        <v>0</v>
      </c>
      <c r="E300" s="65"/>
      <c r="F300" s="68">
        <f>'Extérieur dormant'!A5</f>
        <v>0</v>
      </c>
      <c r="G300">
        <f>VLOOKUP(Recap!B300,'BASE DONNEES'!I:L,4,FALSE)</f>
        <v>0</v>
      </c>
    </row>
    <row r="301" spans="1:7" x14ac:dyDescent="0.2">
      <c r="A301" s="90" t="s">
        <v>277</v>
      </c>
      <c r="B301" s="65">
        <f>'Extérieur dormant'!B4</f>
        <v>0</v>
      </c>
      <c r="C301" s="65">
        <v>0</v>
      </c>
      <c r="D301" s="65">
        <v>0</v>
      </c>
      <c r="E301" s="65"/>
      <c r="F301" s="68">
        <f>'Extérieur dormant'!B5</f>
        <v>0</v>
      </c>
      <c r="G301">
        <f>VLOOKUP(Recap!B301,'BASE DONNEES'!I:L,4,FALSE)</f>
        <v>0</v>
      </c>
    </row>
    <row r="302" spans="1:7" x14ac:dyDescent="0.2">
      <c r="A302" s="90" t="s">
        <v>277</v>
      </c>
      <c r="B302" s="65">
        <f>'Extérieur dormant'!C4</f>
        <v>0</v>
      </c>
      <c r="C302" s="65">
        <v>0</v>
      </c>
      <c r="D302" s="65">
        <v>0</v>
      </c>
      <c r="E302" s="65"/>
      <c r="F302" s="68">
        <f>'Extérieur dormant'!C5</f>
        <v>0</v>
      </c>
      <c r="G302">
        <f>VLOOKUP(Recap!B302,'BASE DONNEES'!I:L,4,FALSE)</f>
        <v>0</v>
      </c>
    </row>
    <row r="303" spans="1:7" x14ac:dyDescent="0.2">
      <c r="A303" s="90" t="s">
        <v>277</v>
      </c>
      <c r="B303" s="65">
        <f>'Extérieur dormant'!D4</f>
        <v>0</v>
      </c>
      <c r="C303" s="65">
        <v>0</v>
      </c>
      <c r="D303" s="65">
        <v>0</v>
      </c>
      <c r="E303" s="65"/>
      <c r="F303" s="68">
        <f>'Extérieur dormant'!D5</f>
        <v>0</v>
      </c>
      <c r="G303">
        <f>VLOOKUP(Recap!B303,'BASE DONNEES'!I:L,4,FALSE)</f>
        <v>0</v>
      </c>
    </row>
    <row r="304" spans="1:7" x14ac:dyDescent="0.2">
      <c r="A304" s="90" t="s">
        <v>277</v>
      </c>
      <c r="B304" s="65">
        <f>'Extérieur dormant'!E4</f>
        <v>0</v>
      </c>
      <c r="C304" s="65">
        <v>0</v>
      </c>
      <c r="D304" s="65">
        <v>0</v>
      </c>
      <c r="E304" s="65"/>
      <c r="F304" s="68">
        <f>'Extérieur dormant'!E5</f>
        <v>0</v>
      </c>
      <c r="G304">
        <f>VLOOKUP(Recap!B304,'BASE DONNEES'!I:L,4,FALSE)</f>
        <v>0</v>
      </c>
    </row>
    <row r="305" spans="1:7" x14ac:dyDescent="0.2">
      <c r="A305" s="90" t="s">
        <v>277</v>
      </c>
      <c r="B305" s="65">
        <f>'Extérieur dormant'!F4</f>
        <v>0</v>
      </c>
      <c r="C305" s="65">
        <v>0</v>
      </c>
      <c r="D305" s="65">
        <v>0</v>
      </c>
      <c r="E305" s="65"/>
      <c r="F305" s="68">
        <f>'Extérieur dormant'!F5</f>
        <v>0</v>
      </c>
      <c r="G305">
        <f>VLOOKUP(Recap!B305,'BASE DONNEES'!I:L,4,FALSE)</f>
        <v>0</v>
      </c>
    </row>
    <row r="306" spans="1:7" x14ac:dyDescent="0.2">
      <c r="A306" s="90" t="s">
        <v>277</v>
      </c>
      <c r="B306" s="65">
        <f>'Extérieur dormant'!G4</f>
        <v>0</v>
      </c>
      <c r="C306" s="65">
        <v>0</v>
      </c>
      <c r="D306" s="65">
        <v>0</v>
      </c>
      <c r="E306" s="65"/>
      <c r="F306" s="68">
        <f>'Extérieur dormant'!G5</f>
        <v>0</v>
      </c>
      <c r="G306">
        <f>VLOOKUP(Recap!B306,'BASE DONNEES'!I:L,4,FALSE)</f>
        <v>0</v>
      </c>
    </row>
    <row r="307" spans="1:7" x14ac:dyDescent="0.2">
      <c r="A307" s="90" t="s">
        <v>277</v>
      </c>
      <c r="B307" s="65">
        <f>'Extérieur dormant'!H4</f>
        <v>0</v>
      </c>
      <c r="C307" s="65">
        <v>0</v>
      </c>
      <c r="D307" s="65">
        <v>0</v>
      </c>
      <c r="E307" s="65"/>
      <c r="F307" s="68">
        <f>'Extérieur dormant'!H5</f>
        <v>0</v>
      </c>
      <c r="G307">
        <f>VLOOKUP(Recap!B307,'BASE DONNEES'!I:L,4,FALSE)</f>
        <v>0</v>
      </c>
    </row>
    <row r="308" spans="1:7" x14ac:dyDescent="0.2">
      <c r="A308" s="90" t="s">
        <v>277</v>
      </c>
      <c r="B308" s="65">
        <f>'Extérieur dormant'!A6</f>
        <v>0</v>
      </c>
      <c r="C308" s="65">
        <v>0</v>
      </c>
      <c r="D308" s="65">
        <v>0</v>
      </c>
      <c r="E308" s="65"/>
      <c r="F308" s="68">
        <f>'Extérieur dormant'!A7</f>
        <v>0</v>
      </c>
      <c r="G308">
        <f>VLOOKUP(Recap!B308,'BASE DONNEES'!I:L,4,FALSE)</f>
        <v>0</v>
      </c>
    </row>
    <row r="309" spans="1:7" x14ac:dyDescent="0.2">
      <c r="A309" s="90" t="s">
        <v>277</v>
      </c>
      <c r="B309" s="65">
        <f>'Extérieur dormant'!B6</f>
        <v>0</v>
      </c>
      <c r="C309" s="65">
        <v>0</v>
      </c>
      <c r="D309" s="65">
        <v>0</v>
      </c>
      <c r="E309" s="65"/>
      <c r="F309" s="68">
        <f>'Extérieur dormant'!B7</f>
        <v>0</v>
      </c>
      <c r="G309">
        <f>VLOOKUP(Recap!B309,'BASE DONNEES'!I:L,4,FALSE)</f>
        <v>0</v>
      </c>
    </row>
    <row r="310" spans="1:7" x14ac:dyDescent="0.2">
      <c r="A310" s="90" t="s">
        <v>277</v>
      </c>
      <c r="B310" s="65">
        <f>'Extérieur dormant'!C6</f>
        <v>0</v>
      </c>
      <c r="C310" s="65">
        <v>0</v>
      </c>
      <c r="D310" s="65">
        <v>0</v>
      </c>
      <c r="E310" s="65"/>
      <c r="F310" s="68">
        <f>'Extérieur dormant'!C7</f>
        <v>0</v>
      </c>
      <c r="G310">
        <f>VLOOKUP(Recap!B310,'BASE DONNEES'!I:L,4,FALSE)</f>
        <v>0</v>
      </c>
    </row>
    <row r="311" spans="1:7" x14ac:dyDescent="0.2">
      <c r="A311" s="90" t="s">
        <v>277</v>
      </c>
      <c r="B311" s="65" t="str">
        <f>'Extérieur dormant'!D6</f>
        <v>AP75 ; M221444</v>
      </c>
      <c r="C311" s="65" t="s">
        <v>136</v>
      </c>
      <c r="D311" s="65" t="s">
        <v>174</v>
      </c>
      <c r="E311" s="65" t="s">
        <v>94</v>
      </c>
      <c r="F311" s="68">
        <f>'Extérieur dormant'!D7</f>
        <v>175</v>
      </c>
      <c r="G311" t="str">
        <f>VLOOKUP(Recap!B311,'BASE DONNEES'!I:L,4,FALSE)</f>
        <v>MAT</v>
      </c>
    </row>
    <row r="312" spans="1:7" x14ac:dyDescent="0.2">
      <c r="A312" s="90" t="s">
        <v>277</v>
      </c>
      <c r="B312" s="65" t="str">
        <f>'Extérieur dormant'!E6</f>
        <v>AP76 ; M221443</v>
      </c>
      <c r="C312" s="65" t="s">
        <v>137</v>
      </c>
      <c r="D312" s="65" t="s">
        <v>175</v>
      </c>
      <c r="E312" s="65" t="s">
        <v>95</v>
      </c>
      <c r="F312" s="68">
        <f>'Extérieur dormant'!E7</f>
        <v>125</v>
      </c>
      <c r="G312" t="str">
        <f>VLOOKUP(Recap!B312,'BASE DONNEES'!I:L,4,FALSE)</f>
        <v>MAT</v>
      </c>
    </row>
    <row r="313" spans="1:7" x14ac:dyDescent="0.2">
      <c r="A313" s="90" t="s">
        <v>277</v>
      </c>
      <c r="B313" s="65" t="str">
        <f>'Extérieur dormant'!A8</f>
        <v>AM90 ; M209056PVCS</v>
      </c>
      <c r="C313" s="65" t="s">
        <v>138</v>
      </c>
      <c r="D313" s="65" t="s">
        <v>176</v>
      </c>
      <c r="E313" s="65" t="s">
        <v>88</v>
      </c>
      <c r="F313" s="68">
        <f>'Extérieur dormant'!A9</f>
        <v>1125</v>
      </c>
      <c r="G313" t="str">
        <f>VLOOKUP(Recap!B313,'BASE DONNEES'!I:L,4,FALSE)</f>
        <v>MAT</v>
      </c>
    </row>
    <row r="314" spans="1:7" x14ac:dyDescent="0.2">
      <c r="A314" s="90" t="s">
        <v>277</v>
      </c>
      <c r="B314" s="65">
        <f>'Extérieur dormant'!A10</f>
        <v>0</v>
      </c>
      <c r="C314" s="65">
        <v>0</v>
      </c>
      <c r="D314" s="65">
        <v>0</v>
      </c>
      <c r="E314" s="65"/>
      <c r="F314" s="68">
        <f>'Extérieur dormant'!A11</f>
        <v>0</v>
      </c>
      <c r="G314">
        <f>VLOOKUP(Recap!B314,'BASE DONNEES'!I:L,4,FALSE)</f>
        <v>0</v>
      </c>
    </row>
    <row r="315" spans="1:7" x14ac:dyDescent="0.2">
      <c r="A315" s="90" t="s">
        <v>277</v>
      </c>
      <c r="B315" s="65" t="str">
        <f>'Extérieur dormant'!A12</f>
        <v>AL27 ; M207664</v>
      </c>
      <c r="C315" s="65" t="s">
        <v>203</v>
      </c>
      <c r="D315" s="65" t="s">
        <v>177</v>
      </c>
      <c r="E315" s="65" t="s">
        <v>85</v>
      </c>
      <c r="F315" s="68">
        <f>'Extérieur dormant'!A13</f>
        <v>1175</v>
      </c>
      <c r="G315" t="str">
        <f>VLOOKUP(Recap!B315,'BASE DONNEES'!I:L,4,FALSE)</f>
        <v>MAT</v>
      </c>
    </row>
    <row r="316" spans="1:7" x14ac:dyDescent="0.2">
      <c r="A316" s="90" t="s">
        <v>277</v>
      </c>
      <c r="B316" s="65" t="str">
        <f>'Extérieur dormant'!A14</f>
        <v>AM59 ; M124037</v>
      </c>
      <c r="C316" s="65" t="s">
        <v>205</v>
      </c>
      <c r="D316" s="65" t="s">
        <v>178</v>
      </c>
      <c r="E316" s="65" t="s">
        <v>87</v>
      </c>
      <c r="F316" s="68">
        <f>'Extérieur dormant'!A15</f>
        <v>425</v>
      </c>
      <c r="G316" t="str">
        <f>VLOOKUP(Recap!B316,'BASE DONNEES'!I:L,4,FALSE)</f>
        <v>MAT</v>
      </c>
    </row>
    <row r="317" spans="1:7" x14ac:dyDescent="0.2">
      <c r="A317" s="90" t="s">
        <v>277</v>
      </c>
      <c r="B317" s="65">
        <f>'Extérieur dormant'!A16</f>
        <v>0</v>
      </c>
      <c r="C317" s="65">
        <v>0</v>
      </c>
      <c r="D317" s="65">
        <v>0</v>
      </c>
      <c r="E317" s="65"/>
      <c r="F317" s="68">
        <f>'Extérieur dormant'!A17</f>
        <v>0</v>
      </c>
      <c r="G317">
        <f>VLOOKUP(Recap!B317,'BASE DONNEES'!I:L,4,FALSE)</f>
        <v>0</v>
      </c>
    </row>
    <row r="318" spans="1:7" x14ac:dyDescent="0.2">
      <c r="A318" s="90" t="s">
        <v>277</v>
      </c>
      <c r="B318" s="65">
        <f>'Extérieur dormant'!B16</f>
        <v>0</v>
      </c>
      <c r="C318" s="65">
        <v>0</v>
      </c>
      <c r="D318" s="65">
        <v>0</v>
      </c>
      <c r="E318" s="65"/>
      <c r="F318" s="68">
        <f>'Extérieur dormant'!B17</f>
        <v>0</v>
      </c>
      <c r="G318">
        <f>VLOOKUP(Recap!B318,'BASE DONNEES'!I:L,4,FALSE)</f>
        <v>0</v>
      </c>
    </row>
    <row r="319" spans="1:7" x14ac:dyDescent="0.2">
      <c r="A319" s="90" t="s">
        <v>277</v>
      </c>
      <c r="B319" s="65">
        <f>'Extérieur dormant'!C16</f>
        <v>0</v>
      </c>
      <c r="C319" s="65">
        <v>0</v>
      </c>
      <c r="D319" s="65">
        <v>0</v>
      </c>
      <c r="E319" s="65"/>
      <c r="F319" s="68">
        <f>'Extérieur dormant'!C17</f>
        <v>0</v>
      </c>
      <c r="G319">
        <f>VLOOKUP(Recap!B319,'BASE DONNEES'!I:L,4,FALSE)</f>
        <v>0</v>
      </c>
    </row>
    <row r="320" spans="1:7" x14ac:dyDescent="0.2">
      <c r="A320" s="90" t="s">
        <v>277</v>
      </c>
      <c r="B320" s="65">
        <f>'Extérieur dormant'!D16</f>
        <v>0</v>
      </c>
      <c r="C320" s="65">
        <v>0</v>
      </c>
      <c r="D320" s="65">
        <v>0</v>
      </c>
      <c r="E320" s="65"/>
      <c r="F320" s="68">
        <f>'Extérieur dormant'!D17</f>
        <v>0</v>
      </c>
      <c r="G320">
        <f>VLOOKUP(Recap!B320,'BASE DONNEES'!I:L,4,FALSE)</f>
        <v>0</v>
      </c>
    </row>
    <row r="321" spans="1:11" x14ac:dyDescent="0.2">
      <c r="A321" s="90" t="s">
        <v>277</v>
      </c>
      <c r="B321" s="65">
        <f>'Extérieur dormant'!M2</f>
        <v>0</v>
      </c>
      <c r="C321" s="65">
        <v>0</v>
      </c>
      <c r="D321" s="65">
        <v>0</v>
      </c>
      <c r="E321" s="65"/>
      <c r="F321" s="68">
        <f>'Extérieur dormant'!M3</f>
        <v>0</v>
      </c>
      <c r="G321">
        <f>VLOOKUP(Recap!B321,'BASE DONNEES'!I:L,4,FALSE)</f>
        <v>0</v>
      </c>
    </row>
    <row r="322" spans="1:11" x14ac:dyDescent="0.2">
      <c r="A322" s="90" t="s">
        <v>277</v>
      </c>
      <c r="B322" s="65">
        <f>'Extérieur dormant'!N2</f>
        <v>0</v>
      </c>
      <c r="C322" s="65">
        <v>0</v>
      </c>
      <c r="D322" s="65">
        <v>0</v>
      </c>
      <c r="E322" s="65"/>
      <c r="F322" s="68">
        <f>'Extérieur dormant'!N3</f>
        <v>0</v>
      </c>
      <c r="G322">
        <f>VLOOKUP(Recap!B322,'BASE DONNEES'!I:L,4,FALSE)</f>
        <v>0</v>
      </c>
    </row>
    <row r="323" spans="1:11" x14ac:dyDescent="0.2">
      <c r="A323" s="90" t="s">
        <v>277</v>
      </c>
      <c r="B323" s="65">
        <f>'Extérieur dormant'!O2</f>
        <v>0</v>
      </c>
      <c r="C323" s="65">
        <v>0</v>
      </c>
      <c r="D323" s="65">
        <v>0</v>
      </c>
      <c r="E323" s="65"/>
      <c r="F323" s="68">
        <f>'Extérieur dormant'!O3</f>
        <v>0</v>
      </c>
      <c r="G323">
        <f>VLOOKUP(Recap!B323,'BASE DONNEES'!I:L,4,FALSE)</f>
        <v>0</v>
      </c>
    </row>
    <row r="324" spans="1:11" x14ac:dyDescent="0.2">
      <c r="A324" s="90" t="s">
        <v>277</v>
      </c>
      <c r="B324" s="65">
        <f>'Extérieur dormant'!P2</f>
        <v>0</v>
      </c>
      <c r="C324" s="65">
        <v>0</v>
      </c>
      <c r="D324" s="65">
        <v>0</v>
      </c>
      <c r="E324" s="65"/>
      <c r="F324" s="68">
        <f>'Extérieur dormant'!P3</f>
        <v>0</v>
      </c>
      <c r="G324">
        <f>VLOOKUP(Recap!B324,'BASE DONNEES'!I:L,4,FALSE)</f>
        <v>0</v>
      </c>
    </row>
    <row r="325" spans="1:11" x14ac:dyDescent="0.2">
      <c r="A325" s="90" t="s">
        <v>277</v>
      </c>
      <c r="B325" s="65">
        <f>'Extérieur dormant'!Q2</f>
        <v>0</v>
      </c>
      <c r="C325" s="65">
        <v>0</v>
      </c>
      <c r="D325" s="65">
        <v>0</v>
      </c>
      <c r="E325" s="65"/>
      <c r="F325" s="68">
        <f>'Extérieur dormant'!Q3</f>
        <v>0</v>
      </c>
      <c r="G325">
        <f>VLOOKUP(Recap!B325,'BASE DONNEES'!I:L,4,FALSE)</f>
        <v>0</v>
      </c>
    </row>
    <row r="326" spans="1:11" x14ac:dyDescent="0.2">
      <c r="A326" s="90" t="s">
        <v>277</v>
      </c>
      <c r="B326" s="65">
        <f>'Extérieur dormant'!R2</f>
        <v>0</v>
      </c>
      <c r="C326" s="65">
        <v>0</v>
      </c>
      <c r="D326" s="65">
        <v>0</v>
      </c>
      <c r="E326" s="65"/>
      <c r="F326" s="68">
        <f>'Extérieur dormant'!R3</f>
        <v>0</v>
      </c>
      <c r="G326">
        <f>VLOOKUP(Recap!B326,'BASE DONNEES'!I:L,4,FALSE)</f>
        <v>0</v>
      </c>
    </row>
    <row r="327" spans="1:11" x14ac:dyDescent="0.2">
      <c r="A327" s="90" t="s">
        <v>277</v>
      </c>
      <c r="B327" s="65">
        <f>'Extérieur dormant'!S2</f>
        <v>0</v>
      </c>
      <c r="C327" s="65">
        <v>0</v>
      </c>
      <c r="D327" s="65">
        <v>0</v>
      </c>
      <c r="E327" s="65"/>
      <c r="F327" s="68">
        <f>'Extérieur dormant'!S3</f>
        <v>0</v>
      </c>
      <c r="G327">
        <f>VLOOKUP(Recap!B327,'BASE DONNEES'!I:L,4,FALSE)</f>
        <v>0</v>
      </c>
    </row>
    <row r="328" spans="1:11" x14ac:dyDescent="0.2">
      <c r="A328" s="90" t="s">
        <v>277</v>
      </c>
      <c r="B328" s="65">
        <f>'Extérieur dormant'!M4</f>
        <v>0</v>
      </c>
      <c r="C328" s="65">
        <v>0</v>
      </c>
      <c r="D328" s="65">
        <v>0</v>
      </c>
      <c r="E328" s="65"/>
      <c r="F328" s="68">
        <f>'Extérieur dormant'!M5</f>
        <v>0</v>
      </c>
      <c r="G328">
        <f>VLOOKUP(Recap!B328,'BASE DONNEES'!I:L,4,FALSE)</f>
        <v>0</v>
      </c>
    </row>
    <row r="329" spans="1:11" x14ac:dyDescent="0.2">
      <c r="A329" s="90" t="s">
        <v>277</v>
      </c>
      <c r="B329" s="65">
        <f>'Extérieur dormant'!N4</f>
        <v>0</v>
      </c>
      <c r="C329" s="65">
        <v>0</v>
      </c>
      <c r="D329" s="65">
        <v>0</v>
      </c>
      <c r="E329" s="65"/>
      <c r="F329" s="68">
        <f>'Extérieur dormant'!N5</f>
        <v>0</v>
      </c>
      <c r="G329">
        <f>VLOOKUP(Recap!B329,'BASE DONNEES'!I:L,4,FALSE)</f>
        <v>0</v>
      </c>
    </row>
    <row r="330" spans="1:11" x14ac:dyDescent="0.2">
      <c r="A330" s="90" t="s">
        <v>277</v>
      </c>
      <c r="B330" s="65">
        <f>'Extérieur dormant'!O4</f>
        <v>0</v>
      </c>
      <c r="C330" s="65">
        <v>0</v>
      </c>
      <c r="D330" s="65">
        <v>0</v>
      </c>
      <c r="E330" s="65"/>
      <c r="F330" s="68">
        <f>'Extérieur dormant'!O5</f>
        <v>0</v>
      </c>
      <c r="G330">
        <f>VLOOKUP(Recap!B330,'BASE DONNEES'!I:L,4,FALSE)</f>
        <v>0</v>
      </c>
    </row>
    <row r="331" spans="1:11" x14ac:dyDescent="0.2">
      <c r="A331" s="90" t="s">
        <v>277</v>
      </c>
      <c r="B331" s="65">
        <f>'Extérieur dormant'!P4</f>
        <v>0</v>
      </c>
      <c r="C331" s="65">
        <v>0</v>
      </c>
      <c r="D331" s="65">
        <v>0</v>
      </c>
      <c r="E331" s="65"/>
      <c r="F331" s="68">
        <f>'Extérieur dormant'!P5</f>
        <v>0</v>
      </c>
      <c r="G331">
        <f>VLOOKUP(Recap!B331,'BASE DONNEES'!I:L,4,FALSE)</f>
        <v>0</v>
      </c>
    </row>
    <row r="332" spans="1:11" x14ac:dyDescent="0.2">
      <c r="A332" s="90" t="s">
        <v>277</v>
      </c>
      <c r="B332" s="65">
        <f>'Extérieur dormant'!Q4</f>
        <v>0</v>
      </c>
      <c r="C332" s="65">
        <v>0</v>
      </c>
      <c r="D332" s="65">
        <v>0</v>
      </c>
      <c r="E332" s="65"/>
      <c r="F332" s="68">
        <f>'Extérieur dormant'!Q5</f>
        <v>0</v>
      </c>
      <c r="G332">
        <f>VLOOKUP(Recap!B332,'BASE DONNEES'!I:L,4,FALSE)</f>
        <v>0</v>
      </c>
    </row>
    <row r="333" spans="1:11" x14ac:dyDescent="0.2">
      <c r="A333" s="90" t="s">
        <v>277</v>
      </c>
      <c r="B333" s="65" t="str">
        <f>'Extérieur dormant'!M6</f>
        <v>AH42 ; TIOXYDE-ANTIMOINE</v>
      </c>
      <c r="C333" s="65" t="s">
        <v>430</v>
      </c>
      <c r="D333" s="65" t="s">
        <v>435</v>
      </c>
      <c r="E333" s="65" t="s">
        <v>436</v>
      </c>
      <c r="F333" s="68">
        <f>'Extérieur dormant'!M7</f>
        <v>2380</v>
      </c>
      <c r="G333" t="str">
        <f>VLOOKUP(Recap!B333,'BASE DONNEES'!I:L,4,FALSE)</f>
        <v>MAT</v>
      </c>
    </row>
    <row r="334" spans="1:11" x14ac:dyDescent="0.2">
      <c r="A334" s="90" t="s">
        <v>277</v>
      </c>
      <c r="B334" s="65" t="str">
        <f>'Extérieur dormant'!N6</f>
        <v>A961 ; NR950</v>
      </c>
      <c r="C334" s="65" t="s">
        <v>431</v>
      </c>
      <c r="D334" s="65" t="s">
        <v>173</v>
      </c>
      <c r="E334" s="65" t="s">
        <v>437</v>
      </c>
      <c r="F334" s="68">
        <f>'Extérieur dormant'!N7</f>
        <v>2500</v>
      </c>
      <c r="G334" t="str">
        <f>VLOOKUP(Recap!B334,'BASE DONNEES'!I:L,4,FALSE)</f>
        <v>MAT</v>
      </c>
      <c r="J334" s="70" t="s">
        <v>41</v>
      </c>
      <c r="K334" t="s">
        <v>44</v>
      </c>
    </row>
    <row r="335" spans="1:11" x14ac:dyDescent="0.2">
      <c r="A335" s="90" t="s">
        <v>277</v>
      </c>
      <c r="B335" s="65" t="str">
        <f>'Extérieur dormant'!O6</f>
        <v>A961 ; ZR110</v>
      </c>
      <c r="C335" s="65" t="s">
        <v>432</v>
      </c>
      <c r="D335" s="65" t="s">
        <v>173</v>
      </c>
      <c r="E335" s="65" t="s">
        <v>438</v>
      </c>
      <c r="F335" s="68">
        <f>'Extérieur dormant'!O7</f>
        <v>2000</v>
      </c>
      <c r="G335" t="str">
        <f>VLOOKUP(Recap!B335,'BASE DONNEES'!I:L,4,FALSE)</f>
        <v>MAT</v>
      </c>
      <c r="J335" s="71" t="s">
        <v>46</v>
      </c>
      <c r="K335" s="189">
        <v>47218</v>
      </c>
    </row>
    <row r="336" spans="1:11" x14ac:dyDescent="0.2">
      <c r="A336" s="90" t="s">
        <v>277</v>
      </c>
      <c r="B336" s="65" t="str">
        <f>'Extérieur dormant'!P6</f>
        <v>A961D ; K2222</v>
      </c>
      <c r="C336" s="65" t="s">
        <v>433</v>
      </c>
      <c r="D336" s="65" t="s">
        <v>439</v>
      </c>
      <c r="E336" s="65" t="s">
        <v>440</v>
      </c>
      <c r="F336" s="68">
        <f>'Extérieur dormant'!P7</f>
        <v>875</v>
      </c>
      <c r="G336" t="str">
        <f>VLOOKUP(Recap!B336,'BASE DONNEES'!I:L,4,FALSE)</f>
        <v>MAT</v>
      </c>
      <c r="J336" s="71" t="s">
        <v>278</v>
      </c>
      <c r="K336" s="189">
        <v>29033</v>
      </c>
    </row>
    <row r="337" spans="1:11" x14ac:dyDescent="0.2">
      <c r="A337" s="90" t="s">
        <v>277</v>
      </c>
      <c r="B337" s="65" t="str">
        <f>'Extérieur dormant'!M8</f>
        <v>AW10VF1 ; PEH842/1668/AE</v>
      </c>
      <c r="C337" s="65" t="s">
        <v>429</v>
      </c>
      <c r="D337" s="65" t="s">
        <v>441</v>
      </c>
      <c r="E337" s="65" t="s">
        <v>442</v>
      </c>
      <c r="F337" s="68">
        <f>'Extérieur dormant'!M9</f>
        <v>1060</v>
      </c>
      <c r="G337" t="str">
        <f>VLOOKUP(Recap!B337,'BASE DONNEES'!I:L,4,FALSE)</f>
        <v>MAT</v>
      </c>
      <c r="J337" s="71" t="s">
        <v>279</v>
      </c>
      <c r="K337" s="189">
        <v>6300</v>
      </c>
    </row>
    <row r="338" spans="1:11" x14ac:dyDescent="0.2">
      <c r="A338" s="90" t="s">
        <v>277</v>
      </c>
      <c r="B338" s="65">
        <f>'Extérieur dormant'!N8</f>
        <v>0</v>
      </c>
      <c r="C338" s="65">
        <v>0</v>
      </c>
      <c r="D338" s="65">
        <v>0</v>
      </c>
      <c r="E338" s="65"/>
      <c r="F338" s="68">
        <f>'Extérieur dormant'!N9</f>
        <v>0</v>
      </c>
      <c r="G338">
        <f>VLOOKUP(Recap!B338,'BASE DONNEES'!I:L,4,FALSE)</f>
        <v>0</v>
      </c>
      <c r="J338" s="71" t="s">
        <v>277</v>
      </c>
      <c r="K338" s="189">
        <v>4602</v>
      </c>
    </row>
    <row r="339" spans="1:11" x14ac:dyDescent="0.2">
      <c r="A339" s="90" t="s">
        <v>277</v>
      </c>
      <c r="B339" s="65">
        <f>'Extérieur dormant'!O8</f>
        <v>0</v>
      </c>
      <c r="C339" s="65">
        <v>0</v>
      </c>
      <c r="D339" s="65">
        <v>0</v>
      </c>
      <c r="E339" s="65"/>
      <c r="F339" s="68">
        <f>'Extérieur dormant'!O9</f>
        <v>0</v>
      </c>
      <c r="G339">
        <f>VLOOKUP(Recap!B339,'BASE DONNEES'!I:L,4,FALSE)</f>
        <v>0</v>
      </c>
      <c r="J339" s="71" t="s">
        <v>276</v>
      </c>
      <c r="K339" s="189">
        <v>21285</v>
      </c>
    </row>
    <row r="340" spans="1:11" x14ac:dyDescent="0.2">
      <c r="A340" s="90" t="s">
        <v>277</v>
      </c>
      <c r="B340" s="65">
        <f>'Extérieur dormant'!M10</f>
        <v>0</v>
      </c>
      <c r="C340" s="65">
        <v>0</v>
      </c>
      <c r="D340" s="65">
        <v>0</v>
      </c>
      <c r="E340" s="65"/>
      <c r="F340" s="68">
        <f>'Extérieur dormant'!M11</f>
        <v>0</v>
      </c>
      <c r="G340">
        <f>VLOOKUP(Recap!B340,'BASE DONNEES'!I:L,4,FALSE)</f>
        <v>0</v>
      </c>
      <c r="J340" s="71" t="s">
        <v>425</v>
      </c>
      <c r="K340" s="189">
        <v>44575</v>
      </c>
    </row>
    <row r="341" spans="1:11" x14ac:dyDescent="0.2">
      <c r="A341" s="90" t="s">
        <v>277</v>
      </c>
      <c r="B341" s="65">
        <f>'Extérieur dormant'!M12</f>
        <v>0</v>
      </c>
      <c r="C341" s="65">
        <v>0</v>
      </c>
      <c r="D341" s="65">
        <v>0</v>
      </c>
      <c r="E341" s="65"/>
      <c r="F341" s="68">
        <f>'Extérieur dormant'!M13</f>
        <v>0</v>
      </c>
      <c r="G341">
        <f>VLOOKUP(Recap!B341,'BASE DONNEES'!I:L,4,FALSE)</f>
        <v>0</v>
      </c>
      <c r="J341" s="71" t="s">
        <v>280</v>
      </c>
      <c r="K341" s="189">
        <v>49650</v>
      </c>
    </row>
    <row r="342" spans="1:11" x14ac:dyDescent="0.2">
      <c r="A342" s="90" t="s">
        <v>277</v>
      </c>
      <c r="B342" s="65">
        <f>'Extérieur dormant'!N12</f>
        <v>0</v>
      </c>
      <c r="C342" s="65">
        <v>0</v>
      </c>
      <c r="D342" s="65">
        <v>0</v>
      </c>
      <c r="E342" s="65"/>
      <c r="F342" s="68">
        <f>'Extérieur dormant'!N13</f>
        <v>0</v>
      </c>
      <c r="G342">
        <f>VLOOKUP(Recap!B342,'BASE DONNEES'!I:L,4,FALSE)</f>
        <v>0</v>
      </c>
      <c r="J342" s="71" t="s">
        <v>47</v>
      </c>
      <c r="K342" s="189">
        <v>55033</v>
      </c>
    </row>
    <row r="343" spans="1:11" x14ac:dyDescent="0.2">
      <c r="A343" s="90" t="s">
        <v>277</v>
      </c>
      <c r="B343" s="65">
        <f>'Extérieur dormant'!O12</f>
        <v>0</v>
      </c>
      <c r="C343" s="65">
        <v>0</v>
      </c>
      <c r="D343" s="65">
        <v>0</v>
      </c>
      <c r="E343" s="65"/>
      <c r="F343" s="68">
        <f>'Extérieur dormant'!O13</f>
        <v>0</v>
      </c>
      <c r="G343">
        <f>VLOOKUP(Recap!B343,'BASE DONNEES'!I:L,4,FALSE)</f>
        <v>0</v>
      </c>
      <c r="J343" s="71" t="s">
        <v>48</v>
      </c>
      <c r="K343" s="189">
        <v>12000</v>
      </c>
    </row>
    <row r="344" spans="1:11" x14ac:dyDescent="0.2">
      <c r="A344" s="90" t="s">
        <v>277</v>
      </c>
      <c r="B344" s="65">
        <f>'Extérieur dormant'!M14</f>
        <v>0</v>
      </c>
      <c r="C344" s="65">
        <v>0</v>
      </c>
      <c r="D344" s="65">
        <v>0</v>
      </c>
      <c r="E344" s="65"/>
      <c r="F344" s="68">
        <f>'Extérieur dormant'!M15</f>
        <v>0</v>
      </c>
      <c r="G344">
        <f>VLOOKUP(Recap!B344,'BASE DONNEES'!I:L,4,FALSE)</f>
        <v>0</v>
      </c>
      <c r="J344" s="71" t="s">
        <v>49</v>
      </c>
      <c r="K344" s="189">
        <v>397361</v>
      </c>
    </row>
    <row r="345" spans="1:11" x14ac:dyDescent="0.2">
      <c r="A345" s="90" t="s">
        <v>277</v>
      </c>
      <c r="B345" s="65" t="str">
        <f>'Extérieur dormant'!M16</f>
        <v>AN34 ; 4137PMMA</v>
      </c>
      <c r="C345" s="65" t="s">
        <v>139</v>
      </c>
      <c r="D345" s="65" t="s">
        <v>179</v>
      </c>
      <c r="E345" s="65" t="s">
        <v>89</v>
      </c>
      <c r="F345" s="68">
        <f>'Extérieur dormant'!M17</f>
        <v>75</v>
      </c>
      <c r="G345" t="str">
        <f>VLOOKUP(Recap!B345,'BASE DONNEES'!I:L,4,FALSE)</f>
        <v>MAT</v>
      </c>
      <c r="J345" s="71" t="s">
        <v>56</v>
      </c>
      <c r="K345" s="189">
        <v>16945</v>
      </c>
    </row>
    <row r="346" spans="1:11" x14ac:dyDescent="0.2">
      <c r="A346" s="90" t="s">
        <v>277</v>
      </c>
      <c r="B346" s="65" t="str">
        <f>'Extérieur dormant'!N16</f>
        <v>AN35 ; 4138PMMA</v>
      </c>
      <c r="C346" s="65" t="s">
        <v>140</v>
      </c>
      <c r="D346" s="65" t="s">
        <v>180</v>
      </c>
      <c r="E346" s="65" t="s">
        <v>90</v>
      </c>
      <c r="F346" s="68">
        <f>'Extérieur dormant'!N17</f>
        <v>85</v>
      </c>
      <c r="G346" t="str">
        <f>VLOOKUP(Recap!B346,'BASE DONNEES'!I:L,4,FALSE)</f>
        <v>MAT</v>
      </c>
      <c r="J346" s="71" t="s">
        <v>42</v>
      </c>
      <c r="K346" s="189"/>
    </row>
    <row r="347" spans="1:11" x14ac:dyDescent="0.2">
      <c r="A347" s="90" t="s">
        <v>277</v>
      </c>
      <c r="B347" s="65" t="str">
        <f>'Extérieur dormant'!O16</f>
        <v>AN36 ; 5141PMMA</v>
      </c>
      <c r="C347" s="65" t="s">
        <v>141</v>
      </c>
      <c r="D347" s="65" t="s">
        <v>181</v>
      </c>
      <c r="E347" s="65" t="s">
        <v>91</v>
      </c>
      <c r="F347" s="68">
        <f>'Extérieur dormant'!O17</f>
        <v>178</v>
      </c>
      <c r="G347" t="str">
        <f>VLOOKUP(Recap!B347,'BASE DONNEES'!I:L,4,FALSE)</f>
        <v>MAT</v>
      </c>
      <c r="J347" s="71" t="s">
        <v>58</v>
      </c>
      <c r="K347" s="189">
        <v>526350</v>
      </c>
    </row>
    <row r="348" spans="1:11" x14ac:dyDescent="0.2">
      <c r="A348" s="90" t="s">
        <v>277</v>
      </c>
      <c r="B348" s="65" t="str">
        <f>'Extérieur dormant'!P16</f>
        <v>AN37 ; 8050PMMA</v>
      </c>
      <c r="C348" s="65" t="s">
        <v>142</v>
      </c>
      <c r="D348" s="65" t="s">
        <v>182</v>
      </c>
      <c r="E348" s="65" t="s">
        <v>92</v>
      </c>
      <c r="F348" s="68">
        <f>'Extérieur dormant'!P17</f>
        <v>99</v>
      </c>
      <c r="G348" t="str">
        <f>VLOOKUP(Recap!B348,'BASE DONNEES'!I:L,4,FALSE)</f>
        <v>MAT</v>
      </c>
      <c r="J348" s="71" t="s">
        <v>428</v>
      </c>
      <c r="K348" s="189">
        <v>38971</v>
      </c>
    </row>
    <row r="349" spans="1:11" x14ac:dyDescent="0.2">
      <c r="A349" s="90" t="s">
        <v>277</v>
      </c>
      <c r="B349" s="65" t="str">
        <f>'Extérieur dormant'!Q16</f>
        <v>AN38 ; 8001PMMA</v>
      </c>
      <c r="C349" s="65" t="s">
        <v>143</v>
      </c>
      <c r="D349" s="65" t="s">
        <v>183</v>
      </c>
      <c r="E349" s="65" t="s">
        <v>93</v>
      </c>
      <c r="F349" s="68">
        <f>'Extérieur dormant'!Q17</f>
        <v>90</v>
      </c>
      <c r="G349" t="str">
        <f>VLOOKUP(Recap!B349,'BASE DONNEES'!I:L,4,FALSE)</f>
        <v>MAT</v>
      </c>
      <c r="J349" s="71" t="s">
        <v>43</v>
      </c>
      <c r="K349" s="189">
        <v>1249323</v>
      </c>
    </row>
    <row r="350" spans="1:11" x14ac:dyDescent="0.2">
      <c r="A350" s="90" t="s">
        <v>277</v>
      </c>
      <c r="B350" s="65">
        <f>'Extérieur dormant'!M18</f>
        <v>0</v>
      </c>
      <c r="C350" s="65">
        <v>0</v>
      </c>
      <c r="D350" s="65">
        <v>0</v>
      </c>
      <c r="E350" s="65"/>
      <c r="F350" s="68">
        <f>'Extérieur dormant'!M19</f>
        <v>0</v>
      </c>
      <c r="G350">
        <f>VLOOKUP(Recap!B350,'BASE DONNEES'!I:L,4,FALSE)</f>
        <v>0</v>
      </c>
    </row>
    <row r="351" spans="1:11" x14ac:dyDescent="0.2">
      <c r="A351" s="90" t="s">
        <v>277</v>
      </c>
      <c r="B351" s="65">
        <f>'Extérieur dormant'!N18</f>
        <v>0</v>
      </c>
      <c r="C351" s="65">
        <v>0</v>
      </c>
      <c r="D351" s="65">
        <v>0</v>
      </c>
      <c r="E351" s="65"/>
      <c r="F351" s="68">
        <f>'Extérieur dormant'!N19</f>
        <v>0</v>
      </c>
      <c r="G351">
        <f>VLOOKUP(Recap!B351,'BASE DONNEES'!I:L,4,FALSE)</f>
        <v>0</v>
      </c>
    </row>
    <row r="352" spans="1:11" x14ac:dyDescent="0.2">
      <c r="A352" s="90" t="s">
        <v>277</v>
      </c>
      <c r="B352" s="65">
        <f>'Extérieur dormant'!M20</f>
        <v>0</v>
      </c>
      <c r="C352" s="65">
        <v>0</v>
      </c>
      <c r="D352" s="65">
        <v>0</v>
      </c>
      <c r="E352" s="65"/>
      <c r="F352" s="68">
        <f>'Extérieur dormant'!M21</f>
        <v>0</v>
      </c>
      <c r="G352">
        <f>VLOOKUP(Recap!B352,'BASE DONNEES'!I:L,4,FALSE)</f>
        <v>0</v>
      </c>
    </row>
    <row r="353" spans="1:7" x14ac:dyDescent="0.2">
      <c r="A353" s="90" t="s">
        <v>277</v>
      </c>
      <c r="B353" s="65" t="str">
        <f>'Extérieur dormant'!M22</f>
        <v>AL28 ; M154643</v>
      </c>
      <c r="C353" s="65" t="s">
        <v>204</v>
      </c>
      <c r="D353" s="65" t="s">
        <v>184</v>
      </c>
      <c r="E353" s="65" t="s">
        <v>86</v>
      </c>
      <c r="F353" s="68">
        <f>'Extérieur dormant'!M23</f>
        <v>750</v>
      </c>
      <c r="G353" t="str">
        <f>VLOOKUP(Recap!B353,'BASE DONNEES'!I:L,4,FALSE)</f>
        <v>MAT</v>
      </c>
    </row>
    <row r="354" spans="1:7" x14ac:dyDescent="0.2">
      <c r="A354" s="90" t="s">
        <v>277</v>
      </c>
      <c r="B354" s="65">
        <f>'Extérieur dormant'!M24</f>
        <v>0</v>
      </c>
      <c r="C354" s="65">
        <v>0</v>
      </c>
      <c r="D354" s="65">
        <v>0</v>
      </c>
      <c r="E354" s="65"/>
      <c r="F354" s="68">
        <f>'Extérieur dormant'!M25</f>
        <v>0</v>
      </c>
      <c r="G354">
        <f>VLOOKUP(Recap!B354,'BASE DONNEES'!I:L,4,FALSE)</f>
        <v>0</v>
      </c>
    </row>
    <row r="355" spans="1:7" x14ac:dyDescent="0.2">
      <c r="A355" s="90" t="s">
        <v>277</v>
      </c>
      <c r="B355" s="65">
        <f>'Extérieur dormant'!N24</f>
        <v>0</v>
      </c>
      <c r="C355" s="65">
        <v>0</v>
      </c>
      <c r="D355" s="65">
        <v>0</v>
      </c>
      <c r="E355" s="65"/>
      <c r="F355" s="68">
        <f>'Extérieur dormant'!N25</f>
        <v>0</v>
      </c>
      <c r="G355">
        <f>VLOOKUP(Recap!B355,'BASE DONNEES'!I:L,4,FALSE)</f>
        <v>0</v>
      </c>
    </row>
    <row r="356" spans="1:7" x14ac:dyDescent="0.2">
      <c r="A356" s="90" t="s">
        <v>277</v>
      </c>
      <c r="B356" s="65">
        <f>'Extérieur dormant'!O24</f>
        <v>0</v>
      </c>
      <c r="C356" s="65">
        <v>0</v>
      </c>
      <c r="D356" s="65">
        <v>0</v>
      </c>
      <c r="E356" s="65"/>
      <c r="F356" s="68">
        <f>'Extérieur dormant'!O25</f>
        <v>0</v>
      </c>
      <c r="G356">
        <f>VLOOKUP(Recap!B356,'BASE DONNEES'!I:L,4,FALSE)</f>
        <v>0</v>
      </c>
    </row>
    <row r="357" spans="1:7" x14ac:dyDescent="0.2">
      <c r="A357" s="90" t="s">
        <v>277</v>
      </c>
      <c r="B357" s="65">
        <f>'Extérieur dormant'!P24</f>
        <v>0</v>
      </c>
      <c r="C357" s="65">
        <v>0</v>
      </c>
      <c r="D357" s="65">
        <v>0</v>
      </c>
      <c r="E357" s="65"/>
      <c r="F357" s="68">
        <f>'Extérieur dormant'!P25</f>
        <v>0</v>
      </c>
      <c r="G357">
        <f>VLOOKUP(Recap!B357,'BASE DONNEES'!I:L,4,FALSE)</f>
        <v>0</v>
      </c>
    </row>
    <row r="358" spans="1:7" x14ac:dyDescent="0.2">
      <c r="A358" s="90" t="s">
        <v>277</v>
      </c>
      <c r="B358" s="65" t="str">
        <f>'Extérieur dormant'!M26</f>
        <v>AN39 ; 8002PMMA</v>
      </c>
      <c r="C358" s="65" t="s">
        <v>145</v>
      </c>
      <c r="D358" s="65" t="s">
        <v>185</v>
      </c>
      <c r="E358" s="65" t="s">
        <v>71</v>
      </c>
      <c r="F358" s="68">
        <f>'Extérieur dormant'!M27</f>
        <v>300</v>
      </c>
      <c r="G358" t="str">
        <f>VLOOKUP(Recap!B358,'BASE DONNEES'!I:L,4,FALSE)</f>
        <v>MAT</v>
      </c>
    </row>
    <row r="359" spans="1:7" x14ac:dyDescent="0.2">
      <c r="A359" s="90" t="s">
        <v>425</v>
      </c>
      <c r="B359" s="65" t="str">
        <f>'Poudres EST'!C2</f>
        <v>AW24 ; PEH842/0830/AC</v>
      </c>
      <c r="C359" s="65" t="s">
        <v>111</v>
      </c>
      <c r="D359" s="65" t="s">
        <v>17</v>
      </c>
      <c r="E359" s="65" t="s">
        <v>76</v>
      </c>
      <c r="F359" s="68">
        <f>'Poudres EST'!C3</f>
        <v>1250</v>
      </c>
      <c r="G359" t="str">
        <f>VLOOKUP(Recap!B359,'BASE DONNEES'!I:L,4,FALSE)</f>
        <v>MAT</v>
      </c>
    </row>
    <row r="360" spans="1:7" x14ac:dyDescent="0.2">
      <c r="A360" s="90" t="s">
        <v>425</v>
      </c>
      <c r="B360" s="65" t="str">
        <f>'Poudres EST'!D2</f>
        <v>AW25 ; ER019/G212/AH</v>
      </c>
      <c r="C360" s="65" t="s">
        <v>110</v>
      </c>
      <c r="D360" s="65" t="s">
        <v>186</v>
      </c>
      <c r="E360" s="65" t="s">
        <v>77</v>
      </c>
      <c r="F360" s="68">
        <f>'Poudres EST'!D3</f>
        <v>1250</v>
      </c>
      <c r="G360" t="str">
        <f>VLOOKUP(Recap!B360,'BASE DONNEES'!I:L,4,FALSE)</f>
        <v>MAT</v>
      </c>
    </row>
    <row r="361" spans="1:7" x14ac:dyDescent="0.2">
      <c r="A361" s="90" t="s">
        <v>425</v>
      </c>
      <c r="B361" s="65">
        <f>'Poudres EST'!E2</f>
        <v>0</v>
      </c>
      <c r="C361" s="65">
        <v>0</v>
      </c>
      <c r="D361" s="65">
        <v>0</v>
      </c>
      <c r="E361" s="65"/>
      <c r="F361" s="68">
        <f>'Poudres EST'!E3</f>
        <v>0</v>
      </c>
      <c r="G361">
        <f>VLOOKUP(Recap!B361,'BASE DONNEES'!I:L,4,FALSE)</f>
        <v>0</v>
      </c>
    </row>
    <row r="362" spans="1:7" x14ac:dyDescent="0.2">
      <c r="A362" s="90" t="s">
        <v>425</v>
      </c>
      <c r="B362" s="65" t="str">
        <f>'Poudres EST'!F2</f>
        <v>AW13VF1 ; PEH842/G070/AJ</v>
      </c>
      <c r="C362" s="65" t="s">
        <v>112</v>
      </c>
      <c r="D362" s="65" t="s">
        <v>192</v>
      </c>
      <c r="E362" s="65" t="s">
        <v>74</v>
      </c>
      <c r="F362" s="68">
        <f>'Poudres EST'!F3</f>
        <v>1250</v>
      </c>
      <c r="G362" t="str">
        <f>VLOOKUP(Recap!B362,'BASE DONNEES'!I:L,4,FALSE)</f>
        <v>MAT</v>
      </c>
    </row>
    <row r="363" spans="1:7" x14ac:dyDescent="0.2">
      <c r="A363" s="90" t="s">
        <v>425</v>
      </c>
      <c r="B363" s="65" t="str">
        <f>'Poudres EST'!G2</f>
        <v>AW13VF1 ; PEH842/G070/AJ</v>
      </c>
      <c r="C363" s="65" t="s">
        <v>112</v>
      </c>
      <c r="D363" s="65" t="s">
        <v>192</v>
      </c>
      <c r="E363" s="65" t="s">
        <v>74</v>
      </c>
      <c r="F363" s="68">
        <f>'Poudres EST'!G3</f>
        <v>1250</v>
      </c>
      <c r="G363" t="str">
        <f>VLOOKUP(Recap!B363,'BASE DONNEES'!I:L,4,FALSE)</f>
        <v>MAT</v>
      </c>
    </row>
    <row r="364" spans="1:7" x14ac:dyDescent="0.2">
      <c r="A364" s="90" t="s">
        <v>425</v>
      </c>
      <c r="B364" s="65" t="str">
        <f>'Poudres EST'!C4</f>
        <v>AW24 ; PEH842/0830/AC</v>
      </c>
      <c r="C364" s="65" t="s">
        <v>111</v>
      </c>
      <c r="D364" s="65" t="s">
        <v>17</v>
      </c>
      <c r="E364" s="65" t="s">
        <v>76</v>
      </c>
      <c r="F364" s="68">
        <f>'Poudres EST'!C5</f>
        <v>1250</v>
      </c>
      <c r="G364" t="str">
        <f>VLOOKUP(Recap!B364,'BASE DONNEES'!I:L,4,FALSE)</f>
        <v>MAT</v>
      </c>
    </row>
    <row r="365" spans="1:7" x14ac:dyDescent="0.2">
      <c r="A365" s="90" t="s">
        <v>425</v>
      </c>
      <c r="B365" s="65" t="str">
        <f>'Poudres EST'!D4</f>
        <v>AW25 ; ER019/G212/AH</v>
      </c>
      <c r="C365" s="65" t="s">
        <v>110</v>
      </c>
      <c r="D365" s="65" t="s">
        <v>186</v>
      </c>
      <c r="E365" s="65" t="s">
        <v>77</v>
      </c>
      <c r="F365" s="68">
        <f>'Poudres EST'!D5</f>
        <v>1250</v>
      </c>
      <c r="G365" t="str">
        <f>VLOOKUP(Recap!B365,'BASE DONNEES'!I:L,4,FALSE)</f>
        <v>MAT</v>
      </c>
    </row>
    <row r="366" spans="1:7" x14ac:dyDescent="0.2">
      <c r="A366" s="90" t="s">
        <v>425</v>
      </c>
      <c r="B366" s="65">
        <f>'Poudres EST'!E4</f>
        <v>0</v>
      </c>
      <c r="C366" s="65">
        <v>0</v>
      </c>
      <c r="D366" s="65">
        <v>0</v>
      </c>
      <c r="E366" s="65"/>
      <c r="F366" s="68">
        <f>'Poudres EST'!E5</f>
        <v>0</v>
      </c>
      <c r="G366">
        <f>VLOOKUP(Recap!B366,'BASE DONNEES'!I:L,4,FALSE)</f>
        <v>0</v>
      </c>
    </row>
    <row r="367" spans="1:7" x14ac:dyDescent="0.2">
      <c r="A367" s="90" t="s">
        <v>425</v>
      </c>
      <c r="B367" s="65" t="str">
        <f>'Poudres EST'!F4</f>
        <v>AW13VF1 ; PEH842/G070/AJ</v>
      </c>
      <c r="C367" s="65" t="s">
        <v>112</v>
      </c>
      <c r="D367" s="65" t="s">
        <v>192</v>
      </c>
      <c r="E367" s="65" t="s">
        <v>74</v>
      </c>
      <c r="F367" s="68">
        <f>'Poudres EST'!F5</f>
        <v>1250</v>
      </c>
      <c r="G367" t="str">
        <f>VLOOKUP(Recap!B367,'BASE DONNEES'!I:L,4,FALSE)</f>
        <v>MAT</v>
      </c>
    </row>
    <row r="368" spans="1:7" x14ac:dyDescent="0.2">
      <c r="A368" s="90" t="s">
        <v>425</v>
      </c>
      <c r="B368" s="65" t="str">
        <f>'Poudres EST'!G4</f>
        <v>AW13VF1 ; PEH842/G070/AJ</v>
      </c>
      <c r="C368" s="65" t="s">
        <v>112</v>
      </c>
      <c r="D368" s="65" t="s">
        <v>192</v>
      </c>
      <c r="E368" s="65" t="s">
        <v>74</v>
      </c>
      <c r="F368" s="68">
        <f>'Poudres EST'!G5</f>
        <v>1250</v>
      </c>
      <c r="G368" t="str">
        <f>VLOOKUP(Recap!B368,'BASE DONNEES'!I:L,4,FALSE)</f>
        <v>MAT</v>
      </c>
    </row>
    <row r="369" spans="1:7" x14ac:dyDescent="0.2">
      <c r="A369" s="90" t="s">
        <v>425</v>
      </c>
      <c r="B369" s="65" t="str">
        <f>'Poudres EST'!C6</f>
        <v>AW24 ; PEH842/0830/AC</v>
      </c>
      <c r="C369" s="65" t="s">
        <v>111</v>
      </c>
      <c r="D369" s="65" t="s">
        <v>17</v>
      </c>
      <c r="E369" s="65" t="s">
        <v>76</v>
      </c>
      <c r="F369" s="68">
        <f>'Poudres EST'!C7</f>
        <v>1250</v>
      </c>
      <c r="G369" t="str">
        <f>VLOOKUP(Recap!B369,'BASE DONNEES'!I:L,4,FALSE)</f>
        <v>MAT</v>
      </c>
    </row>
    <row r="370" spans="1:7" x14ac:dyDescent="0.2">
      <c r="A370" s="90" t="s">
        <v>425</v>
      </c>
      <c r="B370" s="65" t="str">
        <f>'Poudres EST'!D6</f>
        <v>AW25 ; ER019/G212/AH</v>
      </c>
      <c r="C370" s="65" t="s">
        <v>110</v>
      </c>
      <c r="D370" s="65" t="s">
        <v>186</v>
      </c>
      <c r="E370" s="65" t="s">
        <v>77</v>
      </c>
      <c r="F370" s="68">
        <f>'Poudres EST'!D7</f>
        <v>1675</v>
      </c>
      <c r="G370" t="str">
        <f>VLOOKUP(Recap!B370,'BASE DONNEES'!I:L,4,FALSE)</f>
        <v>MAT</v>
      </c>
    </row>
    <row r="371" spans="1:7" x14ac:dyDescent="0.2">
      <c r="A371" s="90" t="s">
        <v>425</v>
      </c>
      <c r="B371" s="65" t="str">
        <f>'Poudres EST'!E6</f>
        <v>aw</v>
      </c>
      <c r="C371" s="65">
        <v>0</v>
      </c>
      <c r="D371" s="65">
        <v>0</v>
      </c>
      <c r="E371" s="65"/>
      <c r="F371" s="68">
        <f>'Poudres EST'!E7</f>
        <v>0</v>
      </c>
      <c r="G371" t="e">
        <f>VLOOKUP(Recap!B371,'BASE DONNEES'!I:L,4,FALSE)</f>
        <v>#N/A</v>
      </c>
    </row>
    <row r="372" spans="1:7" x14ac:dyDescent="0.2">
      <c r="A372" s="90" t="s">
        <v>425</v>
      </c>
      <c r="B372" s="65" t="str">
        <f>'Poudres EST'!F6</f>
        <v>AW13VF1 ; PEH842/G070/AJ</v>
      </c>
      <c r="C372" s="65" t="s">
        <v>112</v>
      </c>
      <c r="D372" s="65" t="s">
        <v>192</v>
      </c>
      <c r="E372" s="65" t="s">
        <v>74</v>
      </c>
      <c r="F372" s="68">
        <f>'Poudres EST'!F7</f>
        <v>1250</v>
      </c>
      <c r="G372" t="str">
        <f>VLOOKUP(Recap!B372,'BASE DONNEES'!I:L,4,FALSE)</f>
        <v>MAT</v>
      </c>
    </row>
    <row r="373" spans="1:7" x14ac:dyDescent="0.2">
      <c r="A373" s="90" t="s">
        <v>425</v>
      </c>
      <c r="B373" s="65" t="str">
        <f>'Poudres EST'!G6</f>
        <v>AW13VF1 ; PEH842/G070/AJ</v>
      </c>
      <c r="C373" s="65" t="s">
        <v>112</v>
      </c>
      <c r="D373" s="65" t="s">
        <v>192</v>
      </c>
      <c r="E373" s="65" t="s">
        <v>74</v>
      </c>
      <c r="F373" s="68">
        <f>'Poudres EST'!G7</f>
        <v>1250</v>
      </c>
      <c r="G373" t="str">
        <f>VLOOKUP(Recap!B373,'BASE DONNEES'!I:L,4,FALSE)</f>
        <v>MAT</v>
      </c>
    </row>
    <row r="374" spans="1:7" x14ac:dyDescent="0.2">
      <c r="A374" s="90" t="s">
        <v>425</v>
      </c>
      <c r="B374" s="65" t="str">
        <f>'Poudres EST'!C8</f>
        <v>AW24 ; PEH842/0830/AC</v>
      </c>
      <c r="C374" s="65" t="s">
        <v>111</v>
      </c>
      <c r="D374" s="65" t="s">
        <v>17</v>
      </c>
      <c r="E374" s="65" t="s">
        <v>76</v>
      </c>
      <c r="F374" s="68">
        <f>'Poudres EST'!C9</f>
        <v>1250</v>
      </c>
      <c r="G374" t="str">
        <f>VLOOKUP(Recap!B374,'BASE DONNEES'!I:L,4,FALSE)</f>
        <v>MAT</v>
      </c>
    </row>
    <row r="375" spans="1:7" x14ac:dyDescent="0.2">
      <c r="A375" s="90" t="s">
        <v>425</v>
      </c>
      <c r="B375" s="65" t="str">
        <f>'Poudres EST'!D8</f>
        <v>AW14 ; MB33M/G070/AA</v>
      </c>
      <c r="C375" s="65" t="s">
        <v>118</v>
      </c>
      <c r="D375" s="65" t="s">
        <v>159</v>
      </c>
      <c r="E375" s="65" t="s">
        <v>75</v>
      </c>
      <c r="F375" s="68">
        <f>'Poudres EST'!D9</f>
        <v>1000</v>
      </c>
      <c r="G375" t="str">
        <f>VLOOKUP(Recap!B375,'BASE DONNEES'!I:L,4,FALSE)</f>
        <v>MAT</v>
      </c>
    </row>
    <row r="376" spans="1:7" x14ac:dyDescent="0.2">
      <c r="A376" s="90" t="s">
        <v>425</v>
      </c>
      <c r="B376" s="65">
        <f>'Poudres EST'!E8</f>
        <v>0</v>
      </c>
      <c r="C376" s="65">
        <v>0</v>
      </c>
      <c r="D376" s="65">
        <v>0</v>
      </c>
      <c r="E376" s="65"/>
      <c r="F376" s="68">
        <f>'Poudres EST'!E9</f>
        <v>0</v>
      </c>
      <c r="G376">
        <f>VLOOKUP(Recap!B376,'BASE DONNEES'!I:L,4,FALSE)</f>
        <v>0</v>
      </c>
    </row>
    <row r="377" spans="1:7" x14ac:dyDescent="0.2">
      <c r="A377" s="90" t="s">
        <v>425</v>
      </c>
      <c r="B377" s="65" t="str">
        <f>'Poudres EST'!F8</f>
        <v>AW13VF1 ; PEH842/G070/AJ</v>
      </c>
      <c r="C377" s="65" t="s">
        <v>112</v>
      </c>
      <c r="D377" s="65" t="s">
        <v>192</v>
      </c>
      <c r="E377" s="65" t="s">
        <v>74</v>
      </c>
      <c r="F377" s="68">
        <f>'Poudres EST'!F9</f>
        <v>1250</v>
      </c>
      <c r="G377" t="str">
        <f>VLOOKUP(Recap!B377,'BASE DONNEES'!I:L,4,FALSE)</f>
        <v>MAT</v>
      </c>
    </row>
    <row r="378" spans="1:7" x14ac:dyDescent="0.2">
      <c r="A378" s="90" t="s">
        <v>425</v>
      </c>
      <c r="B378" s="65" t="str">
        <f>'Poudres EST'!G8</f>
        <v>AW13VF1 ; PEH842/G070/AJ</v>
      </c>
      <c r="C378" s="65" t="s">
        <v>112</v>
      </c>
      <c r="D378" s="65" t="s">
        <v>192</v>
      </c>
      <c r="E378" s="65" t="s">
        <v>74</v>
      </c>
      <c r="F378" s="68">
        <f>'Poudres EST'!G9</f>
        <v>1250</v>
      </c>
      <c r="G378" t="str">
        <f>VLOOKUP(Recap!B378,'BASE DONNEES'!I:L,4,FALSE)</f>
        <v>MAT</v>
      </c>
    </row>
    <row r="379" spans="1:7" x14ac:dyDescent="0.2">
      <c r="A379" s="90" t="s">
        <v>425</v>
      </c>
      <c r="B379" s="65" t="str">
        <f>'Poudres EST'!C10</f>
        <v>AW24 ; PEH842/0830/AC</v>
      </c>
      <c r="C379" s="72" t="s">
        <v>111</v>
      </c>
      <c r="D379" s="72" t="s">
        <v>17</v>
      </c>
      <c r="E379" s="72" t="s">
        <v>76</v>
      </c>
      <c r="F379" s="68">
        <f>'Poudres EST'!C11</f>
        <v>1250</v>
      </c>
      <c r="G379" t="str">
        <f>VLOOKUP(Recap!B379,'BASE DONNEES'!I:L,4,FALSE)</f>
        <v>MAT</v>
      </c>
    </row>
    <row r="380" spans="1:7" x14ac:dyDescent="0.2">
      <c r="A380" s="90" t="s">
        <v>425</v>
      </c>
      <c r="B380" s="65">
        <f>'Poudres EST'!D10</f>
        <v>0</v>
      </c>
      <c r="C380" s="72">
        <v>0</v>
      </c>
      <c r="D380" s="72">
        <v>0</v>
      </c>
      <c r="E380" s="72"/>
      <c r="F380" s="68">
        <f>'Poudres EST'!D11</f>
        <v>0</v>
      </c>
      <c r="G380">
        <f>VLOOKUP(Recap!B380,'BASE DONNEES'!I:L,4,FALSE)</f>
        <v>0</v>
      </c>
    </row>
    <row r="381" spans="1:7" x14ac:dyDescent="0.2">
      <c r="A381" s="90" t="s">
        <v>425</v>
      </c>
      <c r="B381" s="65">
        <f>'Poudres EST'!E10</f>
        <v>0</v>
      </c>
      <c r="C381" s="72">
        <v>0</v>
      </c>
      <c r="D381" s="72">
        <v>0</v>
      </c>
      <c r="E381" s="72"/>
      <c r="F381" s="68">
        <f>'Poudres EST'!E11</f>
        <v>0</v>
      </c>
      <c r="G381">
        <f>VLOOKUP(Recap!B381,'BASE DONNEES'!I:L,4,FALSE)</f>
        <v>0</v>
      </c>
    </row>
    <row r="382" spans="1:7" x14ac:dyDescent="0.2">
      <c r="A382" s="90" t="s">
        <v>425</v>
      </c>
      <c r="B382" s="65" t="str">
        <f>'Poudres EST'!F10</f>
        <v>AW13VF1 ; PEH842/G070/AJ</v>
      </c>
      <c r="C382" s="72" t="s">
        <v>112</v>
      </c>
      <c r="D382" s="72" t="s">
        <v>192</v>
      </c>
      <c r="E382" s="72" t="s">
        <v>74</v>
      </c>
      <c r="F382" s="68">
        <f>'Poudres EST'!F11</f>
        <v>1250</v>
      </c>
      <c r="G382" t="str">
        <f>VLOOKUP(Recap!B382,'BASE DONNEES'!I:L,4,FALSE)</f>
        <v>MAT</v>
      </c>
    </row>
    <row r="383" spans="1:7" x14ac:dyDescent="0.2">
      <c r="A383" s="90" t="s">
        <v>425</v>
      </c>
      <c r="B383" s="65" t="str">
        <f>'Poudres EST'!G10</f>
        <v>AW13VF1 ; PEH842/G070/AJ</v>
      </c>
      <c r="C383" s="72" t="s">
        <v>112</v>
      </c>
      <c r="D383" s="72" t="s">
        <v>192</v>
      </c>
      <c r="E383" s="72" t="s">
        <v>74</v>
      </c>
      <c r="F383" s="68">
        <f>'Poudres EST'!G11</f>
        <v>1250</v>
      </c>
      <c r="G383" t="str">
        <f>VLOOKUP(Recap!B383,'BASE DONNEES'!I:L,4,FALSE)</f>
        <v>MAT</v>
      </c>
    </row>
    <row r="384" spans="1:7" x14ac:dyDescent="0.2">
      <c r="A384" s="90" t="s">
        <v>425</v>
      </c>
      <c r="B384" s="65" t="str">
        <f>'Poudres EST'!C12</f>
        <v>AW24 ; PEH842/0830/AC</v>
      </c>
      <c r="C384" s="72" t="s">
        <v>111</v>
      </c>
      <c r="D384" s="72" t="s">
        <v>17</v>
      </c>
      <c r="E384" s="72" t="s">
        <v>76</v>
      </c>
      <c r="F384" s="68">
        <f>'Poudres EST'!C13</f>
        <v>1250</v>
      </c>
      <c r="G384" t="str">
        <f>VLOOKUP(Recap!B384,'BASE DONNEES'!I:L,4,FALSE)</f>
        <v>MAT</v>
      </c>
    </row>
    <row r="385" spans="1:7" x14ac:dyDescent="0.2">
      <c r="A385" s="90" t="s">
        <v>425</v>
      </c>
      <c r="B385" s="65" t="str">
        <f>'Poudres EST'!D12</f>
        <v>AW</v>
      </c>
      <c r="C385" s="72">
        <v>0</v>
      </c>
      <c r="D385" s="72">
        <v>0</v>
      </c>
      <c r="E385" s="72"/>
      <c r="F385" s="68">
        <f>'Poudres EST'!D13</f>
        <v>0</v>
      </c>
      <c r="G385" t="e">
        <f>VLOOKUP(Recap!B385,'BASE DONNEES'!I:L,4,FALSE)</f>
        <v>#N/A</v>
      </c>
    </row>
    <row r="386" spans="1:7" x14ac:dyDescent="0.2">
      <c r="A386" s="90" t="s">
        <v>425</v>
      </c>
      <c r="B386" s="65">
        <f>'Poudres EST'!E12</f>
        <v>0</v>
      </c>
      <c r="C386" s="72">
        <v>0</v>
      </c>
      <c r="D386" s="72">
        <v>0</v>
      </c>
      <c r="E386" s="72"/>
      <c r="F386" s="68">
        <f>'Poudres EST'!E13</f>
        <v>0</v>
      </c>
      <c r="G386">
        <f>VLOOKUP(Recap!B386,'BASE DONNEES'!I:L,4,FALSE)</f>
        <v>0</v>
      </c>
    </row>
    <row r="387" spans="1:7" x14ac:dyDescent="0.2">
      <c r="A387" s="90" t="s">
        <v>425</v>
      </c>
      <c r="B387" s="65" t="str">
        <f>'Poudres EST'!F12</f>
        <v>AW13VF1 ; PEH842/G070/AJ</v>
      </c>
      <c r="C387" s="72" t="s">
        <v>112</v>
      </c>
      <c r="D387" s="72" t="s">
        <v>192</v>
      </c>
      <c r="E387" s="72" t="s">
        <v>74</v>
      </c>
      <c r="F387" s="68">
        <f>'Poudres EST'!F13</f>
        <v>1250</v>
      </c>
      <c r="G387" t="str">
        <f>VLOOKUP(Recap!B387,'BASE DONNEES'!I:L,4,FALSE)</f>
        <v>MAT</v>
      </c>
    </row>
    <row r="388" spans="1:7" x14ac:dyDescent="0.2">
      <c r="A388" s="90" t="s">
        <v>425</v>
      </c>
      <c r="B388" s="65" t="str">
        <f>'Poudres EST'!G12</f>
        <v>AW13VF1 ; PEH842/G070/AJ</v>
      </c>
      <c r="C388" s="72" t="s">
        <v>112</v>
      </c>
      <c r="D388" s="72" t="s">
        <v>192</v>
      </c>
      <c r="E388" s="72" t="s">
        <v>74</v>
      </c>
      <c r="F388" s="68">
        <f>'Poudres EST'!G13</f>
        <v>1250</v>
      </c>
      <c r="G388" t="str">
        <f>VLOOKUP(Recap!B388,'BASE DONNEES'!I:L,4,FALSE)</f>
        <v>MAT</v>
      </c>
    </row>
    <row r="389" spans="1:7" x14ac:dyDescent="0.2">
      <c r="A389" s="90" t="s">
        <v>425</v>
      </c>
      <c r="B389" s="65" t="str">
        <f>'Poudres EST'!C14</f>
        <v>AW24 ; PEH842/0830/AC</v>
      </c>
      <c r="C389" s="72" t="s">
        <v>111</v>
      </c>
      <c r="D389" s="72" t="s">
        <v>17</v>
      </c>
      <c r="E389" s="72" t="s">
        <v>76</v>
      </c>
      <c r="F389" s="68">
        <f>'Poudres EST'!C15</f>
        <v>1250</v>
      </c>
      <c r="G389" t="str">
        <f>VLOOKUP(Recap!B389,'BASE DONNEES'!I:L,4,FALSE)</f>
        <v>MAT</v>
      </c>
    </row>
    <row r="390" spans="1:7" x14ac:dyDescent="0.2">
      <c r="A390" s="90" t="s">
        <v>425</v>
      </c>
      <c r="B390" s="65" t="str">
        <f>'Poudres EST'!D14</f>
        <v>AW25 ; ER019/G212/AH</v>
      </c>
      <c r="C390" s="72" t="s">
        <v>110</v>
      </c>
      <c r="D390" s="72" t="s">
        <v>186</v>
      </c>
      <c r="E390" s="72" t="s">
        <v>77</v>
      </c>
      <c r="F390" s="68">
        <f>'Poudres EST'!D15</f>
        <v>2000</v>
      </c>
      <c r="G390" t="str">
        <f>VLOOKUP(Recap!B390,'BASE DONNEES'!I:L,4,FALSE)</f>
        <v>MAT</v>
      </c>
    </row>
    <row r="391" spans="1:7" x14ac:dyDescent="0.2">
      <c r="A391" s="90" t="s">
        <v>425</v>
      </c>
      <c r="B391" s="65">
        <f>'Poudres EST'!E14</f>
        <v>0</v>
      </c>
      <c r="C391" s="72">
        <v>0</v>
      </c>
      <c r="D391" s="72">
        <v>0</v>
      </c>
      <c r="E391" s="72"/>
      <c r="F391" s="68">
        <f>'Poudres EST'!E15</f>
        <v>0</v>
      </c>
      <c r="G391">
        <f>VLOOKUP(Recap!B391,'BASE DONNEES'!I:L,4,FALSE)</f>
        <v>0</v>
      </c>
    </row>
    <row r="392" spans="1:7" x14ac:dyDescent="0.2">
      <c r="A392" s="90" t="s">
        <v>425</v>
      </c>
      <c r="B392" s="65" t="str">
        <f>'Poudres EST'!F14</f>
        <v>AW13VF1 ; PEH842/G070/AJ</v>
      </c>
      <c r="C392" s="72" t="s">
        <v>112</v>
      </c>
      <c r="D392" s="72" t="s">
        <v>192</v>
      </c>
      <c r="E392" s="72" t="s">
        <v>74</v>
      </c>
      <c r="F392" s="68">
        <f>'Poudres EST'!F15</f>
        <v>1250</v>
      </c>
      <c r="G392" t="str">
        <f>VLOOKUP(Recap!B392,'BASE DONNEES'!I:L,4,FALSE)</f>
        <v>MAT</v>
      </c>
    </row>
    <row r="393" spans="1:7" x14ac:dyDescent="0.2">
      <c r="A393" s="90" t="s">
        <v>425</v>
      </c>
      <c r="B393" s="65" t="str">
        <f>'Poudres EST'!G14</f>
        <v>AW13VF1 ; PEH842/G070/AJ</v>
      </c>
      <c r="C393" s="72" t="s">
        <v>112</v>
      </c>
      <c r="D393" s="72" t="s">
        <v>192</v>
      </c>
      <c r="E393" s="72" t="s">
        <v>74</v>
      </c>
      <c r="F393" s="68">
        <f>'Poudres EST'!G15</f>
        <v>1250</v>
      </c>
      <c r="G393" t="str">
        <f>VLOOKUP(Recap!B393,'BASE DONNEES'!I:L,4,FALSE)</f>
        <v>MAT</v>
      </c>
    </row>
    <row r="394" spans="1:7" x14ac:dyDescent="0.2">
      <c r="A394" s="90" t="s">
        <v>425</v>
      </c>
      <c r="B394" s="65" t="str">
        <f>'Poudres EST'!C16</f>
        <v>AW24 ; PEH842/0830/AC</v>
      </c>
      <c r="C394" s="72" t="s">
        <v>111</v>
      </c>
      <c r="D394" s="72" t="s">
        <v>17</v>
      </c>
      <c r="E394" s="72" t="s">
        <v>76</v>
      </c>
      <c r="F394" s="68">
        <f>'Poudres EST'!C17</f>
        <v>1250</v>
      </c>
      <c r="G394" t="str">
        <f>VLOOKUP(Recap!B394,'BASE DONNEES'!I:L,4,FALSE)</f>
        <v>MAT</v>
      </c>
    </row>
    <row r="395" spans="1:7" x14ac:dyDescent="0.2">
      <c r="A395" s="90" t="s">
        <v>425</v>
      </c>
      <c r="B395" s="65" t="str">
        <f>'Poudres EST'!D16</f>
        <v>AW14 ; MB33M/G070/AA</v>
      </c>
      <c r="C395" s="72" t="s">
        <v>118</v>
      </c>
      <c r="D395" s="72" t="s">
        <v>159</v>
      </c>
      <c r="E395" s="72" t="s">
        <v>75</v>
      </c>
      <c r="F395" s="68">
        <f>'Poudres EST'!D17</f>
        <v>2000</v>
      </c>
      <c r="G395" t="str">
        <f>VLOOKUP(Recap!B395,'BASE DONNEES'!I:L,4,FALSE)</f>
        <v>MAT</v>
      </c>
    </row>
    <row r="396" spans="1:7" x14ac:dyDescent="0.2">
      <c r="A396" s="90" t="s">
        <v>425</v>
      </c>
      <c r="B396" s="65">
        <f>'Poudres EST'!E16</f>
        <v>0</v>
      </c>
      <c r="C396" s="72">
        <v>0</v>
      </c>
      <c r="D396" s="72">
        <v>0</v>
      </c>
      <c r="E396" s="72"/>
      <c r="F396" s="68">
        <f>'Poudres EST'!E17</f>
        <v>0</v>
      </c>
      <c r="G396">
        <f>VLOOKUP(Recap!B396,'BASE DONNEES'!I:L,4,FALSE)</f>
        <v>0</v>
      </c>
    </row>
    <row r="397" spans="1:7" x14ac:dyDescent="0.2">
      <c r="A397" s="90" t="s">
        <v>425</v>
      </c>
      <c r="B397" s="65" t="str">
        <f>'Poudres EST'!F16</f>
        <v>AW13VF1 ; PEH842/G070/AJ</v>
      </c>
      <c r="C397" s="72" t="s">
        <v>112</v>
      </c>
      <c r="D397" s="72" t="s">
        <v>192</v>
      </c>
      <c r="E397" s="72" t="s">
        <v>74</v>
      </c>
      <c r="F397" s="68">
        <f>'Poudres EST'!F17</f>
        <v>400</v>
      </c>
      <c r="G397" t="str">
        <f>VLOOKUP(Recap!B397,'BASE DONNEES'!I:L,4,FALSE)</f>
        <v>MAT</v>
      </c>
    </row>
    <row r="398" spans="1:7" x14ac:dyDescent="0.2">
      <c r="A398" s="90" t="s">
        <v>425</v>
      </c>
      <c r="B398" s="65" t="str">
        <f>'Poudres EST'!G16</f>
        <v>AW13VF1 ; PEH842/G070/AJ</v>
      </c>
      <c r="C398" s="72" t="s">
        <v>112</v>
      </c>
      <c r="D398" s="72" t="s">
        <v>192</v>
      </c>
      <c r="E398" s="72" t="s">
        <v>74</v>
      </c>
      <c r="F398" s="68">
        <f>'Poudres EST'!G17</f>
        <v>1250</v>
      </c>
      <c r="G398" t="str">
        <f>VLOOKUP(Recap!B398,'BASE DONNEES'!I:L,4,FALSE)</f>
        <v>MAT</v>
      </c>
    </row>
    <row r="399" spans="1:7" x14ac:dyDescent="0.2">
      <c r="A399" s="90" t="s">
        <v>425</v>
      </c>
      <c r="B399" s="65" t="str">
        <f>'Poudres EST'!C18</f>
        <v>AW24 ; PEH842/0830/AC</v>
      </c>
      <c r="C399" s="72" t="s">
        <v>111</v>
      </c>
      <c r="D399" s="72" t="s">
        <v>17</v>
      </c>
      <c r="E399" s="72" t="s">
        <v>76</v>
      </c>
      <c r="F399" s="68">
        <f>'Poudres EST'!C19</f>
        <v>3750</v>
      </c>
      <c r="G399" t="str">
        <f>VLOOKUP(Recap!B399,'BASE DONNEES'!I:L,4,FALSE)</f>
        <v>MAT</v>
      </c>
    </row>
    <row r="400" spans="1:7" x14ac:dyDescent="0.2">
      <c r="A400" s="90" t="s">
        <v>425</v>
      </c>
      <c r="B400" s="65">
        <f>'Poudres EST'!D18</f>
        <v>0</v>
      </c>
      <c r="C400" s="72">
        <v>0</v>
      </c>
      <c r="D400" s="72">
        <v>0</v>
      </c>
      <c r="E400" s="72"/>
      <c r="F400" s="68">
        <f>'Poudres EST'!D19</f>
        <v>0</v>
      </c>
      <c r="G400">
        <f>VLOOKUP(Recap!B400,'BASE DONNEES'!I:L,4,FALSE)</f>
        <v>0</v>
      </c>
    </row>
    <row r="401" spans="1:7" x14ac:dyDescent="0.2">
      <c r="A401" s="90" t="s">
        <v>425</v>
      </c>
      <c r="B401" s="65">
        <f>'Poudres EST'!E18</f>
        <v>0</v>
      </c>
      <c r="C401" s="65">
        <v>0</v>
      </c>
      <c r="D401" s="65">
        <v>0</v>
      </c>
      <c r="E401" s="65"/>
      <c r="F401" s="68">
        <f>'Poudres EST'!E19</f>
        <v>0</v>
      </c>
      <c r="G401">
        <f>VLOOKUP(Recap!B401,'BASE DONNEES'!I:L,4,FALSE)</f>
        <v>0</v>
      </c>
    </row>
    <row r="402" spans="1:7" x14ac:dyDescent="0.2">
      <c r="A402" s="90" t="s">
        <v>425</v>
      </c>
      <c r="B402" s="65" t="str">
        <f>'Poudres EST'!F18</f>
        <v>AW13VF1 ; PEH842/G070/AJ</v>
      </c>
      <c r="C402" s="65" t="s">
        <v>112</v>
      </c>
      <c r="D402" s="65" t="s">
        <v>192</v>
      </c>
      <c r="E402" s="65" t="s">
        <v>74</v>
      </c>
      <c r="F402" s="68">
        <f>'Poudres EST'!F19</f>
        <v>1250</v>
      </c>
      <c r="G402" t="str">
        <f>VLOOKUP(Recap!B402,'BASE DONNEES'!I:L,4,FALSE)</f>
        <v>MAT</v>
      </c>
    </row>
    <row r="403" spans="1:7" x14ac:dyDescent="0.2">
      <c r="A403" s="90" t="s">
        <v>425</v>
      </c>
      <c r="B403" s="65" t="str">
        <f>'Poudres EST'!G18</f>
        <v>AW13VF1 ; PEH842/G070/AJ</v>
      </c>
      <c r="C403" s="65" t="s">
        <v>112</v>
      </c>
      <c r="D403" s="65" t="s">
        <v>192</v>
      </c>
      <c r="E403" s="65" t="s">
        <v>74</v>
      </c>
      <c r="F403" s="68">
        <f>'Poudres EST'!G19</f>
        <v>1250</v>
      </c>
      <c r="G403" t="str">
        <f>VLOOKUP(Recap!B403,'BASE DONNEES'!I:L,4,FALSE)</f>
        <v>MAT</v>
      </c>
    </row>
    <row r="404" spans="1:7" x14ac:dyDescent="0.2">
      <c r="A404" s="90" t="s">
        <v>276</v>
      </c>
      <c r="B404" s="65" t="str">
        <f>Granulatrice!C2</f>
        <v>RL105</v>
      </c>
      <c r="C404" s="65" t="s">
        <v>292</v>
      </c>
      <c r="D404" s="65" t="s">
        <v>292</v>
      </c>
      <c r="E404" s="65"/>
      <c r="F404" s="68">
        <f>Granulatrice!C3</f>
        <v>960</v>
      </c>
      <c r="G404" t="e">
        <f>VLOOKUP(Recap!B404,'BASE DONNEES'!I:L,4,FALSE)</f>
        <v>#N/A</v>
      </c>
    </row>
    <row r="405" spans="1:7" x14ac:dyDescent="0.2">
      <c r="A405" s="90" t="s">
        <v>276</v>
      </c>
      <c r="B405" s="65" t="str">
        <f>Granulatrice!D2</f>
        <v>X ; CZ2222</v>
      </c>
      <c r="C405" s="65" t="s">
        <v>294</v>
      </c>
      <c r="D405" s="65" t="s">
        <v>311</v>
      </c>
      <c r="E405" s="65" t="s">
        <v>312</v>
      </c>
      <c r="F405" s="68">
        <f>Granulatrice!D3</f>
        <v>1000</v>
      </c>
      <c r="G405" t="str">
        <f>VLOOKUP(Recap!B405,'BASE DONNEES'!I:L,4,FALSE)</f>
        <v>MAT</v>
      </c>
    </row>
    <row r="406" spans="1:7" x14ac:dyDescent="0.2">
      <c r="A406" s="90" t="s">
        <v>276</v>
      </c>
      <c r="B406" s="65" t="str">
        <f>Granulatrice!E2</f>
        <v>AH41 ; KM361</v>
      </c>
      <c r="C406" s="65" t="s">
        <v>119</v>
      </c>
      <c r="D406" s="65" t="s">
        <v>172</v>
      </c>
      <c r="E406" s="65" t="s">
        <v>101</v>
      </c>
      <c r="F406" s="68">
        <f>Granulatrice!E3</f>
        <v>600</v>
      </c>
      <c r="G406" t="str">
        <f>VLOOKUP(Recap!B406,'BASE DONNEES'!I:L,4,FALSE)</f>
        <v>MAT</v>
      </c>
    </row>
    <row r="407" spans="1:7" x14ac:dyDescent="0.2">
      <c r="A407" s="90" t="s">
        <v>276</v>
      </c>
      <c r="B407" s="65" t="str">
        <f>Granulatrice!F2</f>
        <v>AH41 ; KM361</v>
      </c>
      <c r="C407" s="65" t="s">
        <v>119</v>
      </c>
      <c r="D407" s="65" t="s">
        <v>172</v>
      </c>
      <c r="E407" s="65" t="s">
        <v>101</v>
      </c>
      <c r="F407" s="68">
        <f>Granulatrice!F3</f>
        <v>600</v>
      </c>
      <c r="G407" t="str">
        <f>VLOOKUP(Recap!B407,'BASE DONNEES'!I:L,4,FALSE)</f>
        <v>MAT</v>
      </c>
    </row>
    <row r="408" spans="1:7" x14ac:dyDescent="0.2">
      <c r="A408" s="90" t="s">
        <v>276</v>
      </c>
      <c r="B408" s="65">
        <f>Granulatrice!C4</f>
        <v>0</v>
      </c>
      <c r="C408" s="65">
        <v>0</v>
      </c>
      <c r="D408" s="65">
        <v>0</v>
      </c>
      <c r="E408" s="65"/>
      <c r="F408" s="68">
        <f>Granulatrice!C5</f>
        <v>0</v>
      </c>
      <c r="G408">
        <f>VLOOKUP(Recap!B408,'BASE DONNEES'!I:L,4,FALSE)</f>
        <v>0</v>
      </c>
    </row>
    <row r="409" spans="1:7" x14ac:dyDescent="0.2">
      <c r="A409" s="90" t="s">
        <v>276</v>
      </c>
      <c r="B409" s="65" t="str">
        <f>Granulatrice!D4</f>
        <v>X ; CZ2222</v>
      </c>
      <c r="C409" s="65" t="s">
        <v>294</v>
      </c>
      <c r="D409" s="65" t="s">
        <v>311</v>
      </c>
      <c r="E409" s="65" t="s">
        <v>312</v>
      </c>
      <c r="F409" s="68">
        <f>Granulatrice!D5</f>
        <v>1000</v>
      </c>
      <c r="G409" t="str">
        <f>VLOOKUP(Recap!B409,'BASE DONNEES'!I:L,4,FALSE)</f>
        <v>MAT</v>
      </c>
    </row>
    <row r="410" spans="1:7" x14ac:dyDescent="0.2">
      <c r="A410" s="90" t="s">
        <v>276</v>
      </c>
      <c r="B410" s="65" t="str">
        <f>Granulatrice!E4</f>
        <v>AH41 ; KM361</v>
      </c>
      <c r="C410" s="65" t="s">
        <v>119</v>
      </c>
      <c r="D410" s="65" t="s">
        <v>172</v>
      </c>
      <c r="E410" s="65" t="s">
        <v>101</v>
      </c>
      <c r="F410" s="68">
        <f>Granulatrice!E5</f>
        <v>600</v>
      </c>
      <c r="G410" t="str">
        <f>VLOOKUP(Recap!B410,'BASE DONNEES'!I:L,4,FALSE)</f>
        <v>MAT</v>
      </c>
    </row>
    <row r="411" spans="1:7" x14ac:dyDescent="0.2">
      <c r="A411" s="90" t="s">
        <v>276</v>
      </c>
      <c r="B411" s="65" t="str">
        <f>Granulatrice!F4</f>
        <v>AH41 ; KM361</v>
      </c>
      <c r="C411" s="65" t="s">
        <v>119</v>
      </c>
      <c r="D411" s="65" t="s">
        <v>172</v>
      </c>
      <c r="E411" s="65" t="s">
        <v>101</v>
      </c>
      <c r="F411" s="68">
        <f>Granulatrice!F5</f>
        <v>600</v>
      </c>
      <c r="G411" t="str">
        <f>VLOOKUP(Recap!B411,'BASE DONNEES'!I:L,4,FALSE)</f>
        <v>MAT</v>
      </c>
    </row>
    <row r="412" spans="1:7" x14ac:dyDescent="0.2">
      <c r="A412" s="90" t="s">
        <v>276</v>
      </c>
      <c r="B412" s="65">
        <f>Granulatrice!C6</f>
        <v>0</v>
      </c>
      <c r="C412" s="65">
        <v>0</v>
      </c>
      <c r="D412" s="65">
        <v>0</v>
      </c>
      <c r="E412" s="65"/>
      <c r="F412" s="68">
        <f>Granulatrice!C7</f>
        <v>0</v>
      </c>
      <c r="G412">
        <f>VLOOKUP(Recap!B412,'BASE DONNEES'!I:L,4,FALSE)</f>
        <v>0</v>
      </c>
    </row>
    <row r="413" spans="1:7" x14ac:dyDescent="0.2">
      <c r="A413" s="90" t="s">
        <v>276</v>
      </c>
      <c r="B413" s="65" t="str">
        <f>Granulatrice!D6</f>
        <v>X ; CZ2222</v>
      </c>
      <c r="C413" s="65" t="s">
        <v>294</v>
      </c>
      <c r="D413" s="65" t="s">
        <v>311</v>
      </c>
      <c r="E413" s="65" t="s">
        <v>312</v>
      </c>
      <c r="F413" s="68">
        <f>Granulatrice!D7</f>
        <v>1000</v>
      </c>
      <c r="G413" t="str">
        <f>VLOOKUP(Recap!B413,'BASE DONNEES'!I:L,4,FALSE)</f>
        <v>MAT</v>
      </c>
    </row>
    <row r="414" spans="1:7" x14ac:dyDescent="0.2">
      <c r="A414" s="90" t="s">
        <v>276</v>
      </c>
      <c r="B414" s="65" t="str">
        <f>Granulatrice!E6</f>
        <v>AH41 ; KM361</v>
      </c>
      <c r="C414" s="65" t="s">
        <v>119</v>
      </c>
      <c r="D414" s="65" t="s">
        <v>172</v>
      </c>
      <c r="E414" s="65" t="s">
        <v>101</v>
      </c>
      <c r="F414" s="68">
        <f>Granulatrice!E7</f>
        <v>1200</v>
      </c>
      <c r="G414" t="str">
        <f>VLOOKUP(Recap!B414,'BASE DONNEES'!I:L,4,FALSE)</f>
        <v>MAT</v>
      </c>
    </row>
    <row r="415" spans="1:7" x14ac:dyDescent="0.2">
      <c r="A415" s="90" t="s">
        <v>276</v>
      </c>
      <c r="B415" s="65" t="str">
        <f>Granulatrice!F6</f>
        <v>AH41 ; KM361</v>
      </c>
      <c r="C415" s="65" t="s">
        <v>119</v>
      </c>
      <c r="D415" s="65" t="s">
        <v>172</v>
      </c>
      <c r="E415" s="65" t="s">
        <v>101</v>
      </c>
      <c r="F415" s="68">
        <f>Granulatrice!F7</f>
        <v>600</v>
      </c>
      <c r="G415" t="str">
        <f>VLOOKUP(Recap!B415,'BASE DONNEES'!I:L,4,FALSE)</f>
        <v>MAT</v>
      </c>
    </row>
    <row r="416" spans="1:7" x14ac:dyDescent="0.2">
      <c r="A416" s="90" t="s">
        <v>276</v>
      </c>
      <c r="B416" s="65">
        <f>Granulatrice!C8</f>
        <v>0</v>
      </c>
      <c r="C416" s="65">
        <v>0</v>
      </c>
      <c r="D416" s="65">
        <v>0</v>
      </c>
      <c r="E416" s="65"/>
      <c r="F416" s="68">
        <f>Granulatrice!C9</f>
        <v>0</v>
      </c>
      <c r="G416">
        <f>VLOOKUP(Recap!B416,'BASE DONNEES'!I:L,4,FALSE)</f>
        <v>0</v>
      </c>
    </row>
    <row r="417" spans="1:7" x14ac:dyDescent="0.2">
      <c r="A417" s="90" t="s">
        <v>276</v>
      </c>
      <c r="B417" s="65" t="str">
        <f>Granulatrice!D8</f>
        <v>X ; CZ2222</v>
      </c>
      <c r="C417" s="65" t="s">
        <v>294</v>
      </c>
      <c r="D417" s="65" t="s">
        <v>311</v>
      </c>
      <c r="E417" s="65" t="s">
        <v>312</v>
      </c>
      <c r="F417" s="68">
        <f>Granulatrice!D9</f>
        <v>1000</v>
      </c>
      <c r="G417" t="str">
        <f>VLOOKUP(Recap!B417,'BASE DONNEES'!I:L,4,FALSE)</f>
        <v>MAT</v>
      </c>
    </row>
    <row r="418" spans="1:7" x14ac:dyDescent="0.2">
      <c r="A418" s="90" t="s">
        <v>276</v>
      </c>
      <c r="B418" s="65" t="str">
        <f>Granulatrice!E8</f>
        <v>AH41 ; KM361</v>
      </c>
      <c r="C418" s="65" t="s">
        <v>119</v>
      </c>
      <c r="D418" s="65" t="s">
        <v>172</v>
      </c>
      <c r="E418" s="65" t="s">
        <v>101</v>
      </c>
      <c r="F418" s="68">
        <f>Granulatrice!E9</f>
        <v>1200</v>
      </c>
      <c r="G418" t="str">
        <f>VLOOKUP(Recap!B418,'BASE DONNEES'!I:L,4,FALSE)</f>
        <v>MAT</v>
      </c>
    </row>
    <row r="419" spans="1:7" x14ac:dyDescent="0.2">
      <c r="A419" s="90" t="s">
        <v>276</v>
      </c>
      <c r="B419" s="65" t="str">
        <f>Granulatrice!F8</f>
        <v>AH41 ; KM361</v>
      </c>
      <c r="C419" s="65" t="s">
        <v>119</v>
      </c>
      <c r="D419" s="65" t="s">
        <v>172</v>
      </c>
      <c r="E419" s="65" t="s">
        <v>101</v>
      </c>
      <c r="F419" s="68">
        <f>Granulatrice!F9</f>
        <v>600</v>
      </c>
      <c r="G419" t="str">
        <f>VLOOKUP(Recap!B419,'BASE DONNEES'!I:L,4,FALSE)</f>
        <v>MAT</v>
      </c>
    </row>
    <row r="420" spans="1:7" x14ac:dyDescent="0.2">
      <c r="A420" s="90" t="s">
        <v>276</v>
      </c>
      <c r="B420" s="65" t="str">
        <f>Granulatrice!C10</f>
        <v>AH41 ; KM361</v>
      </c>
      <c r="C420" s="65" t="s">
        <v>119</v>
      </c>
      <c r="D420" s="65" t="s">
        <v>172</v>
      </c>
      <c r="E420" s="65" t="s">
        <v>101</v>
      </c>
      <c r="F420" s="68">
        <f>Granulatrice!C11</f>
        <v>1200</v>
      </c>
      <c r="G420" t="str">
        <f>VLOOKUP(Recap!B420,'BASE DONNEES'!I:L,4,FALSE)</f>
        <v>MAT</v>
      </c>
    </row>
    <row r="421" spans="1:7" x14ac:dyDescent="0.2">
      <c r="A421" s="90" t="s">
        <v>276</v>
      </c>
      <c r="B421" s="65" t="str">
        <f>Granulatrice!D10</f>
        <v>X ; CZ2222</v>
      </c>
      <c r="C421" s="65" t="s">
        <v>294</v>
      </c>
      <c r="D421" s="65" t="s">
        <v>311</v>
      </c>
      <c r="E421" s="65" t="s">
        <v>312</v>
      </c>
      <c r="F421" s="68">
        <f>Granulatrice!D11</f>
        <v>1000</v>
      </c>
      <c r="G421" t="str">
        <f>VLOOKUP(Recap!B421,'BASE DONNEES'!I:L,4,FALSE)</f>
        <v>MAT</v>
      </c>
    </row>
    <row r="422" spans="1:7" x14ac:dyDescent="0.2">
      <c r="A422" s="90" t="s">
        <v>276</v>
      </c>
      <c r="B422" s="65" t="str">
        <f>Granulatrice!E10</f>
        <v>AH41 ; KM361</v>
      </c>
      <c r="C422" s="65" t="s">
        <v>119</v>
      </c>
      <c r="D422" s="65" t="s">
        <v>172</v>
      </c>
      <c r="E422" s="65" t="s">
        <v>101</v>
      </c>
      <c r="F422" s="68">
        <f>Granulatrice!E11</f>
        <v>1200</v>
      </c>
      <c r="G422" t="str">
        <f>VLOOKUP(Recap!B422,'BASE DONNEES'!I:L,4,FALSE)</f>
        <v>MAT</v>
      </c>
    </row>
    <row r="423" spans="1:7" x14ac:dyDescent="0.2">
      <c r="A423" s="90" t="s">
        <v>276</v>
      </c>
      <c r="B423" s="65" t="str">
        <f>Granulatrice!F10</f>
        <v>AH41 ; KM361</v>
      </c>
      <c r="C423" s="65" t="s">
        <v>119</v>
      </c>
      <c r="D423" s="65" t="s">
        <v>172</v>
      </c>
      <c r="E423" s="65" t="s">
        <v>101</v>
      </c>
      <c r="F423" s="68">
        <f>Granulatrice!F11</f>
        <v>600</v>
      </c>
      <c r="G423" t="str">
        <f>VLOOKUP(Recap!B423,'BASE DONNEES'!I:L,4,FALSE)</f>
        <v>MAT</v>
      </c>
    </row>
    <row r="424" spans="1:7" x14ac:dyDescent="0.2">
      <c r="A424" s="90" t="s">
        <v>276</v>
      </c>
      <c r="B424" s="65" t="str">
        <f>Granulatrice!C12</f>
        <v>AH41 ; KM361</v>
      </c>
      <c r="C424" s="65" t="s">
        <v>119</v>
      </c>
      <c r="D424" s="65" t="s">
        <v>172</v>
      </c>
      <c r="E424" s="65" t="s">
        <v>101</v>
      </c>
      <c r="F424" s="68">
        <f>Granulatrice!C13</f>
        <v>600</v>
      </c>
      <c r="G424" t="str">
        <f>VLOOKUP(Recap!B424,'BASE DONNEES'!I:L,4,FALSE)</f>
        <v>MAT</v>
      </c>
    </row>
    <row r="425" spans="1:7" x14ac:dyDescent="0.2">
      <c r="A425" s="90" t="s">
        <v>276</v>
      </c>
      <c r="B425" s="65" t="str">
        <f>Granulatrice!D12</f>
        <v>X ; CZ2222</v>
      </c>
      <c r="C425" s="65" t="s">
        <v>294</v>
      </c>
      <c r="D425" s="65" t="s">
        <v>311</v>
      </c>
      <c r="E425" s="65" t="s">
        <v>312</v>
      </c>
      <c r="F425" s="68">
        <f>Granulatrice!D13</f>
        <v>1000</v>
      </c>
      <c r="G425" t="str">
        <f>VLOOKUP(Recap!B425,'BASE DONNEES'!I:L,4,FALSE)</f>
        <v>MAT</v>
      </c>
    </row>
    <row r="426" spans="1:7" x14ac:dyDescent="0.2">
      <c r="A426" s="90" t="s">
        <v>276</v>
      </c>
      <c r="B426" s="65" t="str">
        <f>Granulatrice!E12</f>
        <v>AH41 ; KM361</v>
      </c>
      <c r="C426" s="65" t="s">
        <v>119</v>
      </c>
      <c r="D426" s="65" t="s">
        <v>172</v>
      </c>
      <c r="E426" s="65" t="s">
        <v>101</v>
      </c>
      <c r="F426" s="68">
        <f>Granulatrice!E13</f>
        <v>1200</v>
      </c>
      <c r="G426" t="str">
        <f>VLOOKUP(Recap!B426,'BASE DONNEES'!I:L,4,FALSE)</f>
        <v>MAT</v>
      </c>
    </row>
    <row r="427" spans="1:7" x14ac:dyDescent="0.2">
      <c r="A427" s="90" t="s">
        <v>276</v>
      </c>
      <c r="B427" s="65" t="str">
        <f>Granulatrice!F12</f>
        <v>AH41 ; KM361</v>
      </c>
      <c r="C427" s="65" t="s">
        <v>119</v>
      </c>
      <c r="D427" s="65" t="s">
        <v>172</v>
      </c>
      <c r="E427" s="65" t="s">
        <v>101</v>
      </c>
      <c r="F427" s="68">
        <f>Granulatrice!F13</f>
        <v>600</v>
      </c>
      <c r="G427" t="str">
        <f>VLOOKUP(Recap!B427,'BASE DONNEES'!I:L,4,FALSE)</f>
        <v>MAT</v>
      </c>
    </row>
    <row r="428" spans="1:7" x14ac:dyDescent="0.2">
      <c r="A428" s="90" t="s">
        <v>276</v>
      </c>
      <c r="B428" s="65" t="str">
        <f>Granulatrice!C14</f>
        <v xml:space="preserve">PURGEB ; </v>
      </c>
      <c r="C428" s="65" t="s">
        <v>293</v>
      </c>
      <c r="D428" s="65" t="s">
        <v>313</v>
      </c>
      <c r="E428" s="65"/>
      <c r="F428" s="68">
        <f>Granulatrice!C15</f>
        <v>500</v>
      </c>
      <c r="G428" t="str">
        <f>VLOOKUP(Recap!B428,'BASE DONNEES'!I:L,4,FALSE)</f>
        <v>BRO</v>
      </c>
    </row>
    <row r="429" spans="1:7" x14ac:dyDescent="0.2">
      <c r="A429" s="90" t="s">
        <v>276</v>
      </c>
      <c r="B429" s="65" t="str">
        <f>Granulatrice!D14</f>
        <v>X ; CZ2222</v>
      </c>
      <c r="C429" s="65" t="s">
        <v>294</v>
      </c>
      <c r="D429" s="65" t="s">
        <v>311</v>
      </c>
      <c r="E429" s="65" t="s">
        <v>312</v>
      </c>
      <c r="F429" s="68">
        <f>Granulatrice!D15</f>
        <v>125</v>
      </c>
      <c r="G429" t="str">
        <f>VLOOKUP(Recap!B429,'BASE DONNEES'!I:L,4,FALSE)</f>
        <v>MAT</v>
      </c>
    </row>
    <row r="430" spans="1:7" x14ac:dyDescent="0.2">
      <c r="A430" s="90" t="s">
        <v>276</v>
      </c>
      <c r="B430" s="65">
        <f>Granulatrice!E14</f>
        <v>0</v>
      </c>
      <c r="C430" s="65">
        <v>0</v>
      </c>
      <c r="D430" s="65">
        <v>0</v>
      </c>
      <c r="E430" s="65"/>
      <c r="F430" s="68">
        <f>Granulatrice!E15</f>
        <v>0</v>
      </c>
      <c r="G430">
        <f>VLOOKUP(Recap!B430,'BASE DONNEES'!I:L,4,FALSE)</f>
        <v>0</v>
      </c>
    </row>
    <row r="431" spans="1:7" x14ac:dyDescent="0.2">
      <c r="A431" s="90" t="s">
        <v>276</v>
      </c>
      <c r="B431" s="65" t="str">
        <f>Granulatrice!F14</f>
        <v>AH41 ; KM361</v>
      </c>
      <c r="C431" s="65" t="s">
        <v>119</v>
      </c>
      <c r="D431" s="65" t="s">
        <v>172</v>
      </c>
      <c r="E431" s="65" t="s">
        <v>101</v>
      </c>
      <c r="F431" s="68">
        <f>Granulatrice!F15</f>
        <v>600</v>
      </c>
      <c r="G431" t="str">
        <f>VLOOKUP(Recap!B431,'BASE DONNEES'!I:L,4,FALSE)</f>
        <v>MAT</v>
      </c>
    </row>
    <row r="432" spans="1:7" x14ac:dyDescent="0.2">
      <c r="A432" s="90" t="s">
        <v>276</v>
      </c>
      <c r="B432" s="65">
        <f>Granulatrice!C16</f>
        <v>0</v>
      </c>
      <c r="C432" s="65">
        <v>0</v>
      </c>
      <c r="D432" s="65">
        <v>0</v>
      </c>
      <c r="E432" s="65"/>
      <c r="F432" s="68">
        <f>Granulatrice!C17</f>
        <v>0</v>
      </c>
      <c r="G432">
        <f>VLOOKUP(Recap!B432,'BASE DONNEES'!I:L,4,FALSE)</f>
        <v>0</v>
      </c>
    </row>
    <row r="433" spans="1:7" x14ac:dyDescent="0.2">
      <c r="A433" s="90" t="s">
        <v>276</v>
      </c>
      <c r="B433" s="65">
        <f>Granulatrice!D16</f>
        <v>0</v>
      </c>
      <c r="C433" s="65">
        <v>0</v>
      </c>
      <c r="D433" s="65">
        <v>0</v>
      </c>
      <c r="E433" s="65"/>
      <c r="F433" s="68">
        <f>Granulatrice!D17</f>
        <v>0</v>
      </c>
      <c r="G433">
        <f>VLOOKUP(Recap!B433,'BASE DONNEES'!I:L,4,FALSE)</f>
        <v>0</v>
      </c>
    </row>
    <row r="434" spans="1:7" x14ac:dyDescent="0.2">
      <c r="A434" s="90" t="s">
        <v>276</v>
      </c>
      <c r="B434" s="65" t="str">
        <f>Granulatrice!E16</f>
        <v>AH41 ; KM361</v>
      </c>
      <c r="C434" s="65" t="s">
        <v>119</v>
      </c>
      <c r="D434" s="65" t="s">
        <v>172</v>
      </c>
      <c r="E434" s="65" t="s">
        <v>101</v>
      </c>
      <c r="F434" s="68">
        <f>Granulatrice!E17</f>
        <v>1100</v>
      </c>
      <c r="G434" t="str">
        <f>VLOOKUP(Recap!B434,'BASE DONNEES'!I:L,4,FALSE)</f>
        <v>MAT</v>
      </c>
    </row>
    <row r="435" spans="1:7" x14ac:dyDescent="0.2">
      <c r="A435" s="90" t="s">
        <v>276</v>
      </c>
      <c r="B435" s="65" t="str">
        <f>Granulatrice!F16</f>
        <v>AH41 ; KM361</v>
      </c>
      <c r="C435" s="65" t="s">
        <v>119</v>
      </c>
      <c r="D435" s="65" t="s">
        <v>172</v>
      </c>
      <c r="E435" s="65" t="s">
        <v>101</v>
      </c>
      <c r="F435" s="68">
        <f>Granulatrice!F17</f>
        <v>600</v>
      </c>
      <c r="G435" t="str">
        <f>VLOOKUP(Recap!B435,'BASE DONNEES'!I:L,4,FALSE)</f>
        <v>MAT</v>
      </c>
    </row>
    <row r="436" spans="1:7" x14ac:dyDescent="0.2">
      <c r="A436" s="90" t="s">
        <v>276</v>
      </c>
      <c r="B436" s="65">
        <f>Granulatrice!C18</f>
        <v>0</v>
      </c>
      <c r="C436" s="65">
        <v>0</v>
      </c>
      <c r="D436" s="65">
        <v>0</v>
      </c>
      <c r="E436" s="65"/>
      <c r="F436" s="68">
        <f>Granulatrice!C19</f>
        <v>0</v>
      </c>
      <c r="G436">
        <f>VLOOKUP(Recap!B436,'BASE DONNEES'!I:L,4,FALSE)</f>
        <v>0</v>
      </c>
    </row>
    <row r="437" spans="1:7" x14ac:dyDescent="0.2">
      <c r="A437" s="90" t="s">
        <v>276</v>
      </c>
      <c r="B437" s="65">
        <f>Granulatrice!E18</f>
        <v>0</v>
      </c>
      <c r="C437" s="65">
        <v>0</v>
      </c>
      <c r="D437" s="65">
        <v>0</v>
      </c>
      <c r="E437" s="65"/>
      <c r="F437" s="68">
        <f>Granulatrice!E19</f>
        <v>0</v>
      </c>
      <c r="G437">
        <f>VLOOKUP(Recap!B437,'BASE DONNEES'!I:L,4,FALSE)</f>
        <v>0</v>
      </c>
    </row>
    <row r="438" spans="1:7" x14ac:dyDescent="0.2">
      <c r="A438" s="90" t="s">
        <v>276</v>
      </c>
      <c r="B438" s="65">
        <f>Granulatrice!F18</f>
        <v>0</v>
      </c>
      <c r="C438" s="65">
        <v>0</v>
      </c>
      <c r="D438" s="65">
        <v>0</v>
      </c>
      <c r="E438" s="65"/>
      <c r="F438" s="68">
        <f>Granulatrice!F19</f>
        <v>0</v>
      </c>
      <c r="G438">
        <f>VLOOKUP(Recap!B438,'BASE DONNEES'!I:L,4,FALSE)</f>
        <v>0</v>
      </c>
    </row>
    <row r="439" spans="1:7" x14ac:dyDescent="0.2">
      <c r="A439" s="77" t="s">
        <v>47</v>
      </c>
      <c r="B439" s="300" t="str">
        <f>'Stock au sol'!F12</f>
        <v>AX23VF1 ; PEX0003/0005/AG</v>
      </c>
      <c r="C439" s="65" t="s">
        <v>115</v>
      </c>
      <c r="D439" s="65" t="s">
        <v>193</v>
      </c>
      <c r="E439" s="65" t="s">
        <v>83</v>
      </c>
      <c r="F439" s="68">
        <f>'Stock au sol'!G12</f>
        <v>1250</v>
      </c>
      <c r="G439" t="str">
        <f>VLOOKUP(Recap!B439,'BASE DONNEES'!I:L,4,FALSE)</f>
        <v>MAT</v>
      </c>
    </row>
    <row r="440" spans="1:7" x14ac:dyDescent="0.2">
      <c r="A440" s="77" t="s">
        <v>47</v>
      </c>
      <c r="B440" s="300" t="str">
        <f>'Stock au sol'!F13</f>
        <v>6008VF1 ; PEH843/W012/AE</v>
      </c>
      <c r="C440" s="65" t="s">
        <v>154</v>
      </c>
      <c r="D440" s="65" t="s">
        <v>194</v>
      </c>
      <c r="E440" s="65" t="s">
        <v>153</v>
      </c>
      <c r="F440" s="68">
        <f>'Stock au sol'!G13</f>
        <v>1250</v>
      </c>
      <c r="G440" t="str">
        <f>VLOOKUP(Recap!B440,'BASE DONNEES'!I:L,4,FALSE)</f>
        <v>MAT</v>
      </c>
    </row>
    <row r="441" spans="1:7" x14ac:dyDescent="0.2">
      <c r="A441" s="77" t="s">
        <v>47</v>
      </c>
      <c r="B441" s="300" t="str">
        <f>'Stock au sol'!F14</f>
        <v>AU78VF9 ; FERM0006</v>
      </c>
      <c r="C441" s="65" t="s">
        <v>308</v>
      </c>
      <c r="D441" s="65" t="s">
        <v>270</v>
      </c>
      <c r="E441" s="65" t="s">
        <v>314</v>
      </c>
      <c r="F441" s="68">
        <f>'Stock au sol'!G14</f>
        <v>1250</v>
      </c>
      <c r="G441" t="str">
        <f>VLOOKUP(Recap!B441,'BASE DONNEES'!I:L,4,FALSE)</f>
        <v>MAT</v>
      </c>
    </row>
    <row r="442" spans="1:7" x14ac:dyDescent="0.2">
      <c r="A442" s="77" t="s">
        <v>47</v>
      </c>
      <c r="B442" s="300">
        <f>'Stock au sol'!F15</f>
        <v>0</v>
      </c>
      <c r="C442" s="65">
        <v>0</v>
      </c>
      <c r="D442" s="65">
        <v>0</v>
      </c>
      <c r="E442" s="65"/>
      <c r="F442" s="68">
        <f>'Stock au sol'!G15</f>
        <v>0</v>
      </c>
      <c r="G442">
        <f>VLOOKUP(Recap!B442,'BASE DONNEES'!I:L,4,FALSE)</f>
        <v>0</v>
      </c>
    </row>
    <row r="443" spans="1:7" x14ac:dyDescent="0.2">
      <c r="A443" s="77" t="s">
        <v>47</v>
      </c>
      <c r="B443" s="300">
        <f>'Stock au sol'!F16</f>
        <v>0</v>
      </c>
      <c r="C443" s="65">
        <v>0</v>
      </c>
      <c r="D443" s="65">
        <v>0</v>
      </c>
      <c r="E443" s="65"/>
      <c r="F443" s="68">
        <f>'Stock au sol'!G16</f>
        <v>0</v>
      </c>
      <c r="G443">
        <f>VLOOKUP(Recap!B443,'BASE DONNEES'!I:L,4,FALSE)</f>
        <v>0</v>
      </c>
    </row>
    <row r="444" spans="1:7" x14ac:dyDescent="0.2">
      <c r="A444" s="77" t="s">
        <v>47</v>
      </c>
      <c r="B444" s="300">
        <f>'Stock au sol'!F17</f>
        <v>0</v>
      </c>
      <c r="C444" s="65">
        <v>0</v>
      </c>
      <c r="D444" s="65">
        <v>0</v>
      </c>
      <c r="E444" s="65"/>
      <c r="F444" s="68">
        <f>'Stock au sol'!G17</f>
        <v>0</v>
      </c>
      <c r="G444">
        <f>VLOOKUP(Recap!B444,'BASE DONNEES'!I:L,4,FALSE)</f>
        <v>0</v>
      </c>
    </row>
    <row r="445" spans="1:7" x14ac:dyDescent="0.2">
      <c r="A445" s="77" t="s">
        <v>47</v>
      </c>
      <c r="B445" s="300" t="str">
        <f>'Stock au sol'!F18</f>
        <v>POLYMERCHEMIE</v>
      </c>
      <c r="C445" s="65" t="s">
        <v>117</v>
      </c>
      <c r="D445" s="65" t="s">
        <v>117</v>
      </c>
      <c r="E445" s="65"/>
      <c r="F445" s="68">
        <f>'Stock au sol'!G18</f>
        <v>1000</v>
      </c>
      <c r="G445" t="e">
        <f>VLOOKUP(Recap!B445,'BASE DONNEES'!I:L,4,FALSE)</f>
        <v>#N/A</v>
      </c>
    </row>
    <row r="446" spans="1:7" x14ac:dyDescent="0.2">
      <c r="A446" s="77" t="s">
        <v>47</v>
      </c>
      <c r="B446" s="300">
        <f>'Stock au sol'!F19</f>
        <v>0</v>
      </c>
      <c r="C446" s="65">
        <v>0</v>
      </c>
      <c r="D446" s="65">
        <v>0</v>
      </c>
      <c r="E446" s="65"/>
      <c r="F446" s="68">
        <f>'Stock au sol'!G19</f>
        <v>0</v>
      </c>
      <c r="G446">
        <f>VLOOKUP(Recap!B446,'BASE DONNEES'!I:L,4,FALSE)</f>
        <v>0</v>
      </c>
    </row>
    <row r="447" spans="1:7" x14ac:dyDescent="0.2">
      <c r="A447" s="77" t="s">
        <v>47</v>
      </c>
      <c r="B447" s="300" t="str">
        <f>'Stock au sol'!F20</f>
        <v>A959L2 ; S5902</v>
      </c>
      <c r="C447" s="65" t="s">
        <v>304</v>
      </c>
      <c r="D447" s="65" t="s">
        <v>190</v>
      </c>
      <c r="E447" s="65" t="s">
        <v>303</v>
      </c>
      <c r="F447" s="68">
        <f>'Stock au sol'!G20</f>
        <v>600</v>
      </c>
      <c r="G447" t="str">
        <f>VLOOKUP(Recap!B447,'BASE DONNEES'!I:L,4,FALSE)</f>
        <v>MAT</v>
      </c>
    </row>
    <row r="448" spans="1:7" x14ac:dyDescent="0.2">
      <c r="A448" s="77" t="s">
        <v>47</v>
      </c>
      <c r="B448" s="300" t="str">
        <f>'Stock au sol'!F21</f>
        <v>A959L ; S6706</v>
      </c>
      <c r="C448" s="65" t="s">
        <v>305</v>
      </c>
      <c r="D448" s="65" t="s">
        <v>315</v>
      </c>
      <c r="E448" s="65" t="s">
        <v>316</v>
      </c>
      <c r="F448" s="68">
        <f>'Stock au sol'!G21</f>
        <v>800</v>
      </c>
      <c r="G448" t="str">
        <f>VLOOKUP(Recap!B448,'BASE DONNEES'!I:L,4,FALSE)</f>
        <v>MAT</v>
      </c>
    </row>
    <row r="449" spans="1:7" x14ac:dyDescent="0.2">
      <c r="A449" s="77" t="s">
        <v>47</v>
      </c>
      <c r="B449" s="300" t="str">
        <f>'Stock au sol'!F22</f>
        <v>AL63VF9 ; AL63VF9</v>
      </c>
      <c r="C449" s="65" t="s">
        <v>236</v>
      </c>
      <c r="D449" s="65" t="s">
        <v>237</v>
      </c>
      <c r="E449" s="65" t="s">
        <v>237</v>
      </c>
      <c r="F449" s="68">
        <f>'Stock au sol'!G22</f>
        <v>1000</v>
      </c>
      <c r="G449" t="str">
        <f>VLOOKUP(Recap!B449,'BASE DONNEES'!I:L,4,FALSE)</f>
        <v>MAT</v>
      </c>
    </row>
    <row r="450" spans="1:7" x14ac:dyDescent="0.2">
      <c r="A450" s="77" t="s">
        <v>47</v>
      </c>
      <c r="B450" s="300" t="str">
        <f>'Stock au sol'!F23</f>
        <v>AU79 ; TG704V4BI</v>
      </c>
      <c r="C450" s="65" t="s">
        <v>306</v>
      </c>
      <c r="D450" s="65" t="s">
        <v>317</v>
      </c>
      <c r="E450" s="65" t="s">
        <v>318</v>
      </c>
      <c r="F450" s="68">
        <f>'Stock au sol'!G23</f>
        <v>260</v>
      </c>
      <c r="G450" t="str">
        <f>VLOOKUP(Recap!B450,'BASE DONNEES'!I:L,4,FALSE)</f>
        <v>MAT</v>
      </c>
    </row>
    <row r="451" spans="1:7" x14ac:dyDescent="0.2">
      <c r="A451" s="77" t="s">
        <v>47</v>
      </c>
      <c r="B451" s="300">
        <f>'Stock au sol'!F24</f>
        <v>0</v>
      </c>
      <c r="C451" s="65">
        <v>0</v>
      </c>
      <c r="D451" s="65">
        <v>0</v>
      </c>
      <c r="E451" s="65"/>
      <c r="F451" s="68">
        <f>'Stock au sol'!G24</f>
        <v>0</v>
      </c>
      <c r="G451">
        <f>VLOOKUP(Recap!B451,'BASE DONNEES'!I:L,4,FALSE)</f>
        <v>0</v>
      </c>
    </row>
    <row r="452" spans="1:7" x14ac:dyDescent="0.2">
      <c r="A452" s="77" t="s">
        <v>47</v>
      </c>
      <c r="B452" s="300">
        <f>'Stock au sol'!F25</f>
        <v>0</v>
      </c>
      <c r="C452" s="65">
        <v>0</v>
      </c>
      <c r="D452" s="65">
        <v>0</v>
      </c>
      <c r="E452" s="65"/>
      <c r="F452" s="68">
        <f>'Stock au sol'!G25</f>
        <v>0</v>
      </c>
      <c r="G452">
        <f>VLOOKUP(Recap!B452,'BASE DONNEES'!I:L,4,FALSE)</f>
        <v>0</v>
      </c>
    </row>
    <row r="453" spans="1:7" x14ac:dyDescent="0.2">
      <c r="A453" s="77" t="s">
        <v>47</v>
      </c>
      <c r="B453" s="300">
        <f>'Stock au sol'!F26</f>
        <v>0</v>
      </c>
      <c r="C453" s="65">
        <v>0</v>
      </c>
      <c r="D453" s="65">
        <v>0</v>
      </c>
      <c r="E453" s="65"/>
      <c r="F453" s="68">
        <f>'Stock au sol'!G26</f>
        <v>0</v>
      </c>
      <c r="G453">
        <f>VLOOKUP(Recap!B453,'BASE DONNEES'!I:L,4,FALSE)</f>
        <v>0</v>
      </c>
    </row>
    <row r="454" spans="1:7" x14ac:dyDescent="0.2">
      <c r="A454" s="77" t="s">
        <v>47</v>
      </c>
      <c r="B454" s="300">
        <f>'Stock au sol'!F27</f>
        <v>0</v>
      </c>
      <c r="C454" s="65">
        <v>0</v>
      </c>
      <c r="D454" s="65">
        <v>0</v>
      </c>
      <c r="E454" s="65"/>
      <c r="F454" s="68">
        <f>'Stock au sol'!G27</f>
        <v>0</v>
      </c>
      <c r="G454">
        <f>VLOOKUP(Recap!B454,'BASE DONNEES'!I:L,4,FALSE)</f>
        <v>0</v>
      </c>
    </row>
    <row r="455" spans="1:7" x14ac:dyDescent="0.2">
      <c r="A455" s="77" t="s">
        <v>47</v>
      </c>
      <c r="B455" s="300" t="str">
        <f>'Stock au sol'!H12</f>
        <v>AX23VF1 ; PEX0003/0005/AG</v>
      </c>
      <c r="C455" s="65" t="s">
        <v>115</v>
      </c>
      <c r="D455" s="65" t="s">
        <v>193</v>
      </c>
      <c r="E455" s="65" t="s">
        <v>83</v>
      </c>
      <c r="F455" s="68">
        <f>'Stock au sol'!I12</f>
        <v>1250</v>
      </c>
      <c r="G455" t="str">
        <f>VLOOKUP(Recap!B455,'BASE DONNEES'!I:L,4,FALSE)</f>
        <v>MAT</v>
      </c>
    </row>
    <row r="456" spans="1:7" x14ac:dyDescent="0.2">
      <c r="A456" s="77" t="s">
        <v>47</v>
      </c>
      <c r="B456" s="300" t="str">
        <f>'Stock au sol'!H13</f>
        <v>6008VF1 ; PEH843/W012/AE</v>
      </c>
      <c r="C456" s="65" t="s">
        <v>154</v>
      </c>
      <c r="D456" s="65" t="s">
        <v>194</v>
      </c>
      <c r="E456" s="65" t="s">
        <v>153</v>
      </c>
      <c r="F456" s="68">
        <f>'Stock au sol'!I13</f>
        <v>1250</v>
      </c>
      <c r="G456" t="str">
        <f>VLOOKUP(Recap!B456,'BASE DONNEES'!I:L,4,FALSE)</f>
        <v>MAT</v>
      </c>
    </row>
    <row r="457" spans="1:7" x14ac:dyDescent="0.2">
      <c r="A457" s="77" t="s">
        <v>47</v>
      </c>
      <c r="B457" s="300">
        <f>'Stock au sol'!H14</f>
        <v>0</v>
      </c>
      <c r="C457" s="65">
        <v>0</v>
      </c>
      <c r="D457" s="65">
        <v>0</v>
      </c>
      <c r="E457" s="65"/>
      <c r="F457" s="68">
        <f>'Stock au sol'!I14</f>
        <v>0</v>
      </c>
      <c r="G457">
        <f>VLOOKUP(Recap!B457,'BASE DONNEES'!I:L,4,FALSE)</f>
        <v>0</v>
      </c>
    </row>
    <row r="458" spans="1:7" x14ac:dyDescent="0.2">
      <c r="A458" s="77" t="s">
        <v>47</v>
      </c>
      <c r="B458" s="300">
        <f>'Stock au sol'!H15</f>
        <v>0</v>
      </c>
      <c r="C458" s="65">
        <v>0</v>
      </c>
      <c r="D458" s="65">
        <v>0</v>
      </c>
      <c r="E458" s="65"/>
      <c r="F458" s="68">
        <f>'Stock au sol'!I15</f>
        <v>0</v>
      </c>
      <c r="G458">
        <f>VLOOKUP(Recap!B458,'BASE DONNEES'!I:L,4,FALSE)</f>
        <v>0</v>
      </c>
    </row>
    <row r="459" spans="1:7" x14ac:dyDescent="0.2">
      <c r="A459" s="77" t="s">
        <v>47</v>
      </c>
      <c r="B459" s="300" t="str">
        <f>'Stock au sol'!H16</f>
        <v>6008VF1 ; PEH850/W012/AA</v>
      </c>
      <c r="C459" s="65" t="s">
        <v>116</v>
      </c>
      <c r="D459" s="65" t="s">
        <v>194</v>
      </c>
      <c r="E459" s="65" t="s">
        <v>66</v>
      </c>
      <c r="F459" s="68">
        <f>'Stock au sol'!I16</f>
        <v>900</v>
      </c>
      <c r="G459" t="str">
        <f>VLOOKUP(Recap!B459,'BASE DONNEES'!I:L,4,FALSE)</f>
        <v>MAT</v>
      </c>
    </row>
    <row r="460" spans="1:7" x14ac:dyDescent="0.2">
      <c r="A460" s="77" t="s">
        <v>47</v>
      </c>
      <c r="B460" s="300" t="str">
        <f>'Stock au sol'!H17</f>
        <v>6057 ; CZ3289</v>
      </c>
      <c r="C460" s="65" t="s">
        <v>295</v>
      </c>
      <c r="D460" s="65">
        <v>6057</v>
      </c>
      <c r="E460" s="65" t="s">
        <v>319</v>
      </c>
      <c r="F460" s="68">
        <f>'Stock au sol'!I17</f>
        <v>4000</v>
      </c>
      <c r="G460" t="str">
        <f>VLOOKUP(Recap!B460,'BASE DONNEES'!I:L,4,FALSE)</f>
        <v>MAT</v>
      </c>
    </row>
    <row r="461" spans="1:7" x14ac:dyDescent="0.2">
      <c r="A461" s="77" t="s">
        <v>47</v>
      </c>
      <c r="B461" s="300" t="str">
        <f>'Stock au sol'!H18</f>
        <v>AW69 ; CES934CZV25/V30</v>
      </c>
      <c r="C461" s="65" t="s">
        <v>297</v>
      </c>
      <c r="D461" s="65" t="s">
        <v>320</v>
      </c>
      <c r="E461" s="65" t="s">
        <v>321</v>
      </c>
      <c r="F461" s="68">
        <f>'Stock au sol'!I18</f>
        <v>590</v>
      </c>
      <c r="G461" t="str">
        <f>VLOOKUP(Recap!B461,'BASE DONNEES'!I:L,4,FALSE)</f>
        <v>MAT</v>
      </c>
    </row>
    <row r="462" spans="1:7" x14ac:dyDescent="0.2">
      <c r="A462" s="77" t="s">
        <v>47</v>
      </c>
      <c r="B462" s="300" t="str">
        <f>'Stock au sol'!H19</f>
        <v>AW69 ; CES934CZV16BI</v>
      </c>
      <c r="C462" s="65" t="s">
        <v>296</v>
      </c>
      <c r="D462" s="65" t="s">
        <v>320</v>
      </c>
      <c r="E462" s="65" t="s">
        <v>322</v>
      </c>
      <c r="F462" s="68">
        <f>'Stock au sol'!I19</f>
        <v>800</v>
      </c>
      <c r="G462" t="str">
        <f>VLOOKUP(Recap!B462,'BASE DONNEES'!I:L,4,FALSE)</f>
        <v>MAT</v>
      </c>
    </row>
    <row r="463" spans="1:7" x14ac:dyDescent="0.2">
      <c r="A463" s="77" t="s">
        <v>47</v>
      </c>
      <c r="B463" s="300" t="str">
        <f>'Stock au sol'!H20</f>
        <v>AU79 ; TG704V3BI</v>
      </c>
      <c r="C463" s="65" t="s">
        <v>310</v>
      </c>
      <c r="D463" s="65" t="s">
        <v>317</v>
      </c>
      <c r="E463" s="65" t="s">
        <v>323</v>
      </c>
      <c r="F463" s="68">
        <f>'Stock au sol'!I20</f>
        <v>260</v>
      </c>
      <c r="G463" t="str">
        <f>VLOOKUP(Recap!B463,'BASE DONNEES'!I:L,4,FALSE)</f>
        <v>MAT</v>
      </c>
    </row>
    <row r="464" spans="1:7" x14ac:dyDescent="0.2">
      <c r="A464" s="77" t="s">
        <v>47</v>
      </c>
      <c r="B464" s="300" t="str">
        <f>'Stock au sol'!H21</f>
        <v>AW70VF9 ; REVET0065</v>
      </c>
      <c r="C464" s="65" t="s">
        <v>299</v>
      </c>
      <c r="D464" s="65" t="s">
        <v>200</v>
      </c>
      <c r="E464" s="65" t="s">
        <v>324</v>
      </c>
      <c r="F464" s="68">
        <f>'Stock au sol'!I21</f>
        <v>500</v>
      </c>
      <c r="G464" t="str">
        <f>VLOOKUP(Recap!B464,'BASE DONNEES'!I:L,4,FALSE)</f>
        <v>MAT</v>
      </c>
    </row>
    <row r="465" spans="1:7" x14ac:dyDescent="0.2">
      <c r="A465" s="77" t="s">
        <v>47</v>
      </c>
      <c r="B465" s="300" t="str">
        <f>'Stock au sol'!H22</f>
        <v>AW70VF9 ; REVET0031</v>
      </c>
      <c r="C465" s="65" t="s">
        <v>300</v>
      </c>
      <c r="D465" s="65" t="s">
        <v>200</v>
      </c>
      <c r="E465" s="65" t="s">
        <v>325</v>
      </c>
      <c r="F465" s="68">
        <f>'Stock au sol'!I22</f>
        <v>1000</v>
      </c>
      <c r="G465" t="str">
        <f>VLOOKUP(Recap!B465,'BASE DONNEES'!I:L,4,FALSE)</f>
        <v>MAT</v>
      </c>
    </row>
    <row r="466" spans="1:7" x14ac:dyDescent="0.2">
      <c r="A466" s="77" t="s">
        <v>47</v>
      </c>
      <c r="B466" s="300" t="str">
        <f>'Stock au sol'!H23</f>
        <v>AW70VF9 ; REVET0066</v>
      </c>
      <c r="C466" s="65" t="s">
        <v>301</v>
      </c>
      <c r="D466" s="65" t="s">
        <v>200</v>
      </c>
      <c r="E466" s="65" t="s">
        <v>326</v>
      </c>
      <c r="F466" s="68">
        <f>'Stock au sol'!I23</f>
        <v>300</v>
      </c>
      <c r="G466" t="str">
        <f>VLOOKUP(Recap!B466,'BASE DONNEES'!I:L,4,FALSE)</f>
        <v>MAT</v>
      </c>
    </row>
    <row r="467" spans="1:7" x14ac:dyDescent="0.2">
      <c r="A467" s="77" t="s">
        <v>47</v>
      </c>
      <c r="B467" s="300" t="str">
        <f>'Stock au sol'!H24</f>
        <v>AW70VF9 ; REVET0073</v>
      </c>
      <c r="C467" s="65" t="s">
        <v>302</v>
      </c>
      <c r="D467" s="65" t="s">
        <v>200</v>
      </c>
      <c r="E467" s="65" t="s">
        <v>327</v>
      </c>
      <c r="F467" s="68">
        <f>'Stock au sol'!I24</f>
        <v>300</v>
      </c>
      <c r="G467" t="str">
        <f>VLOOKUP(Recap!B467,'BASE DONNEES'!I:L,4,FALSE)</f>
        <v>MAT</v>
      </c>
    </row>
    <row r="468" spans="1:7" x14ac:dyDescent="0.2">
      <c r="A468" s="77" t="s">
        <v>47</v>
      </c>
      <c r="B468" s="300">
        <f>'Stock au sol'!H25</f>
        <v>0</v>
      </c>
      <c r="C468" s="65">
        <v>0</v>
      </c>
      <c r="D468" s="65">
        <v>0</v>
      </c>
      <c r="E468" s="65"/>
      <c r="F468" s="68">
        <f>'Stock au sol'!I25</f>
        <v>0</v>
      </c>
      <c r="G468">
        <f>VLOOKUP(Recap!B468,'BASE DONNEES'!I:L,4,FALSE)</f>
        <v>0</v>
      </c>
    </row>
    <row r="469" spans="1:7" x14ac:dyDescent="0.2">
      <c r="A469" s="77" t="s">
        <v>47</v>
      </c>
      <c r="B469" s="300">
        <f>'Stock au sol'!H26</f>
        <v>0</v>
      </c>
      <c r="C469" s="65">
        <v>0</v>
      </c>
      <c r="D469" s="65">
        <v>0</v>
      </c>
      <c r="E469" s="65"/>
      <c r="F469" s="68">
        <f>'Stock au sol'!I26</f>
        <v>0</v>
      </c>
      <c r="G469">
        <f>VLOOKUP(Recap!B469,'BASE DONNEES'!I:L,4,FALSE)</f>
        <v>0</v>
      </c>
    </row>
    <row r="470" spans="1:7" x14ac:dyDescent="0.2">
      <c r="A470" s="77" t="s">
        <v>47</v>
      </c>
      <c r="B470" s="300">
        <f>'Stock au sol'!H27</f>
        <v>0</v>
      </c>
      <c r="C470" s="65">
        <v>0</v>
      </c>
      <c r="D470" s="65">
        <v>0</v>
      </c>
      <c r="E470" s="65"/>
      <c r="F470" s="68">
        <f>'Stock au sol'!I27</f>
        <v>0</v>
      </c>
      <c r="G470">
        <f>VLOOKUP(Recap!B470,'BASE DONNEES'!I:L,4,FALSE)</f>
        <v>0</v>
      </c>
    </row>
    <row r="471" spans="1:7" x14ac:dyDescent="0.2">
      <c r="A471" s="77" t="s">
        <v>47</v>
      </c>
      <c r="B471" s="300" t="str">
        <f>'Stock au sol'!J12</f>
        <v>AX23VF1 ; PEX0003/0005/AG</v>
      </c>
      <c r="C471" s="65" t="s">
        <v>115</v>
      </c>
      <c r="D471" s="65" t="s">
        <v>193</v>
      </c>
      <c r="E471" s="65" t="s">
        <v>83</v>
      </c>
      <c r="F471" s="68">
        <f>'Stock au sol'!K12</f>
        <v>600</v>
      </c>
      <c r="G471" t="str">
        <f>VLOOKUP(Recap!B471,'BASE DONNEES'!I:L,4,FALSE)</f>
        <v>MAT</v>
      </c>
    </row>
    <row r="472" spans="1:7" x14ac:dyDescent="0.2">
      <c r="A472" s="77" t="s">
        <v>47</v>
      </c>
      <c r="B472" s="300" t="str">
        <f>'Stock au sol'!J13</f>
        <v>AU79 ; TG704V2BI</v>
      </c>
      <c r="C472" s="65" t="s">
        <v>307</v>
      </c>
      <c r="D472" s="65" t="s">
        <v>317</v>
      </c>
      <c r="E472" s="65" t="s">
        <v>328</v>
      </c>
      <c r="F472" s="68">
        <f>'Stock au sol'!K13</f>
        <v>1175</v>
      </c>
      <c r="G472" t="str">
        <f>VLOOKUP(Recap!B472,'BASE DONNEES'!I:L,4,FALSE)</f>
        <v>MAT</v>
      </c>
    </row>
    <row r="473" spans="1:7" x14ac:dyDescent="0.2">
      <c r="A473" s="77" t="s">
        <v>47</v>
      </c>
      <c r="B473" s="300" t="str">
        <f>'Stock au sol'!J14</f>
        <v>A962 ; HYDROCARB95T-OG</v>
      </c>
      <c r="C473" s="65" t="s">
        <v>309</v>
      </c>
      <c r="D473" s="65" t="s">
        <v>171</v>
      </c>
      <c r="E473" s="65" t="s">
        <v>104</v>
      </c>
      <c r="F473" s="68">
        <f>'Stock au sol'!K14</f>
        <v>2300</v>
      </c>
      <c r="G473" t="str">
        <f>VLOOKUP(Recap!B473,'BASE DONNEES'!I:L,4,FALSE)</f>
        <v>MAT</v>
      </c>
    </row>
    <row r="474" spans="1:7" x14ac:dyDescent="0.2">
      <c r="A474" s="77" t="s">
        <v>47</v>
      </c>
      <c r="B474" s="300" t="str">
        <f>'Stock au sol'!J15</f>
        <v>A962 ; HYDROCARB95T-OG</v>
      </c>
      <c r="C474" s="65" t="s">
        <v>309</v>
      </c>
      <c r="D474" s="65" t="s">
        <v>171</v>
      </c>
      <c r="E474" s="65" t="s">
        <v>104</v>
      </c>
      <c r="F474" s="68">
        <f>'Stock au sol'!K15</f>
        <v>1200</v>
      </c>
      <c r="G474" t="str">
        <f>VLOOKUP(Recap!B474,'BASE DONNEES'!I:L,4,FALSE)</f>
        <v>MAT</v>
      </c>
    </row>
    <row r="475" spans="1:7" x14ac:dyDescent="0.2">
      <c r="A475" s="77" t="s">
        <v>47</v>
      </c>
      <c r="B475" s="300">
        <f>'Stock au sol'!J16</f>
        <v>0</v>
      </c>
      <c r="C475" s="65">
        <v>0</v>
      </c>
      <c r="D475" s="65">
        <v>0</v>
      </c>
      <c r="E475" s="65"/>
      <c r="F475" s="68">
        <f>'Stock au sol'!K16</f>
        <v>0</v>
      </c>
      <c r="G475">
        <f>VLOOKUP(Recap!B475,'BASE DONNEES'!I:L,4,FALSE)</f>
        <v>0</v>
      </c>
    </row>
    <row r="476" spans="1:7" x14ac:dyDescent="0.2">
      <c r="A476" s="77" t="s">
        <v>47</v>
      </c>
      <c r="B476" s="300">
        <f>'Stock au sol'!J17</f>
        <v>0</v>
      </c>
      <c r="C476" s="65">
        <v>0</v>
      </c>
      <c r="D476" s="65">
        <v>0</v>
      </c>
      <c r="E476" s="65"/>
      <c r="F476" s="68">
        <f>'Stock au sol'!K17</f>
        <v>0</v>
      </c>
      <c r="G476">
        <f>VLOOKUP(Recap!B476,'BASE DONNEES'!I:L,4,FALSE)</f>
        <v>0</v>
      </c>
    </row>
    <row r="477" spans="1:7" x14ac:dyDescent="0.2">
      <c r="A477" s="77" t="s">
        <v>47</v>
      </c>
      <c r="B477" s="300">
        <f>'Stock au sol'!J18</f>
        <v>0</v>
      </c>
      <c r="C477" s="65">
        <v>0</v>
      </c>
      <c r="D477" s="65">
        <v>0</v>
      </c>
      <c r="E477" s="65"/>
      <c r="F477" s="68">
        <f>'Stock au sol'!K18</f>
        <v>0</v>
      </c>
      <c r="G477">
        <f>VLOOKUP(Recap!B477,'BASE DONNEES'!I:L,4,FALSE)</f>
        <v>0</v>
      </c>
    </row>
    <row r="478" spans="1:7" x14ac:dyDescent="0.2">
      <c r="A478" s="77" t="s">
        <v>47</v>
      </c>
      <c r="B478" s="300">
        <f>'Stock au sol'!J19</f>
        <v>0</v>
      </c>
      <c r="C478" s="65">
        <v>0</v>
      </c>
      <c r="D478" s="65">
        <v>0</v>
      </c>
      <c r="E478" s="65"/>
      <c r="F478" s="68">
        <f>'Stock au sol'!K19</f>
        <v>0</v>
      </c>
      <c r="G478">
        <f>VLOOKUP(Recap!B478,'BASE DONNEES'!I:L,4,FALSE)</f>
        <v>0</v>
      </c>
    </row>
    <row r="479" spans="1:7" x14ac:dyDescent="0.2">
      <c r="A479" s="77" t="s">
        <v>47</v>
      </c>
      <c r="B479" s="300">
        <f>'Stock au sol'!J20</f>
        <v>0</v>
      </c>
      <c r="C479" s="65">
        <v>0</v>
      </c>
      <c r="D479" s="65">
        <v>0</v>
      </c>
      <c r="E479" s="65"/>
      <c r="F479" s="68">
        <f>'Stock au sol'!K20</f>
        <v>0</v>
      </c>
      <c r="G479">
        <f>VLOOKUP(Recap!B479,'BASE DONNEES'!I:L,4,FALSE)</f>
        <v>0</v>
      </c>
    </row>
    <row r="480" spans="1:7" x14ac:dyDescent="0.2">
      <c r="A480" s="77" t="s">
        <v>47</v>
      </c>
      <c r="B480" s="300">
        <f>'Stock au sol'!J21</f>
        <v>0</v>
      </c>
      <c r="C480" s="65">
        <v>0</v>
      </c>
      <c r="D480" s="65">
        <v>0</v>
      </c>
      <c r="E480" s="65"/>
      <c r="F480" s="68">
        <f>'Stock au sol'!K21</f>
        <v>0</v>
      </c>
      <c r="G480">
        <f>VLOOKUP(Recap!B480,'BASE DONNEES'!I:L,4,FALSE)</f>
        <v>0</v>
      </c>
    </row>
    <row r="481" spans="1:7" x14ac:dyDescent="0.2">
      <c r="A481" s="77" t="s">
        <v>47</v>
      </c>
      <c r="B481" s="300">
        <f>'Stock au sol'!J22</f>
        <v>0</v>
      </c>
      <c r="C481" s="65">
        <v>0</v>
      </c>
      <c r="D481" s="65">
        <v>0</v>
      </c>
      <c r="E481" s="65"/>
      <c r="F481" s="68">
        <f>'Stock au sol'!K22</f>
        <v>0</v>
      </c>
      <c r="G481">
        <f>VLOOKUP(Recap!B481,'BASE DONNEES'!I:L,4,FALSE)</f>
        <v>0</v>
      </c>
    </row>
    <row r="482" spans="1:7" x14ac:dyDescent="0.2">
      <c r="A482" s="77" t="s">
        <v>47</v>
      </c>
      <c r="B482" s="300">
        <f>'Stock au sol'!J23</f>
        <v>0</v>
      </c>
      <c r="C482" s="65">
        <v>0</v>
      </c>
      <c r="D482" s="65">
        <v>0</v>
      </c>
      <c r="E482" s="65"/>
      <c r="F482" s="68">
        <f>'Stock au sol'!K23</f>
        <v>0</v>
      </c>
      <c r="G482">
        <f>VLOOKUP(Recap!B482,'BASE DONNEES'!I:L,4,FALSE)</f>
        <v>0</v>
      </c>
    </row>
    <row r="483" spans="1:7" x14ac:dyDescent="0.2">
      <c r="A483" s="77" t="s">
        <v>47</v>
      </c>
      <c r="B483" s="300">
        <f>'Stock au sol'!J24</f>
        <v>0</v>
      </c>
      <c r="C483" s="65">
        <v>0</v>
      </c>
      <c r="D483" s="65">
        <v>0</v>
      </c>
      <c r="E483" s="65"/>
      <c r="F483" s="68">
        <f>'Stock au sol'!K24</f>
        <v>0</v>
      </c>
      <c r="G483">
        <f>VLOOKUP(Recap!B483,'BASE DONNEES'!I:L,4,FALSE)</f>
        <v>0</v>
      </c>
    </row>
    <row r="484" spans="1:7" x14ac:dyDescent="0.2">
      <c r="A484" s="77" t="s">
        <v>47</v>
      </c>
      <c r="B484" s="300">
        <f>'Stock au sol'!J25</f>
        <v>0</v>
      </c>
      <c r="C484" s="65">
        <v>0</v>
      </c>
      <c r="D484" s="65">
        <v>0</v>
      </c>
      <c r="E484" s="65"/>
      <c r="F484" s="68">
        <f>'Stock au sol'!K25</f>
        <v>0</v>
      </c>
      <c r="G484">
        <f>VLOOKUP(Recap!B484,'BASE DONNEES'!I:L,4,FALSE)</f>
        <v>0</v>
      </c>
    </row>
    <row r="485" spans="1:7" x14ac:dyDescent="0.2">
      <c r="A485" s="77" t="s">
        <v>47</v>
      </c>
      <c r="B485" s="300">
        <f>'Stock au sol'!J26</f>
        <v>0</v>
      </c>
      <c r="C485" s="65">
        <v>0</v>
      </c>
      <c r="D485" s="65">
        <v>0</v>
      </c>
      <c r="E485" s="65"/>
      <c r="F485" s="68">
        <f>'Stock au sol'!K26</f>
        <v>0</v>
      </c>
      <c r="G485">
        <f>VLOOKUP(Recap!B485,'BASE DONNEES'!I:L,4,FALSE)</f>
        <v>0</v>
      </c>
    </row>
    <row r="486" spans="1:7" x14ac:dyDescent="0.2">
      <c r="A486" s="77" t="s">
        <v>47</v>
      </c>
      <c r="B486" s="300">
        <f>'Stock au sol'!J27</f>
        <v>0</v>
      </c>
      <c r="C486" s="65">
        <v>0</v>
      </c>
      <c r="D486" s="65">
        <v>0</v>
      </c>
      <c r="E486" s="65"/>
      <c r="F486" s="68">
        <f>'Stock au sol'!K27</f>
        <v>0</v>
      </c>
      <c r="G486">
        <f>VLOOKUP(Recap!B486,'BASE DONNEES'!I:L,4,FALSE)</f>
        <v>0</v>
      </c>
    </row>
    <row r="487" spans="1:7" x14ac:dyDescent="0.2">
      <c r="A487" s="77" t="s">
        <v>47</v>
      </c>
      <c r="B487" s="300" t="str">
        <f>'Stock au sol'!A11</f>
        <v>AW69 ; CES934CZV29BI</v>
      </c>
      <c r="C487" s="65" t="s">
        <v>298</v>
      </c>
      <c r="D487" s="65" t="s">
        <v>320</v>
      </c>
      <c r="E487" s="65" t="s">
        <v>329</v>
      </c>
      <c r="F487" s="68">
        <f>'Stock au sol'!A12</f>
        <v>7200</v>
      </c>
      <c r="G487" t="str">
        <f>VLOOKUP(Recap!B487,'BASE DONNEES'!I:L,4,FALSE)</f>
        <v>MAT</v>
      </c>
    </row>
    <row r="488" spans="1:7" x14ac:dyDescent="0.2">
      <c r="A488" s="77" t="s">
        <v>47</v>
      </c>
      <c r="B488" s="300" t="str">
        <f>'Stock au sol'!B11</f>
        <v>AW69 ; CES934CZV29BI</v>
      </c>
      <c r="C488" s="65" t="s">
        <v>298</v>
      </c>
      <c r="D488" s="65" t="s">
        <v>320</v>
      </c>
      <c r="E488" s="65" t="s">
        <v>329</v>
      </c>
      <c r="F488" s="68">
        <f>'Stock au sol'!B12</f>
        <v>8000</v>
      </c>
      <c r="G488" t="str">
        <f>VLOOKUP(Recap!B488,'BASE DONNEES'!I:L,4,FALSE)</f>
        <v>MAT</v>
      </c>
    </row>
    <row r="489" spans="1:7" x14ac:dyDescent="0.2">
      <c r="A489" s="77" t="s">
        <v>47</v>
      </c>
      <c r="B489" s="300" t="str">
        <f>'Stock au sol'!C11</f>
        <v>A961 ; R208</v>
      </c>
      <c r="C489" s="65" t="s">
        <v>210</v>
      </c>
      <c r="D489" s="65" t="s">
        <v>173</v>
      </c>
      <c r="E489" s="65" t="s">
        <v>209</v>
      </c>
      <c r="F489" s="68">
        <f>'Stock au sol'!C12</f>
        <v>7000</v>
      </c>
      <c r="G489" t="str">
        <f>VLOOKUP(Recap!B489,'BASE DONNEES'!I:L,4,FALSE)</f>
        <v>MAT</v>
      </c>
    </row>
    <row r="490" spans="1:7" x14ac:dyDescent="0.2">
      <c r="A490" s="77" t="s">
        <v>47</v>
      </c>
      <c r="B490" s="300">
        <f>'Stock au sol'!D11</f>
        <v>0</v>
      </c>
      <c r="C490" s="65">
        <v>0</v>
      </c>
      <c r="D490" s="65">
        <v>0</v>
      </c>
      <c r="E490" s="65"/>
      <c r="F490" s="68">
        <f>'Stock au sol'!D12</f>
        <v>0</v>
      </c>
      <c r="G490">
        <f>VLOOKUP(Recap!B490,'BASE DONNEES'!I:L,4,FALSE)</f>
        <v>0</v>
      </c>
    </row>
    <row r="491" spans="1:7" x14ac:dyDescent="0.2">
      <c r="A491" s="77" t="s">
        <v>47</v>
      </c>
      <c r="B491" s="300" t="str">
        <f>'Stock au sol'!E11</f>
        <v>6158D ; PP0485/G-13B</v>
      </c>
      <c r="C491" s="65" t="s">
        <v>108</v>
      </c>
      <c r="D491" s="65" t="s">
        <v>189</v>
      </c>
      <c r="E491" s="65" t="s">
        <v>20</v>
      </c>
      <c r="F491" s="68">
        <f>'Stock au sol'!E12</f>
        <v>6600</v>
      </c>
      <c r="G491" t="str">
        <f>VLOOKUP(Recap!B491,'BASE DONNEES'!I:L,4,FALSE)</f>
        <v>MAT</v>
      </c>
    </row>
    <row r="492" spans="1:7" x14ac:dyDescent="0.2">
      <c r="A492" s="77" t="s">
        <v>47</v>
      </c>
      <c r="B492" s="300" t="str">
        <f>'Stock au sol'!E18</f>
        <v>GTU/1155/3XOB</v>
      </c>
      <c r="C492" s="65" t="s">
        <v>259</v>
      </c>
      <c r="D492" s="65" t="s">
        <v>259</v>
      </c>
      <c r="E492" s="65"/>
      <c r="F492" s="68">
        <f>'Stock au sol'!E19</f>
        <v>300</v>
      </c>
      <c r="G492" t="e">
        <f>VLOOKUP(Recap!B492,'BASE DONNEES'!I:L,4,FALSE)</f>
        <v>#N/A</v>
      </c>
    </row>
    <row r="493" spans="1:7" x14ac:dyDescent="0.2">
      <c r="A493" s="77" t="s">
        <v>47</v>
      </c>
      <c r="B493" s="300" t="str">
        <f>'Stock au sol'!E20</f>
        <v>A959D ; S1000</v>
      </c>
      <c r="C493" s="65" t="s">
        <v>114</v>
      </c>
      <c r="D493" s="65" t="s">
        <v>170</v>
      </c>
      <c r="E493" s="65" t="s">
        <v>54</v>
      </c>
      <c r="F493" s="68">
        <f>'Stock au sol'!E21</f>
        <v>1000</v>
      </c>
      <c r="G493" t="str">
        <f>VLOOKUP(Recap!B493,'BASE DONNEES'!I:L,4,FALSE)</f>
        <v>MAT</v>
      </c>
    </row>
    <row r="494" spans="1:7" x14ac:dyDescent="0.2">
      <c r="A494" s="77" t="s">
        <v>47</v>
      </c>
      <c r="B494" s="300" t="str">
        <f>'Stock au sol'!E22</f>
        <v>AU45 ; 505003029</v>
      </c>
      <c r="C494" s="65" t="s">
        <v>206</v>
      </c>
      <c r="D494" s="65" t="s">
        <v>214</v>
      </c>
      <c r="E494" s="65">
        <v>505003029</v>
      </c>
      <c r="F494" s="68">
        <f>'Stock au sol'!E23</f>
        <v>748</v>
      </c>
      <c r="G494" t="str">
        <f>VLOOKUP(Recap!B494,'BASE DONNEES'!I:L,4,FALSE)</f>
        <v>MAT</v>
      </c>
    </row>
    <row r="495" spans="1:7" x14ac:dyDescent="0.2">
      <c r="A495" s="77" t="s">
        <v>48</v>
      </c>
      <c r="B495" s="65" t="str">
        <f>'Vif habitat'!C3</f>
        <v>6217 ; M152913</v>
      </c>
      <c r="C495" s="65" t="s">
        <v>126</v>
      </c>
      <c r="D495" s="65">
        <v>6217</v>
      </c>
      <c r="E495" s="65" t="s">
        <v>63</v>
      </c>
      <c r="F495" s="68">
        <f>'Vif habitat'!C4</f>
        <v>75</v>
      </c>
      <c r="G495" t="str">
        <f>VLOOKUP(Recap!B495,'BASE DONNEES'!I:L,4,FALSE)</f>
        <v>MAT</v>
      </c>
    </row>
    <row r="496" spans="1:7" x14ac:dyDescent="0.2">
      <c r="A496" s="77" t="s">
        <v>48</v>
      </c>
      <c r="B496" s="65" t="str">
        <f>'Vif habitat'!D3</f>
        <v>AW99 ; M272041</v>
      </c>
      <c r="C496" s="65" t="s">
        <v>123</v>
      </c>
      <c r="D496" s="65" t="s">
        <v>162</v>
      </c>
      <c r="E496" s="65" t="s">
        <v>82</v>
      </c>
      <c r="F496" s="68">
        <f>'Vif habitat'!D4</f>
        <v>75</v>
      </c>
      <c r="G496" t="str">
        <f>VLOOKUP(Recap!B496,'BASE DONNEES'!I:L,4,FALSE)</f>
        <v>MAT</v>
      </c>
    </row>
    <row r="497" spans="1:22" x14ac:dyDescent="0.2">
      <c r="A497" s="77" t="s">
        <v>48</v>
      </c>
      <c r="B497" s="65" t="str">
        <f>'Vif habitat'!E3</f>
        <v>7261 ; M173765</v>
      </c>
      <c r="C497" s="65" t="s">
        <v>134</v>
      </c>
      <c r="D497" s="65">
        <v>7261</v>
      </c>
      <c r="E497" s="65" t="s">
        <v>65</v>
      </c>
      <c r="F497" s="68">
        <f>'Vif habitat'!E4</f>
        <v>200</v>
      </c>
      <c r="G497" t="str">
        <f>VLOOKUP(Recap!B497,'BASE DONNEES'!I:L,4,FALSE)</f>
        <v>MAT</v>
      </c>
    </row>
    <row r="498" spans="1:22" x14ac:dyDescent="0.2">
      <c r="A498" s="77" t="s">
        <v>48</v>
      </c>
      <c r="B498" s="65" t="str">
        <f>'Vif habitat'!F3</f>
        <v>HG62 ; M152594</v>
      </c>
      <c r="C498" s="65" t="s">
        <v>133</v>
      </c>
      <c r="D498" s="65" t="s">
        <v>195</v>
      </c>
      <c r="E498" s="65" t="s">
        <v>84</v>
      </c>
      <c r="F498" s="68">
        <f>'Vif habitat'!F4</f>
        <v>950</v>
      </c>
      <c r="G498" t="str">
        <f>VLOOKUP(Recap!B498,'BASE DONNEES'!I:L,4,FALSE)</f>
        <v>MAT</v>
      </c>
    </row>
    <row r="499" spans="1:22" x14ac:dyDescent="0.2">
      <c r="A499" s="77" t="s">
        <v>48</v>
      </c>
      <c r="B499" s="65" t="str">
        <f>'Vif habitat'!A5</f>
        <v>AW41 ; M219504</v>
      </c>
      <c r="C499" s="65" t="s">
        <v>129</v>
      </c>
      <c r="D499" s="65" t="s">
        <v>156</v>
      </c>
      <c r="E499" s="65" t="s">
        <v>79</v>
      </c>
      <c r="F499" s="68">
        <f>'Vif habitat'!A6</f>
        <v>500</v>
      </c>
      <c r="G499" t="str">
        <f>VLOOKUP(Recap!B499,'BASE DONNEES'!I:L,4,FALSE)</f>
        <v>MAT</v>
      </c>
    </row>
    <row r="500" spans="1:22" x14ac:dyDescent="0.2">
      <c r="A500" s="77" t="s">
        <v>48</v>
      </c>
      <c r="B500" s="65" t="str">
        <f>'Vif habitat'!B5</f>
        <v>6337 ; M01283UNA</v>
      </c>
      <c r="C500" s="65" t="s">
        <v>124</v>
      </c>
      <c r="D500" s="65">
        <v>6337</v>
      </c>
      <c r="E500" s="65" t="s">
        <v>64</v>
      </c>
      <c r="F500" s="68">
        <f>'Vif habitat'!B6</f>
        <v>50</v>
      </c>
      <c r="G500" t="str">
        <f>VLOOKUP(Recap!B500,'BASE DONNEES'!I:L,4,FALSE)</f>
        <v>MAT</v>
      </c>
      <c r="I500" s="230"/>
      <c r="J500" s="230"/>
      <c r="K500" s="230"/>
      <c r="L500" s="230"/>
      <c r="M500" s="230"/>
      <c r="N500" s="230"/>
      <c r="O500" s="230"/>
      <c r="P500" s="230"/>
      <c r="Q500" s="230"/>
      <c r="R500" s="230"/>
      <c r="S500" s="230"/>
      <c r="T500" s="230"/>
      <c r="U500" s="230"/>
      <c r="V500" s="230"/>
    </row>
    <row r="501" spans="1:22" x14ac:dyDescent="0.2">
      <c r="A501" s="77" t="s">
        <v>48</v>
      </c>
      <c r="B501" s="65" t="str">
        <f>'Vif habitat'!C5</f>
        <v>AM46 ; M231243</v>
      </c>
      <c r="C501" s="65" t="s">
        <v>135</v>
      </c>
      <c r="D501" s="65" t="s">
        <v>157</v>
      </c>
      <c r="E501" s="65" t="s">
        <v>69</v>
      </c>
      <c r="F501" s="68">
        <f>'Vif habitat'!C6</f>
        <v>150</v>
      </c>
      <c r="G501" t="str">
        <f>VLOOKUP(Recap!B501,'BASE DONNEES'!I:L,4,FALSE)</f>
        <v>MAT</v>
      </c>
      <c r="I501" s="230"/>
      <c r="J501" s="230"/>
      <c r="K501" s="230"/>
      <c r="L501" s="230"/>
      <c r="M501" s="230"/>
      <c r="N501" s="230"/>
      <c r="O501" s="230"/>
      <c r="P501" s="230"/>
      <c r="Q501" s="230"/>
      <c r="R501" s="230"/>
      <c r="S501" s="230"/>
      <c r="T501" s="230"/>
      <c r="U501" s="230"/>
      <c r="V501" s="230"/>
    </row>
    <row r="502" spans="1:22" x14ac:dyDescent="0.2">
      <c r="A502" s="77" t="s">
        <v>48</v>
      </c>
      <c r="B502" s="65" t="str">
        <f>'Vif habitat'!D5</f>
        <v>AW40 ; M219421</v>
      </c>
      <c r="C502" s="65" t="s">
        <v>125</v>
      </c>
      <c r="D502" s="65" t="s">
        <v>165</v>
      </c>
      <c r="E502" s="65" t="s">
        <v>78</v>
      </c>
      <c r="F502" s="68">
        <f>'Vif habitat'!D6</f>
        <v>75</v>
      </c>
      <c r="G502" t="str">
        <f>VLOOKUP(Recap!B502,'BASE DONNEES'!I:L,4,FALSE)</f>
        <v>MAT</v>
      </c>
      <c r="I502" s="230"/>
      <c r="J502" s="230"/>
      <c r="K502" s="230"/>
      <c r="L502" s="230"/>
      <c r="M502" s="230"/>
      <c r="N502" s="230"/>
      <c r="O502" s="230"/>
      <c r="P502" s="230"/>
      <c r="Q502" s="230"/>
      <c r="R502" s="230"/>
      <c r="S502" s="230"/>
      <c r="T502" s="230"/>
      <c r="U502" s="230"/>
      <c r="V502" s="230"/>
    </row>
    <row r="503" spans="1:22" x14ac:dyDescent="0.2">
      <c r="A503" s="77" t="s">
        <v>48</v>
      </c>
      <c r="B503" s="65" t="str">
        <f>'Vif habitat'!E5</f>
        <v>7261 ; M173765</v>
      </c>
      <c r="C503" s="65" t="s">
        <v>134</v>
      </c>
      <c r="D503" s="65">
        <v>7261</v>
      </c>
      <c r="E503" s="65" t="s">
        <v>65</v>
      </c>
      <c r="F503" s="68">
        <f>'Vif habitat'!E6</f>
        <v>25</v>
      </c>
      <c r="G503" t="str">
        <f>VLOOKUP(Recap!B503,'BASE DONNEES'!I:L,4,FALSE)</f>
        <v>MAT</v>
      </c>
      <c r="I503" s="230"/>
      <c r="J503" s="230"/>
      <c r="K503" s="230"/>
      <c r="L503" s="230"/>
      <c r="M503" s="230"/>
      <c r="N503" s="230"/>
      <c r="O503" s="230"/>
      <c r="P503" s="230"/>
      <c r="Q503" s="230"/>
      <c r="R503" s="230"/>
      <c r="S503" s="230"/>
      <c r="T503" s="230"/>
      <c r="U503" s="230"/>
      <c r="V503" s="230"/>
    </row>
    <row r="504" spans="1:22" x14ac:dyDescent="0.2">
      <c r="A504" s="77" t="s">
        <v>48</v>
      </c>
      <c r="B504" s="65" t="str">
        <f>'Vif habitat'!F5</f>
        <v>3960 ; M215055</v>
      </c>
      <c r="C504" s="65" t="s">
        <v>131</v>
      </c>
      <c r="D504" s="65">
        <v>3960</v>
      </c>
      <c r="E504" s="65" t="s">
        <v>61</v>
      </c>
      <c r="F504" s="68">
        <f>'Vif habitat'!F6</f>
        <v>75</v>
      </c>
      <c r="G504" t="str">
        <f>VLOOKUP(Recap!B504,'BASE DONNEES'!I:L,4,FALSE)</f>
        <v>MAT</v>
      </c>
      <c r="I504" s="230"/>
      <c r="J504" s="26"/>
      <c r="K504" s="26"/>
      <c r="L504" s="230"/>
      <c r="M504" s="230"/>
      <c r="N504" s="230"/>
      <c r="O504" s="230"/>
      <c r="P504" s="230"/>
      <c r="Q504" s="230"/>
      <c r="R504" s="230"/>
      <c r="S504" s="230"/>
      <c r="T504" s="230"/>
      <c r="U504" s="230"/>
      <c r="V504" s="230"/>
    </row>
    <row r="505" spans="1:22" x14ac:dyDescent="0.2">
      <c r="A505" s="77" t="s">
        <v>48</v>
      </c>
      <c r="B505" s="65" t="str">
        <f>'Vif habitat'!G5</f>
        <v>AL14 ; M129321</v>
      </c>
      <c r="C505" s="65" t="s">
        <v>202</v>
      </c>
      <c r="D505" s="65" t="s">
        <v>163</v>
      </c>
      <c r="E505" s="65" t="s">
        <v>68</v>
      </c>
      <c r="F505" s="68">
        <f>'Vif habitat'!G6</f>
        <v>925</v>
      </c>
      <c r="G505" t="str">
        <f>VLOOKUP(Recap!B505,'BASE DONNEES'!I:L,4,FALSE)</f>
        <v>MAT</v>
      </c>
      <c r="I505" s="230"/>
      <c r="J505" s="26"/>
      <c r="K505" s="26"/>
      <c r="L505" s="230"/>
      <c r="M505" s="230"/>
      <c r="N505" s="230"/>
      <c r="O505" s="230"/>
      <c r="P505" s="230"/>
      <c r="Q505" s="230"/>
      <c r="R505" s="230"/>
      <c r="S505" s="230"/>
      <c r="T505" s="230"/>
      <c r="U505" s="230"/>
      <c r="V505" s="230"/>
    </row>
    <row r="506" spans="1:22" x14ac:dyDescent="0.2">
      <c r="A506" s="77" t="s">
        <v>48</v>
      </c>
      <c r="B506" s="65" t="str">
        <f>'Vif habitat'!H5</f>
        <v>AU33 ; M216588</v>
      </c>
      <c r="C506" s="65" t="s">
        <v>359</v>
      </c>
      <c r="D506" s="65" t="s">
        <v>358</v>
      </c>
      <c r="E506" s="65" t="s">
        <v>403</v>
      </c>
      <c r="F506" s="68">
        <f>'Vif habitat'!H6</f>
        <v>0</v>
      </c>
      <c r="G506" t="str">
        <f>VLOOKUP(Recap!B506,'BASE DONNEES'!I:L,4,FALSE)</f>
        <v>MAT</v>
      </c>
      <c r="I506" s="230"/>
      <c r="J506" s="26"/>
      <c r="K506" s="26"/>
      <c r="L506" s="230"/>
      <c r="M506" s="230"/>
      <c r="N506" s="230"/>
      <c r="O506" s="230"/>
      <c r="P506" s="230"/>
      <c r="Q506" s="230"/>
      <c r="R506" s="230"/>
      <c r="S506" s="230"/>
      <c r="T506" s="230"/>
      <c r="U506" s="230"/>
      <c r="V506" s="230"/>
    </row>
    <row r="507" spans="1:22" x14ac:dyDescent="0.2">
      <c r="A507" s="77" t="s">
        <v>48</v>
      </c>
      <c r="B507" s="65">
        <f>'Vif habitat'!I5</f>
        <v>0</v>
      </c>
      <c r="C507" s="65">
        <v>0</v>
      </c>
      <c r="D507" s="65">
        <v>0</v>
      </c>
      <c r="E507" s="65"/>
      <c r="F507" s="68">
        <f>'Vif habitat'!I6</f>
        <v>0</v>
      </c>
      <c r="G507">
        <f>VLOOKUP(Recap!B507,'BASE DONNEES'!I:L,4,FALSE)</f>
        <v>0</v>
      </c>
      <c r="I507" s="230"/>
      <c r="J507" s="26"/>
      <c r="K507" s="26"/>
      <c r="L507" s="230"/>
      <c r="M507" s="230"/>
      <c r="N507" s="230"/>
      <c r="O507" s="230"/>
      <c r="P507" s="230"/>
      <c r="Q507" s="230"/>
      <c r="R507" s="230"/>
      <c r="S507" s="230"/>
      <c r="T507" s="230"/>
      <c r="U507" s="230"/>
      <c r="V507" s="230"/>
    </row>
    <row r="508" spans="1:22" x14ac:dyDescent="0.2">
      <c r="A508" s="77" t="s">
        <v>48</v>
      </c>
      <c r="B508" s="65">
        <f>'Vif habitat'!J5</f>
        <v>0</v>
      </c>
      <c r="C508" s="65">
        <v>0</v>
      </c>
      <c r="D508" s="65">
        <v>0</v>
      </c>
      <c r="E508" s="65"/>
      <c r="F508" s="68">
        <f>'Vif habitat'!J6</f>
        <v>0</v>
      </c>
      <c r="G508">
        <f>VLOOKUP(Recap!B508,'BASE DONNEES'!I:L,4,FALSE)</f>
        <v>0</v>
      </c>
      <c r="I508" s="230"/>
      <c r="J508" s="26"/>
      <c r="K508" s="26"/>
      <c r="L508" s="230"/>
      <c r="M508" s="230"/>
      <c r="N508" s="230"/>
      <c r="O508" s="230"/>
      <c r="P508" s="230"/>
      <c r="Q508" s="230"/>
      <c r="R508" s="230"/>
      <c r="S508" s="230"/>
      <c r="T508" s="230"/>
      <c r="U508" s="230"/>
      <c r="V508" s="230"/>
    </row>
    <row r="509" spans="1:22" x14ac:dyDescent="0.2">
      <c r="A509" s="77" t="s">
        <v>48</v>
      </c>
      <c r="B509" s="65">
        <f>'Vif habitat'!K5</f>
        <v>0</v>
      </c>
      <c r="C509" s="65">
        <v>0</v>
      </c>
      <c r="D509" s="65">
        <v>0</v>
      </c>
      <c r="E509" s="65"/>
      <c r="F509" s="68">
        <f>'Vif habitat'!K6</f>
        <v>0</v>
      </c>
      <c r="G509">
        <f>VLOOKUP(Recap!B509,'BASE DONNEES'!I:L,4,FALSE)</f>
        <v>0</v>
      </c>
      <c r="I509" s="230"/>
      <c r="J509" s="26"/>
      <c r="K509" s="26"/>
      <c r="L509" s="230"/>
      <c r="M509" s="230"/>
      <c r="N509" s="230"/>
      <c r="O509" s="230"/>
      <c r="P509" s="230"/>
      <c r="Q509" s="230"/>
      <c r="R509" s="230"/>
      <c r="S509" s="230"/>
      <c r="T509" s="230"/>
      <c r="U509" s="230"/>
      <c r="V509" s="230"/>
    </row>
    <row r="510" spans="1:22" x14ac:dyDescent="0.2">
      <c r="A510" s="77" t="s">
        <v>48</v>
      </c>
      <c r="B510" s="65" t="str">
        <f>'Vif habitat'!$A$7</f>
        <v>AN33 ; 1259PMMA</v>
      </c>
      <c r="C510" s="65" t="s">
        <v>127</v>
      </c>
      <c r="D510" s="65" t="s">
        <v>166</v>
      </c>
      <c r="E510" s="65" t="s">
        <v>70</v>
      </c>
      <c r="F510" s="68">
        <f>'Vif habitat'!$A$8</f>
        <v>5</v>
      </c>
      <c r="G510" t="str">
        <f>VLOOKUP(Recap!B510,'BASE DONNEES'!I:L,4,FALSE)</f>
        <v>MAT</v>
      </c>
      <c r="I510" s="230"/>
      <c r="J510" s="26"/>
      <c r="K510" s="26"/>
      <c r="L510" s="230"/>
      <c r="M510" s="230"/>
      <c r="N510" s="230"/>
      <c r="O510" s="230"/>
      <c r="P510" s="230"/>
      <c r="Q510" s="230"/>
      <c r="R510" s="230"/>
      <c r="S510" s="230"/>
      <c r="T510" s="230"/>
      <c r="U510" s="230"/>
      <c r="V510" s="230"/>
    </row>
    <row r="511" spans="1:22" x14ac:dyDescent="0.2">
      <c r="A511" s="77" t="s">
        <v>48</v>
      </c>
      <c r="B511" s="65" t="str">
        <f>'Vif habitat'!$B$7</f>
        <v>AW60 ; 75663PMMA</v>
      </c>
      <c r="C511" s="65" t="s">
        <v>128</v>
      </c>
      <c r="D511" s="65" t="s">
        <v>164</v>
      </c>
      <c r="E511" s="65" t="s">
        <v>80</v>
      </c>
      <c r="F511" s="68">
        <f>'Vif habitat'!$B$8</f>
        <v>50</v>
      </c>
      <c r="G511" t="str">
        <f>VLOOKUP(Recap!B511,'BASE DONNEES'!I:L,4,FALSE)</f>
        <v>MAT</v>
      </c>
      <c r="I511" s="230"/>
      <c r="J511" s="26"/>
      <c r="K511" s="26"/>
      <c r="L511" s="230"/>
      <c r="M511" s="230"/>
      <c r="N511" s="230"/>
      <c r="O511" s="230"/>
      <c r="P511" s="230"/>
      <c r="Q511" s="230"/>
      <c r="R511" s="230"/>
      <c r="S511" s="230"/>
      <c r="T511" s="230"/>
      <c r="U511" s="230"/>
      <c r="V511" s="230"/>
    </row>
    <row r="512" spans="1:22" x14ac:dyDescent="0.2">
      <c r="A512" s="77" t="s">
        <v>48</v>
      </c>
      <c r="B512" s="65" t="str">
        <f>'Vif habitat'!$C$7</f>
        <v>AX13 ; 790144</v>
      </c>
      <c r="C512" s="65" t="s">
        <v>121</v>
      </c>
      <c r="D512" s="65" t="s">
        <v>155</v>
      </c>
      <c r="E512" s="65">
        <v>790144</v>
      </c>
      <c r="F512" s="68">
        <f>'Vif habitat'!C8</f>
        <v>100</v>
      </c>
      <c r="G512" t="str">
        <f>VLOOKUP(Recap!B512,'BASE DONNEES'!I:L,4,FALSE)</f>
        <v>MAT</v>
      </c>
      <c r="I512" s="230"/>
      <c r="J512" s="26"/>
      <c r="K512" s="26"/>
      <c r="L512" s="230"/>
      <c r="M512" s="230"/>
      <c r="N512" s="230"/>
      <c r="O512" s="230"/>
      <c r="P512" s="230"/>
      <c r="Q512" s="230"/>
      <c r="R512" s="230"/>
      <c r="S512" s="230"/>
      <c r="T512" s="230"/>
      <c r="U512" s="230"/>
      <c r="V512" s="230"/>
    </row>
    <row r="513" spans="1:22" x14ac:dyDescent="0.2">
      <c r="A513" s="77" t="s">
        <v>48</v>
      </c>
      <c r="B513" s="65" t="str">
        <f>'Vif habitat'!$D$7</f>
        <v>AX12 ; 708001</v>
      </c>
      <c r="C513" s="65" t="s">
        <v>130</v>
      </c>
      <c r="D513" s="65" t="s">
        <v>160</v>
      </c>
      <c r="E513" s="65">
        <v>708001</v>
      </c>
      <c r="F513" s="68">
        <f>'Vif habitat'!D8</f>
        <v>75</v>
      </c>
      <c r="G513" t="str">
        <f>VLOOKUP(Recap!B513,'BASE DONNEES'!I:L,4,FALSE)</f>
        <v>MAT</v>
      </c>
      <c r="I513" s="230"/>
      <c r="J513" s="26"/>
      <c r="K513" s="26"/>
      <c r="L513" s="230"/>
      <c r="M513" s="230"/>
      <c r="N513" s="230"/>
      <c r="O513" s="230"/>
      <c r="P513" s="230"/>
      <c r="Q513" s="230"/>
      <c r="R513" s="230"/>
      <c r="S513" s="230"/>
      <c r="T513" s="230"/>
      <c r="U513" s="230"/>
      <c r="V513" s="230"/>
    </row>
    <row r="514" spans="1:22" x14ac:dyDescent="0.2">
      <c r="A514" s="77" t="s">
        <v>48</v>
      </c>
      <c r="B514" s="65" t="str">
        <f>'Vif habitat'!$E$7</f>
        <v>HG62 ; M152594</v>
      </c>
      <c r="C514" s="65" t="s">
        <v>133</v>
      </c>
      <c r="D514" s="65" t="s">
        <v>195</v>
      </c>
      <c r="E514" s="65" t="s">
        <v>84</v>
      </c>
      <c r="F514" s="68">
        <f>'Vif habitat'!E8</f>
        <v>75</v>
      </c>
      <c r="G514" t="str">
        <f>VLOOKUP(Recap!B514,'BASE DONNEES'!I:L,4,FALSE)</f>
        <v>MAT</v>
      </c>
    </row>
    <row r="515" spans="1:22" x14ac:dyDescent="0.2">
      <c r="A515" s="77" t="s">
        <v>48</v>
      </c>
      <c r="B515" s="65" t="str">
        <f>'Vif habitat'!$F$7</f>
        <v>AW88 ; M226173</v>
      </c>
      <c r="C515" s="65" t="s">
        <v>122</v>
      </c>
      <c r="D515" s="65" t="s">
        <v>161</v>
      </c>
      <c r="E515" s="65" t="s">
        <v>81</v>
      </c>
      <c r="F515" s="68">
        <f>'Vif habitat'!F8</f>
        <v>600</v>
      </c>
      <c r="G515" t="str">
        <f>VLOOKUP(Recap!B515,'BASE DONNEES'!I:L,4,FALSE)</f>
        <v>MAT</v>
      </c>
    </row>
    <row r="516" spans="1:22" x14ac:dyDescent="0.2">
      <c r="A516" s="77" t="s">
        <v>48</v>
      </c>
      <c r="B516" s="65" t="str">
        <f>'Vif habitat'!$G$7</f>
        <v>AW99 ; M272041</v>
      </c>
      <c r="C516" s="65" t="s">
        <v>123</v>
      </c>
      <c r="D516" s="65" t="s">
        <v>162</v>
      </c>
      <c r="E516" s="65" t="s">
        <v>82</v>
      </c>
      <c r="F516" s="68">
        <f>'Vif habitat'!G8</f>
        <v>150</v>
      </c>
      <c r="G516" t="str">
        <f>VLOOKUP(Recap!B516,'BASE DONNEES'!I:L,4,FALSE)</f>
        <v>MAT</v>
      </c>
    </row>
    <row r="517" spans="1:22" x14ac:dyDescent="0.2">
      <c r="A517" s="77" t="s">
        <v>48</v>
      </c>
      <c r="B517" s="65" t="str">
        <f>'Vif habitat'!H7</f>
        <v>3959 ; M183045PVCR</v>
      </c>
      <c r="C517" s="65" t="s">
        <v>132</v>
      </c>
      <c r="D517" s="65">
        <v>3959</v>
      </c>
      <c r="E517" s="65" t="s">
        <v>60</v>
      </c>
      <c r="F517" s="68">
        <f>'Vif habitat'!H8</f>
        <v>25</v>
      </c>
      <c r="G517" t="str">
        <f>VLOOKUP(Recap!B517,'BASE DONNEES'!I:L,4,FALSE)</f>
        <v>MAT</v>
      </c>
    </row>
    <row r="518" spans="1:22" x14ac:dyDescent="0.2">
      <c r="A518" s="77" t="s">
        <v>48</v>
      </c>
      <c r="B518" s="65">
        <f>'Vif habitat'!I7</f>
        <v>0</v>
      </c>
      <c r="C518" s="65">
        <v>0</v>
      </c>
      <c r="D518" s="65">
        <v>0</v>
      </c>
      <c r="E518" s="65"/>
      <c r="F518" s="68">
        <f>'Vif habitat'!I8</f>
        <v>0</v>
      </c>
      <c r="G518">
        <f>VLOOKUP(Recap!B518,'BASE DONNEES'!I:L,4,FALSE)</f>
        <v>0</v>
      </c>
    </row>
    <row r="519" spans="1:22" x14ac:dyDescent="0.2">
      <c r="A519" s="77" t="s">
        <v>48</v>
      </c>
      <c r="B519" s="65" t="str">
        <f>'Vif habitat'!A11</f>
        <v>3076 ; EPA075/0110/AASE</v>
      </c>
      <c r="C519" s="65" t="s">
        <v>148</v>
      </c>
      <c r="D519" s="65">
        <v>3076</v>
      </c>
      <c r="E519" s="65" t="s">
        <v>59</v>
      </c>
      <c r="F519" s="68">
        <f>'Vif habitat'!A12</f>
        <v>1300</v>
      </c>
      <c r="G519" t="str">
        <f>VLOOKUP(Recap!B519,'BASE DONNEES'!I:L,4,FALSE)</f>
        <v>MAT</v>
      </c>
    </row>
    <row r="520" spans="1:22" x14ac:dyDescent="0.2">
      <c r="A520" s="77" t="s">
        <v>48</v>
      </c>
      <c r="B520" s="65" t="str">
        <f>'Vif habitat'!B11</f>
        <v>3077 ; EPA075/1667/AA</v>
      </c>
      <c r="C520" s="65" t="s">
        <v>330</v>
      </c>
      <c r="D520" s="65">
        <v>3077</v>
      </c>
      <c r="E520" s="65" t="s">
        <v>389</v>
      </c>
      <c r="F520" s="68">
        <f>'Vif habitat'!B12</f>
        <v>275</v>
      </c>
      <c r="G520" t="str">
        <f>VLOOKUP(Recap!B520,'BASE DONNEES'!I:L,4,FALSE)</f>
        <v>MAT</v>
      </c>
    </row>
    <row r="521" spans="1:22" x14ac:dyDescent="0.2">
      <c r="A521" s="77" t="s">
        <v>48</v>
      </c>
      <c r="B521" s="65" t="str">
        <f>'Vif habitat'!C11</f>
        <v>3078 ; EPA075/0529/AA</v>
      </c>
      <c r="C521" s="65" t="s">
        <v>331</v>
      </c>
      <c r="D521" s="65">
        <v>3078</v>
      </c>
      <c r="E521" s="65" t="s">
        <v>390</v>
      </c>
      <c r="F521" s="68">
        <f>'Vif habitat'!C12</f>
        <v>1300</v>
      </c>
      <c r="G521" t="str">
        <f>VLOOKUP(Recap!B521,'BASE DONNEES'!I:L,4,FALSE)</f>
        <v>MAT</v>
      </c>
    </row>
    <row r="522" spans="1:22" x14ac:dyDescent="0.2">
      <c r="A522" s="77" t="s">
        <v>48</v>
      </c>
      <c r="B522" s="65" t="str">
        <f>'Vif habitat'!D11</f>
        <v>6159 ; EPA075/G085/AASE</v>
      </c>
      <c r="C522" s="65" t="s">
        <v>149</v>
      </c>
      <c r="D522" s="65">
        <v>6159</v>
      </c>
      <c r="E522" s="65" t="s">
        <v>62</v>
      </c>
      <c r="F522" s="68">
        <f>'Vif habitat'!D12</f>
        <v>200</v>
      </c>
      <c r="G522" t="str">
        <f>VLOOKUP(Recap!B522,'BASE DONNEES'!I:L,4,FALSE)</f>
        <v>MAT</v>
      </c>
    </row>
    <row r="523" spans="1:22" x14ac:dyDescent="0.2">
      <c r="A523" s="77" t="s">
        <v>48</v>
      </c>
      <c r="B523" s="65">
        <f>'Vif habitat'!E11</f>
        <v>0</v>
      </c>
      <c r="C523" s="65">
        <v>0</v>
      </c>
      <c r="D523" s="65">
        <v>0</v>
      </c>
      <c r="E523" s="65"/>
      <c r="F523" s="68">
        <f>'Vif habitat'!E12</f>
        <v>0</v>
      </c>
      <c r="G523">
        <f>VLOOKUP(Recap!B523,'BASE DONNEES'!I:L,4,FALSE)</f>
        <v>0</v>
      </c>
    </row>
    <row r="524" spans="1:22" x14ac:dyDescent="0.2">
      <c r="A524" s="77" t="s">
        <v>48</v>
      </c>
      <c r="B524" s="65">
        <f>'Vif habitat'!F11</f>
        <v>0</v>
      </c>
      <c r="C524" s="65">
        <v>0</v>
      </c>
      <c r="D524" s="65">
        <v>0</v>
      </c>
      <c r="E524" s="65"/>
      <c r="F524" s="68">
        <f>'Vif habitat'!F12</f>
        <v>0</v>
      </c>
      <c r="G524">
        <f>VLOOKUP(Recap!B524,'BASE DONNEES'!I:L,4,FALSE)</f>
        <v>0</v>
      </c>
    </row>
    <row r="525" spans="1:22" x14ac:dyDescent="0.2">
      <c r="A525" s="77" t="s">
        <v>48</v>
      </c>
      <c r="B525" s="65">
        <f>'Vif habitat'!G11</f>
        <v>0</v>
      </c>
      <c r="C525" s="65">
        <v>0</v>
      </c>
      <c r="D525" s="65">
        <v>0</v>
      </c>
      <c r="E525" s="65"/>
      <c r="F525" s="68">
        <f>'Vif habitat'!G12</f>
        <v>0</v>
      </c>
      <c r="G525">
        <f>VLOOKUP(Recap!B525,'BASE DONNEES'!I:L,4,FALSE)</f>
        <v>0</v>
      </c>
    </row>
    <row r="526" spans="1:22" x14ac:dyDescent="0.2">
      <c r="A526" s="77" t="s">
        <v>48</v>
      </c>
      <c r="B526" s="65" t="str">
        <f>'Vif habitat'!H11</f>
        <v>PURGE-GX ; PURGE-GX</v>
      </c>
      <c r="C526" s="65" t="s">
        <v>208</v>
      </c>
      <c r="D526" s="65" t="s">
        <v>201</v>
      </c>
      <c r="E526" s="65" t="s">
        <v>201</v>
      </c>
      <c r="F526" s="68">
        <f>'Vif habitat'!H12</f>
        <v>0</v>
      </c>
      <c r="G526" t="str">
        <f>VLOOKUP(Recap!B526,'BASE DONNEES'!I:L,4,FALSE)</f>
        <v>MAT</v>
      </c>
    </row>
    <row r="527" spans="1:22" x14ac:dyDescent="0.2">
      <c r="A527" s="77" t="s">
        <v>48</v>
      </c>
      <c r="B527" s="65">
        <f>'Vif habitat'!I11</f>
        <v>0</v>
      </c>
      <c r="C527" s="65">
        <v>0</v>
      </c>
      <c r="D527" s="65">
        <v>0</v>
      </c>
      <c r="E527" s="65"/>
      <c r="F527" s="68">
        <f>'Vif habitat'!I12</f>
        <v>0</v>
      </c>
      <c r="G527">
        <f>VLOOKUP(Recap!B527,'BASE DONNEES'!I:L,4,FALSE)</f>
        <v>0</v>
      </c>
    </row>
    <row r="528" spans="1:22" x14ac:dyDescent="0.2">
      <c r="A528" s="77" t="s">
        <v>48</v>
      </c>
      <c r="B528" s="65">
        <f>'Vif habitat'!J11</f>
        <v>0</v>
      </c>
      <c r="C528" s="65">
        <v>0</v>
      </c>
      <c r="D528" s="65">
        <v>0</v>
      </c>
      <c r="E528" s="65"/>
      <c r="F528" s="68">
        <f>'Vif habitat'!J12</f>
        <v>0</v>
      </c>
      <c r="G528">
        <f>VLOOKUP(Recap!B528,'BASE DONNEES'!I:L,4,FALSE)</f>
        <v>0</v>
      </c>
    </row>
    <row r="529" spans="1:7" x14ac:dyDescent="0.2">
      <c r="A529" s="77" t="s">
        <v>48</v>
      </c>
      <c r="B529" s="65">
        <f>'Vif habitat'!K11</f>
        <v>0</v>
      </c>
      <c r="C529" s="65">
        <v>0</v>
      </c>
      <c r="D529" s="65">
        <v>0</v>
      </c>
      <c r="E529" s="65"/>
      <c r="F529" s="68">
        <f>'Vif habitat'!K12</f>
        <v>0</v>
      </c>
      <c r="G529">
        <f>VLOOKUP(Recap!B529,'BASE DONNEES'!I:L,4,FALSE)</f>
        <v>0</v>
      </c>
    </row>
    <row r="530" spans="1:7" x14ac:dyDescent="0.2">
      <c r="A530" s="77" t="s">
        <v>48</v>
      </c>
      <c r="B530" s="65">
        <f>'Vif habitat'!L11</f>
        <v>0</v>
      </c>
      <c r="C530" s="65">
        <v>0</v>
      </c>
      <c r="D530" s="65">
        <v>0</v>
      </c>
      <c r="E530" s="65"/>
      <c r="F530" s="68">
        <f>'Vif habitat'!L12</f>
        <v>0</v>
      </c>
      <c r="G530">
        <f>VLOOKUP(Recap!B530,'BASE DONNEES'!I:L,4,FALSE)</f>
        <v>0</v>
      </c>
    </row>
    <row r="531" spans="1:7" x14ac:dyDescent="0.2">
      <c r="A531" s="77" t="s">
        <v>48</v>
      </c>
      <c r="B531" s="65">
        <f>'Vif habitat'!M11</f>
        <v>0</v>
      </c>
      <c r="C531">
        <v>0</v>
      </c>
      <c r="D531">
        <v>0</v>
      </c>
      <c r="F531" s="68">
        <f>'Vif habitat'!M12</f>
        <v>0</v>
      </c>
      <c r="G531">
        <f>VLOOKUP(Recap!B531,'BASE DONNEES'!I:L,4,FALSE)</f>
        <v>0</v>
      </c>
    </row>
    <row r="532" spans="1:7" x14ac:dyDescent="0.2">
      <c r="A532" s="77" t="s">
        <v>48</v>
      </c>
      <c r="B532" s="65" t="str">
        <f>'Vif habitat'!A19</f>
        <v>4959B ; PURGEB</v>
      </c>
      <c r="C532" t="s">
        <v>426</v>
      </c>
      <c r="D532" t="s">
        <v>19</v>
      </c>
      <c r="E532" t="s">
        <v>313</v>
      </c>
      <c r="F532" s="68">
        <f>'Vif habitat'!A20</f>
        <v>700</v>
      </c>
      <c r="G532" t="str">
        <f>VLOOKUP(Recap!B532,'BASE DONNEES'!I:L,4,FALSE)</f>
        <v>MAT</v>
      </c>
    </row>
    <row r="533" spans="1:7" x14ac:dyDescent="0.2">
      <c r="A533" s="77" t="s">
        <v>48</v>
      </c>
      <c r="B533" s="65" t="str">
        <f>'Vif habitat'!B19</f>
        <v>AW14 ; MB33M/G070/AA</v>
      </c>
      <c r="C533" t="s">
        <v>118</v>
      </c>
      <c r="D533" t="s">
        <v>159</v>
      </c>
      <c r="E533" t="s">
        <v>75</v>
      </c>
      <c r="F533" s="68">
        <f>'Vif habitat'!B20</f>
        <v>950</v>
      </c>
      <c r="G533" t="str">
        <f>VLOOKUP(Recap!B533,'BASE DONNEES'!I:L,4,FALSE)</f>
        <v>MAT</v>
      </c>
    </row>
    <row r="534" spans="1:7" x14ac:dyDescent="0.2">
      <c r="A534" s="77" t="s">
        <v>48</v>
      </c>
      <c r="B534" s="65" t="str">
        <f>'Vif habitat'!C19</f>
        <v>AA88 ; EP812/G258/AASE</v>
      </c>
      <c r="C534" t="s">
        <v>120</v>
      </c>
      <c r="D534" t="s">
        <v>158</v>
      </c>
      <c r="E534" t="s">
        <v>67</v>
      </c>
      <c r="F534" s="68">
        <f>'Vif habitat'!C20</f>
        <v>1275</v>
      </c>
      <c r="G534" t="str">
        <f>VLOOKUP(Recap!B534,'BASE DONNEES'!I:L,4,FALSE)</f>
        <v>MAT</v>
      </c>
    </row>
    <row r="535" spans="1:7" x14ac:dyDescent="0.2">
      <c r="A535" s="77" t="s">
        <v>48</v>
      </c>
      <c r="B535" s="65" t="str">
        <f>'Vif habitat'!D19</f>
        <v>PURGE-GX ; PURGE-GX</v>
      </c>
      <c r="C535" t="s">
        <v>208</v>
      </c>
      <c r="D535" t="s">
        <v>201</v>
      </c>
      <c r="E535" t="s">
        <v>201</v>
      </c>
      <c r="F535" s="68">
        <f>'Vif habitat'!D20</f>
        <v>0</v>
      </c>
      <c r="G535" t="str">
        <f>VLOOKUP(Recap!B535,'BASE DONNEES'!I:L,4,FALSE)</f>
        <v>MAT</v>
      </c>
    </row>
    <row r="536" spans="1:7" x14ac:dyDescent="0.2">
      <c r="A536" s="77" t="s">
        <v>48</v>
      </c>
      <c r="B536" s="65" t="str">
        <f>'Vif habitat'!E19</f>
        <v>AU83VF1 ; PER198/G070/AB</v>
      </c>
      <c r="C536" t="s">
        <v>207</v>
      </c>
      <c r="D536" t="s">
        <v>187</v>
      </c>
      <c r="E536" t="s">
        <v>73</v>
      </c>
      <c r="F536" s="68">
        <f>'Vif habitat'!E20</f>
        <v>200</v>
      </c>
      <c r="G536" t="e">
        <f>VLOOKUP(Recap!B536,'BASE DONNEES'!I:L,4,FALSE)</f>
        <v>#N/A</v>
      </c>
    </row>
    <row r="537" spans="1:7" x14ac:dyDescent="0.2">
      <c r="A537" s="77" t="s">
        <v>48</v>
      </c>
      <c r="B537" s="65" t="str">
        <f>'Vif habitat'!A27</f>
        <v>3858 ; PMB010/0200/AA</v>
      </c>
      <c r="C537" t="s">
        <v>144</v>
      </c>
      <c r="D537">
        <v>3858</v>
      </c>
      <c r="E537" t="s">
        <v>98</v>
      </c>
      <c r="F537" s="68">
        <f>'Vif habitat'!A28</f>
        <v>400</v>
      </c>
      <c r="G537" t="str">
        <f>VLOOKUP(Recap!B537,'BASE DONNEES'!I:L,4,FALSE)</f>
        <v>MAT</v>
      </c>
    </row>
    <row r="538" spans="1:7" x14ac:dyDescent="0.2">
      <c r="A538" s="77" t="s">
        <v>48</v>
      </c>
      <c r="B538" s="65" t="str">
        <f>'Vif habitat'!B27</f>
        <v>3857 ; PMB001/0900/AA</v>
      </c>
      <c r="C538" t="s">
        <v>146</v>
      </c>
      <c r="D538">
        <v>3857</v>
      </c>
      <c r="E538" t="s">
        <v>99</v>
      </c>
      <c r="F538" s="68">
        <f>'Vif habitat'!B28</f>
        <v>425</v>
      </c>
      <c r="G538" t="str">
        <f>VLOOKUP(Recap!B538,'BASE DONNEES'!I:L,4,FALSE)</f>
        <v>MAT</v>
      </c>
    </row>
    <row r="539" spans="1:7" x14ac:dyDescent="0.2">
      <c r="A539" s="77" t="s">
        <v>48</v>
      </c>
      <c r="B539" s="65" t="str">
        <f>'Vif habitat'!C27</f>
        <v>3855 ; PMB005/0770/AA</v>
      </c>
      <c r="C539" t="s">
        <v>107</v>
      </c>
      <c r="D539">
        <v>3855</v>
      </c>
      <c r="E539" t="s">
        <v>100</v>
      </c>
      <c r="F539" s="68">
        <f>'Vif habitat'!C28</f>
        <v>320</v>
      </c>
      <c r="G539" t="str">
        <f>VLOOKUP(Recap!B539,'BASE DONNEES'!I:L,4,FALSE)</f>
        <v>MAT</v>
      </c>
    </row>
    <row r="540" spans="1:7" x14ac:dyDescent="0.2">
      <c r="A540" s="77" t="s">
        <v>48</v>
      </c>
      <c r="B540" s="65" t="str">
        <f>'Vif habitat'!D27</f>
        <v>AW47 ; PMB050/0811/AA</v>
      </c>
      <c r="C540" t="s">
        <v>150</v>
      </c>
      <c r="D540" t="s">
        <v>196</v>
      </c>
      <c r="E540" t="s">
        <v>103</v>
      </c>
      <c r="F540" s="68">
        <f>'Vif habitat'!D28</f>
        <v>75</v>
      </c>
      <c r="G540" t="str">
        <f>VLOOKUP(Recap!B540,'BASE DONNEES'!I:L,4,FALSE)</f>
        <v>MAT</v>
      </c>
    </row>
    <row r="541" spans="1:7" x14ac:dyDescent="0.2">
      <c r="A541" s="77" t="s">
        <v>48</v>
      </c>
      <c r="B541" s="65" t="str">
        <f>'Vif habitat'!E27</f>
        <v>A959S ; 263RB</v>
      </c>
      <c r="C541" t="s">
        <v>369</v>
      </c>
      <c r="D541" t="s">
        <v>408</v>
      </c>
      <c r="E541" t="s">
        <v>368</v>
      </c>
      <c r="F541" s="68">
        <f>'Vif habitat'!E28</f>
        <v>400</v>
      </c>
      <c r="G541" t="str">
        <f>VLOOKUP(Recap!B541,'BASE DONNEES'!I:L,4,FALSE)</f>
        <v>MAT</v>
      </c>
    </row>
    <row r="542" spans="1:7" x14ac:dyDescent="0.2">
      <c r="A542" s="77" t="s">
        <v>49</v>
      </c>
      <c r="B542" s="65" t="str">
        <f>'Matière VF9'!B$2</f>
        <v>REBUT ; REBUT</v>
      </c>
      <c r="C542" t="s">
        <v>152</v>
      </c>
      <c r="D542" t="s">
        <v>29</v>
      </c>
      <c r="E542" t="s">
        <v>29</v>
      </c>
      <c r="F542" s="68">
        <f>'Matière VF9'!B$3</f>
        <v>2400</v>
      </c>
      <c r="G542" t="str">
        <f>VLOOKUP(Recap!B542,'BASE DONNEES'!I:L,4,FALSE)</f>
        <v>MAT</v>
      </c>
    </row>
    <row r="543" spans="1:7" x14ac:dyDescent="0.2">
      <c r="A543" s="77" t="s">
        <v>49</v>
      </c>
      <c r="B543" s="65" t="str">
        <f>'Matière VF9'!C$2</f>
        <v>REBUT ; REBUT</v>
      </c>
      <c r="C543" t="s">
        <v>152</v>
      </c>
      <c r="D543" t="s">
        <v>29</v>
      </c>
      <c r="E543" t="s">
        <v>29</v>
      </c>
      <c r="F543" s="68">
        <f>'Matière VF9'!C$3</f>
        <v>15600</v>
      </c>
      <c r="G543" t="str">
        <f>VLOOKUP(Recap!B543,'BASE DONNEES'!I:L,4,FALSE)</f>
        <v>MAT</v>
      </c>
    </row>
    <row r="544" spans="1:7" x14ac:dyDescent="0.2">
      <c r="A544" s="77" t="s">
        <v>49</v>
      </c>
      <c r="B544" s="65" t="str">
        <f>'Matière VF9'!D$2</f>
        <v>AM62VF9 ; AM62VF9</v>
      </c>
      <c r="C544" t="s">
        <v>217</v>
      </c>
      <c r="D544" t="s">
        <v>212</v>
      </c>
      <c r="E544" t="s">
        <v>212</v>
      </c>
      <c r="F544" s="68">
        <f>'Matière VF9'!D$3</f>
        <v>17500</v>
      </c>
      <c r="G544" t="str">
        <f>VLOOKUP(Recap!B544,'BASE DONNEES'!I:L,4,FALSE)</f>
        <v>MAT</v>
      </c>
    </row>
    <row r="545" spans="1:7" x14ac:dyDescent="0.2">
      <c r="A545" s="77" t="s">
        <v>49</v>
      </c>
      <c r="B545" s="65">
        <f>'Matière VF9'!E$2</f>
        <v>0</v>
      </c>
      <c r="C545">
        <v>0</v>
      </c>
      <c r="D545">
        <v>0</v>
      </c>
      <c r="F545" s="68">
        <f>'Matière VF9'!E$3</f>
        <v>0</v>
      </c>
      <c r="G545">
        <f>VLOOKUP(Recap!B545,'BASE DONNEES'!I:L,4,FALSE)</f>
        <v>0</v>
      </c>
    </row>
    <row r="546" spans="1:7" x14ac:dyDescent="0.2">
      <c r="A546" s="77" t="s">
        <v>49</v>
      </c>
      <c r="B546" s="65" t="str">
        <f>'Matière VF9'!F$2</f>
        <v>6008VF9 ; 6008VF9</v>
      </c>
      <c r="C546" t="s">
        <v>215</v>
      </c>
      <c r="D546" t="s">
        <v>197</v>
      </c>
      <c r="E546" t="s">
        <v>197</v>
      </c>
      <c r="F546" s="68">
        <f>'Matière VF9'!F$3</f>
        <v>11000</v>
      </c>
      <c r="G546" t="str">
        <f>VLOOKUP(Recap!B546,'BASE DONNEES'!I:L,4,FALSE)</f>
        <v>MAT</v>
      </c>
    </row>
    <row r="547" spans="1:7" x14ac:dyDescent="0.2">
      <c r="A547" s="77" t="s">
        <v>49</v>
      </c>
      <c r="B547" s="65" t="str">
        <f>'Matière VF9'!G$2</f>
        <v>AW29VF9 ; AW29VF9</v>
      </c>
      <c r="C547" t="s">
        <v>263</v>
      </c>
      <c r="D547" t="s">
        <v>264</v>
      </c>
      <c r="E547" t="s">
        <v>264</v>
      </c>
      <c r="F547" s="68">
        <f>'Matière VF9'!G$3</f>
        <v>13200</v>
      </c>
      <c r="G547" t="str">
        <f>VLOOKUP(Recap!B547,'BASE DONNEES'!I:L,4,FALSE)</f>
        <v>MAT</v>
      </c>
    </row>
    <row r="548" spans="1:7" x14ac:dyDescent="0.2">
      <c r="A548" s="77" t="s">
        <v>49</v>
      </c>
      <c r="B548" s="65" t="str">
        <f>'Matière VF9'!H$2</f>
        <v>AW70VF9 ; AW70VF9</v>
      </c>
      <c r="C548" t="s">
        <v>221</v>
      </c>
      <c r="D548" t="s">
        <v>200</v>
      </c>
      <c r="E548" t="s">
        <v>200</v>
      </c>
      <c r="F548" s="68">
        <f>'Matière VF9'!H$3</f>
        <v>15000</v>
      </c>
      <c r="G548" t="str">
        <f>VLOOKUP(Recap!B548,'BASE DONNEES'!I:L,4,FALSE)</f>
        <v>MAT</v>
      </c>
    </row>
    <row r="549" spans="1:7" x14ac:dyDescent="0.2">
      <c r="A549" s="77" t="s">
        <v>49</v>
      </c>
      <c r="B549" s="65" t="str">
        <f>'Matière VF9'!I$2</f>
        <v>AW70VF9 ; AW70VF9</v>
      </c>
      <c r="C549" t="s">
        <v>221</v>
      </c>
      <c r="D549" t="s">
        <v>200</v>
      </c>
      <c r="E549" t="s">
        <v>200</v>
      </c>
      <c r="F549" s="68">
        <f>'Matière VF9'!I$3</f>
        <v>10000</v>
      </c>
      <c r="G549" t="str">
        <f>VLOOKUP(Recap!B549,'BASE DONNEES'!I:L,4,FALSE)</f>
        <v>MAT</v>
      </c>
    </row>
    <row r="550" spans="1:7" x14ac:dyDescent="0.2">
      <c r="A550" s="77" t="s">
        <v>49</v>
      </c>
      <c r="B550" s="65" t="str">
        <f>'Matière VF9'!J$2</f>
        <v>AW71VF9 ; AW71VF9</v>
      </c>
      <c r="C550" t="s">
        <v>222</v>
      </c>
      <c r="D550" t="s">
        <v>199</v>
      </c>
      <c r="E550" t="s">
        <v>199</v>
      </c>
      <c r="F550" s="68">
        <f>'Matière VF9'!J$3</f>
        <v>15000</v>
      </c>
      <c r="G550" t="str">
        <f>VLOOKUP(Recap!B550,'BASE DONNEES'!I:L,4,FALSE)</f>
        <v>MAT</v>
      </c>
    </row>
    <row r="551" spans="1:7" x14ac:dyDescent="0.2">
      <c r="A551" s="77" t="s">
        <v>49</v>
      </c>
      <c r="B551" s="65" t="str">
        <f>'Matière VF9'!K$2</f>
        <v>AW71VF9 ; AW71VF9</v>
      </c>
      <c r="C551" t="s">
        <v>222</v>
      </c>
      <c r="D551" t="s">
        <v>199</v>
      </c>
      <c r="E551" t="s">
        <v>199</v>
      </c>
      <c r="F551" s="68">
        <f>'Matière VF9'!K$3</f>
        <v>6250</v>
      </c>
      <c r="G551" t="str">
        <f>VLOOKUP(Recap!B551,'BASE DONNEES'!I:L,4,FALSE)</f>
        <v>MAT</v>
      </c>
    </row>
    <row r="552" spans="1:7" x14ac:dyDescent="0.2">
      <c r="A552" s="77" t="s">
        <v>49</v>
      </c>
      <c r="B552" s="65" t="str">
        <f>'Matière VF9'!L$2</f>
        <v>AW02VF9 ; AW02VF9</v>
      </c>
      <c r="C552" t="s">
        <v>218</v>
      </c>
      <c r="D552" t="s">
        <v>198</v>
      </c>
      <c r="E552" t="s">
        <v>198</v>
      </c>
      <c r="F552" s="68">
        <f>'Matière VF9'!L$3</f>
        <v>2200</v>
      </c>
      <c r="G552" t="str">
        <f>VLOOKUP(Recap!B552,'BASE DONNEES'!I:L,4,FALSE)</f>
        <v>MAT</v>
      </c>
    </row>
    <row r="553" spans="1:7" x14ac:dyDescent="0.2">
      <c r="A553" s="77" t="s">
        <v>49</v>
      </c>
      <c r="B553" s="65" t="str">
        <f>'Matière VF9'!M$2</f>
        <v>AU78VF9 ; FERM0011</v>
      </c>
      <c r="C553" t="s">
        <v>385</v>
      </c>
      <c r="D553" t="s">
        <v>270</v>
      </c>
      <c r="E553" t="s">
        <v>410</v>
      </c>
      <c r="F553" s="68">
        <f>'Matière VF9'!M$3</f>
        <v>1250</v>
      </c>
      <c r="G553" t="str">
        <f>VLOOKUP(Recap!B553,'BASE DONNEES'!I:L,4,FALSE)</f>
        <v>MAT</v>
      </c>
    </row>
    <row r="554" spans="1:7" x14ac:dyDescent="0.2">
      <c r="A554" s="77" t="s">
        <v>49</v>
      </c>
      <c r="B554" s="65" t="str">
        <f>'Matière VF9'!N$2</f>
        <v>REBUT ; REBUT</v>
      </c>
      <c r="C554" t="s">
        <v>152</v>
      </c>
      <c r="D554" t="s">
        <v>29</v>
      </c>
      <c r="E554" t="s">
        <v>29</v>
      </c>
      <c r="F554" s="68">
        <f>'Matière VF9'!N$3</f>
        <v>4000</v>
      </c>
      <c r="G554" t="str">
        <f>VLOOKUP(Recap!B554,'BASE DONNEES'!I:L,4,FALSE)</f>
        <v>MAT</v>
      </c>
    </row>
    <row r="555" spans="1:7" x14ac:dyDescent="0.2">
      <c r="A555" s="77" t="s">
        <v>49</v>
      </c>
      <c r="B555" s="65">
        <f>'Matière VF9'!O$2</f>
        <v>0</v>
      </c>
      <c r="C555">
        <v>0</v>
      </c>
      <c r="D555">
        <v>0</v>
      </c>
      <c r="F555" s="68">
        <f>'Matière VF9'!O$3</f>
        <v>0</v>
      </c>
      <c r="G555">
        <f>VLOOKUP(Recap!B555,'BASE DONNEES'!I:L,4,FALSE)</f>
        <v>0</v>
      </c>
    </row>
    <row r="556" spans="1:7" x14ac:dyDescent="0.2">
      <c r="A556" s="77" t="s">
        <v>49</v>
      </c>
      <c r="B556" s="65">
        <f>'Matière VF9'!P$2</f>
        <v>0</v>
      </c>
      <c r="C556">
        <v>0</v>
      </c>
      <c r="D556">
        <v>0</v>
      </c>
      <c r="F556" s="68">
        <f>'Matière VF9'!P$3</f>
        <v>0</v>
      </c>
      <c r="G556">
        <f>VLOOKUP(Recap!B556,'BASE DONNEES'!I:L,4,FALSE)</f>
        <v>0</v>
      </c>
    </row>
    <row r="557" spans="1:7" x14ac:dyDescent="0.2">
      <c r="A557" s="77" t="s">
        <v>49</v>
      </c>
      <c r="B557" s="65" t="str">
        <f>'Matière VF9'!Q$2</f>
        <v>AW70VF9 ; AW70VF9DEC</v>
      </c>
      <c r="C557" t="s">
        <v>262</v>
      </c>
      <c r="D557" t="s">
        <v>200</v>
      </c>
      <c r="E557" t="s">
        <v>266</v>
      </c>
      <c r="F557" s="68">
        <f>'Matière VF9'!Q$3</f>
        <v>7500</v>
      </c>
      <c r="G557" t="str">
        <f>VLOOKUP(Recap!B557,'BASE DONNEES'!I:L,4,FALSE)</f>
        <v>MAT</v>
      </c>
    </row>
    <row r="558" spans="1:7" x14ac:dyDescent="0.2">
      <c r="A558" s="77" t="s">
        <v>49</v>
      </c>
      <c r="B558" s="65" t="str">
        <f>'Matière VF9'!R$2</f>
        <v>AW02VF9 ; AW02VF9DEC</v>
      </c>
      <c r="C558" t="s">
        <v>261</v>
      </c>
      <c r="D558" t="s">
        <v>198</v>
      </c>
      <c r="E558" t="s">
        <v>265</v>
      </c>
      <c r="F558" s="68">
        <f>'Matière VF9'!R$3</f>
        <v>500</v>
      </c>
      <c r="G558" t="str">
        <f>VLOOKUP(Recap!B558,'BASE DONNEES'!I:L,4,FALSE)</f>
        <v>MAT</v>
      </c>
    </row>
    <row r="559" spans="1:7" x14ac:dyDescent="0.2">
      <c r="A559" s="77" t="s">
        <v>49</v>
      </c>
      <c r="B559" s="65" t="str">
        <f>'Matière VF9'!S$2</f>
        <v>AW02VF9 ; MENUI0026</v>
      </c>
      <c r="C559" t="s">
        <v>379</v>
      </c>
      <c r="D559" t="s">
        <v>198</v>
      </c>
      <c r="E559" t="s">
        <v>238</v>
      </c>
      <c r="F559" s="68">
        <f>'Matière VF9'!S$3</f>
        <v>435</v>
      </c>
      <c r="G559" t="str">
        <f>VLOOKUP(Recap!B559,'BASE DONNEES'!I:L,4,FALSE)</f>
        <v>MAT</v>
      </c>
    </row>
    <row r="560" spans="1:7" x14ac:dyDescent="0.2">
      <c r="A560" s="77" t="s">
        <v>49</v>
      </c>
      <c r="B560" s="65" t="str">
        <f>'Matière VF9'!T$2</f>
        <v>AW71VF9 ; RANGE0028</v>
      </c>
      <c r="C560" t="s">
        <v>386</v>
      </c>
      <c r="D560" t="s">
        <v>199</v>
      </c>
      <c r="E560" t="s">
        <v>411</v>
      </c>
      <c r="F560" s="68">
        <f>'Matière VF9'!T$3</f>
        <v>870</v>
      </c>
      <c r="G560" t="str">
        <f>VLOOKUP(Recap!B560,'BASE DONNEES'!I:L,4,FALSE)</f>
        <v>MAT</v>
      </c>
    </row>
    <row r="561" spans="1:7" x14ac:dyDescent="0.2">
      <c r="A561" s="77" t="s">
        <v>49</v>
      </c>
      <c r="B561" s="65" t="str">
        <f>'Matière VF9'!U$2</f>
        <v>AU78VF9 ; AU78VF9</v>
      </c>
      <c r="C561" t="s">
        <v>268</v>
      </c>
      <c r="D561" t="s">
        <v>270</v>
      </c>
      <c r="E561" t="s">
        <v>270</v>
      </c>
      <c r="F561" s="68">
        <f>'Matière VF9'!U$3</f>
        <v>1250</v>
      </c>
      <c r="G561" t="str">
        <f>VLOOKUP(Recap!B561,'BASE DONNEES'!I:L,4,FALSE)</f>
        <v>MAT</v>
      </c>
    </row>
    <row r="562" spans="1:7" x14ac:dyDescent="0.2">
      <c r="A562" s="77" t="s">
        <v>49</v>
      </c>
      <c r="B562" s="65" t="str">
        <f>'Matière VF9'!V$2</f>
        <v>6315VF9 ; 6315VF9</v>
      </c>
      <c r="C562" t="s">
        <v>267</v>
      </c>
      <c r="D562" t="s">
        <v>269</v>
      </c>
      <c r="E562" t="s">
        <v>269</v>
      </c>
      <c r="F562" s="68">
        <f>'Matière VF9'!V$3</f>
        <v>12500</v>
      </c>
      <c r="G562" t="str">
        <f>VLOOKUP(Recap!B562,'BASE DONNEES'!I:L,4,FALSE)</f>
        <v>MAT</v>
      </c>
    </row>
    <row r="563" spans="1:7" x14ac:dyDescent="0.2">
      <c r="A563" s="77" t="s">
        <v>49</v>
      </c>
      <c r="B563" s="65" t="str">
        <f>'Matière VF9'!W$2</f>
        <v>6068VF9 ; 6068VF9DEC</v>
      </c>
      <c r="C563" t="s">
        <v>216</v>
      </c>
      <c r="D563" t="s">
        <v>272</v>
      </c>
      <c r="E563" t="s">
        <v>273</v>
      </c>
      <c r="F563" s="68">
        <f>'Matière VF9'!W$3</f>
        <v>8800</v>
      </c>
      <c r="G563" t="str">
        <f>VLOOKUP(Recap!B563,'BASE DONNEES'!I:L,4,FALSE)</f>
        <v>MAT</v>
      </c>
    </row>
    <row r="564" spans="1:7" x14ac:dyDescent="0.2">
      <c r="A564" s="77" t="s">
        <v>49</v>
      </c>
      <c r="B564" s="65" t="str">
        <f>'Matière VF9'!X$2</f>
        <v>8599VF9 ; 8599VF9DEC</v>
      </c>
      <c r="C564" t="s">
        <v>271</v>
      </c>
      <c r="D564" t="s">
        <v>274</v>
      </c>
      <c r="E564" t="s">
        <v>275</v>
      </c>
      <c r="F564" s="68">
        <f>'Matière VF9'!X$3</f>
        <v>3000</v>
      </c>
      <c r="G564" t="str">
        <f>VLOOKUP(Recap!B564,'BASE DONNEES'!I:L,4,FALSE)</f>
        <v>MAT</v>
      </c>
    </row>
    <row r="565" spans="1:7" x14ac:dyDescent="0.2">
      <c r="A565" s="77" t="s">
        <v>49</v>
      </c>
      <c r="B565" s="65" t="str">
        <f>'Matière VF9'!Y$2</f>
        <v>AH41 ; KM361</v>
      </c>
      <c r="C565" t="s">
        <v>119</v>
      </c>
      <c r="D565" t="s">
        <v>172</v>
      </c>
      <c r="E565" t="s">
        <v>101</v>
      </c>
      <c r="F565" s="68">
        <f>'Matière VF9'!Y$3</f>
        <v>9000</v>
      </c>
      <c r="G565" t="str">
        <f>VLOOKUP(Recap!B565,'BASE DONNEES'!I:L,4,FALSE)</f>
        <v>MAT</v>
      </c>
    </row>
    <row r="566" spans="1:7" x14ac:dyDescent="0.2">
      <c r="A566" s="77" t="s">
        <v>49</v>
      </c>
      <c r="B566" s="65">
        <f>'Matière VF9'!Z$2</f>
        <v>0</v>
      </c>
      <c r="C566">
        <v>0</v>
      </c>
      <c r="D566">
        <v>0</v>
      </c>
      <c r="F566" s="68">
        <f>'Matière VF9'!Z$3</f>
        <v>0</v>
      </c>
      <c r="G566">
        <f>VLOOKUP(Recap!B566,'BASE DONNEES'!I:L,4,FALSE)</f>
        <v>0</v>
      </c>
    </row>
    <row r="567" spans="1:7" x14ac:dyDescent="0.2">
      <c r="A567" s="77" t="s">
        <v>49</v>
      </c>
      <c r="B567" s="65">
        <f>'Matière VF9'!AA$2</f>
        <v>0</v>
      </c>
      <c r="C567">
        <v>0</v>
      </c>
      <c r="D567">
        <v>0</v>
      </c>
      <c r="F567" s="68">
        <f>'Matière VF9'!AA$3</f>
        <v>0</v>
      </c>
      <c r="G567">
        <f>VLOOKUP(Recap!B567,'BASE DONNEES'!I:L,4,FALSE)</f>
        <v>0</v>
      </c>
    </row>
    <row r="568" spans="1:7" x14ac:dyDescent="0.2">
      <c r="A568" s="77" t="s">
        <v>49</v>
      </c>
      <c r="B568" s="65">
        <f>'Matière VF9'!AB$2</f>
        <v>0</v>
      </c>
      <c r="C568">
        <v>0</v>
      </c>
      <c r="D568">
        <v>0</v>
      </c>
      <c r="F568" s="68">
        <f>'Matière VF9'!AB$3</f>
        <v>0</v>
      </c>
      <c r="G568">
        <f>VLOOKUP(Recap!B568,'BASE DONNEES'!I:L,4,FALSE)</f>
        <v>0</v>
      </c>
    </row>
    <row r="569" spans="1:7" x14ac:dyDescent="0.2">
      <c r="A569" s="77" t="s">
        <v>49</v>
      </c>
      <c r="B569" s="65">
        <f>'Matière VF9'!AC$2</f>
        <v>0</v>
      </c>
      <c r="C569">
        <v>0</v>
      </c>
      <c r="D569">
        <v>0</v>
      </c>
      <c r="F569" s="68">
        <f>'Matière VF9'!AC$3</f>
        <v>0</v>
      </c>
      <c r="G569">
        <f>VLOOKUP(Recap!B569,'BASE DONNEES'!I:L,4,FALSE)</f>
        <v>0</v>
      </c>
    </row>
    <row r="570" spans="1:7" x14ac:dyDescent="0.2">
      <c r="A570" s="77" t="s">
        <v>49</v>
      </c>
      <c r="B570" s="65">
        <f>'Matière VF9'!AD$2</f>
        <v>0</v>
      </c>
      <c r="C570">
        <v>0</v>
      </c>
      <c r="D570">
        <v>0</v>
      </c>
      <c r="F570" s="68">
        <f>'Matière VF9'!AD$3</f>
        <v>0</v>
      </c>
      <c r="G570">
        <f>VLOOKUP(Recap!B570,'BASE DONNEES'!I:L,4,FALSE)</f>
        <v>0</v>
      </c>
    </row>
    <row r="571" spans="1:7" x14ac:dyDescent="0.2">
      <c r="A571" s="77" t="s">
        <v>49</v>
      </c>
      <c r="B571" s="65">
        <f>'Matière VF9'!AE$2</f>
        <v>0</v>
      </c>
      <c r="C571">
        <v>0</v>
      </c>
      <c r="D571">
        <v>0</v>
      </c>
      <c r="F571" s="68">
        <f>'Matière VF9'!AE$3</f>
        <v>0</v>
      </c>
      <c r="G571">
        <f>VLOOKUP(Recap!B571,'BASE DONNEES'!I:L,4,FALSE)</f>
        <v>0</v>
      </c>
    </row>
    <row r="572" spans="1:7" x14ac:dyDescent="0.2">
      <c r="A572" s="77" t="s">
        <v>49</v>
      </c>
      <c r="B572" s="65">
        <f>'Matière VF9'!AF$2</f>
        <v>0</v>
      </c>
      <c r="C572">
        <v>0</v>
      </c>
      <c r="D572">
        <v>0</v>
      </c>
      <c r="F572" s="68">
        <f>'Matière VF9'!AF$3</f>
        <v>0</v>
      </c>
      <c r="G572">
        <f>VLOOKUP(Recap!B572,'BASE DONNEES'!I:L,4,FALSE)</f>
        <v>0</v>
      </c>
    </row>
    <row r="573" spans="1:7" x14ac:dyDescent="0.2">
      <c r="A573" s="77" t="s">
        <v>49</v>
      </c>
      <c r="B573" s="65">
        <f>'Matière VF9'!AG$2</f>
        <v>0</v>
      </c>
      <c r="C573">
        <v>0</v>
      </c>
      <c r="D573">
        <v>0</v>
      </c>
      <c r="F573" s="68">
        <f>'Matière VF9'!AG$3</f>
        <v>0</v>
      </c>
      <c r="G573">
        <f>VLOOKUP(Recap!B573,'BASE DONNEES'!I:L,4,FALSE)</f>
        <v>0</v>
      </c>
    </row>
    <row r="574" spans="1:7" x14ac:dyDescent="0.2">
      <c r="A574" s="77" t="s">
        <v>49</v>
      </c>
      <c r="B574" s="65">
        <f>'Matière VF9'!AH$2</f>
        <v>0</v>
      </c>
      <c r="C574">
        <v>0</v>
      </c>
      <c r="D574">
        <v>0</v>
      </c>
      <c r="F574" s="68">
        <f>'Matière VF9'!AH$3</f>
        <v>0</v>
      </c>
      <c r="G574">
        <f>VLOOKUP(Recap!B574,'BASE DONNEES'!I:L,4,FALSE)</f>
        <v>0</v>
      </c>
    </row>
    <row r="575" spans="1:7" x14ac:dyDescent="0.2">
      <c r="A575" s="90" t="s">
        <v>56</v>
      </c>
      <c r="B575" s="65" t="str">
        <f>'Stock UC2'!B4</f>
        <v>AW03C ; CWG0049407T</v>
      </c>
      <c r="C575" t="s">
        <v>366</v>
      </c>
      <c r="D575" t="s">
        <v>367</v>
      </c>
      <c r="E575" t="s">
        <v>407</v>
      </c>
      <c r="F575" s="68">
        <f>'Stock UC2'!C4</f>
        <v>2030</v>
      </c>
      <c r="G575" t="str">
        <f>VLOOKUP(Recap!B575,'BASE DONNEES'!I:L,4,FALSE)</f>
        <v>MAT</v>
      </c>
    </row>
    <row r="576" spans="1:7" x14ac:dyDescent="0.2">
      <c r="A576" s="90" t="s">
        <v>56</v>
      </c>
      <c r="B576" s="65" t="str">
        <f>'Stock UC2'!B5</f>
        <v>A961K1 ; K2220</v>
      </c>
      <c r="C576" t="s">
        <v>336</v>
      </c>
      <c r="D576" t="s">
        <v>375</v>
      </c>
      <c r="E576" t="s">
        <v>335</v>
      </c>
      <c r="F576" s="68">
        <f>'Stock UC2'!C5</f>
        <v>1900</v>
      </c>
      <c r="G576" t="str">
        <f>VLOOKUP(Recap!B576,'BASE DONNEES'!I:L,4,FALSE)</f>
        <v>MAT</v>
      </c>
    </row>
    <row r="577" spans="1:7" x14ac:dyDescent="0.2">
      <c r="A577" s="90" t="s">
        <v>56</v>
      </c>
      <c r="B577" s="65" t="str">
        <f>'Stock UC2'!B6</f>
        <v>AM63 ; CZ3041</v>
      </c>
      <c r="C577" t="s">
        <v>377</v>
      </c>
      <c r="D577" t="s">
        <v>412</v>
      </c>
      <c r="E577" t="s">
        <v>376</v>
      </c>
      <c r="F577" s="68">
        <f>'Stock UC2'!C6</f>
        <v>500</v>
      </c>
      <c r="G577" t="str">
        <f>VLOOKUP(Recap!B577,'BASE DONNEES'!I:L,4,FALSE)</f>
        <v>MAT</v>
      </c>
    </row>
    <row r="578" spans="1:7" x14ac:dyDescent="0.2">
      <c r="A578" s="90" t="s">
        <v>56</v>
      </c>
      <c r="B578" s="65" t="str">
        <f>'Stock UC2'!B7</f>
        <v>A962 ; HYDROCARB95T-OG</v>
      </c>
      <c r="C578" t="s">
        <v>309</v>
      </c>
      <c r="D578" t="s">
        <v>171</v>
      </c>
      <c r="E578" t="s">
        <v>104</v>
      </c>
      <c r="F578" s="68">
        <f>'Stock UC2'!C7</f>
        <v>1000</v>
      </c>
      <c r="G578" t="str">
        <f>VLOOKUP(Recap!B578,'BASE DONNEES'!I:L,4,FALSE)</f>
        <v>MAT</v>
      </c>
    </row>
    <row r="579" spans="1:7" x14ac:dyDescent="0.2">
      <c r="A579" s="90" t="s">
        <v>56</v>
      </c>
      <c r="B579" s="65" t="str">
        <f>'Stock UC2'!B8</f>
        <v>AW69R ; GAV/2233/3</v>
      </c>
      <c r="C579" t="s">
        <v>374</v>
      </c>
      <c r="D579" t="s">
        <v>168</v>
      </c>
      <c r="E579" t="s">
        <v>409</v>
      </c>
      <c r="F579" s="68">
        <f>'Stock UC2'!C8</f>
        <v>3215</v>
      </c>
      <c r="G579" t="str">
        <f>VLOOKUP(Recap!B579,'BASE DONNEES'!I:L,4,FALSE)</f>
        <v>MAT</v>
      </c>
    </row>
    <row r="580" spans="1:7" x14ac:dyDescent="0.2">
      <c r="A580" s="90" t="s">
        <v>56</v>
      </c>
      <c r="B580" s="65" t="str">
        <f>'Stock UC2'!B9</f>
        <v>6008VF9 ; 6008VF9DEC</v>
      </c>
      <c r="C580" t="s">
        <v>378</v>
      </c>
      <c r="D580" t="s">
        <v>197</v>
      </c>
      <c r="E580" t="s">
        <v>413</v>
      </c>
      <c r="F580" s="68">
        <f>'Stock UC2'!C9</f>
        <v>2100</v>
      </c>
      <c r="G580" t="str">
        <f>VLOOKUP(Recap!B580,'BASE DONNEES'!I:L,4,FALSE)</f>
        <v>MAT</v>
      </c>
    </row>
    <row r="581" spans="1:7" x14ac:dyDescent="0.2">
      <c r="A581" s="90" t="s">
        <v>56</v>
      </c>
      <c r="B581" s="65" t="str">
        <f>'Stock UC2'!B10</f>
        <v>6057 ; CZ3289</v>
      </c>
      <c r="C581" t="s">
        <v>295</v>
      </c>
      <c r="D581">
        <v>6057</v>
      </c>
      <c r="E581" t="s">
        <v>319</v>
      </c>
      <c r="F581" s="68">
        <f>'Stock UC2'!C10</f>
        <v>200</v>
      </c>
      <c r="G581" t="str">
        <f>VLOOKUP(Recap!B581,'BASE DONNEES'!I:L,4,FALSE)</f>
        <v>MAT</v>
      </c>
    </row>
    <row r="582" spans="1:7" x14ac:dyDescent="0.2">
      <c r="A582" s="90" t="s">
        <v>56</v>
      </c>
      <c r="B582" s="65" t="str">
        <f>'Stock UC2'!B11</f>
        <v>AW02VF9 ; MENUI0034</v>
      </c>
      <c r="C582" t="s">
        <v>380</v>
      </c>
      <c r="D582" t="s">
        <v>198</v>
      </c>
      <c r="E582" t="s">
        <v>239</v>
      </c>
      <c r="F582" s="68">
        <f>'Stock UC2'!C11</f>
        <v>850</v>
      </c>
      <c r="G582" t="str">
        <f>VLOOKUP(Recap!B582,'BASE DONNEES'!I:L,4,FALSE)</f>
        <v>MAT</v>
      </c>
    </row>
    <row r="583" spans="1:7" x14ac:dyDescent="0.2">
      <c r="A583" s="90" t="s">
        <v>56</v>
      </c>
      <c r="B583" s="65" t="str">
        <f>'Stock UC2'!B12</f>
        <v>AW02VF9 ; MENUI0026</v>
      </c>
      <c r="C583" t="s">
        <v>379</v>
      </c>
      <c r="D583" t="s">
        <v>198</v>
      </c>
      <c r="E583" t="s">
        <v>238</v>
      </c>
      <c r="F583" s="68">
        <f>'Stock UC2'!C12</f>
        <v>1100</v>
      </c>
      <c r="G583" t="str">
        <f>VLOOKUP(Recap!B583,'BASE DONNEES'!I:L,4,FALSE)</f>
        <v>MAT</v>
      </c>
    </row>
    <row r="584" spans="1:7" x14ac:dyDescent="0.2">
      <c r="A584" s="90" t="s">
        <v>56</v>
      </c>
      <c r="B584" s="65" t="str">
        <f>'Stock UC2'!B13</f>
        <v>AX24VF9 ; AX24VF9AA</v>
      </c>
      <c r="C584" t="s">
        <v>383</v>
      </c>
      <c r="D584" t="s">
        <v>213</v>
      </c>
      <c r="E584" t="s">
        <v>414</v>
      </c>
      <c r="F584" s="68">
        <f>'Stock UC2'!C13</f>
        <v>1100</v>
      </c>
      <c r="G584" t="str">
        <f>VLOOKUP(Recap!B584,'BASE DONNEES'!I:L,4,FALSE)</f>
        <v>MAT</v>
      </c>
    </row>
    <row r="585" spans="1:7" x14ac:dyDescent="0.2">
      <c r="A585" s="90" t="s">
        <v>56</v>
      </c>
      <c r="B585" s="65" t="str">
        <f>'Stock UC2'!B14</f>
        <v>AX24VF9 ; AX24VF9AB</v>
      </c>
      <c r="C585" t="s">
        <v>384</v>
      </c>
      <c r="D585" t="s">
        <v>213</v>
      </c>
      <c r="E585" t="s">
        <v>415</v>
      </c>
      <c r="F585" s="68">
        <f>'Stock UC2'!C14</f>
        <v>1050</v>
      </c>
      <c r="G585" t="str">
        <f>VLOOKUP(Recap!B585,'BASE DONNEES'!I:L,4,FALSE)</f>
        <v>MAT</v>
      </c>
    </row>
    <row r="586" spans="1:7" x14ac:dyDescent="0.2">
      <c r="A586" s="90" t="s">
        <v>56</v>
      </c>
      <c r="B586" s="65" t="str">
        <f>'Stock UC2'!B15</f>
        <v>REBUT ; REBUT</v>
      </c>
      <c r="C586" t="s">
        <v>152</v>
      </c>
      <c r="D586" t="s">
        <v>29</v>
      </c>
      <c r="E586" t="s">
        <v>29</v>
      </c>
      <c r="F586" s="68">
        <f>'Stock UC2'!C15</f>
        <v>1900</v>
      </c>
      <c r="G586" t="str">
        <f>VLOOKUP(Recap!B586,'BASE DONNEES'!I:L,4,FALSE)</f>
        <v>MAT</v>
      </c>
    </row>
    <row r="587" spans="1:7" x14ac:dyDescent="0.2">
      <c r="A587" s="90" t="s">
        <v>56</v>
      </c>
      <c r="B587" s="65">
        <f>'Stock UC2'!B16</f>
        <v>0</v>
      </c>
      <c r="C587">
        <v>0</v>
      </c>
      <c r="D587">
        <v>0</v>
      </c>
      <c r="F587" s="68">
        <f>'Stock UC2'!C16</f>
        <v>0</v>
      </c>
      <c r="G587">
        <f>VLOOKUP(Recap!B587,'BASE DONNEES'!I:L,4,FALSE)</f>
        <v>0</v>
      </c>
    </row>
    <row r="588" spans="1:7" x14ac:dyDescent="0.2">
      <c r="A588" s="90" t="s">
        <v>58</v>
      </c>
      <c r="B588" s="65" t="str">
        <f>'Matière VF9'!D46</f>
        <v>AW70VF9 ; REVET0071SILO</v>
      </c>
      <c r="C588" t="s">
        <v>416</v>
      </c>
      <c r="D588" t="s">
        <v>200</v>
      </c>
      <c r="E588" t="s">
        <v>418</v>
      </c>
      <c r="F588" s="68">
        <f>'Matière VF9'!D51</f>
        <v>69600</v>
      </c>
      <c r="G588" t="str">
        <f>VLOOKUP(Recap!B588,'BASE DONNEES'!I:L,4,FALSE)</f>
        <v>SILO</v>
      </c>
    </row>
    <row r="589" spans="1:7" x14ac:dyDescent="0.2">
      <c r="A589" s="90" t="s">
        <v>58</v>
      </c>
      <c r="B589" s="65" t="str">
        <f>'Matière VF9'!E46</f>
        <v>AW71VF9 ; AW71VF9SILO</v>
      </c>
      <c r="C589" t="s">
        <v>224</v>
      </c>
      <c r="D589" t="s">
        <v>199</v>
      </c>
      <c r="E589" t="s">
        <v>223</v>
      </c>
      <c r="F589" s="68">
        <f>'Matière VF9'!E51</f>
        <v>131500</v>
      </c>
      <c r="G589" t="str">
        <f>VLOOKUP(Recap!B589,'BASE DONNEES'!I:L,4,FALSE)</f>
        <v>SILO</v>
      </c>
    </row>
    <row r="590" spans="1:7" x14ac:dyDescent="0.2">
      <c r="A590" s="90" t="s">
        <v>58</v>
      </c>
      <c r="B590" s="65">
        <f>'Matière VF9'!F46</f>
        <v>0</v>
      </c>
      <c r="C590">
        <v>0</v>
      </c>
      <c r="D590">
        <v>0</v>
      </c>
      <c r="F590" s="68">
        <f>'Matière VF9'!F51</f>
        <v>0</v>
      </c>
      <c r="G590">
        <f>VLOOKUP(Recap!B590,'BASE DONNEES'!I:L,4,FALSE)</f>
        <v>0</v>
      </c>
    </row>
    <row r="591" spans="1:7" x14ac:dyDescent="0.2">
      <c r="A591" s="90" t="s">
        <v>58</v>
      </c>
      <c r="B591" s="65" t="str">
        <f>'Matière VF9'!G46</f>
        <v>AW02VF9 ; AW02VF9SILO</v>
      </c>
      <c r="C591" t="s">
        <v>220</v>
      </c>
      <c r="D591" t="s">
        <v>198</v>
      </c>
      <c r="E591" t="s">
        <v>219</v>
      </c>
      <c r="F591" s="68">
        <f>'Matière VF9'!G51</f>
        <v>81200</v>
      </c>
      <c r="G591" t="str">
        <f>VLOOKUP(Recap!B591,'BASE DONNEES'!I:L,4,FALSE)</f>
        <v>SILO</v>
      </c>
    </row>
    <row r="592" spans="1:7" x14ac:dyDescent="0.2">
      <c r="A592" s="90" t="s">
        <v>58</v>
      </c>
      <c r="B592" s="65" t="str">
        <f>'Matière VF9'!H46</f>
        <v>AW70VF9 ; REVET0063SILO</v>
      </c>
      <c r="C592" t="s">
        <v>417</v>
      </c>
      <c r="D592" t="s">
        <v>200</v>
      </c>
      <c r="E592" t="s">
        <v>419</v>
      </c>
      <c r="F592" s="68">
        <f>'Matière VF9'!H51</f>
        <v>103000</v>
      </c>
      <c r="G592" t="str">
        <f>VLOOKUP(Recap!B592,'BASE DONNEES'!I:L,4,FALSE)</f>
        <v>SILO</v>
      </c>
    </row>
    <row r="593" spans="1:7" x14ac:dyDescent="0.2">
      <c r="A593" s="90" t="s">
        <v>58</v>
      </c>
      <c r="B593" s="65" t="str">
        <f>'Matière VF9'!I46</f>
        <v>AW02VF9 ; AW02VF9SILO</v>
      </c>
      <c r="C593" t="s">
        <v>220</v>
      </c>
      <c r="D593" t="s">
        <v>198</v>
      </c>
      <c r="E593" t="s">
        <v>219</v>
      </c>
      <c r="F593" s="68">
        <f>'Matière VF9'!I51</f>
        <v>99750</v>
      </c>
      <c r="G593" t="str">
        <f>VLOOKUP(Recap!B593,'BASE DONNEES'!I:L,4,FALSE)</f>
        <v>SILO</v>
      </c>
    </row>
    <row r="594" spans="1:7" x14ac:dyDescent="0.2">
      <c r="A594" s="90" t="s">
        <v>58</v>
      </c>
      <c r="B594" s="65" t="str">
        <f>'Matière VF9'!J46</f>
        <v>AW02VF9 ; AW02VF9SILO</v>
      </c>
      <c r="C594" t="s">
        <v>220</v>
      </c>
      <c r="D594" t="s">
        <v>198</v>
      </c>
      <c r="E594" t="s">
        <v>219</v>
      </c>
      <c r="F594" s="68">
        <f>'Matière VF9'!J51</f>
        <v>41300</v>
      </c>
      <c r="G594" t="str">
        <f>VLOOKUP(Recap!B594,'BASE DONNEES'!I:L,4,FALSE)</f>
        <v>SILO</v>
      </c>
    </row>
    <row r="595" spans="1:7" x14ac:dyDescent="0.2">
      <c r="A595" s="77" t="s">
        <v>49</v>
      </c>
      <c r="B595" t="str">
        <f>'Matière VF9'!$K$46</f>
        <v>A959SE2 ; S1000-SILO8</v>
      </c>
      <c r="C595" t="s">
        <v>240</v>
      </c>
      <c r="D595" t="s">
        <v>247</v>
      </c>
      <c r="E595" t="s">
        <v>248</v>
      </c>
      <c r="F595" s="68">
        <f>'Matière VF9'!K$47</f>
        <v>6710</v>
      </c>
      <c r="G595" t="str">
        <f>VLOOKUP(Recap!B595,'BASE DONNEES'!I:L,4,FALSE)</f>
        <v>SILO8</v>
      </c>
    </row>
    <row r="596" spans="1:7" x14ac:dyDescent="0.2">
      <c r="A596" s="77" t="s">
        <v>49</v>
      </c>
      <c r="B596" t="str">
        <f>'Matière VF9'!$L$46</f>
        <v>A959L2 ; S5902-SILO9</v>
      </c>
      <c r="C596" t="s">
        <v>242</v>
      </c>
      <c r="D596" t="s">
        <v>190</v>
      </c>
      <c r="E596" t="s">
        <v>249</v>
      </c>
      <c r="F596" s="68">
        <f>'Matière VF9'!L$47</f>
        <v>37680</v>
      </c>
      <c r="G596" t="str">
        <f>VLOOKUP(Recap!B596,'BASE DONNEES'!I:L,4,FALSE)</f>
        <v>SILO</v>
      </c>
    </row>
    <row r="597" spans="1:7" x14ac:dyDescent="0.2">
      <c r="A597" s="77" t="s">
        <v>49</v>
      </c>
      <c r="B597" t="str">
        <f>'Matière VF9'!$M$46</f>
        <v>A959A2 ; S110P-SILO10</v>
      </c>
      <c r="C597" t="s">
        <v>241</v>
      </c>
      <c r="D597" t="s">
        <v>250</v>
      </c>
      <c r="E597" t="s">
        <v>251</v>
      </c>
      <c r="F597" s="68">
        <f>'Matière VF9'!M$47</f>
        <v>59609</v>
      </c>
      <c r="G597" t="str">
        <f>VLOOKUP(Recap!B597,'BASE DONNEES'!I:L,4,FALSE)</f>
        <v>SILO10</v>
      </c>
    </row>
    <row r="598" spans="1:7" x14ac:dyDescent="0.2">
      <c r="A598" s="77" t="s">
        <v>49</v>
      </c>
      <c r="B598" t="str">
        <f>'Matière VF9'!$N$46</f>
        <v>A959S ; 263RB-SILO11</v>
      </c>
      <c r="C598" t="s">
        <v>370</v>
      </c>
      <c r="D598" t="s">
        <v>408</v>
      </c>
      <c r="E598" t="s">
        <v>258</v>
      </c>
      <c r="F598" s="68">
        <f>'Matière VF9'!N$47</f>
        <v>0</v>
      </c>
      <c r="G598" t="str">
        <f>VLOOKUP(Recap!B598,'BASE DONNEES'!I:L,4,FALSE)</f>
        <v>SILO11</v>
      </c>
    </row>
    <row r="599" spans="1:7" x14ac:dyDescent="0.2">
      <c r="A599" s="77" t="s">
        <v>49</v>
      </c>
      <c r="B599" t="str">
        <f>'Matière VF9'!$O$46</f>
        <v>A962 ; 95T-SILO12</v>
      </c>
      <c r="C599" t="s">
        <v>243</v>
      </c>
      <c r="D599" t="s">
        <v>171</v>
      </c>
      <c r="E599" t="s">
        <v>252</v>
      </c>
      <c r="F599" s="68">
        <f>'Matière VF9'!O$47</f>
        <v>1830</v>
      </c>
      <c r="G599" t="str">
        <f>VLOOKUP(Recap!B599,'BASE DONNEES'!I:L,4,FALSE)</f>
        <v>SILO12</v>
      </c>
    </row>
    <row r="600" spans="1:7" x14ac:dyDescent="0.2">
      <c r="A600" s="77" t="s">
        <v>49</v>
      </c>
      <c r="B600" t="str">
        <f>'Matière VF9'!$P$46</f>
        <v>A959SE ; S800-SILO21</v>
      </c>
      <c r="C600" t="s">
        <v>421</v>
      </c>
      <c r="D600" t="s">
        <v>423</v>
      </c>
      <c r="E600" t="s">
        <v>253</v>
      </c>
      <c r="F600" s="68">
        <f>'Matière VF9'!P$47</f>
        <v>78783</v>
      </c>
      <c r="G600" t="str">
        <f>VLOOKUP(Recap!B600,'BASE DONNEES'!I:L,4,FALSE)</f>
        <v>SILO21</v>
      </c>
    </row>
    <row r="601" spans="1:7" x14ac:dyDescent="0.2">
      <c r="A601" s="77" t="s">
        <v>49</v>
      </c>
      <c r="B601" t="str">
        <f>'Matière VF9'!$Q$46</f>
        <v>A959A ; S099-SILO22</v>
      </c>
      <c r="C601" t="s">
        <v>422</v>
      </c>
      <c r="D601" t="s">
        <v>424</v>
      </c>
      <c r="E601" t="s">
        <v>254</v>
      </c>
      <c r="F601" s="68">
        <f>'Matière VF9'!Q$47</f>
        <v>66164</v>
      </c>
      <c r="G601" t="str">
        <f>VLOOKUP(Recap!B601,'BASE DONNEES'!I:L,4,FALSE)</f>
        <v>SILO22</v>
      </c>
    </row>
    <row r="602" spans="1:7" x14ac:dyDescent="0.2">
      <c r="A602" s="77" t="s">
        <v>49</v>
      </c>
      <c r="B602" t="str">
        <f>'Matière VF9'!$R$46</f>
        <v>AH41 ; KM361-SILO23</v>
      </c>
      <c r="C602" t="s">
        <v>244</v>
      </c>
      <c r="D602" t="s">
        <v>172</v>
      </c>
      <c r="E602" t="s">
        <v>255</v>
      </c>
      <c r="F602" s="68">
        <f>'Matière VF9'!R$47</f>
        <v>8510</v>
      </c>
      <c r="G602" t="str">
        <f>VLOOKUP(Recap!B602,'BASE DONNEES'!I:L,4,FALSE)</f>
        <v>SILO23</v>
      </c>
    </row>
    <row r="603" spans="1:7" x14ac:dyDescent="0.2">
      <c r="A603" s="77" t="s">
        <v>49</v>
      </c>
      <c r="B603" t="str">
        <f>'Matière VF9'!$S$46</f>
        <v>A961T ; TIONA168-SILO24</v>
      </c>
      <c r="C603" t="s">
        <v>245</v>
      </c>
      <c r="D603" t="s">
        <v>169</v>
      </c>
      <c r="E603" t="s">
        <v>256</v>
      </c>
      <c r="F603" s="68">
        <f>'Matière VF9'!S$47</f>
        <v>8750</v>
      </c>
      <c r="G603" t="str">
        <f>VLOOKUP(Recap!B603,'BASE DONNEES'!I:L,4,FALSE)</f>
        <v>SILO24</v>
      </c>
    </row>
    <row r="604" spans="1:7" x14ac:dyDescent="0.2">
      <c r="A604" s="77" t="s">
        <v>49</v>
      </c>
      <c r="B604" t="str">
        <f>'Matière VF9'!$T$46</f>
        <v>A962 ; 95T-SILO25</v>
      </c>
      <c r="C604" t="s">
        <v>246</v>
      </c>
      <c r="D604" t="s">
        <v>171</v>
      </c>
      <c r="E604" t="s">
        <v>257</v>
      </c>
      <c r="F604" s="68">
        <f>'Matière VF9'!T$47</f>
        <v>50853</v>
      </c>
      <c r="G604" t="str">
        <f>VLOOKUP(Recap!B604,'BASE DONNEES'!I:L,4,FALSE)</f>
        <v>SILO25</v>
      </c>
    </row>
  </sheetData>
  <autoFilter ref="A1:G1"/>
  <conditionalFormatting sqref="I9">
    <cfRule type="cellIs" dxfId="0" priority="1" operator="notEqual">
      <formula>$K$305</formula>
    </cfRule>
  </conditionalFormatting>
  <dataValidations disablePrompts="1" count="1">
    <dataValidation type="list" allowBlank="1" showInputMessage="1" sqref="J504:J513">
      <formula1>liste</formula1>
    </dataValidation>
  </dataValidation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8" r:id="rId7" name="Button 2">
              <controlPr defaultSize="0" print="0" autoFill="0" autoPict="0" macro="[0]!RECUP_DONNEES">
                <anchor moveWithCells="1" sizeWithCells="1">
                  <from>
                    <xdr:col>7</xdr:col>
                    <xdr:colOff>485775</xdr:colOff>
                    <xdr:row>1</xdr:row>
                    <xdr:rowOff>114300</xdr:rowOff>
                  </from>
                  <to>
                    <xdr:col>8</xdr:col>
                    <xdr:colOff>1552575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BASE DONNEES</vt:lpstr>
      <vt:lpstr>Poudres OUEST</vt:lpstr>
      <vt:lpstr>Poudres EST</vt:lpstr>
      <vt:lpstr>Stock au sol</vt:lpstr>
      <vt:lpstr>Granulatrice</vt:lpstr>
      <vt:lpstr>Souples et TIO2</vt:lpstr>
      <vt:lpstr>Colorants OUEST</vt:lpstr>
      <vt:lpstr>Encours Broyage</vt:lpstr>
      <vt:lpstr>Extérieur dormant</vt:lpstr>
      <vt:lpstr>Compoundage</vt:lpstr>
      <vt:lpstr>Stock UC2</vt:lpstr>
      <vt:lpstr>Vif habitat</vt:lpstr>
      <vt:lpstr>Matière VF9</vt:lpstr>
      <vt:lpstr>Recap</vt:lpstr>
      <vt:lpstr>noms</vt:lpstr>
      <vt:lpstr>Recap!Zone_d_impression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JULLIARD Frederic</dc:creator>
  <cp:lastModifiedBy>JULLIARD Frederic</cp:lastModifiedBy>
  <cp:lastPrinted>2017-10-03T07:00:38Z</cp:lastPrinted>
  <dcterms:created xsi:type="dcterms:W3CDTF">2007-05-29T08:27:13Z</dcterms:created>
  <dcterms:modified xsi:type="dcterms:W3CDTF">2017-10-06T07:22:29Z</dcterms:modified>
</cp:coreProperties>
</file>