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120" yWindow="135" windowWidth="20115" windowHeight="12330" activeTab="1"/>
  </bookViews>
  <sheets>
    <sheet name="Feuil1" sheetId="1" r:id="rId1"/>
    <sheet name="POINTAGE" sheetId="2" r:id="rId2"/>
    <sheet name="TYPE" sheetId="3" r:id="rId3"/>
  </sheets>
  <calcPr calcId="145621"/>
</workbook>
</file>

<file path=xl/calcChain.xml><?xml version="1.0" encoding="utf-8"?>
<calcChain xmlns="http://schemas.openxmlformats.org/spreadsheetml/2006/main">
  <c r="J15" i="2" l="1"/>
  <c r="J17" i="2"/>
  <c r="J23" i="2"/>
  <c r="J21" i="2" s="1"/>
  <c r="P15" i="2"/>
  <c r="P21" i="2"/>
  <c r="J9" i="2"/>
  <c r="P9" i="2"/>
  <c r="H19" i="2"/>
  <c r="H20" i="2"/>
  <c r="A21" i="2"/>
  <c r="H21" i="2"/>
  <c r="H22" i="2"/>
  <c r="A23" i="2"/>
  <c r="H23" i="2"/>
  <c r="K23" i="2" l="1"/>
  <c r="H13" i="2"/>
  <c r="H14" i="2"/>
  <c r="A15" i="2"/>
  <c r="H15" i="2"/>
  <c r="H16" i="2"/>
  <c r="A17" i="2"/>
  <c r="H17" i="2"/>
  <c r="A11" i="2"/>
  <c r="A9" i="2"/>
  <c r="H8" i="2"/>
  <c r="H9" i="2"/>
  <c r="H10" i="2"/>
  <c r="H11" i="2"/>
  <c r="H7" i="2"/>
  <c r="J11" i="2" l="1"/>
  <c r="K11" i="2" l="1"/>
  <c r="K17" i="2"/>
  <c r="L11" i="2" l="1"/>
  <c r="L17" i="2" s="1"/>
  <c r="L23" i="2" s="1"/>
  <c r="H10" i="3"/>
  <c r="D10" i="3"/>
  <c r="E10" i="3"/>
  <c r="F10" i="3"/>
  <c r="G10" i="3"/>
  <c r="C10" i="3"/>
</calcChain>
</file>

<file path=xl/sharedStrings.xml><?xml version="1.0" encoding="utf-8"?>
<sst xmlns="http://schemas.openxmlformats.org/spreadsheetml/2006/main" count="39" uniqueCount="24">
  <si>
    <t>isabelle BIMBAUD</t>
  </si>
  <si>
    <t>Lundi</t>
  </si>
  <si>
    <t>Mardi</t>
  </si>
  <si>
    <t>Mercredi</t>
  </si>
  <si>
    <t>Jeudi</t>
  </si>
  <si>
    <t>Vendredi</t>
  </si>
  <si>
    <t>matin</t>
  </si>
  <si>
    <t>après-midi</t>
  </si>
  <si>
    <t>Total</t>
  </si>
  <si>
    <t>Matin</t>
  </si>
  <si>
    <t>Isabelle B</t>
  </si>
  <si>
    <t xml:space="preserve">au </t>
  </si>
  <si>
    <t>Semaine</t>
  </si>
  <si>
    <t>Effectué</t>
  </si>
  <si>
    <t>Note</t>
  </si>
  <si>
    <t xml:space="preserve">Taux horaire : </t>
  </si>
  <si>
    <t>Reliquat</t>
  </si>
  <si>
    <t>Différence</t>
  </si>
  <si>
    <t>Après-midi</t>
  </si>
  <si>
    <t>lun.</t>
  </si>
  <si>
    <t>mar.</t>
  </si>
  <si>
    <t>mer.</t>
  </si>
  <si>
    <t>jeu.</t>
  </si>
  <si>
    <t>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</si>
</sst>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h]:mm"/>
    <numFmt numFmtId="166" formatCode="[hh]:mm"/>
    <numFmt numFmtId="167" formatCode="[$-40C]d\-mmm;@"/>
  </numFmts>
  <fonts count="1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4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10"/>
        <bgColor indexed="60"/>
      </patternFill>
    </fill>
    <fill>
      <patternFill patternType="solid">
        <fgColor theme="8" tint="0.79998168889431442"/>
        <bgColor indexed="27"/>
      </patternFill>
    </fill>
    <fill>
      <patternFill patternType="solid">
        <fgColor theme="7" tint="0.59999389629810485"/>
        <bgColor indexed="27"/>
      </patternFill>
    </fill>
    <fill>
      <patternFill patternType="solid">
        <fgColor theme="9" tint="0.39997558519241921"/>
        <bgColor indexed="27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/>
      <top/>
      <bottom style="medium">
        <color theme="4"/>
      </bottom>
      <diagonal/>
    </border>
    <border>
      <left/>
      <right/>
      <top/>
      <bottom style="medium">
        <color theme="4"/>
      </bottom>
      <diagonal/>
    </border>
    <border>
      <left/>
      <right style="medium">
        <color theme="4"/>
      </right>
      <top/>
      <bottom style="medium">
        <color theme="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9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164" fontId="0" fillId="6" borderId="1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left" vertical="center"/>
    </xf>
    <xf numFmtId="0" fontId="8" fillId="9" borderId="0" xfId="1" applyNumberFormat="1" applyFont="1" applyFill="1" applyAlignment="1">
      <alignment horizontal="center" vertical="center"/>
    </xf>
    <xf numFmtId="167" fontId="8" fillId="9" borderId="0" xfId="1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8" borderId="0" xfId="0" applyNumberFormat="1" applyFont="1" applyFill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1" fillId="0" borderId="0" xfId="1" applyNumberFormat="1" applyFont="1" applyFill="1" applyAlignment="1">
      <alignment horizontal="center" vertical="center"/>
    </xf>
    <xf numFmtId="167" fontId="1" fillId="0" borderId="0" xfId="1" applyNumberFormat="1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165" fontId="2" fillId="7" borderId="0" xfId="0" applyNumberFormat="1" applyFont="1" applyFill="1" applyAlignment="1">
      <alignment horizontal="center" vertical="center" textRotation="90"/>
    </xf>
    <xf numFmtId="0" fontId="9" fillId="0" borderId="0" xfId="0" applyFont="1" applyAlignment="1">
      <alignment horizontal="center" vertical="center"/>
    </xf>
    <xf numFmtId="0" fontId="8" fillId="10" borderId="3" xfId="0" applyNumberFormat="1" applyFont="1" applyFill="1" applyBorder="1" applyAlignment="1">
      <alignment horizontal="center" vertical="center"/>
    </xf>
    <xf numFmtId="0" fontId="8" fillId="10" borderId="4" xfId="1" applyNumberFormat="1" applyFont="1" applyFill="1" applyBorder="1" applyAlignment="1">
      <alignment horizontal="center" vertical="center"/>
    </xf>
    <xf numFmtId="164" fontId="2" fillId="7" borderId="4" xfId="0" applyNumberFormat="1" applyFont="1" applyFill="1" applyBorder="1" applyAlignment="1">
      <alignment horizontal="center" vertical="center"/>
    </xf>
    <xf numFmtId="164" fontId="2" fillId="7" borderId="0" xfId="0" applyNumberFormat="1" applyFont="1" applyFill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4" fontId="2" fillId="7" borderId="9" xfId="0" applyNumberFormat="1" applyFont="1" applyFill="1" applyBorder="1" applyAlignment="1">
      <alignment horizontal="center" vertical="center"/>
    </xf>
    <xf numFmtId="165" fontId="7" fillId="0" borderId="9" xfId="0" applyNumberFormat="1" applyFont="1" applyBorder="1" applyAlignment="1">
      <alignment horizontal="center"/>
    </xf>
    <xf numFmtId="165" fontId="7" fillId="7" borderId="10" xfId="0" applyNumberFormat="1" applyFont="1" applyFill="1" applyBorder="1" applyAlignment="1">
      <alignment horizontal="center"/>
    </xf>
    <xf numFmtId="167" fontId="11" fillId="0" borderId="6" xfId="1" applyNumberFormat="1" applyFont="1" applyFill="1" applyBorder="1" applyAlignment="1">
      <alignment horizontal="center" vertical="center"/>
    </xf>
    <xf numFmtId="167" fontId="11" fillId="0" borderId="0" xfId="1" applyNumberFormat="1" applyFont="1" applyFill="1" applyBorder="1" applyAlignment="1">
      <alignment horizontal="center" vertical="center"/>
    </xf>
    <xf numFmtId="167" fontId="10" fillId="0" borderId="6" xfId="0" applyNumberFormat="1" applyFont="1" applyBorder="1" applyAlignment="1">
      <alignment horizontal="center"/>
    </xf>
    <xf numFmtId="167" fontId="10" fillId="0" borderId="0" xfId="0" applyNumberFormat="1" applyFont="1" applyBorder="1" applyAlignment="1">
      <alignment horizontal="center"/>
    </xf>
    <xf numFmtId="167" fontId="12" fillId="0" borderId="8" xfId="0" applyNumberFormat="1" applyFont="1" applyBorder="1" applyAlignment="1">
      <alignment horizontal="center"/>
    </xf>
    <xf numFmtId="167" fontId="12" fillId="0" borderId="9" xfId="0" applyNumberFormat="1" applyFont="1" applyBorder="1" applyAlignment="1">
      <alignment horizontal="center"/>
    </xf>
    <xf numFmtId="0" fontId="8" fillId="9" borderId="0" xfId="1" applyNumberFormat="1" applyFont="1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5" fontId="0" fillId="0" borderId="9" xfId="0" applyNumberFormat="1" applyFont="1" applyBorder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13" borderId="4" xfId="0" applyNumberFormat="1" applyFont="1" applyFill="1" applyBorder="1" applyAlignment="1">
      <alignment horizontal="center"/>
    </xf>
    <xf numFmtId="164" fontId="7" fillId="13" borderId="0" xfId="0" applyNumberFormat="1" applyFont="1" applyFill="1" applyBorder="1" applyAlignment="1">
      <alignment horizontal="center"/>
    </xf>
    <xf numFmtId="164" fontId="7" fillId="13" borderId="9" xfId="0" applyNumberFormat="1" applyFont="1" applyFill="1" applyBorder="1" applyAlignment="1">
      <alignment horizontal="center"/>
    </xf>
    <xf numFmtId="165" fontId="7" fillId="8" borderId="0" xfId="0" applyNumberFormat="1" applyFont="1" applyFill="1" applyAlignment="1">
      <alignment horizontal="center"/>
    </xf>
    <xf numFmtId="165" fontId="0" fillId="12" borderId="0" xfId="0" applyNumberFormat="1" applyFont="1" applyFill="1" applyAlignment="1">
      <alignment horizontal="center"/>
    </xf>
    <xf numFmtId="165" fontId="7" fillId="12" borderId="0" xfId="0" applyNumberFormat="1" applyFont="1" applyFill="1" applyAlignment="1">
      <alignment horizontal="center"/>
    </xf>
    <xf numFmtId="0" fontId="7" fillId="0" borderId="0" xfId="0" applyNumberFormat="1" applyFont="1" applyAlignment="1">
      <alignment horizontal="center"/>
    </xf>
    <xf numFmtId="167" fontId="7" fillId="0" borderId="0" xfId="0" applyNumberFormat="1" applyFont="1" applyAlignment="1">
      <alignment horizontal="center"/>
    </xf>
    <xf numFmtId="165" fontId="7" fillId="11" borderId="4" xfId="0" applyNumberFormat="1" applyFont="1" applyFill="1" applyBorder="1" applyAlignment="1" applyProtection="1">
      <alignment horizontal="center"/>
      <protection locked="0"/>
    </xf>
    <xf numFmtId="165" fontId="7" fillId="12" borderId="4" xfId="0" applyNumberFormat="1" applyFont="1" applyFill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165" fontId="7" fillId="0" borderId="4" xfId="0" applyNumberFormat="1" applyFont="1" applyBorder="1" applyAlignment="1">
      <alignment horizontal="center"/>
    </xf>
    <xf numFmtId="165" fontId="7" fillId="0" borderId="5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7" fillId="11" borderId="0" xfId="0" applyNumberFormat="1" applyFont="1" applyFill="1" applyBorder="1" applyAlignment="1" applyProtection="1">
      <alignment horizontal="center"/>
      <protection locked="0"/>
    </xf>
    <xf numFmtId="165" fontId="7" fillId="12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165" fontId="7" fillId="0" borderId="0" xfId="0" applyNumberFormat="1" applyFont="1" applyBorder="1" applyAlignment="1">
      <alignment horizontal="center"/>
    </xf>
    <xf numFmtId="165" fontId="7" fillId="0" borderId="7" xfId="0" applyNumberFormat="1" applyFont="1" applyBorder="1" applyAlignment="1">
      <alignment horizontal="center"/>
    </xf>
    <xf numFmtId="165" fontId="7" fillId="11" borderId="9" xfId="0" applyNumberFormat="1" applyFont="1" applyFill="1" applyBorder="1" applyAlignment="1" applyProtection="1">
      <alignment horizontal="center"/>
      <protection locked="0"/>
    </xf>
    <xf numFmtId="165" fontId="7" fillId="12" borderId="9" xfId="0" applyNumberFormat="1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165" fontId="0" fillId="12" borderId="4" xfId="0" quotePrefix="1" applyNumberFormat="1" applyFont="1" applyFill="1" applyBorder="1" applyAlignment="1" applyProtection="1">
      <alignment horizontal="center"/>
      <protection locked="0"/>
    </xf>
  </cellXfs>
  <cellStyles count="2">
    <cellStyle name="Neutre" xfId="1" builtinId="28"/>
    <cellStyle name="Normal" xfId="0" builtinId="0"/>
  </cellStyles>
  <dxfs count="6">
    <dxf>
      <font>
        <color theme="0"/>
      </font>
      <fill>
        <patternFill>
          <bgColor rgb="FF00B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2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theme="2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pane ySplit="5" topLeftCell="A6" activePane="bottomLeft" state="frozen"/>
      <selection pane="bottomLeft" activeCell="H28" sqref="H28"/>
    </sheetView>
  </sheetViews>
  <sheetFormatPr baseColWidth="10" defaultRowHeight="15" x14ac:dyDescent="0.25"/>
  <cols>
    <col min="1" max="1" width="8.5703125" style="51" customWidth="1"/>
    <col min="2" max="2" width="4" style="52" customWidth="1"/>
    <col min="3" max="3" width="9.42578125" style="21" customWidth="1"/>
    <col min="4" max="7" width="6.85546875" style="22" customWidth="1"/>
    <col min="8" max="8" width="8.5703125" style="44" customWidth="1"/>
    <col min="9" max="9" width="18.5703125" style="21" customWidth="1"/>
    <col min="10" max="12" width="7.140625" style="22" customWidth="1"/>
    <col min="13" max="15" width="1.7109375" style="21" customWidth="1"/>
    <col min="16" max="16384" width="11.42578125" style="21"/>
  </cols>
  <sheetData>
    <row r="1" spans="1:16" x14ac:dyDescent="0.25">
      <c r="A1" s="40" t="s">
        <v>10</v>
      </c>
      <c r="B1" s="40"/>
      <c r="D1" s="22" t="s">
        <v>15</v>
      </c>
      <c r="F1" s="68">
        <v>1.4583333333333333</v>
      </c>
    </row>
    <row r="2" spans="1:16" x14ac:dyDescent="0.25">
      <c r="A2" s="13">
        <v>2017</v>
      </c>
      <c r="B2" s="14"/>
    </row>
    <row r="4" spans="1:16" x14ac:dyDescent="0.25">
      <c r="L4" s="17">
        <v>0.20833333333333334</v>
      </c>
    </row>
    <row r="5" spans="1:16" ht="54.75" x14ac:dyDescent="0.25">
      <c r="A5" s="21"/>
      <c r="B5" s="21"/>
      <c r="C5" s="15"/>
      <c r="D5" s="48" t="s">
        <v>9</v>
      </c>
      <c r="E5" s="48"/>
      <c r="F5" s="49" t="s">
        <v>18</v>
      </c>
      <c r="G5" s="50"/>
      <c r="H5" s="16" t="s">
        <v>13</v>
      </c>
      <c r="I5" s="25" t="s">
        <v>14</v>
      </c>
      <c r="J5" s="24" t="s">
        <v>12</v>
      </c>
      <c r="K5" s="24" t="s">
        <v>17</v>
      </c>
      <c r="L5" s="24" t="s">
        <v>16</v>
      </c>
      <c r="M5" s="18"/>
    </row>
    <row r="6" spans="1:16" ht="15.75" thickBot="1" x14ac:dyDescent="0.3">
      <c r="A6" s="19"/>
      <c r="B6" s="20"/>
      <c r="M6" s="23"/>
    </row>
    <row r="7" spans="1:16" x14ac:dyDescent="0.25">
      <c r="A7" s="26" t="s">
        <v>12</v>
      </c>
      <c r="B7" s="27">
        <v>1</v>
      </c>
      <c r="C7" s="28" t="s">
        <v>19</v>
      </c>
      <c r="D7" s="53">
        <v>0.33333333333333331</v>
      </c>
      <c r="E7" s="53">
        <v>0.5</v>
      </c>
      <c r="F7" s="54">
        <v>0.58333333333333337</v>
      </c>
      <c r="G7" s="54">
        <v>0.70833333333333337</v>
      </c>
      <c r="H7" s="45">
        <f>(E7-D7)+(G7-F7)</f>
        <v>0.29166666666666669</v>
      </c>
      <c r="I7" s="55"/>
      <c r="J7" s="56"/>
      <c r="K7" s="56"/>
      <c r="L7" s="57"/>
    </row>
    <row r="8" spans="1:16" x14ac:dyDescent="0.25">
      <c r="A8" s="58"/>
      <c r="B8" s="59"/>
      <c r="C8" s="29" t="s">
        <v>20</v>
      </c>
      <c r="D8" s="60">
        <v>0.33333333333333331</v>
      </c>
      <c r="E8" s="60">
        <v>0.5</v>
      </c>
      <c r="F8" s="61">
        <v>0.58333333333333337</v>
      </c>
      <c r="G8" s="61">
        <v>0.70833333333333337</v>
      </c>
      <c r="H8" s="46">
        <f t="shared" ref="H8:H11" si="0">(E8-D8)+(G8-F8)</f>
        <v>0.29166666666666669</v>
      </c>
      <c r="I8" s="62"/>
      <c r="J8" s="63"/>
      <c r="K8" s="63"/>
      <c r="L8" s="64"/>
    </row>
    <row r="9" spans="1:16" x14ac:dyDescent="0.25">
      <c r="A9" s="34">
        <f>7*B7+DATE(A$2,1,1)-WEEKDAY(DATE(A$2,1,3))-3</f>
        <v>41275</v>
      </c>
      <c r="B9" s="35"/>
      <c r="C9" s="29" t="s">
        <v>21</v>
      </c>
      <c r="D9" s="60">
        <v>0.33333333333333331</v>
      </c>
      <c r="E9" s="60">
        <v>0.5</v>
      </c>
      <c r="F9" s="61">
        <v>0.58333333333333337</v>
      </c>
      <c r="G9" s="61">
        <v>0.70833333333333337</v>
      </c>
      <c r="H9" s="46">
        <f t="shared" si="0"/>
        <v>0.29166666666666669</v>
      </c>
      <c r="I9" s="62"/>
      <c r="J9" s="30" t="str">
        <f>IF(J11=P9,"OK","!")</f>
        <v>OK</v>
      </c>
      <c r="K9" s="63"/>
      <c r="L9" s="64"/>
      <c r="P9" s="22">
        <f>F$1</f>
        <v>1.4583333333333333</v>
      </c>
    </row>
    <row r="10" spans="1:16" x14ac:dyDescent="0.25">
      <c r="A10" s="36" t="s">
        <v>11</v>
      </c>
      <c r="B10" s="37"/>
      <c r="C10" s="29" t="s">
        <v>22</v>
      </c>
      <c r="D10" s="60">
        <v>0.33333333333333331</v>
      </c>
      <c r="E10" s="60">
        <v>0.5</v>
      </c>
      <c r="F10" s="61">
        <v>0.58333333333333337</v>
      </c>
      <c r="G10" s="61">
        <v>0.70833333333333337</v>
      </c>
      <c r="H10" s="46">
        <f t="shared" si="0"/>
        <v>0.29166666666666669</v>
      </c>
      <c r="I10" s="62"/>
      <c r="J10" s="63"/>
      <c r="K10" s="63"/>
      <c r="L10" s="64"/>
    </row>
    <row r="11" spans="1:16" ht="15.75" thickBot="1" x14ac:dyDescent="0.3">
      <c r="A11" s="38">
        <f>7*B7+DATE(A$2,1,6)-WEEKDAY(DATE(A$2,1,3))-3</f>
        <v>41280</v>
      </c>
      <c r="B11" s="39"/>
      <c r="C11" s="31" t="s">
        <v>23</v>
      </c>
      <c r="D11" s="65">
        <v>0.33333333333333331</v>
      </c>
      <c r="E11" s="65">
        <v>0.5</v>
      </c>
      <c r="F11" s="66">
        <v>0.58333333333333337</v>
      </c>
      <c r="G11" s="66">
        <v>0.70833333333333337</v>
      </c>
      <c r="H11" s="47">
        <f t="shared" si="0"/>
        <v>0.29166666666666669</v>
      </c>
      <c r="I11" s="67"/>
      <c r="J11" s="32">
        <f>SUM(H7:H11)</f>
        <v>1.4583333333333335</v>
      </c>
      <c r="K11" s="32">
        <f>(J11-F$1)</f>
        <v>2.2204460492503131E-16</v>
      </c>
      <c r="L11" s="33">
        <f>L4+K11</f>
        <v>0.20833333333333356</v>
      </c>
    </row>
    <row r="12" spans="1:16" ht="15.75" thickBot="1" x14ac:dyDescent="0.3"/>
    <row r="13" spans="1:16" x14ac:dyDescent="0.25">
      <c r="A13" s="26" t="s">
        <v>12</v>
      </c>
      <c r="B13" s="27">
        <v>2</v>
      </c>
      <c r="C13" s="28" t="s">
        <v>19</v>
      </c>
      <c r="D13" s="53">
        <v>0.33333333333333298</v>
      </c>
      <c r="E13" s="53">
        <v>0.5</v>
      </c>
      <c r="F13" s="54">
        <v>0.58333333333333304</v>
      </c>
      <c r="G13" s="54">
        <v>0.70833333333333337</v>
      </c>
      <c r="H13" s="45">
        <f>(E13-D13)+(G13-F13)</f>
        <v>0.29166666666666735</v>
      </c>
      <c r="I13" s="55"/>
      <c r="J13" s="56"/>
      <c r="K13" s="56"/>
      <c r="L13" s="57"/>
    </row>
    <row r="14" spans="1:16" x14ac:dyDescent="0.25">
      <c r="A14" s="58"/>
      <c r="B14" s="59"/>
      <c r="C14" s="29" t="s">
        <v>20</v>
      </c>
      <c r="D14" s="60">
        <v>0.33333333333333298</v>
      </c>
      <c r="E14" s="60">
        <v>0.5</v>
      </c>
      <c r="F14" s="61">
        <v>0.58333333333333304</v>
      </c>
      <c r="G14" s="61">
        <v>0.70833333333333337</v>
      </c>
      <c r="H14" s="46">
        <f t="shared" ref="H14:H17" si="1">(E14-D14)+(G14-F14)</f>
        <v>0.29166666666666735</v>
      </c>
      <c r="I14" s="62"/>
      <c r="J14" s="63"/>
      <c r="K14" s="63"/>
      <c r="L14" s="64"/>
    </row>
    <row r="15" spans="1:16" x14ac:dyDescent="0.25">
      <c r="A15" s="34">
        <f>7*B13+DATE(A$2,1,1)-WEEKDAY(DATE(A$2,1,3))-3</f>
        <v>41282</v>
      </c>
      <c r="B15" s="35"/>
      <c r="C15" s="29" t="s">
        <v>21</v>
      </c>
      <c r="D15" s="60">
        <v>0.33333333333333298</v>
      </c>
      <c r="E15" s="60">
        <v>0.5</v>
      </c>
      <c r="F15" s="61">
        <v>0.58333333333333304</v>
      </c>
      <c r="G15" s="61">
        <v>0.70833333333333337</v>
      </c>
      <c r="H15" s="46">
        <f t="shared" si="1"/>
        <v>0.29166666666666735</v>
      </c>
      <c r="I15" s="62"/>
      <c r="J15" s="30" t="str">
        <f>IF(J17*24=(F$1),"OK","!")</f>
        <v>!</v>
      </c>
      <c r="K15" s="63"/>
      <c r="L15" s="64"/>
      <c r="P15" s="22">
        <f t="shared" ref="P15:P24" si="2">F$1</f>
        <v>1.4583333333333333</v>
      </c>
    </row>
    <row r="16" spans="1:16" x14ac:dyDescent="0.25">
      <c r="A16" s="36" t="s">
        <v>11</v>
      </c>
      <c r="B16" s="37"/>
      <c r="C16" s="29" t="s">
        <v>22</v>
      </c>
      <c r="D16" s="60">
        <v>0.33333333333333298</v>
      </c>
      <c r="E16" s="60">
        <v>0.5</v>
      </c>
      <c r="F16" s="61">
        <v>0.58333333333333304</v>
      </c>
      <c r="G16" s="61">
        <v>0.70833333333333337</v>
      </c>
      <c r="H16" s="46">
        <f t="shared" si="1"/>
        <v>0.29166666666666735</v>
      </c>
      <c r="I16" s="62"/>
      <c r="J16" s="63"/>
      <c r="K16" s="63"/>
      <c r="L16" s="64"/>
    </row>
    <row r="17" spans="1:16" ht="15.75" thickBot="1" x14ac:dyDescent="0.3">
      <c r="A17" s="38">
        <f>7*B13+DATE(A$2,1,6)-WEEKDAY(DATE(A$2,1,3))-3</f>
        <v>41287</v>
      </c>
      <c r="B17" s="39"/>
      <c r="C17" s="31" t="s">
        <v>23</v>
      </c>
      <c r="D17" s="65">
        <v>0.33333333333333298</v>
      </c>
      <c r="E17" s="65">
        <v>0.5</v>
      </c>
      <c r="F17" s="66">
        <v>0.58333333333333304</v>
      </c>
      <c r="G17" s="66">
        <v>0.70833333333333337</v>
      </c>
      <c r="H17" s="47">
        <f t="shared" si="1"/>
        <v>0.29166666666666735</v>
      </c>
      <c r="I17" s="67"/>
      <c r="J17" s="32">
        <f t="shared" ref="J17" si="3">SUM(H13:H17)</f>
        <v>1.4583333333333368</v>
      </c>
      <c r="K17" s="43">
        <f>(J17-F$1)</f>
        <v>3.5527136788005009E-15</v>
      </c>
      <c r="L17" s="33">
        <f>L11+K17</f>
        <v>0.20833333333333712</v>
      </c>
    </row>
    <row r="18" spans="1:16" ht="15.75" thickBot="1" x14ac:dyDescent="0.3"/>
    <row r="19" spans="1:16" x14ac:dyDescent="0.25">
      <c r="A19" s="26" t="s">
        <v>12</v>
      </c>
      <c r="B19" s="27">
        <v>3</v>
      </c>
      <c r="C19" s="28" t="s">
        <v>19</v>
      </c>
      <c r="D19" s="53">
        <v>0.33333333333333298</v>
      </c>
      <c r="E19" s="53">
        <v>0.5</v>
      </c>
      <c r="F19" s="54">
        <v>0.58333333333333304</v>
      </c>
      <c r="G19" s="54">
        <v>0.70833333333333304</v>
      </c>
      <c r="H19" s="45">
        <f>(E19-D19)+(G19-F19)</f>
        <v>0.29166666666666702</v>
      </c>
      <c r="I19" s="55"/>
      <c r="J19" s="56"/>
      <c r="K19" s="56"/>
      <c r="L19" s="57"/>
    </row>
    <row r="20" spans="1:16" x14ac:dyDescent="0.25">
      <c r="A20" s="58"/>
      <c r="B20" s="59"/>
      <c r="C20" s="29" t="s">
        <v>20</v>
      </c>
      <c r="D20" s="60">
        <v>0.33333333333333298</v>
      </c>
      <c r="E20" s="60">
        <v>0.5</v>
      </c>
      <c r="F20" s="61">
        <v>0.58333333333333304</v>
      </c>
      <c r="G20" s="61">
        <v>0.70833333333333304</v>
      </c>
      <c r="H20" s="46">
        <f t="shared" ref="H20:H23" si="4">(E20-D20)+(G20-F20)</f>
        <v>0.29166666666666702</v>
      </c>
      <c r="I20" s="62"/>
      <c r="J20" s="63"/>
      <c r="K20" s="63"/>
      <c r="L20" s="64"/>
    </row>
    <row r="21" spans="1:16" x14ac:dyDescent="0.25">
      <c r="A21" s="34">
        <f>7*B19+DATE(A$2,1,1)-WEEKDAY(DATE(A$2,1,3))-3</f>
        <v>41289</v>
      </c>
      <c r="B21" s="35"/>
      <c r="C21" s="29" t="s">
        <v>21</v>
      </c>
      <c r="D21" s="60">
        <v>0.33333333333333298</v>
      </c>
      <c r="E21" s="60">
        <v>0.5</v>
      </c>
      <c r="F21" s="61">
        <v>0.58333333333333304</v>
      </c>
      <c r="G21" s="61">
        <v>0.70833333333333304</v>
      </c>
      <c r="H21" s="46">
        <f t="shared" si="4"/>
        <v>0.29166666666666702</v>
      </c>
      <c r="I21" s="62"/>
      <c r="J21" s="30" t="str">
        <f t="shared" ref="J21" si="5">IF(J23=P21,"OK","!")</f>
        <v>!</v>
      </c>
      <c r="K21" s="63"/>
      <c r="L21" s="64"/>
      <c r="P21" s="22">
        <f t="shared" ref="P21:P24" si="6">F$1</f>
        <v>1.4583333333333333</v>
      </c>
    </row>
    <row r="22" spans="1:16" x14ac:dyDescent="0.25">
      <c r="A22" s="36" t="s">
        <v>11</v>
      </c>
      <c r="B22" s="37"/>
      <c r="C22" s="29" t="s">
        <v>22</v>
      </c>
      <c r="D22" s="60">
        <v>0.33333333333333298</v>
      </c>
      <c r="E22" s="60">
        <v>0.5</v>
      </c>
      <c r="F22" s="61">
        <v>0.58333333333333304</v>
      </c>
      <c r="G22" s="61">
        <v>0.70833333333333304</v>
      </c>
      <c r="H22" s="46">
        <f t="shared" si="4"/>
        <v>0.29166666666666702</v>
      </c>
      <c r="I22" s="62"/>
      <c r="J22" s="63"/>
      <c r="K22" s="63"/>
      <c r="L22" s="64"/>
    </row>
    <row r="23" spans="1:16" ht="15.75" thickBot="1" x14ac:dyDescent="0.3">
      <c r="A23" s="38">
        <f>7*B19+DATE(A$2,1,6)-WEEKDAY(DATE(A$2,1,3))-3</f>
        <v>41294</v>
      </c>
      <c r="B23" s="39"/>
      <c r="C23" s="31" t="s">
        <v>23</v>
      </c>
      <c r="D23" s="65">
        <v>0.33333333333333298</v>
      </c>
      <c r="E23" s="65">
        <v>0.5</v>
      </c>
      <c r="F23" s="66">
        <v>0.58333333333333304</v>
      </c>
      <c r="G23" s="66">
        <v>0.70833333333333304</v>
      </c>
      <c r="H23" s="47">
        <f t="shared" si="4"/>
        <v>0.29166666666666702</v>
      </c>
      <c r="I23" s="67"/>
      <c r="J23" s="32">
        <f t="shared" ref="J23" si="7">SUM(H19:H23)</f>
        <v>1.458333333333335</v>
      </c>
      <c r="K23" s="43">
        <f>(J23-F$1)</f>
        <v>1.7763568394002505E-15</v>
      </c>
      <c r="L23" s="33">
        <f>L17+K23</f>
        <v>0.20833333333333889</v>
      </c>
    </row>
  </sheetData>
  <mergeCells count="12">
    <mergeCell ref="A9:B9"/>
    <mergeCell ref="A1:B1"/>
    <mergeCell ref="D5:E5"/>
    <mergeCell ref="F5:G5"/>
    <mergeCell ref="A21:B21"/>
    <mergeCell ref="A22:B22"/>
    <mergeCell ref="A23:B23"/>
    <mergeCell ref="A11:B11"/>
    <mergeCell ref="A10:B10"/>
    <mergeCell ref="A15:B15"/>
    <mergeCell ref="A16:B16"/>
    <mergeCell ref="A17:B17"/>
  </mergeCells>
  <conditionalFormatting sqref="J9 J15 J21">
    <cfRule type="containsText" dxfId="5" priority="2" operator="containsText" text="!">
      <formula>NOT(ISERROR(SEARCH("!",J9)))</formula>
    </cfRule>
  </conditionalFormatting>
  <conditionalFormatting sqref="M5:M6 J9 J15 J21">
    <cfRule type="containsText" dxfId="4" priority="1" operator="containsText" text="OK">
      <formula>NOT(ISERROR(SEARCH("OK",J5)))</formula>
    </cfRule>
  </conditionalFormatting>
  <pageMargins left="0.19685039370078741" right="0.19685039370078741" top="0.19685039370078741" bottom="0.55118110236220474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A2" sqref="A2"/>
    </sheetView>
  </sheetViews>
  <sheetFormatPr baseColWidth="10" defaultRowHeight="15" x14ac:dyDescent="0.25"/>
  <cols>
    <col min="1" max="1" width="18" style="2" customWidth="1"/>
    <col min="2" max="2" width="11.42578125" style="2"/>
    <col min="3" max="7" width="11.42578125" style="5"/>
    <col min="8" max="8" width="11.42578125" style="9"/>
    <col min="9" max="16384" width="11.42578125" style="2"/>
  </cols>
  <sheetData>
    <row r="1" spans="1:8" ht="15.75" x14ac:dyDescent="0.25">
      <c r="A1" s="11">
        <v>2017</v>
      </c>
      <c r="B1" s="11"/>
      <c r="C1" s="1"/>
      <c r="D1" s="1"/>
      <c r="E1" s="1"/>
      <c r="F1" s="1"/>
      <c r="G1" s="1"/>
    </row>
    <row r="2" spans="1:8" ht="15.75" x14ac:dyDescent="0.25">
      <c r="A2" s="12" t="s">
        <v>0</v>
      </c>
      <c r="B2" s="11"/>
      <c r="C2" s="1"/>
      <c r="D2" s="1"/>
      <c r="E2" s="1"/>
      <c r="F2" s="1"/>
      <c r="G2" s="3"/>
    </row>
    <row r="3" spans="1:8" x14ac:dyDescent="0.25">
      <c r="A3" s="4"/>
    </row>
    <row r="4" spans="1:8" x14ac:dyDescent="0.25">
      <c r="A4" s="4"/>
    </row>
    <row r="5" spans="1:8" x14ac:dyDescent="0.25">
      <c r="A5" s="4"/>
      <c r="C5" s="10" t="s">
        <v>1</v>
      </c>
      <c r="D5" s="10" t="s">
        <v>2</v>
      </c>
      <c r="E5" s="10" t="s">
        <v>3</v>
      </c>
      <c r="F5" s="10" t="s">
        <v>4</v>
      </c>
      <c r="G5" s="10" t="s">
        <v>5</v>
      </c>
      <c r="H5" s="9" t="s">
        <v>8</v>
      </c>
    </row>
    <row r="6" spans="1:8" x14ac:dyDescent="0.25">
      <c r="A6" s="4"/>
      <c r="B6" s="42" t="s">
        <v>6</v>
      </c>
      <c r="C6" s="6">
        <v>0.33333333333333331</v>
      </c>
      <c r="D6" s="6">
        <v>0.33333333333333331</v>
      </c>
      <c r="E6" s="6">
        <v>0.33333333333333331</v>
      </c>
      <c r="F6" s="6">
        <v>0.33333333333333331</v>
      </c>
      <c r="G6" s="6">
        <v>0.33333333333333298</v>
      </c>
    </row>
    <row r="7" spans="1:8" x14ac:dyDescent="0.25">
      <c r="A7" s="4"/>
      <c r="B7" s="42"/>
      <c r="C7" s="6">
        <v>0.5</v>
      </c>
      <c r="D7" s="6">
        <v>0.5</v>
      </c>
      <c r="E7" s="6">
        <v>0.5</v>
      </c>
      <c r="F7" s="6">
        <v>0.5</v>
      </c>
      <c r="G7" s="6">
        <v>0.5</v>
      </c>
    </row>
    <row r="8" spans="1:8" x14ac:dyDescent="0.25">
      <c r="B8" s="41" t="s">
        <v>7</v>
      </c>
      <c r="C8" s="7">
        <v>0.58333333333333337</v>
      </c>
      <c r="D8" s="7">
        <v>0.58333333333333337</v>
      </c>
      <c r="E8" s="7">
        <v>0.58333333333333337</v>
      </c>
      <c r="F8" s="7">
        <v>0.58333333333333337</v>
      </c>
      <c r="G8" s="7">
        <v>0.58333333333333304</v>
      </c>
    </row>
    <row r="9" spans="1:8" x14ac:dyDescent="0.25">
      <c r="B9" s="41"/>
      <c r="C9" s="7">
        <v>0.70833333333333337</v>
      </c>
      <c r="D9" s="7">
        <v>0.70833333333333337</v>
      </c>
      <c r="E9" s="7">
        <v>0.70833333333333337</v>
      </c>
      <c r="F9" s="7">
        <v>0.70833333333333337</v>
      </c>
      <c r="G9" s="7">
        <v>0.70833333333333304</v>
      </c>
    </row>
    <row r="10" spans="1:8" x14ac:dyDescent="0.25">
      <c r="B10" s="4"/>
      <c r="C10" s="8">
        <f>(C7-C6)+(C9-C8)</f>
        <v>0.29166666666666669</v>
      </c>
      <c r="D10" s="8">
        <f t="shared" ref="D10:G10" si="0">(D7-D6)+(D9-D8)</f>
        <v>0.29166666666666669</v>
      </c>
      <c r="E10" s="8">
        <f t="shared" si="0"/>
        <v>0.29166666666666669</v>
      </c>
      <c r="F10" s="8">
        <f t="shared" si="0"/>
        <v>0.29166666666666669</v>
      </c>
      <c r="G10" s="8">
        <f t="shared" si="0"/>
        <v>0.29166666666666702</v>
      </c>
      <c r="H10" s="9">
        <f>SUM(C10:G10)</f>
        <v>1.4583333333333337</v>
      </c>
    </row>
  </sheetData>
  <mergeCells count="2">
    <mergeCell ref="B8:B9"/>
    <mergeCell ref="B6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POINTAGE</vt:lpstr>
      <vt:lpstr>TYPE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seb</cp:lastModifiedBy>
  <cp:lastPrinted>2017-01-13T09:42:41Z</cp:lastPrinted>
  <dcterms:created xsi:type="dcterms:W3CDTF">2017-01-12T14:51:22Z</dcterms:created>
  <dcterms:modified xsi:type="dcterms:W3CDTF">2017-01-13T13:41:20Z</dcterms:modified>
</cp:coreProperties>
</file>