
<file path=[Content_Types].xml><?xml version="1.0" encoding="utf-8"?>
<Types xmlns="http://schemas.openxmlformats.org/package/2006/content-types">
  <Override PartName="/xl/tables/table4.xml" ContentType="application/vnd.openxmlformats-officedocument.spreadsheetml.table+xml"/>
  <Override PartName="/xl/tables/table25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tables/table14.xml" ContentType="application/vnd.openxmlformats-officedocument.spreadsheetml.table+xml"/>
  <Override PartName="/xl/drawings/drawing8.xml" ContentType="application/vnd.openxmlformats-officedocument.drawing+xml"/>
  <Override PartName="/xl/tables/table23.xml" ContentType="application/vnd.openxmlformats-officedocument.spreadsheetml.table+xml"/>
  <Override PartName="/xl/tables/table32.xml" ContentType="application/vnd.openxmlformats-officedocument.spreadsheetml.table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tables/table12.xml" ContentType="application/vnd.openxmlformats-officedocument.spreadsheetml.table+xml"/>
  <Override PartName="/xl/tables/table21.xml" ContentType="application/vnd.openxmlformats-officedocument.spreadsheetml.table+xml"/>
  <Override PartName="/xl/tables/table30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activeX/activeX3.xml" ContentType="application/vnd.ms-office.activeX+xml"/>
  <Override PartName="/xl/drawings/drawing2.xml" ContentType="application/vnd.openxmlformats-officedocument.drawing+xml"/>
  <Override PartName="/xl/tables/table10.xml" ContentType="application/vnd.openxmlformats-officedocument.spreadsheetml.table+xml"/>
  <Override PartName="/xl/drawings/drawing15.xml" ContentType="application/vnd.openxmlformats-officedocument.drawing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3.xml" ContentType="application/vnd.openxmlformats-officedocument.drawing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drawings/drawing11.xml" ContentType="application/vnd.openxmlformats-officedocument.drawing+xml"/>
  <Override PartName="/xl/charts/chart16.xml" ContentType="application/vnd.openxmlformats-officedocument.drawingml.chart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19.xml" ContentType="application/vnd.openxmlformats-officedocument.spreadsheetml.table+xml"/>
  <Override PartName="/xl/charts/chart14.xml" ContentType="application/vnd.openxmlformats-officedocument.drawingml.chart+xml"/>
  <Override PartName="/xl/tables/table5.xml" ContentType="application/vnd.openxmlformats-officedocument.spreadsheetml.table+xml"/>
  <Override PartName="/xl/tables/table17.xml" ContentType="application/vnd.openxmlformats-officedocument.spreadsheetml.table+xml"/>
  <Override PartName="/xl/charts/chart9.xml" ContentType="application/vnd.openxmlformats-officedocument.drawingml.chart+xml"/>
  <Override PartName="/xl/charts/chart12.xml" ContentType="application/vnd.openxmlformats-officedocument.drawingml.chart+xml"/>
  <Override PartName="/xl/tables/table26.xml" ContentType="application/vnd.openxmlformats-officedocument.spreadsheetml.table+xml"/>
  <Override PartName="/xl/tables/table28.xml" ContentType="application/vnd.openxmlformats-officedocument.spreadsheetml.table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activeX/activeX3.bin" ContentType="application/vnd.ms-office.activeX"/>
  <Override PartName="/xl/tables/table3.xml" ContentType="application/vnd.openxmlformats-officedocument.spreadsheetml.table+xml"/>
  <Override PartName="/xl/charts/chart7.xml" ContentType="application/vnd.openxmlformats-officedocument.drawingml.chart+xml"/>
  <Override PartName="/xl/tables/table15.xml" ContentType="application/vnd.openxmlformats-officedocument.spreadsheetml.table+xml"/>
  <Override PartName="/xl/drawings/drawing9.xml" ContentType="application/vnd.openxmlformats-officedocument.drawing+xml"/>
  <Override PartName="/xl/charts/chart10.xml" ContentType="application/vnd.openxmlformats-officedocument.drawingml.chart+xml"/>
  <Override PartName="/xl/tables/table24.xml" ContentType="application/vnd.openxmlformats-officedocument.spreadsheetml.table+xml"/>
  <Override PartName="/xl/worksheets/sheet14.xml" ContentType="application/vnd.openxmlformats-officedocument.spreadsheetml.worksheet+xml"/>
  <Override PartName="/xl/activeX/activeX1.bin" ContentType="application/vnd.ms-office.activeX"/>
  <Override PartName="/xl/tables/table1.xml" ContentType="application/vnd.openxmlformats-officedocument.spreadsheetml.table+xml"/>
  <Override PartName="/xl/charts/chart5.xml" ContentType="application/vnd.openxmlformats-officedocument.drawingml.chart+xml"/>
  <Override PartName="/xl/drawings/drawing7.xml" ContentType="application/vnd.openxmlformats-officedocument.drawing+xml"/>
  <Override PartName="/xl/tables/table13.xml" ContentType="application/vnd.openxmlformats-officedocument.spreadsheetml.table+xml"/>
  <Override PartName="/xl/tables/table22.xml" ContentType="application/vnd.openxmlformats-officedocument.spreadsheetml.tab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tables/table11.xml" ContentType="application/vnd.openxmlformats-officedocument.spreadsheetml.table+xml"/>
  <Override PartName="/xl/tables/table20.xml" ContentType="application/vnd.openxmlformats-officedocument.spreadsheetml.table+xml"/>
  <Override PartName="/xl/tables/table31.xml" ContentType="application/vnd.openxmlformats-officedocument.spreadsheetml.table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16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drawings/drawing14.xml" ContentType="application/vnd.openxmlformats-officedocument.drawing+xml"/>
  <Default Extension="vml" ContentType="application/vnd.openxmlformats-officedocument.vmlDrawing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tables/table8.xml" ContentType="application/vnd.openxmlformats-officedocument.spreadsheetml.table+xml"/>
  <Override PartName="/xl/drawings/drawing10.xml" ContentType="application/vnd.openxmlformats-officedocument.drawing+xml"/>
  <Override PartName="/xl/charts/chart13.xml" ContentType="application/vnd.openxmlformats-officedocument.drawingml.chart+xml"/>
  <Override PartName="/xl/tables/table29.xml" ContentType="application/vnd.openxmlformats-officedocument.spreadsheetml.table+xml"/>
  <Override PartName="/xl/charts/chart15.xml" ContentType="application/vnd.openxmlformats-officedocument.drawingml.chart+xml"/>
  <Override PartName="/xl/worksheets/sheet17.xml" ContentType="application/vnd.openxmlformats-officedocument.spreadsheetml.worksheet+xml"/>
  <Override PartName="/xl/tables/table6.xml" ContentType="application/vnd.openxmlformats-officedocument.spreadsheetml.table+xml"/>
  <Override PartName="/xl/charts/chart8.xml" ContentType="application/vnd.openxmlformats-officedocument.drawingml.chart+xml"/>
  <Override PartName="/xl/tables/table18.xml" ContentType="application/vnd.openxmlformats-officedocument.spreadsheetml.table+xml"/>
  <Override PartName="/xl/charts/chart11.xml" ContentType="application/vnd.openxmlformats-officedocument.drawingml.chart+xml"/>
  <Override PartName="/xl/tables/table27.xml" ContentType="application/vnd.openxmlformats-officedocument.spreadsheetml.table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activeX/activeX2.bin" ContentType="application/vnd.ms-office.activeX"/>
  <Override PartName="/xl/charts/chart6.xml" ContentType="application/vnd.openxmlformats-officedocument.drawingml.chart+xml"/>
  <Override PartName="/xl/tables/table16.xml" ContentType="application/vnd.openxmlformats-officedocument.spreadsheetml.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3655" windowHeight="9975" tabRatio="864"/>
  </bookViews>
  <sheets>
    <sheet name="PORTE 01" sheetId="4" r:id="rId1"/>
    <sheet name="PORTE 02" sheetId="6" r:id="rId2"/>
    <sheet name="PORTE 03" sheetId="7" r:id="rId3"/>
    <sheet name="PORTE 04" sheetId="8" r:id="rId4"/>
    <sheet name="PORTE 05" sheetId="9" r:id="rId5"/>
    <sheet name="PORTE 06" sheetId="10" r:id="rId6"/>
    <sheet name="PORTE 07" sheetId="11" r:id="rId7"/>
    <sheet name="PORTE 08" sheetId="12" r:id="rId8"/>
    <sheet name="PORTE 09" sheetId="13" r:id="rId9"/>
    <sheet name="PORTE 10" sheetId="14" r:id="rId10"/>
    <sheet name="PORTE 11" sheetId="15" r:id="rId11"/>
    <sheet name="PORTE 12" sheetId="16" r:id="rId12"/>
    <sheet name="PORTE 13" sheetId="17" r:id="rId13"/>
    <sheet name="PORTE 14" sheetId="18" r:id="rId14"/>
    <sheet name="PORTE 15" sheetId="19" r:id="rId15"/>
    <sheet name="PORTE 16" sheetId="20" r:id="rId16"/>
    <sheet name="PARAMETRES" sheetId="5" state="hidden" r:id="rId17"/>
  </sheets>
  <functionGroups/>
  <definedNames>
    <definedName name="zDATAMNGPATH">PARAMETRES!$B$2</definedName>
    <definedName name="zDATE" localSheetId="0">'PORTE 01'!$M$2</definedName>
    <definedName name="zDATE" localSheetId="1">'PORTE 02'!$M$2</definedName>
    <definedName name="zDATE" localSheetId="2">'PORTE 03'!$M$2</definedName>
    <definedName name="zDATE" localSheetId="3">'PORTE 04'!$M$2</definedName>
    <definedName name="zDATE" localSheetId="4">'PORTE 05'!$M$2</definedName>
    <definedName name="zDATE" localSheetId="5">'PORTE 06'!$M$2</definedName>
    <definedName name="zDATE" localSheetId="6">'PORTE 07'!$M$2</definedName>
    <definedName name="zDATE" localSheetId="7">'PORTE 08'!$M$2</definedName>
    <definedName name="zDATE" localSheetId="8">'PORTE 09'!$M$2</definedName>
    <definedName name="zDATE" localSheetId="9">'PORTE 10'!$M$2</definedName>
    <definedName name="zDATE" localSheetId="10">'PORTE 11'!$M$2</definedName>
    <definedName name="zDATE" localSheetId="11">'PORTE 12'!$M$2</definedName>
    <definedName name="zDATE" localSheetId="12">'PORTE 13'!$M$2</definedName>
    <definedName name="zDATE" localSheetId="13">'PORTE 14'!$M$2</definedName>
    <definedName name="zDATE" localSheetId="14">'PORTE 15'!$M$2</definedName>
    <definedName name="zDATE" localSheetId="15">'PORTE 16'!$M$2</definedName>
    <definedName name="zHEURE" localSheetId="0">'PORTE 01'!$M$3</definedName>
    <definedName name="zHEURE" localSheetId="1">'PORTE 02'!$M$3</definedName>
    <definedName name="zHEURE" localSheetId="2">'PORTE 03'!$M$3</definedName>
    <definedName name="zHEURE" localSheetId="3">'PORTE 04'!$M$3</definedName>
    <definedName name="zHEURE" localSheetId="4">'PORTE 05'!$M$3</definedName>
    <definedName name="zHEURE" localSheetId="5">'PORTE 06'!$M$3</definedName>
    <definedName name="zHEURE" localSheetId="6">'PORTE 07'!$M$3</definedName>
    <definedName name="zHEURE" localSheetId="7">'PORTE 08'!$M$3</definedName>
    <definedName name="zHEURE" localSheetId="8">'PORTE 09'!$M$3</definedName>
    <definedName name="zHEURE" localSheetId="9">'PORTE 10'!$M$3</definedName>
    <definedName name="zHEURE" localSheetId="10">'PORTE 11'!$M$3</definedName>
    <definedName name="zHEURE" localSheetId="11">'PORTE 12'!$M$3</definedName>
    <definedName name="zHEURE" localSheetId="12">'PORTE 13'!$M$3</definedName>
    <definedName name="zHEURE" localSheetId="13">'PORTE 14'!$M$3</definedName>
    <definedName name="zHEURE" localSheetId="14">'PORTE 15'!$M$3</definedName>
    <definedName name="zHEURE" localSheetId="15">'PORTE 16'!$M$3</definedName>
    <definedName name="zLIMHI" localSheetId="0">'PORTE 01'!$G$8</definedName>
    <definedName name="zLIMHI" localSheetId="1">'PORTE 02'!$G$8</definedName>
    <definedName name="zLIMHI" localSheetId="2">'PORTE 03'!$G$8</definedName>
    <definedName name="zLIMHI" localSheetId="3">'PORTE 04'!$G$8</definedName>
    <definedName name="zLIMHI" localSheetId="4">'PORTE 05'!$G$8</definedName>
    <definedName name="zLIMHI" localSheetId="5">'PORTE 06'!$G$8</definedName>
    <definedName name="zLIMHI" localSheetId="6">'PORTE 07'!$G$8</definedName>
    <definedName name="zLIMHI" localSheetId="7">'PORTE 08'!$G$8</definedName>
    <definedName name="zLIMHI" localSheetId="8">'PORTE 09'!$G$8</definedName>
    <definedName name="zLIMHI" localSheetId="9">'PORTE 10'!$G$8</definedName>
    <definedName name="zLIMHI" localSheetId="10">'PORTE 11'!$G$8</definedName>
    <definedName name="zLIMHI" localSheetId="11">'PORTE 12'!$G$8</definedName>
    <definedName name="zLIMHI" localSheetId="12">'PORTE 13'!$G$8</definedName>
    <definedName name="zLIMHI" localSheetId="13">'PORTE 14'!$G$8</definedName>
    <definedName name="zLIMHI" localSheetId="14">'PORTE 15'!$G$8</definedName>
    <definedName name="zLIMHI" localSheetId="15">'PORTE 16'!$G$8</definedName>
    <definedName name="zLIMHIHI" localSheetId="0">'PORTE 01'!$G$9</definedName>
    <definedName name="zLIMHIHI" localSheetId="1">'PORTE 02'!$G$9</definedName>
    <definedName name="zLIMHIHI" localSheetId="2">'PORTE 03'!$G$9</definedName>
    <definedName name="zLIMHIHI" localSheetId="3">'PORTE 04'!$G$9</definedName>
    <definedName name="zLIMHIHI" localSheetId="4">'PORTE 05'!$G$9</definedName>
    <definedName name="zLIMHIHI" localSheetId="5">'PORTE 06'!$G$9</definedName>
    <definedName name="zLIMHIHI" localSheetId="6">'PORTE 07'!$G$9</definedName>
    <definedName name="zLIMHIHI" localSheetId="7">'PORTE 08'!$G$9</definedName>
    <definedName name="zLIMHIHI" localSheetId="8">'PORTE 09'!$G$9</definedName>
    <definedName name="zLIMHIHI" localSheetId="9">'PORTE 10'!$G$9</definedName>
    <definedName name="zLIMHIHI" localSheetId="10">'PORTE 11'!$G$9</definedName>
    <definedName name="zLIMHIHI" localSheetId="11">'PORTE 12'!$G$9</definedName>
    <definedName name="zLIMHIHI" localSheetId="12">'PORTE 13'!$G$9</definedName>
    <definedName name="zLIMHIHI" localSheetId="13">'PORTE 14'!$G$9</definedName>
    <definedName name="zLIMHIHI" localSheetId="14">'PORTE 15'!$G$9</definedName>
    <definedName name="zLIMHIHI" localSheetId="15">'PORTE 16'!$G$9</definedName>
    <definedName name="_xlnm.Print_Area" localSheetId="16">PARAMETRES!$A$1:$B$13</definedName>
    <definedName name="_xlnm.Print_Area" localSheetId="0">'PORTE 01'!$A$1:$N$58</definedName>
    <definedName name="_xlnm.Print_Area" localSheetId="1">'PORTE 02'!$A$1:$N$58</definedName>
    <definedName name="_xlnm.Print_Area" localSheetId="2">'PORTE 03'!$A$1:$N$58</definedName>
    <definedName name="_xlnm.Print_Area" localSheetId="3">'PORTE 04'!$A$1:$N$58</definedName>
    <definedName name="_xlnm.Print_Area" localSheetId="4">'PORTE 05'!$A$1:$N$58</definedName>
    <definedName name="_xlnm.Print_Area" localSheetId="5">'PORTE 06'!$A$1:$N$58</definedName>
    <definedName name="_xlnm.Print_Area" localSheetId="6">'PORTE 07'!$A$1:$N$58</definedName>
    <definedName name="_xlnm.Print_Area" localSheetId="7">'PORTE 08'!$A$1:$N$58</definedName>
    <definedName name="_xlnm.Print_Area" localSheetId="8">'PORTE 09'!$A$1:$N$58</definedName>
    <definedName name="_xlnm.Print_Area" localSheetId="9">'PORTE 10'!$A$1:$N$58</definedName>
    <definedName name="_xlnm.Print_Area" localSheetId="10">'PORTE 11'!$A$1:$N$58</definedName>
    <definedName name="_xlnm.Print_Area" localSheetId="11">'PORTE 12'!$A$1:$N$58</definedName>
    <definedName name="_xlnm.Print_Area" localSheetId="12">'PORTE 13'!$A$1:$N$58</definedName>
    <definedName name="_xlnm.Print_Area" localSheetId="13">'PORTE 14'!$A$1:$N$58</definedName>
    <definedName name="_xlnm.Print_Area" localSheetId="14">'PORTE 15'!$A$1:$N$58</definedName>
    <definedName name="_xlnm.Print_Area" localSheetId="15">'PORTE 16'!$A$1:$N$58</definedName>
    <definedName name="zPCOURSE">PARAMETRES!$B$6</definedName>
    <definedName name="zPLIMHI">PARAMETRES!$B$4</definedName>
    <definedName name="zPLIMHIHI">PARAMETRES!$B$5</definedName>
    <definedName name="zPORTE" localSheetId="0">'PORTE 01'!$M$5</definedName>
    <definedName name="zPORTE" localSheetId="1">'PORTE 02'!$M$5</definedName>
    <definedName name="zPORTE" localSheetId="2">'PORTE 03'!$M$5</definedName>
    <definedName name="zPORTE" localSheetId="3">'PORTE 04'!$M$5</definedName>
    <definedName name="zPORTE" localSheetId="4">'PORTE 05'!$M$5</definedName>
    <definedName name="zPORTE" localSheetId="5">'PORTE 06'!$M$5</definedName>
    <definedName name="zPORTE" localSheetId="6">'PORTE 07'!$M$5</definedName>
    <definedName name="zPORTE" localSheetId="7">'PORTE 08'!$M$5</definedName>
    <definedName name="zPORTE" localSheetId="8">'PORTE 09'!$M$5</definedName>
    <definedName name="zPORTE" localSheetId="9">'PORTE 10'!$M$5</definedName>
    <definedName name="zPORTE" localSheetId="10">'PORTE 11'!$M$5</definedName>
    <definedName name="zPORTE" localSheetId="11">'PORTE 12'!$M$5</definedName>
    <definedName name="zPORTE" localSheetId="12">'PORTE 13'!$M$5</definedName>
    <definedName name="zPORTE" localSheetId="13">'PORTE 14'!$M$5</definedName>
    <definedName name="zPORTE" localSheetId="14">'PORTE 15'!$M$5</definedName>
    <definedName name="zPORTE" localSheetId="15">'PORTE 16'!$M$5</definedName>
    <definedName name="zPTRAIN">PARAMETRES!$B$3</definedName>
    <definedName name="zPVITESSE">PARAMETRES!$B$7</definedName>
    <definedName name="zTRAIN" localSheetId="0">'PORTE 01'!$M$4</definedName>
    <definedName name="zTRAIN" localSheetId="1">'PORTE 02'!$M$4</definedName>
    <definedName name="zTRAIN" localSheetId="2">'PORTE 03'!$M$4</definedName>
    <definedName name="zTRAIN" localSheetId="3">'PORTE 04'!$M$4</definedName>
    <definedName name="zTRAIN" localSheetId="4">'PORTE 05'!$M$4</definedName>
    <definedName name="zTRAIN" localSheetId="5">'PORTE 06'!$M$4</definedName>
    <definedName name="zTRAIN" localSheetId="6">'PORTE 07'!$M$4</definedName>
    <definedName name="zTRAIN" localSheetId="7">'PORTE 08'!$M$4</definedName>
    <definedName name="zTRAIN" localSheetId="8">'PORTE 09'!$M$4</definedName>
    <definedName name="zTRAIN" localSheetId="9">'PORTE 10'!$M$4</definedName>
    <definedName name="zTRAIN" localSheetId="10">'PORTE 11'!$M$4</definedName>
    <definedName name="zTRAIN" localSheetId="11">'PORTE 12'!$M$4</definedName>
    <definedName name="zTRAIN" localSheetId="12">'PORTE 13'!$M$4</definedName>
    <definedName name="zTRAIN" localSheetId="13">'PORTE 14'!$M$4</definedName>
    <definedName name="zTRAIN" localSheetId="14">'PORTE 15'!$M$4</definedName>
    <definedName name="zTRAIN" localSheetId="15">'PORTE 16'!$M$4</definedName>
  </definedNames>
  <calcPr calcId="124519"/>
</workbook>
</file>

<file path=xl/calcChain.xml><?xml version="1.0" encoding="utf-8"?>
<calcChain xmlns="http://schemas.openxmlformats.org/spreadsheetml/2006/main">
  <c r="M9" i="20"/>
  <c r="G9"/>
  <c r="H9" s="1"/>
  <c r="M8"/>
  <c r="G8"/>
  <c r="H8" s="1"/>
  <c r="M5"/>
  <c r="M4"/>
  <c r="M3"/>
  <c r="M2"/>
  <c r="M9" i="19"/>
  <c r="G9"/>
  <c r="H9" s="1"/>
  <c r="M8"/>
  <c r="G8"/>
  <c r="H8" s="1"/>
  <c r="M5"/>
  <c r="M4"/>
  <c r="M3"/>
  <c r="M2"/>
  <c r="M9" i="18"/>
  <c r="G9"/>
  <c r="H9" s="1"/>
  <c r="M8"/>
  <c r="G8"/>
  <c r="H8" s="1"/>
  <c r="M5"/>
  <c r="M4"/>
  <c r="M3"/>
  <c r="M2"/>
  <c r="M9" i="17"/>
  <c r="G9"/>
  <c r="H9" s="1"/>
  <c r="M8"/>
  <c r="G8"/>
  <c r="H8" s="1"/>
  <c r="M5"/>
  <c r="M4"/>
  <c r="M3"/>
  <c r="M2"/>
  <c r="M9" i="16"/>
  <c r="G9"/>
  <c r="H9" s="1"/>
  <c r="M8"/>
  <c r="G8"/>
  <c r="H8" s="1"/>
  <c r="M5"/>
  <c r="M4"/>
  <c r="M3"/>
  <c r="M2"/>
  <c r="M9" i="15"/>
  <c r="G9"/>
  <c r="H9" s="1"/>
  <c r="M8"/>
  <c r="G8"/>
  <c r="H8" s="1"/>
  <c r="M5"/>
  <c r="M4"/>
  <c r="M3"/>
  <c r="M2"/>
  <c r="M9" i="14"/>
  <c r="G9"/>
  <c r="H9" s="1"/>
  <c r="M8"/>
  <c r="G8"/>
  <c r="H8" s="1"/>
  <c r="M5"/>
  <c r="M4"/>
  <c r="M3"/>
  <c r="M2"/>
  <c r="M9" i="13"/>
  <c r="G9"/>
  <c r="H9" s="1"/>
  <c r="M8"/>
  <c r="G8"/>
  <c r="H8" s="1"/>
  <c r="M5"/>
  <c r="M4"/>
  <c r="M3"/>
  <c r="M2"/>
  <c r="M9" i="12"/>
  <c r="G9"/>
  <c r="H9" s="1"/>
  <c r="M8"/>
  <c r="G8"/>
  <c r="H8" s="1"/>
  <c r="M5"/>
  <c r="M4"/>
  <c r="M3"/>
  <c r="M2"/>
  <c r="M9" i="11"/>
  <c r="G9"/>
  <c r="H9" s="1"/>
  <c r="M8"/>
  <c r="G8"/>
  <c r="H8" s="1"/>
  <c r="M5"/>
  <c r="M4"/>
  <c r="M3"/>
  <c r="M2"/>
  <c r="M9" i="10"/>
  <c r="G9"/>
  <c r="H9" s="1"/>
  <c r="M8"/>
  <c r="G8"/>
  <c r="H8" s="1"/>
  <c r="M5"/>
  <c r="M4"/>
  <c r="M3"/>
  <c r="M2"/>
  <c r="M9" i="9"/>
  <c r="G9"/>
  <c r="H9" s="1"/>
  <c r="M8"/>
  <c r="G8"/>
  <c r="H8" s="1"/>
  <c r="M5"/>
  <c r="M4"/>
  <c r="M3"/>
  <c r="M2"/>
  <c r="M2" i="7"/>
  <c r="M9" i="8"/>
  <c r="G9"/>
  <c r="H9" s="1"/>
  <c r="M8"/>
  <c r="G8"/>
  <c r="H8" s="1"/>
  <c r="M5"/>
  <c r="M4"/>
  <c r="M3"/>
  <c r="M2"/>
  <c r="M9" i="7"/>
  <c r="G9"/>
  <c r="H9" s="1"/>
  <c r="M8"/>
  <c r="G8"/>
  <c r="H8" s="1"/>
  <c r="M5"/>
  <c r="M4"/>
  <c r="M9" i="6"/>
  <c r="G9"/>
  <c r="H9" s="1"/>
  <c r="M8"/>
  <c r="G8"/>
  <c r="H8" s="1"/>
  <c r="M5"/>
  <c r="M4"/>
  <c r="M3"/>
  <c r="M2"/>
  <c r="M9" i="4"/>
  <c r="M8"/>
  <c r="G9"/>
  <c r="H9" s="1"/>
  <c r="G8"/>
  <c r="H8" s="1"/>
  <c r="M4"/>
  <c r="M5"/>
  <c r="B6" i="20" l="1"/>
  <c r="B6" i="18"/>
  <c r="B6" i="19"/>
  <c r="B6" i="17"/>
  <c r="B6" i="16"/>
  <c r="B6" i="15"/>
  <c r="B6" i="14"/>
  <c r="B6" i="13"/>
  <c r="B6" i="12"/>
  <c r="B6" i="11"/>
  <c r="B6" i="10"/>
  <c r="B6" i="9"/>
  <c r="M3" i="7"/>
  <c r="B6" i="4"/>
  <c r="B6" i="8"/>
  <c r="B6" i="7"/>
  <c r="B6" i="6"/>
  <c r="M2" i="4"/>
  <c r="M3"/>
</calcChain>
</file>

<file path=xl/sharedStrings.xml><?xml version="1.0" encoding="utf-8"?>
<sst xmlns="http://schemas.openxmlformats.org/spreadsheetml/2006/main" count="345" uniqueCount="21">
  <si>
    <t>DATE</t>
  </si>
  <si>
    <t>TRAIN</t>
  </si>
  <si>
    <t>HEURE</t>
  </si>
  <si>
    <t>PORTE</t>
  </si>
  <si>
    <t>RÉSULTAT DES TESTS D'EFFORT À L'OUVERTURE ET FERMETURE DES PORTES</t>
  </si>
  <si>
    <t>ALARME EFFORT (N)</t>
  </si>
  <si>
    <t>DÉFAUT EFFORT (N)</t>
  </si>
  <si>
    <t>DÉPLACEMENT</t>
  </si>
  <si>
    <t>EFFORT_D</t>
  </si>
  <si>
    <t>EFFORT_G</t>
  </si>
  <si>
    <t>EFFORT_TOT</t>
  </si>
  <si>
    <t>PARAMÈTRE</t>
  </si>
  <si>
    <t>VALEUR</t>
  </si>
  <si>
    <t>CHEMIN APPLICATIF DATA MANAGER</t>
  </si>
  <si>
    <t>C:\Program Files (x86)\Schneider Electric\Vijeo-Designer 6.2\Vijeo-Frame\DataManager.exe</t>
  </si>
  <si>
    <t>VITESSE OUVERTURE (rpm)</t>
  </si>
  <si>
    <t>COURSE MAX (mm)</t>
  </si>
  <si>
    <t>VITESSE D'OUVERTURE (rpm)</t>
  </si>
  <si>
    <t>COURSE MAXIMUM (mm)</t>
  </si>
  <si>
    <t>DÉPLACEMENT ALLER</t>
  </si>
  <si>
    <t>DÉPLACEMENT RETOUR</t>
  </si>
</sst>
</file>

<file path=xl/styles.xml><?xml version="1.0" encoding="utf-8"?>
<styleSheet xmlns="http://schemas.openxmlformats.org/spreadsheetml/2006/main">
  <numFmts count="9">
    <numFmt numFmtId="164" formatCode="[$-F400]h:mm:ss\ AM/PM"/>
    <numFmt numFmtId="165" formatCode="@&quot; (mm)&quot;"/>
    <numFmt numFmtId="166" formatCode="@&quot; (N)&quot;"/>
    <numFmt numFmtId="167" formatCode="General&quot; N&quot;"/>
    <numFmt numFmtId="168" formatCode="General&quot; mm&quot;"/>
    <numFmt numFmtId="169" formatCode="&quot;    &quot;General&quot; mm&quot;"/>
    <numFmt numFmtId="170" formatCode="dd/mm/yyyy\ hh:mm:ss"/>
    <numFmt numFmtId="171" formatCode="dd/mm/yyyy;;;"/>
    <numFmt numFmtId="172" formatCode="General;General;"/>
  </numFmts>
  <fonts count="13"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color theme="0"/>
      <name val="Arial Rounded MT Bold"/>
      <family val="2"/>
    </font>
    <font>
      <sz val="8"/>
      <color theme="1" tint="0.14999847407452621"/>
      <name val="Arial Rounded MT Bold"/>
      <family val="2"/>
    </font>
    <font>
      <b/>
      <sz val="12"/>
      <color theme="1" tint="0.14999847407452621"/>
      <name val="Arial Rounded MT Bold"/>
      <family val="2"/>
    </font>
    <font>
      <b/>
      <sz val="10"/>
      <color theme="0"/>
      <name val="Calibri"/>
      <family val="2"/>
      <scheme val="minor"/>
    </font>
    <font>
      <b/>
      <sz val="8"/>
      <name val="Arial Rounded MT Bold"/>
      <family val="2"/>
    </font>
    <font>
      <b/>
      <sz val="8"/>
      <color theme="1" tint="0.14999847407452621"/>
      <name val="Arial Rounded MT Bold"/>
      <family val="2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theme="1"/>
      </patternFill>
    </fill>
    <fill>
      <patternFill patternType="solid">
        <fgColor rgb="FFC00000"/>
        <bgColor theme="1"/>
      </patternFill>
    </fill>
  </fills>
  <borders count="20">
    <border>
      <left/>
      <right/>
      <top/>
      <bottom/>
      <diagonal/>
    </border>
    <border>
      <left style="medium">
        <color theme="1" tint="0.14999847407452621"/>
      </left>
      <right/>
      <top/>
      <bottom/>
      <diagonal/>
    </border>
    <border>
      <left/>
      <right style="medium">
        <color theme="1" tint="0.14999847407452621"/>
      </right>
      <top/>
      <bottom/>
      <diagonal/>
    </border>
    <border>
      <left style="medium">
        <color theme="1" tint="0.1499984740745262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1" tint="0.14999847407452621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theme="1" tint="0.14999847407452621"/>
      </right>
      <top style="medium">
        <color indexed="64"/>
      </top>
      <bottom/>
      <diagonal/>
    </border>
    <border>
      <left style="medium">
        <color theme="1" tint="0.14999847407452621"/>
      </left>
      <right/>
      <top style="medium">
        <color indexed="64"/>
      </top>
      <bottom/>
      <diagonal/>
    </border>
    <border>
      <left style="medium">
        <color theme="1" tint="0.14999847407452621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theme="1" tint="0.14999847407452621"/>
      </right>
      <top/>
      <bottom style="medium">
        <color indexed="64"/>
      </bottom>
      <diagonal/>
    </border>
    <border>
      <left/>
      <right/>
      <top style="thin">
        <color theme="1"/>
      </top>
      <bottom style="medium">
        <color theme="1" tint="0.14996795556505021"/>
      </bottom>
      <diagonal/>
    </border>
    <border>
      <left/>
      <right style="medium">
        <color indexed="64"/>
      </right>
      <top style="medium">
        <color theme="1" tint="0.14996795556505021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5" fillId="2" borderId="18" xfId="0" applyNumberFormat="1" applyFont="1" applyFill="1" applyBorder="1" applyAlignment="1">
      <alignment horizontal="center" vertical="center" wrapText="1"/>
    </xf>
    <xf numFmtId="0" fontId="0" fillId="0" borderId="19" xfId="0" applyBorder="1" applyAlignment="1">
      <alignment horizontal="right" indent="1"/>
    </xf>
    <xf numFmtId="0" fontId="0" fillId="0" borderId="15" xfId="0" applyBorder="1" applyAlignment="1">
      <alignment horizontal="right" indent="1"/>
    </xf>
    <xf numFmtId="0" fontId="0" fillId="0" borderId="0" xfId="0" applyAlignment="1">
      <alignment horizontal="left" indent="1"/>
    </xf>
    <xf numFmtId="0" fontId="0" fillId="0" borderId="0" xfId="0" applyAlignment="1">
      <alignment horizontal="right" indent="1"/>
    </xf>
    <xf numFmtId="0" fontId="3" fillId="0" borderId="12" xfId="0" applyFont="1" applyBorder="1" applyAlignment="1">
      <alignment horizontal="right" vertical="center" indent="1"/>
    </xf>
    <xf numFmtId="0" fontId="3" fillId="0" borderId="3" xfId="0" applyFont="1" applyBorder="1" applyAlignment="1">
      <alignment horizontal="right" vertical="center" indent="1"/>
    </xf>
    <xf numFmtId="0" fontId="3" fillId="0" borderId="4" xfId="0" applyFont="1" applyBorder="1" applyAlignment="1">
      <alignment horizontal="right" vertical="center" indent="1"/>
    </xf>
    <xf numFmtId="171" fontId="7" fillId="0" borderId="13" xfId="0" applyNumberFormat="1" applyFont="1" applyBorder="1" applyAlignment="1">
      <alignment horizontal="left" vertical="center" indent="1"/>
    </xf>
    <xf numFmtId="164" fontId="7" fillId="0" borderId="15" xfId="0" applyNumberFormat="1" applyFont="1" applyBorder="1" applyAlignment="1">
      <alignment horizontal="left" vertical="center" indent="1"/>
    </xf>
    <xf numFmtId="0" fontId="7" fillId="0" borderId="15" xfId="0" applyNumberFormat="1" applyFont="1" applyBorder="1" applyAlignment="1">
      <alignment horizontal="left" vertical="center" indent="1"/>
    </xf>
    <xf numFmtId="0" fontId="6" fillId="0" borderId="5" xfId="0" applyFont="1" applyBorder="1" applyAlignment="1">
      <alignment horizontal="left" vertical="center" indent="1"/>
    </xf>
    <xf numFmtId="172" fontId="0" fillId="0" borderId="13" xfId="0" applyNumberFormat="1" applyBorder="1" applyAlignment="1">
      <alignment horizontal="center" vertical="center"/>
    </xf>
    <xf numFmtId="172" fontId="0" fillId="0" borderId="5" xfId="0" applyNumberForma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11" fillId="0" borderId="0" xfId="0" applyNumberFormat="1" applyFont="1" applyAlignment="1">
      <alignment horizontal="center" vertical="top" wrapText="1"/>
    </xf>
    <xf numFmtId="165" fontId="11" fillId="0" borderId="0" xfId="0" applyNumberFormat="1" applyFont="1" applyAlignment="1">
      <alignment horizontal="center" vertical="top" wrapText="1"/>
    </xf>
    <xf numFmtId="166" fontId="11" fillId="0" borderId="0" xfId="0" applyNumberFormat="1" applyFont="1" applyAlignment="1">
      <alignment horizontal="center" vertical="top" wrapText="1"/>
    </xf>
    <xf numFmtId="0" fontId="9" fillId="0" borderId="0" xfId="0" applyFont="1" applyAlignment="1">
      <alignment horizontal="left" indent="1"/>
    </xf>
    <xf numFmtId="170" fontId="12" fillId="0" borderId="0" xfId="0" applyNumberFormat="1" applyFont="1" applyAlignment="1">
      <alignment horizontal="center" vertical="center" wrapText="1"/>
    </xf>
    <xf numFmtId="169" fontId="12" fillId="0" borderId="0" xfId="0" applyNumberFormat="1" applyFont="1" applyAlignment="1">
      <alignment horizontal="center" vertical="center" wrapText="1"/>
    </xf>
    <xf numFmtId="167" fontId="12" fillId="0" borderId="0" xfId="0" applyNumberFormat="1" applyFont="1" applyAlignment="1">
      <alignment horizontal="center" vertical="center" wrapText="1"/>
    </xf>
    <xf numFmtId="168" fontId="12" fillId="0" borderId="0" xfId="0" applyNumberFormat="1" applyFont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10" fillId="3" borderId="0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</cellXfs>
  <cellStyles count="1">
    <cellStyle name="Normal" xfId="0" builtinId="0"/>
  </cellStyles>
  <dxfs count="391"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 patternType="solid">
          <fgColor rgb="FFC00000"/>
          <bgColor theme="9" tint="-0.499984740745262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8" formatCode="General&quot; mm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8" formatCode="General&quot; mm&quot;"/>
      <alignment horizontal="center" vertical="center" textRotation="0" wrapText="1" indent="0" relativeIndent="255" justifyLastLine="0" shrinkToFit="0" mergeCell="0" readingOrder="0"/>
    </dxf>
    <dxf>
      <numFmt numFmtId="170" formatCode="dd/mm/yyyy\ hh:mm:ss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9" formatCode="&quot;    &quot;General&quot; mm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8" formatCode="General&quot; mm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8" formatCode="General&quot; mm&quot;"/>
      <alignment horizontal="center" vertical="center" textRotation="0" wrapText="1" indent="0" relativeIndent="255" justifyLastLine="0" shrinkToFit="0" mergeCell="0" readingOrder="0"/>
    </dxf>
    <dxf>
      <numFmt numFmtId="170" formatCode="dd/mm/yyyy\ hh:mm:ss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9" formatCode="&quot;    &quot;General&quot; mm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8" formatCode="General&quot; mm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8" formatCode="General&quot; mm&quot;"/>
      <alignment horizontal="center" vertical="center" textRotation="0" wrapText="1" indent="0" relativeIndent="255" justifyLastLine="0" shrinkToFit="0" mergeCell="0" readingOrder="0"/>
    </dxf>
    <dxf>
      <numFmt numFmtId="170" formatCode="dd/mm/yyyy\ hh:mm:ss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9" formatCode="&quot;    &quot;General&quot; mm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8" formatCode="General&quot; mm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8" formatCode="General&quot; mm&quot;"/>
      <alignment horizontal="center" vertical="center" textRotation="0" wrapText="1" indent="0" relativeIndent="255" justifyLastLine="0" shrinkToFit="0" mergeCell="0" readingOrder="0"/>
    </dxf>
    <dxf>
      <numFmt numFmtId="170" formatCode="dd/mm/yyyy\ hh:mm:ss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9" formatCode="&quot;    &quot;General&quot; mm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8" formatCode="General&quot; mm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8" formatCode="General&quot; mm&quot;"/>
      <alignment horizontal="center" vertical="center" textRotation="0" wrapText="1" indent="0" relativeIndent="255" justifyLastLine="0" shrinkToFit="0" mergeCell="0" readingOrder="0"/>
    </dxf>
    <dxf>
      <numFmt numFmtId="170" formatCode="dd/mm/yyyy\ hh:mm:ss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9" formatCode="&quot;    &quot;General&quot; mm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8" formatCode="General&quot; mm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8" formatCode="General&quot; mm&quot;"/>
      <alignment horizontal="center" vertical="center" textRotation="0" wrapText="1" indent="0" relativeIndent="255" justifyLastLine="0" shrinkToFit="0" mergeCell="0" readingOrder="0"/>
    </dxf>
    <dxf>
      <numFmt numFmtId="170" formatCode="dd/mm/yyyy\ hh:mm:ss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9" formatCode="&quot;    &quot;General&quot; mm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8" formatCode="General&quot; mm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8" formatCode="General&quot; mm&quot;"/>
      <alignment horizontal="center" vertical="center" textRotation="0" wrapText="1" indent="0" relativeIndent="255" justifyLastLine="0" shrinkToFit="0" mergeCell="0" readingOrder="0"/>
    </dxf>
    <dxf>
      <numFmt numFmtId="170" formatCode="dd/mm/yyyy\ hh:mm:ss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9" formatCode="&quot;    &quot;General&quot; mm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8" formatCode="General&quot; mm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8" formatCode="General&quot; mm&quot;"/>
      <alignment horizontal="center" vertical="center" textRotation="0" wrapText="1" indent="0" relativeIndent="255" justifyLastLine="0" shrinkToFit="0" mergeCell="0" readingOrder="0"/>
    </dxf>
    <dxf>
      <numFmt numFmtId="170" formatCode="dd/mm/yyyy\ hh:mm:ss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9" formatCode="&quot;    &quot;General&quot; mm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8" formatCode="General&quot; mm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8" formatCode="General&quot; mm&quot;"/>
      <alignment horizontal="center" vertical="center" textRotation="0" wrapText="1" indent="0" relativeIndent="255" justifyLastLine="0" shrinkToFit="0" mergeCell="0" readingOrder="0"/>
    </dxf>
    <dxf>
      <numFmt numFmtId="170" formatCode="dd/mm/yyyy\ hh:mm:ss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9" formatCode="&quot;    &quot;General&quot; mm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8" formatCode="General&quot; mm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8" formatCode="General&quot; mm&quot;"/>
      <alignment horizontal="center" vertical="center" textRotation="0" wrapText="1" indent="0" relativeIndent="255" justifyLastLine="0" shrinkToFit="0" mergeCell="0" readingOrder="0"/>
    </dxf>
    <dxf>
      <numFmt numFmtId="170" formatCode="dd/mm/yyyy\ hh:mm:ss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9" formatCode="&quot;    &quot;General&quot; mm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8" formatCode="General&quot; mm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8" formatCode="General&quot; mm&quot;"/>
      <alignment horizontal="center" vertical="center" textRotation="0" wrapText="1" indent="0" relativeIndent="255" justifyLastLine="0" shrinkToFit="0" mergeCell="0" readingOrder="0"/>
    </dxf>
    <dxf>
      <numFmt numFmtId="170" formatCode="dd/mm/yyyy\ hh:mm:ss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9" formatCode="&quot;    &quot;General&quot; mm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8" formatCode="General&quot; mm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8" formatCode="General&quot; mm&quot;"/>
      <alignment horizontal="center" vertical="center" textRotation="0" wrapText="1" indent="0" relativeIndent="255" justifyLastLine="0" shrinkToFit="0" mergeCell="0" readingOrder="0"/>
    </dxf>
    <dxf>
      <numFmt numFmtId="170" formatCode="dd/mm/yyyy\ hh:mm:ss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9" formatCode="&quot;    &quot;General&quot; mm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8" formatCode="General&quot; mm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8" formatCode="General&quot; mm&quot;"/>
      <alignment horizontal="center" vertical="center" textRotation="0" wrapText="1" indent="0" relativeIndent="255" justifyLastLine="0" shrinkToFit="0" mergeCell="0" readingOrder="0"/>
    </dxf>
    <dxf>
      <numFmt numFmtId="170" formatCode="dd/mm/yyyy\ hh:mm:ss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9" formatCode="&quot;    &quot;General&quot; mm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8" formatCode="General&quot; mm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8" formatCode="General&quot; mm&quot;"/>
      <alignment horizontal="center" vertical="center" textRotation="0" wrapText="1" indent="0" relativeIndent="255" justifyLastLine="0" shrinkToFit="0" mergeCell="0" readingOrder="0"/>
    </dxf>
    <dxf>
      <numFmt numFmtId="170" formatCode="dd/mm/yyyy\ hh:mm:ss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9" formatCode="&quot;    &quot;General&quot; mm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none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8" formatCode="General&quot; mm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8" formatCode="General&quot; mm&quot;"/>
      <alignment horizontal="center" vertical="center" textRotation="0" wrapText="1" indent="0" relativeIndent="255" justifyLastLine="0" shrinkToFit="0" mergeCell="0" readingOrder="0"/>
    </dxf>
    <dxf>
      <numFmt numFmtId="170" formatCode="dd/mm/yyyy\ hh:mm:ss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9" formatCode="&quot;    &quot;General&quot; mm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7" formatCode="General&quot; N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numFmt numFmtId="168" formatCode="General&quot; mm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8" formatCode="General&quot; mm&quot;"/>
      <alignment horizontal="center" vertical="center" textRotation="0" wrapText="1" indent="0" relativeIndent="255" justifyLastLine="0" shrinkToFit="0" mergeCell="0" readingOrder="0"/>
    </dxf>
    <dxf>
      <numFmt numFmtId="170" formatCode="dd/mm/yyyy\ hh:mm:ss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7" formatCode="General&quot; N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9" formatCode="&quot;    &quot;General&quot; mm&quot;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70" formatCode="dd/mm/yyyy\ hh:mm:ss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center" textRotation="0" wrapText="1" indent="0" relativeIndent="255" justifyLastLine="0" shrinkToFit="0" mergeCell="0" readingOrder="0"/>
    </dxf>
    <dxf>
      <font>
        <b/>
        <strike val="0"/>
        <outline val="0"/>
        <shadow val="0"/>
        <u val="none"/>
        <vertAlign val="baseline"/>
        <sz val="8"/>
        <name val="Calibri"/>
        <scheme val="minor"/>
      </font>
      <numFmt numFmtId="166" formatCode="@&quot; (N)&quot;"/>
      <alignment horizontal="center" vertical="top" textRotation="0" wrapText="1" indent="0" relativeIndent="255" justifyLastLine="0" shrinkToFit="0" mergeCell="0" readingOrder="0"/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</dxf>
    <dxf>
      <font>
        <b/>
        <color theme="1"/>
      </font>
      <fill>
        <patternFill>
          <bgColor theme="8" tint="-0.499984740745262"/>
        </patternFill>
      </fill>
    </dxf>
    <dxf>
      <font>
        <b/>
        <color theme="1"/>
      </font>
      <border>
        <top style="double">
          <color theme="1"/>
        </top>
      </border>
    </dxf>
    <dxf>
      <font>
        <color theme="0"/>
      </font>
      <fill>
        <patternFill patternType="solid">
          <fgColor theme="1"/>
          <bgColor theme="8" tint="-0.499984740745262"/>
        </patternFill>
      </fill>
      <border>
        <bottom style="medium">
          <color theme="1" tint="0.14996795556505021"/>
        </bottom>
      </border>
    </dxf>
    <dxf>
      <font>
        <color theme="1"/>
      </font>
      <border>
        <left/>
        <right/>
        <top style="thin">
          <color theme="1"/>
        </top>
        <bottom style="thick">
          <color theme="1" tint="0.14996795556505021"/>
        </bottom>
        <horizontal style="hair">
          <color theme="1" tint="0.499984740745262"/>
        </horizontal>
      </border>
    </dxf>
  </dxfs>
  <tableStyles count="1" defaultTableStyle="TableStyleMedium9" defaultPivotStyle="PivotStyleLight16">
    <tableStyle name="SYGA" pivot="0" count="7">
      <tableStyleElement type="wholeTable" dxfId="390"/>
      <tableStyleElement type="headerRow" dxfId="389"/>
      <tableStyleElement type="totalRow" dxfId="388"/>
      <tableStyleElement type="firstColumn" dxfId="387"/>
      <tableStyleElement type="lastColumn" dxfId="386"/>
      <tableStyleElement type="firstRowStripe" dxfId="385"/>
      <tableStyleElement type="firstColumnStripe" dxfId="384"/>
    </tableStyle>
  </tableStyles>
  <colors>
    <mruColors>
      <color rgb="FF0066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'PORTE 01'!$B$6</c:f>
          <c:strCache>
            <c:ptCount val="1"/>
            <c:pt idx="0">
              <c:v>EFFORTS DE PORTES - TRAIN N°0 - PORTE 01</c:v>
            </c:pt>
          </c:strCache>
        </c:strRef>
      </c:tx>
      <c:layout/>
    </c:title>
    <c:plotArea>
      <c:layout>
        <c:manualLayout>
          <c:layoutTarget val="inner"/>
          <c:xMode val="edge"/>
          <c:yMode val="edge"/>
          <c:x val="5.6561175896415815E-2"/>
          <c:y val="7.7543549381579466E-2"/>
          <c:w val="0.9014493777264504"/>
          <c:h val="0.81486361356501635"/>
        </c:manualLayout>
      </c:layout>
      <c:scatterChart>
        <c:scatterStyle val="smoothMarker"/>
        <c:ser>
          <c:idx val="0"/>
          <c:order val="0"/>
          <c:tx>
            <c:v>ALARME ALLER</c:v>
          </c:tx>
          <c:spPr>
            <a:ln w="31750"/>
          </c:spPr>
          <c:marker>
            <c:symbol val="none"/>
          </c:marker>
          <c:trendline>
            <c:name>SEUIL ALARME</c:nam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01'!$G$8:$H$8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1"/>
          <c:order val="1"/>
          <c:tx>
            <c:v>EFFORT TOTAL ALLER</c:v>
          </c:tx>
          <c:spPr>
            <a:ln w="31750">
              <a:solidFill>
                <a:schemeClr val="tx2">
                  <a:lumMod val="75000"/>
                </a:schemeClr>
              </a:solidFill>
            </a:ln>
          </c:spPr>
          <c:marker>
            <c:symbol val="circle"/>
            <c:size val="2"/>
            <c:spPr>
              <a:solidFill>
                <a:schemeClr val="tx2">
                  <a:lumMod val="20000"/>
                  <a:lumOff val="80000"/>
                </a:schemeClr>
              </a:solidFill>
              <a:ln>
                <a:noFill/>
              </a:ln>
            </c:spPr>
          </c:marker>
          <c:xVal>
            <c:numRef>
              <c:f>'PORTE 01'!$P$7:$P$7</c:f>
              <c:numCache>
                <c:formatCode>"    "General" mm"</c:formatCode>
                <c:ptCount val="1"/>
              </c:numCache>
            </c:numRef>
          </c:xVal>
          <c:yVal>
            <c:numRef>
              <c:f>'PORTE 01'!$S$7:$S$7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2"/>
          <c:order val="2"/>
          <c:tx>
            <c:v>DÉFAUT ALLER</c:v>
          </c:tx>
          <c:spPr>
            <a:ln w="31750"/>
          </c:spPr>
          <c:marker>
            <c:symbol val="none"/>
          </c:marker>
          <c:trendline>
            <c:name>SEUIL DÉFAUT</c:nam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01'!$G$9:$H$9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199280512"/>
        <c:axId val="186449920"/>
      </c:scatterChart>
      <c:scatterChart>
        <c:scatterStyle val="smoothMarker"/>
        <c:ser>
          <c:idx val="3"/>
          <c:order val="3"/>
          <c:tx>
            <c:v>EFFORT TOTAL RETOUR</c:v>
          </c:tx>
          <c:spPr>
            <a:ln w="31750">
              <a:solidFill>
                <a:srgbClr val="006600"/>
              </a:solidFill>
            </a:ln>
          </c:spPr>
          <c:marker>
            <c:symbol val="circle"/>
            <c:size val="2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</c:spPr>
          </c:marker>
          <c:xVal>
            <c:numRef>
              <c:f>'PORTE 01'!$V$7:$V$7</c:f>
              <c:numCache>
                <c:formatCode>General" mm"</c:formatCode>
                <c:ptCount val="1"/>
              </c:numCache>
            </c:numRef>
          </c:xVal>
          <c:yVal>
            <c:numRef>
              <c:f>'PORTE 01'!$Y$7:$Y$7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4"/>
          <c:order val="4"/>
          <c:tx>
            <c:v>ALARME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01'!$G$8:$H$8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v>DÉFAUT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01'!$G$9:$H$9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186453376"/>
        <c:axId val="186451840"/>
      </c:scatterChart>
      <c:valAx>
        <c:axId val="199280512"/>
        <c:scaling>
          <c:orientation val="minMax"/>
          <c:max val="900"/>
          <c:min val="0"/>
        </c:scaling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DÉPLACEMENT (mm)</a:t>
                </a:r>
              </a:p>
            </c:rich>
          </c:tx>
          <c:layout/>
        </c:title>
        <c:numFmt formatCode="General" sourceLinked="0"/>
        <c:majorTickMark val="in"/>
        <c:minorTickMark val="in"/>
        <c:tickLblPos val="nextTo"/>
        <c:txPr>
          <a:bodyPr rot="0" vert="horz" anchor="ctr" anchorCtr="0"/>
          <a:lstStyle/>
          <a:p>
            <a:pPr>
              <a:defRPr/>
            </a:pPr>
            <a:endParaRPr lang="fr-FR"/>
          </a:p>
        </c:txPr>
        <c:crossAx val="186449920"/>
        <c:crossesAt val="0"/>
        <c:crossBetween val="midCat"/>
        <c:majorUnit val="150"/>
      </c:valAx>
      <c:valAx>
        <c:axId val="186449920"/>
        <c:scaling>
          <c:orientation val="minMax"/>
          <c:max val="180"/>
          <c:min val="-18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EFFORT (N)</a:t>
                </a:r>
              </a:p>
            </c:rich>
          </c:tx>
          <c:layout>
            <c:manualLayout>
              <c:xMode val="edge"/>
              <c:yMode val="edge"/>
              <c:x val="1.359116491724372E-2"/>
              <c:y val="2.6710477930513041E-2"/>
            </c:manualLayout>
          </c:layout>
        </c:title>
        <c:numFmt formatCode="General;General;" sourceLinked="1"/>
        <c:tickLblPos val="nextTo"/>
        <c:crossAx val="199280512"/>
        <c:crosses val="autoZero"/>
        <c:crossBetween val="midCat"/>
        <c:majorUnit val="20"/>
      </c:valAx>
      <c:valAx>
        <c:axId val="186451840"/>
        <c:scaling>
          <c:orientation val="maxMin"/>
          <c:max val="180"/>
          <c:min val="-180"/>
        </c:scaling>
        <c:delete val="1"/>
        <c:axPos val="r"/>
        <c:numFmt formatCode="General&quot; N&quot;" sourceLinked="1"/>
        <c:tickLblPos val="nextTo"/>
        <c:crossAx val="186453376"/>
        <c:crosses val="max"/>
        <c:crossBetween val="midCat"/>
      </c:valAx>
      <c:valAx>
        <c:axId val="186453376"/>
        <c:scaling>
          <c:orientation val="minMax"/>
        </c:scaling>
        <c:delete val="1"/>
        <c:axPos val="t"/>
        <c:numFmt formatCode="General&quot; mm&quot;" sourceLinked="1"/>
        <c:tickLblPos val="nextTo"/>
        <c:crossAx val="186451840"/>
        <c:crossesAt val="0"/>
        <c:crossBetween val="midCat"/>
      </c:valAx>
      <c:spPr>
        <a:ln w="19050">
          <a:solidFill>
            <a:schemeClr val="tx1">
              <a:lumMod val="95000"/>
              <a:lumOff val="5000"/>
            </a:schemeClr>
          </a:solidFill>
        </a:ln>
      </c:spPr>
    </c:plotArea>
    <c:legend>
      <c:legendPos val="b"/>
      <c:legendEntry>
        <c:idx val="0"/>
        <c:delete val="1"/>
      </c:legendEntry>
      <c:legendEntry>
        <c:idx val="2"/>
        <c:delete val="1"/>
      </c:legendEntry>
      <c:legendEntry>
        <c:idx val="4"/>
        <c:delete val="1"/>
      </c:legendEntry>
      <c:legendEntry>
        <c:idx val="5"/>
        <c:delete val="1"/>
      </c:legendEntry>
      <c:legendEntry>
        <c:idx val="8"/>
        <c:delete val="1"/>
      </c:legendEntry>
      <c:legendEntry>
        <c:idx val="9"/>
        <c:delete val="1"/>
      </c:legendEntry>
      <c:layout/>
      <c:txPr>
        <a:bodyPr/>
        <a:lstStyle/>
        <a:p>
          <a:pPr>
            <a:defRPr sz="800"/>
          </a:pPr>
          <a:endParaRPr lang="fr-FR"/>
        </a:p>
      </c:txPr>
    </c:legend>
    <c:plotVisOnly val="1"/>
  </c:chart>
  <c:spPr>
    <a:solidFill>
      <a:schemeClr val="bg1">
        <a:lumMod val="95000"/>
      </a:schemeClr>
    </a:solidFill>
  </c:spPr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'PORTE 02'!$B$6</c:f>
          <c:strCache>
            <c:ptCount val="1"/>
            <c:pt idx="0">
              <c:v>EFFORTS DE PORTES - TRAIN N°0 - PORTE 02</c:v>
            </c:pt>
          </c:strCache>
        </c:strRef>
      </c:tx>
      <c:layout/>
    </c:title>
    <c:plotArea>
      <c:layout>
        <c:manualLayout>
          <c:layoutTarget val="inner"/>
          <c:xMode val="edge"/>
          <c:yMode val="edge"/>
          <c:x val="5.6561175896415815E-2"/>
          <c:y val="7.7543549381579466E-2"/>
          <c:w val="0.9014493777264504"/>
          <c:h val="0.81486361356501669"/>
        </c:manualLayout>
      </c:layout>
      <c:scatterChart>
        <c:scatterStyle val="smoothMarker"/>
        <c:ser>
          <c:idx val="0"/>
          <c:order val="0"/>
          <c:tx>
            <c:v>ALARME ALLER</c:v>
          </c:tx>
          <c:spPr>
            <a:ln w="31750"/>
          </c:spPr>
          <c:marker>
            <c:symbol val="none"/>
          </c:marker>
          <c:trendline>
            <c:name>SEUIL ALARME</c:nam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02'!$G$8:$H$8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1"/>
          <c:order val="1"/>
          <c:tx>
            <c:v>EFFORT TOTAL ALLER</c:v>
          </c:tx>
          <c:spPr>
            <a:ln w="31750">
              <a:solidFill>
                <a:schemeClr val="tx2">
                  <a:lumMod val="75000"/>
                </a:schemeClr>
              </a:solidFill>
            </a:ln>
          </c:spPr>
          <c:marker>
            <c:symbol val="circle"/>
            <c:size val="2"/>
            <c:spPr>
              <a:solidFill>
                <a:schemeClr val="tx2">
                  <a:lumMod val="20000"/>
                  <a:lumOff val="80000"/>
                </a:schemeClr>
              </a:solidFill>
              <a:ln>
                <a:noFill/>
              </a:ln>
            </c:spPr>
          </c:marker>
          <c:xVal>
            <c:numRef>
              <c:f>'PORTE 02'!$P$7:$P$7</c:f>
              <c:numCache>
                <c:formatCode>"    "General" mm"</c:formatCode>
                <c:ptCount val="1"/>
              </c:numCache>
            </c:numRef>
          </c:xVal>
          <c:yVal>
            <c:numRef>
              <c:f>'PORTE 02'!$S$7:$S$7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2"/>
          <c:order val="2"/>
          <c:tx>
            <c:v>DÉFAUT ALLER</c:v>
          </c:tx>
          <c:spPr>
            <a:ln w="31750"/>
          </c:spPr>
          <c:marker>
            <c:symbol val="none"/>
          </c:marker>
          <c:trendline>
            <c:name>SEUIL DÉFAUT</c:nam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02'!$G$9:$H$9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199967872"/>
        <c:axId val="199969792"/>
      </c:scatterChart>
      <c:scatterChart>
        <c:scatterStyle val="smoothMarker"/>
        <c:ser>
          <c:idx val="3"/>
          <c:order val="3"/>
          <c:tx>
            <c:v>EFFORT TOTAL RETOUR</c:v>
          </c:tx>
          <c:spPr>
            <a:ln w="31750">
              <a:solidFill>
                <a:srgbClr val="006600"/>
              </a:solidFill>
            </a:ln>
          </c:spPr>
          <c:marker>
            <c:symbol val="circle"/>
            <c:size val="2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</c:spPr>
          </c:marker>
          <c:xVal>
            <c:numRef>
              <c:f>'PORTE 02'!$V$7:$V$7</c:f>
              <c:numCache>
                <c:formatCode>General" mm"</c:formatCode>
                <c:ptCount val="1"/>
              </c:numCache>
            </c:numRef>
          </c:xVal>
          <c:yVal>
            <c:numRef>
              <c:f>'PORTE 02'!$Y$7:$Y$7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4"/>
          <c:order val="4"/>
          <c:tx>
            <c:v>ALARME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02'!$G$8:$H$8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v>DÉFAUT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02'!$G$9:$H$9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199973504"/>
        <c:axId val="199971968"/>
      </c:scatterChart>
      <c:valAx>
        <c:axId val="199967872"/>
        <c:scaling>
          <c:orientation val="minMax"/>
          <c:max val="900"/>
          <c:min val="0"/>
        </c:scaling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DÉPLACEMENT (mm)</a:t>
                </a:r>
              </a:p>
            </c:rich>
          </c:tx>
          <c:layout/>
        </c:title>
        <c:numFmt formatCode="General" sourceLinked="0"/>
        <c:majorTickMark val="in"/>
        <c:minorTickMark val="in"/>
        <c:tickLblPos val="nextTo"/>
        <c:txPr>
          <a:bodyPr rot="0" vert="horz" anchor="ctr" anchorCtr="0"/>
          <a:lstStyle/>
          <a:p>
            <a:pPr>
              <a:defRPr/>
            </a:pPr>
            <a:endParaRPr lang="fr-FR"/>
          </a:p>
        </c:txPr>
        <c:crossAx val="199969792"/>
        <c:crossesAt val="0"/>
        <c:crossBetween val="midCat"/>
        <c:majorUnit val="150"/>
      </c:valAx>
      <c:valAx>
        <c:axId val="199969792"/>
        <c:scaling>
          <c:orientation val="minMax"/>
          <c:max val="180"/>
          <c:min val="-18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EFFORT (N)</a:t>
                </a:r>
              </a:p>
            </c:rich>
          </c:tx>
          <c:layout>
            <c:manualLayout>
              <c:xMode val="edge"/>
              <c:yMode val="edge"/>
              <c:x val="1.359116491724372E-2"/>
              <c:y val="2.6710477930513041E-2"/>
            </c:manualLayout>
          </c:layout>
        </c:title>
        <c:numFmt formatCode="General;General;" sourceLinked="1"/>
        <c:tickLblPos val="nextTo"/>
        <c:crossAx val="199967872"/>
        <c:crosses val="autoZero"/>
        <c:crossBetween val="midCat"/>
        <c:majorUnit val="20"/>
      </c:valAx>
      <c:valAx>
        <c:axId val="199971968"/>
        <c:scaling>
          <c:orientation val="maxMin"/>
          <c:max val="180"/>
          <c:min val="-180"/>
        </c:scaling>
        <c:delete val="1"/>
        <c:axPos val="r"/>
        <c:numFmt formatCode="General&quot; N&quot;" sourceLinked="1"/>
        <c:tickLblPos val="nextTo"/>
        <c:crossAx val="199973504"/>
        <c:crosses val="max"/>
        <c:crossBetween val="midCat"/>
      </c:valAx>
      <c:valAx>
        <c:axId val="199973504"/>
        <c:scaling>
          <c:orientation val="minMax"/>
        </c:scaling>
        <c:delete val="1"/>
        <c:axPos val="t"/>
        <c:numFmt formatCode="General&quot; mm&quot;" sourceLinked="1"/>
        <c:tickLblPos val="nextTo"/>
        <c:crossAx val="199971968"/>
        <c:crossesAt val="0"/>
        <c:crossBetween val="midCat"/>
      </c:valAx>
      <c:spPr>
        <a:ln w="19050">
          <a:solidFill>
            <a:schemeClr val="tx1">
              <a:lumMod val="95000"/>
              <a:lumOff val="5000"/>
            </a:schemeClr>
          </a:solidFill>
        </a:ln>
      </c:spPr>
    </c:plotArea>
    <c:legend>
      <c:legendPos val="b"/>
      <c:legendEntry>
        <c:idx val="0"/>
        <c:delete val="1"/>
      </c:legendEntry>
      <c:legendEntry>
        <c:idx val="5"/>
        <c:delete val="1"/>
      </c:legendEntry>
      <c:legendEntry>
        <c:idx val="8"/>
        <c:delete val="1"/>
      </c:legendEntry>
      <c:legendEntry>
        <c:idx val="9"/>
        <c:delete val="1"/>
      </c:legendEntry>
      <c:legendEntry>
        <c:idx val="2"/>
        <c:delete val="1"/>
      </c:legendEntry>
      <c:legendEntry>
        <c:idx val="4"/>
        <c:delete val="1"/>
      </c:legendEntry>
      <c:layout/>
      <c:txPr>
        <a:bodyPr/>
        <a:lstStyle/>
        <a:p>
          <a:pPr>
            <a:defRPr sz="800"/>
          </a:pPr>
          <a:endParaRPr lang="fr-FR"/>
        </a:p>
      </c:txPr>
    </c:legend>
    <c:plotVisOnly val="1"/>
  </c:chart>
  <c:spPr>
    <a:solidFill>
      <a:schemeClr val="bg1">
        <a:lumMod val="95000"/>
      </a:schemeClr>
    </a:solidFill>
  </c:spPr>
  <c:printSettings>
    <c:headerFooter/>
    <c:pageMargins b="0.75000000000000289" l="0.70000000000000062" r="0.70000000000000062" t="0.75000000000000289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'PORTE 03'!$B$6</c:f>
          <c:strCache>
            <c:ptCount val="1"/>
            <c:pt idx="0">
              <c:v>EFFORTS DE PORTES - TRAIN N°0 - PORTE 03</c:v>
            </c:pt>
          </c:strCache>
        </c:strRef>
      </c:tx>
      <c:layout/>
    </c:title>
    <c:plotArea>
      <c:layout>
        <c:manualLayout>
          <c:layoutTarget val="inner"/>
          <c:xMode val="edge"/>
          <c:yMode val="edge"/>
          <c:x val="5.6561175896415815E-2"/>
          <c:y val="7.7543549381579466E-2"/>
          <c:w val="0.9014493777264504"/>
          <c:h val="0.81486361356501691"/>
        </c:manualLayout>
      </c:layout>
      <c:scatterChart>
        <c:scatterStyle val="smoothMarker"/>
        <c:ser>
          <c:idx val="0"/>
          <c:order val="0"/>
          <c:tx>
            <c:v>ALARME ALLER</c:v>
          </c:tx>
          <c:spPr>
            <a:ln w="31750"/>
          </c:spPr>
          <c:marker>
            <c:symbol val="none"/>
          </c:marker>
          <c:trendline>
            <c:name>SEUIL ALARME</c:nam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03'!$G$8:$H$8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1"/>
          <c:order val="1"/>
          <c:tx>
            <c:v>EFFORT TOTAL ALLER</c:v>
          </c:tx>
          <c:spPr>
            <a:ln w="31750">
              <a:solidFill>
                <a:schemeClr val="tx2">
                  <a:lumMod val="75000"/>
                </a:schemeClr>
              </a:solidFill>
            </a:ln>
          </c:spPr>
          <c:marker>
            <c:symbol val="circle"/>
            <c:size val="2"/>
            <c:spPr>
              <a:solidFill>
                <a:schemeClr val="tx2">
                  <a:lumMod val="20000"/>
                  <a:lumOff val="80000"/>
                </a:schemeClr>
              </a:solidFill>
              <a:ln>
                <a:noFill/>
              </a:ln>
            </c:spPr>
          </c:marker>
          <c:xVal>
            <c:numRef>
              <c:f>'PORTE 03'!$P$7:$P$7</c:f>
              <c:numCache>
                <c:formatCode>"    "General" mm"</c:formatCode>
                <c:ptCount val="1"/>
              </c:numCache>
            </c:numRef>
          </c:xVal>
          <c:yVal>
            <c:numRef>
              <c:f>'PORTE 03'!$S$7:$S$7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2"/>
          <c:order val="2"/>
          <c:tx>
            <c:v>DÉFAUT ALLER</c:v>
          </c:tx>
          <c:spPr>
            <a:ln w="31750"/>
          </c:spPr>
          <c:marker>
            <c:symbol val="none"/>
          </c:marker>
          <c:trendline>
            <c:name>SEUIL DÉFAUT</c:nam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03'!$G$9:$H$9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0214016"/>
        <c:axId val="200215936"/>
      </c:scatterChart>
      <c:scatterChart>
        <c:scatterStyle val="smoothMarker"/>
        <c:ser>
          <c:idx val="3"/>
          <c:order val="3"/>
          <c:tx>
            <c:v>EFFORT TOTAL RETOUR</c:v>
          </c:tx>
          <c:spPr>
            <a:ln w="31750">
              <a:solidFill>
                <a:srgbClr val="006600"/>
              </a:solidFill>
            </a:ln>
          </c:spPr>
          <c:marker>
            <c:symbol val="circle"/>
            <c:size val="2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</c:spPr>
          </c:marker>
          <c:xVal>
            <c:numRef>
              <c:f>'PORTE 03'!$V$7:$V$7</c:f>
              <c:numCache>
                <c:formatCode>General" mm"</c:formatCode>
                <c:ptCount val="1"/>
              </c:numCache>
            </c:numRef>
          </c:xVal>
          <c:yVal>
            <c:numRef>
              <c:f>'PORTE 03'!$Y$7:$Y$7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4"/>
          <c:order val="4"/>
          <c:tx>
            <c:v>ALARME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03'!$G$8:$H$8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v>DÉFAUT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03'!$G$9:$H$9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0236032"/>
        <c:axId val="200234496"/>
      </c:scatterChart>
      <c:valAx>
        <c:axId val="200214016"/>
        <c:scaling>
          <c:orientation val="minMax"/>
          <c:max val="900"/>
          <c:min val="0"/>
        </c:scaling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DÉPLACEMENT (mm)</a:t>
                </a:r>
              </a:p>
            </c:rich>
          </c:tx>
          <c:layout/>
        </c:title>
        <c:numFmt formatCode="General" sourceLinked="0"/>
        <c:majorTickMark val="in"/>
        <c:minorTickMark val="in"/>
        <c:tickLblPos val="nextTo"/>
        <c:txPr>
          <a:bodyPr rot="0" vert="horz" anchor="ctr" anchorCtr="0"/>
          <a:lstStyle/>
          <a:p>
            <a:pPr>
              <a:defRPr/>
            </a:pPr>
            <a:endParaRPr lang="fr-FR"/>
          </a:p>
        </c:txPr>
        <c:crossAx val="200215936"/>
        <c:crossesAt val="0"/>
        <c:crossBetween val="midCat"/>
        <c:majorUnit val="150"/>
      </c:valAx>
      <c:valAx>
        <c:axId val="200215936"/>
        <c:scaling>
          <c:orientation val="minMax"/>
          <c:max val="180"/>
          <c:min val="-18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EFFORT (N)</a:t>
                </a:r>
              </a:p>
            </c:rich>
          </c:tx>
          <c:layout>
            <c:manualLayout>
              <c:xMode val="edge"/>
              <c:yMode val="edge"/>
              <c:x val="1.359116491724372E-2"/>
              <c:y val="2.6710477930513041E-2"/>
            </c:manualLayout>
          </c:layout>
        </c:title>
        <c:numFmt formatCode="General;General;" sourceLinked="1"/>
        <c:tickLblPos val="nextTo"/>
        <c:crossAx val="200214016"/>
        <c:crosses val="autoZero"/>
        <c:crossBetween val="midCat"/>
        <c:majorUnit val="20"/>
      </c:valAx>
      <c:valAx>
        <c:axId val="200234496"/>
        <c:scaling>
          <c:orientation val="maxMin"/>
          <c:max val="180"/>
          <c:min val="-180"/>
        </c:scaling>
        <c:delete val="1"/>
        <c:axPos val="r"/>
        <c:numFmt formatCode="General&quot; N&quot;" sourceLinked="1"/>
        <c:tickLblPos val="nextTo"/>
        <c:crossAx val="200236032"/>
        <c:crosses val="max"/>
        <c:crossBetween val="midCat"/>
      </c:valAx>
      <c:valAx>
        <c:axId val="200236032"/>
        <c:scaling>
          <c:orientation val="minMax"/>
        </c:scaling>
        <c:delete val="1"/>
        <c:axPos val="t"/>
        <c:numFmt formatCode="General&quot; mm&quot;" sourceLinked="1"/>
        <c:tickLblPos val="nextTo"/>
        <c:crossAx val="200234496"/>
        <c:crossesAt val="0"/>
        <c:crossBetween val="midCat"/>
      </c:valAx>
      <c:spPr>
        <a:ln w="19050">
          <a:solidFill>
            <a:schemeClr val="tx1">
              <a:lumMod val="95000"/>
              <a:lumOff val="5000"/>
            </a:schemeClr>
          </a:solidFill>
        </a:ln>
      </c:spPr>
    </c:plotArea>
    <c:legend>
      <c:legendPos val="b"/>
      <c:legendEntry>
        <c:idx val="0"/>
        <c:delete val="1"/>
      </c:legendEntry>
      <c:legendEntry>
        <c:idx val="5"/>
        <c:delete val="1"/>
      </c:legendEntry>
      <c:legendEntry>
        <c:idx val="2"/>
        <c:delete val="1"/>
      </c:legendEntry>
      <c:legendEntry>
        <c:idx val="4"/>
        <c:delete val="1"/>
      </c:legendEntry>
      <c:legendEntry>
        <c:idx val="8"/>
        <c:delete val="1"/>
      </c:legendEntry>
      <c:legendEntry>
        <c:idx val="9"/>
        <c:delete val="1"/>
      </c:legendEntry>
      <c:layout/>
      <c:txPr>
        <a:bodyPr/>
        <a:lstStyle/>
        <a:p>
          <a:pPr>
            <a:defRPr sz="800"/>
          </a:pPr>
          <a:endParaRPr lang="fr-FR"/>
        </a:p>
      </c:txPr>
    </c:legend>
    <c:plotVisOnly val="1"/>
  </c:chart>
  <c:spPr>
    <a:solidFill>
      <a:schemeClr val="bg1">
        <a:lumMod val="95000"/>
      </a:schemeClr>
    </a:solidFill>
  </c:spPr>
  <c:printSettings>
    <c:headerFooter/>
    <c:pageMargins b="0.75000000000000311" l="0.70000000000000062" r="0.70000000000000062" t="0.75000000000000311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'PORTE 04'!$B$6</c:f>
          <c:strCache>
            <c:ptCount val="1"/>
            <c:pt idx="0">
              <c:v>EFFORTS DE PORTES - TRAIN N°0 - PORTE 04</c:v>
            </c:pt>
          </c:strCache>
        </c:strRef>
      </c:tx>
      <c:layout/>
    </c:title>
    <c:plotArea>
      <c:layout>
        <c:manualLayout>
          <c:layoutTarget val="inner"/>
          <c:xMode val="edge"/>
          <c:yMode val="edge"/>
          <c:x val="5.6561175896415815E-2"/>
          <c:y val="7.7543549381579466E-2"/>
          <c:w val="0.9014493777264504"/>
          <c:h val="0.81486361356501713"/>
        </c:manualLayout>
      </c:layout>
      <c:scatterChart>
        <c:scatterStyle val="smoothMarker"/>
        <c:ser>
          <c:idx val="0"/>
          <c:order val="0"/>
          <c:tx>
            <c:v>ALARME ALLER</c:v>
          </c:tx>
          <c:spPr>
            <a:ln w="31750"/>
          </c:spPr>
          <c:marker>
            <c:symbol val="none"/>
          </c:marker>
          <c:trendline>
            <c:name>SEUIL ALARME</c:nam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04'!$G$8:$H$8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1"/>
          <c:order val="1"/>
          <c:tx>
            <c:v>EFFORT TOTAL ALLER</c:v>
          </c:tx>
          <c:spPr>
            <a:ln w="31750">
              <a:solidFill>
                <a:schemeClr val="tx2">
                  <a:lumMod val="75000"/>
                </a:schemeClr>
              </a:solidFill>
            </a:ln>
          </c:spPr>
          <c:marker>
            <c:symbol val="circle"/>
            <c:size val="2"/>
            <c:spPr>
              <a:solidFill>
                <a:schemeClr val="tx2">
                  <a:lumMod val="20000"/>
                  <a:lumOff val="80000"/>
                </a:schemeClr>
              </a:solidFill>
              <a:ln>
                <a:noFill/>
              </a:ln>
            </c:spPr>
          </c:marker>
          <c:xVal>
            <c:numRef>
              <c:f>'PORTE 04'!$P$7:$P$7</c:f>
              <c:numCache>
                <c:formatCode>"    "General" mm"</c:formatCode>
                <c:ptCount val="1"/>
              </c:numCache>
            </c:numRef>
          </c:xVal>
          <c:yVal>
            <c:numRef>
              <c:f>'PORTE 04'!$S$7:$S$7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2"/>
          <c:order val="2"/>
          <c:tx>
            <c:v>DÉFAUT ALLER</c:v>
          </c:tx>
          <c:spPr>
            <a:ln w="31750"/>
          </c:spPr>
          <c:marker>
            <c:symbol val="none"/>
          </c:marker>
          <c:trendline>
            <c:name>SEUIL DÉFAUT</c:nam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04'!$G$9:$H$9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0652672"/>
        <c:axId val="200663040"/>
      </c:scatterChart>
      <c:scatterChart>
        <c:scatterStyle val="smoothMarker"/>
        <c:ser>
          <c:idx val="3"/>
          <c:order val="3"/>
          <c:tx>
            <c:v>EFFORT TOTAL RETOUR</c:v>
          </c:tx>
          <c:spPr>
            <a:ln w="31750">
              <a:solidFill>
                <a:srgbClr val="006600"/>
              </a:solidFill>
            </a:ln>
          </c:spPr>
          <c:marker>
            <c:symbol val="circle"/>
            <c:size val="2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</c:spPr>
          </c:marker>
          <c:xVal>
            <c:numRef>
              <c:f>'PORTE 04'!$V$7:$V$7</c:f>
              <c:numCache>
                <c:formatCode>General" mm"</c:formatCode>
                <c:ptCount val="1"/>
              </c:numCache>
            </c:numRef>
          </c:xVal>
          <c:yVal>
            <c:numRef>
              <c:f>'PORTE 04'!$Y$7:$Y$7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4"/>
          <c:order val="4"/>
          <c:tx>
            <c:v>ALARME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04'!$G$8:$H$8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v>DÉFAUT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04'!$G$9:$H$9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0666496"/>
        <c:axId val="200664960"/>
      </c:scatterChart>
      <c:valAx>
        <c:axId val="200652672"/>
        <c:scaling>
          <c:orientation val="minMax"/>
          <c:max val="900"/>
          <c:min val="0"/>
        </c:scaling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DÉPLACEMENT (mm)</a:t>
                </a:r>
              </a:p>
            </c:rich>
          </c:tx>
          <c:layout/>
        </c:title>
        <c:numFmt formatCode="General" sourceLinked="0"/>
        <c:majorTickMark val="in"/>
        <c:minorTickMark val="in"/>
        <c:tickLblPos val="nextTo"/>
        <c:txPr>
          <a:bodyPr rot="0" vert="horz" anchor="ctr" anchorCtr="0"/>
          <a:lstStyle/>
          <a:p>
            <a:pPr>
              <a:defRPr/>
            </a:pPr>
            <a:endParaRPr lang="fr-FR"/>
          </a:p>
        </c:txPr>
        <c:crossAx val="200663040"/>
        <c:crossesAt val="0"/>
        <c:crossBetween val="midCat"/>
        <c:majorUnit val="150"/>
      </c:valAx>
      <c:valAx>
        <c:axId val="200663040"/>
        <c:scaling>
          <c:orientation val="minMax"/>
          <c:max val="180"/>
          <c:min val="-18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EFFORT (N)</a:t>
                </a:r>
              </a:p>
            </c:rich>
          </c:tx>
          <c:layout>
            <c:manualLayout>
              <c:xMode val="edge"/>
              <c:yMode val="edge"/>
              <c:x val="1.359116491724372E-2"/>
              <c:y val="2.6710477930513041E-2"/>
            </c:manualLayout>
          </c:layout>
        </c:title>
        <c:numFmt formatCode="General;General;" sourceLinked="1"/>
        <c:tickLblPos val="nextTo"/>
        <c:crossAx val="200652672"/>
        <c:crosses val="autoZero"/>
        <c:crossBetween val="midCat"/>
        <c:majorUnit val="20"/>
      </c:valAx>
      <c:valAx>
        <c:axId val="200664960"/>
        <c:scaling>
          <c:orientation val="maxMin"/>
          <c:max val="180"/>
          <c:min val="-180"/>
        </c:scaling>
        <c:delete val="1"/>
        <c:axPos val="r"/>
        <c:numFmt formatCode="General&quot; N&quot;" sourceLinked="1"/>
        <c:tickLblPos val="nextTo"/>
        <c:crossAx val="200666496"/>
        <c:crosses val="max"/>
        <c:crossBetween val="midCat"/>
      </c:valAx>
      <c:valAx>
        <c:axId val="200666496"/>
        <c:scaling>
          <c:orientation val="minMax"/>
        </c:scaling>
        <c:delete val="1"/>
        <c:axPos val="t"/>
        <c:numFmt formatCode="General&quot; mm&quot;" sourceLinked="1"/>
        <c:tickLblPos val="nextTo"/>
        <c:crossAx val="200664960"/>
        <c:crossesAt val="0"/>
        <c:crossBetween val="midCat"/>
      </c:valAx>
      <c:spPr>
        <a:ln w="19050">
          <a:solidFill>
            <a:schemeClr val="tx1">
              <a:lumMod val="95000"/>
              <a:lumOff val="5000"/>
            </a:schemeClr>
          </a:solidFill>
        </a:ln>
      </c:spPr>
    </c:plotArea>
    <c:legend>
      <c:legendPos val="b"/>
      <c:legendEntry>
        <c:idx val="0"/>
        <c:delete val="1"/>
      </c:legendEntry>
      <c:legendEntry>
        <c:idx val="2"/>
        <c:delete val="1"/>
      </c:legendEntry>
      <c:legendEntry>
        <c:idx val="4"/>
        <c:delete val="1"/>
      </c:legendEntry>
      <c:legendEntry>
        <c:idx val="8"/>
        <c:delete val="1"/>
      </c:legendEntry>
      <c:legendEntry>
        <c:idx val="9"/>
        <c:delete val="1"/>
      </c:legendEntry>
      <c:legendEntry>
        <c:idx val="5"/>
        <c:delete val="1"/>
      </c:legendEntry>
      <c:layout/>
      <c:txPr>
        <a:bodyPr/>
        <a:lstStyle/>
        <a:p>
          <a:pPr>
            <a:defRPr sz="800"/>
          </a:pPr>
          <a:endParaRPr lang="fr-FR"/>
        </a:p>
      </c:txPr>
    </c:legend>
    <c:plotVisOnly val="1"/>
  </c:chart>
  <c:spPr>
    <a:solidFill>
      <a:schemeClr val="bg1">
        <a:lumMod val="95000"/>
      </a:schemeClr>
    </a:solidFill>
  </c:spPr>
  <c:printSettings>
    <c:headerFooter/>
    <c:pageMargins b="0.75000000000000333" l="0.70000000000000062" r="0.70000000000000062" t="0.75000000000000333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'PORTE 05'!$B$6</c:f>
          <c:strCache>
            <c:ptCount val="1"/>
            <c:pt idx="0">
              <c:v>EFFORTS DE PORTES - TRAIN N°0 - PORTE 05</c:v>
            </c:pt>
          </c:strCache>
        </c:strRef>
      </c:tx>
      <c:layout/>
    </c:title>
    <c:plotArea>
      <c:layout>
        <c:manualLayout>
          <c:layoutTarget val="inner"/>
          <c:xMode val="edge"/>
          <c:yMode val="edge"/>
          <c:x val="5.6561175896415815E-2"/>
          <c:y val="7.7543549381579466E-2"/>
          <c:w val="0.9014493777264504"/>
          <c:h val="0.81486361356501669"/>
        </c:manualLayout>
      </c:layout>
      <c:scatterChart>
        <c:scatterStyle val="smoothMarker"/>
        <c:ser>
          <c:idx val="0"/>
          <c:order val="0"/>
          <c:tx>
            <c:v>ALARME ALLER</c:v>
          </c:tx>
          <c:spPr>
            <a:ln w="31750"/>
          </c:spPr>
          <c:marker>
            <c:symbol val="none"/>
          </c:marker>
          <c:trendline>
            <c:name>SEUIL ALARME</c:nam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05'!$G$8:$H$8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1"/>
          <c:order val="1"/>
          <c:tx>
            <c:v>EFFORT TOTAL ALLER</c:v>
          </c:tx>
          <c:spPr>
            <a:ln w="31750">
              <a:solidFill>
                <a:schemeClr val="tx2">
                  <a:lumMod val="75000"/>
                </a:schemeClr>
              </a:solidFill>
            </a:ln>
          </c:spPr>
          <c:marker>
            <c:symbol val="circle"/>
            <c:size val="2"/>
            <c:spPr>
              <a:solidFill>
                <a:schemeClr val="tx2">
                  <a:lumMod val="20000"/>
                  <a:lumOff val="80000"/>
                </a:schemeClr>
              </a:solidFill>
              <a:ln>
                <a:noFill/>
              </a:ln>
            </c:spPr>
          </c:marker>
          <c:xVal>
            <c:numRef>
              <c:f>'PORTE 05'!$P$7:$P$7</c:f>
              <c:numCache>
                <c:formatCode>"    "General" mm"</c:formatCode>
                <c:ptCount val="1"/>
              </c:numCache>
            </c:numRef>
          </c:xVal>
          <c:yVal>
            <c:numRef>
              <c:f>'PORTE 05'!$S$7:$S$7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2"/>
          <c:order val="2"/>
          <c:tx>
            <c:v>DÉFAUT ALLER</c:v>
          </c:tx>
          <c:spPr>
            <a:ln w="31750"/>
          </c:spPr>
          <c:marker>
            <c:symbol val="none"/>
          </c:marker>
          <c:trendline>
            <c:name>SEUIL DÉFAUT</c:nam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05'!$G$9:$H$9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0894720"/>
        <c:axId val="200905088"/>
      </c:scatterChart>
      <c:scatterChart>
        <c:scatterStyle val="smoothMarker"/>
        <c:ser>
          <c:idx val="3"/>
          <c:order val="3"/>
          <c:tx>
            <c:v>EFFORT TOTAL RETOUR</c:v>
          </c:tx>
          <c:spPr>
            <a:ln w="31750">
              <a:solidFill>
                <a:srgbClr val="006600"/>
              </a:solidFill>
            </a:ln>
          </c:spPr>
          <c:marker>
            <c:symbol val="circle"/>
            <c:size val="2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</c:spPr>
          </c:marker>
          <c:xVal>
            <c:numRef>
              <c:f>'PORTE 05'!$V$7:$V$7</c:f>
              <c:numCache>
                <c:formatCode>General" mm"</c:formatCode>
                <c:ptCount val="1"/>
              </c:numCache>
            </c:numRef>
          </c:xVal>
          <c:yVal>
            <c:numRef>
              <c:f>'PORTE 05'!$Y$7:$Y$7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4"/>
          <c:order val="4"/>
          <c:tx>
            <c:v>ALARME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05'!$G$8:$H$8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v>DÉFAUT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05'!$G$9:$H$9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0916992"/>
        <c:axId val="200907008"/>
      </c:scatterChart>
      <c:valAx>
        <c:axId val="200894720"/>
        <c:scaling>
          <c:orientation val="minMax"/>
          <c:max val="900"/>
          <c:min val="0"/>
        </c:scaling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DÉPLACEMENT (mm)</a:t>
                </a:r>
              </a:p>
            </c:rich>
          </c:tx>
          <c:layout/>
        </c:title>
        <c:numFmt formatCode="General" sourceLinked="0"/>
        <c:majorTickMark val="in"/>
        <c:minorTickMark val="in"/>
        <c:tickLblPos val="nextTo"/>
        <c:txPr>
          <a:bodyPr rot="0" vert="horz" anchor="ctr" anchorCtr="0"/>
          <a:lstStyle/>
          <a:p>
            <a:pPr>
              <a:defRPr/>
            </a:pPr>
            <a:endParaRPr lang="fr-FR"/>
          </a:p>
        </c:txPr>
        <c:crossAx val="200905088"/>
        <c:crossesAt val="0"/>
        <c:crossBetween val="midCat"/>
        <c:majorUnit val="150"/>
      </c:valAx>
      <c:valAx>
        <c:axId val="200905088"/>
        <c:scaling>
          <c:orientation val="minMax"/>
          <c:max val="180"/>
          <c:min val="-18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EFFORT (N)</a:t>
                </a:r>
              </a:p>
            </c:rich>
          </c:tx>
          <c:layout>
            <c:manualLayout>
              <c:xMode val="edge"/>
              <c:yMode val="edge"/>
              <c:x val="1.359116491724372E-2"/>
              <c:y val="2.6710477930513041E-2"/>
            </c:manualLayout>
          </c:layout>
        </c:title>
        <c:numFmt formatCode="General;General;" sourceLinked="1"/>
        <c:tickLblPos val="nextTo"/>
        <c:crossAx val="200894720"/>
        <c:crosses val="autoZero"/>
        <c:crossBetween val="midCat"/>
        <c:majorUnit val="20"/>
      </c:valAx>
      <c:valAx>
        <c:axId val="200907008"/>
        <c:scaling>
          <c:orientation val="maxMin"/>
          <c:max val="180"/>
          <c:min val="-180"/>
        </c:scaling>
        <c:delete val="1"/>
        <c:axPos val="r"/>
        <c:numFmt formatCode="General&quot; N&quot;" sourceLinked="1"/>
        <c:tickLblPos val="nextTo"/>
        <c:crossAx val="200916992"/>
        <c:crosses val="max"/>
        <c:crossBetween val="midCat"/>
      </c:valAx>
      <c:valAx>
        <c:axId val="200916992"/>
        <c:scaling>
          <c:orientation val="minMax"/>
        </c:scaling>
        <c:delete val="1"/>
        <c:axPos val="t"/>
        <c:numFmt formatCode="General&quot; mm&quot;" sourceLinked="1"/>
        <c:tickLblPos val="nextTo"/>
        <c:crossAx val="200907008"/>
        <c:crossesAt val="0"/>
        <c:crossBetween val="midCat"/>
      </c:valAx>
      <c:spPr>
        <a:ln w="19050">
          <a:solidFill>
            <a:schemeClr val="tx1">
              <a:lumMod val="95000"/>
              <a:lumOff val="5000"/>
            </a:schemeClr>
          </a:solidFill>
        </a:ln>
      </c:spPr>
    </c:plotArea>
    <c:legend>
      <c:legendPos val="b"/>
      <c:legendEntry>
        <c:idx val="0"/>
        <c:delete val="1"/>
      </c:legendEntry>
      <c:legendEntry>
        <c:idx val="2"/>
        <c:delete val="1"/>
      </c:legendEntry>
      <c:legendEntry>
        <c:idx val="8"/>
        <c:delete val="1"/>
      </c:legendEntry>
      <c:legendEntry>
        <c:idx val="9"/>
        <c:delete val="1"/>
      </c:legendEntry>
      <c:legendEntry>
        <c:idx val="4"/>
        <c:delete val="1"/>
      </c:legendEntry>
      <c:legendEntry>
        <c:idx val="5"/>
        <c:delete val="1"/>
      </c:legendEntry>
      <c:layout/>
      <c:txPr>
        <a:bodyPr/>
        <a:lstStyle/>
        <a:p>
          <a:pPr>
            <a:defRPr sz="800"/>
          </a:pPr>
          <a:endParaRPr lang="fr-FR"/>
        </a:p>
      </c:txPr>
    </c:legend>
    <c:plotVisOnly val="1"/>
  </c:chart>
  <c:spPr>
    <a:solidFill>
      <a:schemeClr val="bg1">
        <a:lumMod val="95000"/>
      </a:schemeClr>
    </a:solidFill>
  </c:spPr>
  <c:printSettings>
    <c:headerFooter/>
    <c:pageMargins b="0.75000000000000289" l="0.70000000000000062" r="0.70000000000000062" t="0.75000000000000289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'PORTE 06'!$B$6</c:f>
          <c:strCache>
            <c:ptCount val="1"/>
            <c:pt idx="0">
              <c:v>EFFORTS DE PORTES - TRAIN N°0 - PORTE 06</c:v>
            </c:pt>
          </c:strCache>
        </c:strRef>
      </c:tx>
      <c:layout/>
    </c:title>
    <c:plotArea>
      <c:layout>
        <c:manualLayout>
          <c:layoutTarget val="inner"/>
          <c:xMode val="edge"/>
          <c:yMode val="edge"/>
          <c:x val="5.6561175896415815E-2"/>
          <c:y val="7.7543549381579466E-2"/>
          <c:w val="0.9014493777264504"/>
          <c:h val="0.81486361356501691"/>
        </c:manualLayout>
      </c:layout>
      <c:scatterChart>
        <c:scatterStyle val="smoothMarker"/>
        <c:ser>
          <c:idx val="0"/>
          <c:order val="0"/>
          <c:tx>
            <c:v>ALARME ALLER</c:v>
          </c:tx>
          <c:spPr>
            <a:ln w="31750"/>
          </c:spPr>
          <c:marker>
            <c:symbol val="none"/>
          </c:marker>
          <c:trendline>
            <c:name>SEUIL ALARME</c:nam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06'!$G$8:$H$8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1"/>
          <c:order val="1"/>
          <c:tx>
            <c:v>EFFORT TOTAL ALLER</c:v>
          </c:tx>
          <c:spPr>
            <a:ln w="31750">
              <a:solidFill>
                <a:schemeClr val="tx2">
                  <a:lumMod val="75000"/>
                </a:schemeClr>
              </a:solidFill>
            </a:ln>
          </c:spPr>
          <c:marker>
            <c:symbol val="circle"/>
            <c:size val="2"/>
            <c:spPr>
              <a:solidFill>
                <a:schemeClr val="tx2">
                  <a:lumMod val="20000"/>
                  <a:lumOff val="80000"/>
                </a:schemeClr>
              </a:solidFill>
              <a:ln>
                <a:noFill/>
              </a:ln>
            </c:spPr>
          </c:marker>
          <c:xVal>
            <c:numRef>
              <c:f>'PORTE 06'!$P$7:$P$7</c:f>
              <c:numCache>
                <c:formatCode>"    "General" mm"</c:formatCode>
                <c:ptCount val="1"/>
              </c:numCache>
            </c:numRef>
          </c:xVal>
          <c:yVal>
            <c:numRef>
              <c:f>'PORTE 06'!$S$7:$S$7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2"/>
          <c:order val="2"/>
          <c:tx>
            <c:v>DÉFAUT ALLER</c:v>
          </c:tx>
          <c:spPr>
            <a:ln w="31750"/>
          </c:spPr>
          <c:marker>
            <c:symbol val="none"/>
          </c:marker>
          <c:trendline>
            <c:name>SEUIL DÉFAUT</c:nam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06'!$G$9:$H$9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1144960"/>
        <c:axId val="201155328"/>
      </c:scatterChart>
      <c:scatterChart>
        <c:scatterStyle val="smoothMarker"/>
        <c:ser>
          <c:idx val="3"/>
          <c:order val="3"/>
          <c:tx>
            <c:v>EFFORT TOTAL RETOUR</c:v>
          </c:tx>
          <c:spPr>
            <a:ln w="31750">
              <a:solidFill>
                <a:srgbClr val="006600"/>
              </a:solidFill>
            </a:ln>
          </c:spPr>
          <c:marker>
            <c:symbol val="circle"/>
            <c:size val="2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</c:spPr>
          </c:marker>
          <c:xVal>
            <c:numRef>
              <c:f>'PORTE 06'!$V$7:$V$7</c:f>
              <c:numCache>
                <c:formatCode>General" mm"</c:formatCode>
                <c:ptCount val="1"/>
              </c:numCache>
            </c:numRef>
          </c:xVal>
          <c:yVal>
            <c:numRef>
              <c:f>'PORTE 06'!$Y$7:$Y$7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4"/>
          <c:order val="4"/>
          <c:tx>
            <c:v>ALARME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06'!$G$8:$H$8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v>DÉFAUT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06'!$G$9:$H$9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1171328"/>
        <c:axId val="201157248"/>
      </c:scatterChart>
      <c:valAx>
        <c:axId val="201144960"/>
        <c:scaling>
          <c:orientation val="minMax"/>
          <c:max val="900"/>
          <c:min val="0"/>
        </c:scaling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DÉPLACEMENT (mm)</a:t>
                </a:r>
              </a:p>
            </c:rich>
          </c:tx>
          <c:layout/>
        </c:title>
        <c:numFmt formatCode="General" sourceLinked="0"/>
        <c:majorTickMark val="in"/>
        <c:minorTickMark val="in"/>
        <c:tickLblPos val="nextTo"/>
        <c:txPr>
          <a:bodyPr rot="0" vert="horz" anchor="ctr" anchorCtr="0"/>
          <a:lstStyle/>
          <a:p>
            <a:pPr>
              <a:defRPr/>
            </a:pPr>
            <a:endParaRPr lang="fr-FR"/>
          </a:p>
        </c:txPr>
        <c:crossAx val="201155328"/>
        <c:crossesAt val="0"/>
        <c:crossBetween val="midCat"/>
        <c:majorUnit val="150"/>
      </c:valAx>
      <c:valAx>
        <c:axId val="201155328"/>
        <c:scaling>
          <c:orientation val="minMax"/>
          <c:max val="180"/>
          <c:min val="-18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EFFORT (N)</a:t>
                </a:r>
              </a:p>
            </c:rich>
          </c:tx>
          <c:layout>
            <c:manualLayout>
              <c:xMode val="edge"/>
              <c:yMode val="edge"/>
              <c:x val="1.359116491724372E-2"/>
              <c:y val="2.6710477930513041E-2"/>
            </c:manualLayout>
          </c:layout>
        </c:title>
        <c:numFmt formatCode="General;General;" sourceLinked="1"/>
        <c:tickLblPos val="nextTo"/>
        <c:crossAx val="201144960"/>
        <c:crosses val="autoZero"/>
        <c:crossBetween val="midCat"/>
        <c:majorUnit val="20"/>
      </c:valAx>
      <c:valAx>
        <c:axId val="201157248"/>
        <c:scaling>
          <c:orientation val="maxMin"/>
          <c:max val="180"/>
          <c:min val="-180"/>
        </c:scaling>
        <c:delete val="1"/>
        <c:axPos val="r"/>
        <c:numFmt formatCode="General&quot; N&quot;" sourceLinked="1"/>
        <c:tickLblPos val="nextTo"/>
        <c:crossAx val="201171328"/>
        <c:crosses val="max"/>
        <c:crossBetween val="midCat"/>
      </c:valAx>
      <c:valAx>
        <c:axId val="201171328"/>
        <c:scaling>
          <c:orientation val="minMax"/>
        </c:scaling>
        <c:delete val="1"/>
        <c:axPos val="t"/>
        <c:numFmt formatCode="General&quot; mm&quot;" sourceLinked="1"/>
        <c:tickLblPos val="nextTo"/>
        <c:crossAx val="201157248"/>
        <c:crossesAt val="0"/>
        <c:crossBetween val="midCat"/>
      </c:valAx>
      <c:spPr>
        <a:ln w="19050">
          <a:solidFill>
            <a:schemeClr val="tx1">
              <a:lumMod val="95000"/>
              <a:lumOff val="5000"/>
            </a:schemeClr>
          </a:solidFill>
        </a:ln>
      </c:spPr>
    </c:plotArea>
    <c:legend>
      <c:legendPos val="b"/>
      <c:legendEntry>
        <c:idx val="0"/>
        <c:delete val="1"/>
      </c:legendEntry>
      <c:legendEntry>
        <c:idx val="8"/>
        <c:delete val="1"/>
      </c:legendEntry>
      <c:legendEntry>
        <c:idx val="9"/>
        <c:delete val="1"/>
      </c:legendEntry>
      <c:legendEntry>
        <c:idx val="2"/>
        <c:delete val="1"/>
      </c:legendEntry>
      <c:legendEntry>
        <c:idx val="4"/>
        <c:delete val="1"/>
      </c:legendEntry>
      <c:legendEntry>
        <c:idx val="5"/>
        <c:delete val="1"/>
      </c:legendEntry>
      <c:layout/>
      <c:txPr>
        <a:bodyPr/>
        <a:lstStyle/>
        <a:p>
          <a:pPr>
            <a:defRPr sz="800"/>
          </a:pPr>
          <a:endParaRPr lang="fr-FR"/>
        </a:p>
      </c:txPr>
    </c:legend>
    <c:plotVisOnly val="1"/>
  </c:chart>
  <c:spPr>
    <a:solidFill>
      <a:schemeClr val="bg1">
        <a:lumMod val="95000"/>
      </a:schemeClr>
    </a:solidFill>
  </c:spPr>
  <c:printSettings>
    <c:headerFooter/>
    <c:pageMargins b="0.75000000000000311" l="0.70000000000000062" r="0.70000000000000062" t="0.75000000000000311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'PORTE 07'!$B$6</c:f>
          <c:strCache>
            <c:ptCount val="1"/>
            <c:pt idx="0">
              <c:v>EFFORTS DE PORTES - TRAIN N°0 - PORTE 07</c:v>
            </c:pt>
          </c:strCache>
        </c:strRef>
      </c:tx>
      <c:layout/>
    </c:title>
    <c:plotArea>
      <c:layout>
        <c:manualLayout>
          <c:layoutTarget val="inner"/>
          <c:xMode val="edge"/>
          <c:yMode val="edge"/>
          <c:x val="5.6561175896415815E-2"/>
          <c:y val="7.7543549381579466E-2"/>
          <c:w val="0.9014493777264504"/>
          <c:h val="0.81486361356501713"/>
        </c:manualLayout>
      </c:layout>
      <c:scatterChart>
        <c:scatterStyle val="smoothMarker"/>
        <c:ser>
          <c:idx val="0"/>
          <c:order val="0"/>
          <c:tx>
            <c:v>ALARME ALLER</c:v>
          </c:tx>
          <c:spPr>
            <a:ln w="31750"/>
          </c:spPr>
          <c:marker>
            <c:symbol val="none"/>
          </c:marker>
          <c:trendline>
            <c:name>SEUIL ALARME</c:nam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07'!$G$8:$H$8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1"/>
          <c:order val="1"/>
          <c:tx>
            <c:v>EFFORT TOTAL ALLER</c:v>
          </c:tx>
          <c:spPr>
            <a:ln w="31750">
              <a:solidFill>
                <a:schemeClr val="tx2">
                  <a:lumMod val="75000"/>
                </a:schemeClr>
              </a:solidFill>
            </a:ln>
          </c:spPr>
          <c:marker>
            <c:symbol val="circle"/>
            <c:size val="2"/>
            <c:spPr>
              <a:solidFill>
                <a:schemeClr val="tx2">
                  <a:lumMod val="20000"/>
                  <a:lumOff val="80000"/>
                </a:schemeClr>
              </a:solidFill>
              <a:ln>
                <a:noFill/>
              </a:ln>
            </c:spPr>
          </c:marker>
          <c:xVal>
            <c:numRef>
              <c:f>'PORTE 07'!$P$7:$P$7</c:f>
              <c:numCache>
                <c:formatCode>"    "General" mm"</c:formatCode>
                <c:ptCount val="1"/>
              </c:numCache>
            </c:numRef>
          </c:xVal>
          <c:yVal>
            <c:numRef>
              <c:f>'PORTE 07'!$S$7:$S$7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2"/>
          <c:order val="2"/>
          <c:tx>
            <c:v>DÉFAUT ALLER</c:v>
          </c:tx>
          <c:spPr>
            <a:ln w="31750"/>
          </c:spPr>
          <c:marker>
            <c:symbol val="none"/>
          </c:marker>
          <c:trendline>
            <c:name>SEUIL DÉFAUT</c:nam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07'!$G$9:$H$9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1563136"/>
        <c:axId val="201577600"/>
      </c:scatterChart>
      <c:scatterChart>
        <c:scatterStyle val="smoothMarker"/>
        <c:ser>
          <c:idx val="3"/>
          <c:order val="3"/>
          <c:tx>
            <c:v>EFFORT TOTAL RETOUR</c:v>
          </c:tx>
          <c:spPr>
            <a:ln w="31750">
              <a:solidFill>
                <a:srgbClr val="006600"/>
              </a:solidFill>
            </a:ln>
          </c:spPr>
          <c:marker>
            <c:symbol val="circle"/>
            <c:size val="2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</c:spPr>
          </c:marker>
          <c:xVal>
            <c:numRef>
              <c:f>'PORTE 07'!$V$7:$V$7</c:f>
              <c:numCache>
                <c:formatCode>General" mm"</c:formatCode>
                <c:ptCount val="1"/>
              </c:numCache>
            </c:numRef>
          </c:xVal>
          <c:yVal>
            <c:numRef>
              <c:f>'PORTE 07'!$Y$7:$Y$7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4"/>
          <c:order val="4"/>
          <c:tx>
            <c:v>ALARME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07'!$G$8:$H$8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v>DÉFAUT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07'!$G$9:$H$9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1458432"/>
        <c:axId val="201579520"/>
      </c:scatterChart>
      <c:valAx>
        <c:axId val="201563136"/>
        <c:scaling>
          <c:orientation val="minMax"/>
          <c:max val="900"/>
          <c:min val="0"/>
        </c:scaling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DÉPLACEMENT (mm)</a:t>
                </a:r>
              </a:p>
            </c:rich>
          </c:tx>
          <c:layout/>
        </c:title>
        <c:numFmt formatCode="General" sourceLinked="0"/>
        <c:majorTickMark val="in"/>
        <c:minorTickMark val="in"/>
        <c:tickLblPos val="nextTo"/>
        <c:txPr>
          <a:bodyPr rot="0" vert="horz" anchor="ctr" anchorCtr="0"/>
          <a:lstStyle/>
          <a:p>
            <a:pPr>
              <a:defRPr/>
            </a:pPr>
            <a:endParaRPr lang="fr-FR"/>
          </a:p>
        </c:txPr>
        <c:crossAx val="201577600"/>
        <c:crossesAt val="0"/>
        <c:crossBetween val="midCat"/>
        <c:majorUnit val="150"/>
      </c:valAx>
      <c:valAx>
        <c:axId val="201577600"/>
        <c:scaling>
          <c:orientation val="minMax"/>
          <c:max val="180"/>
          <c:min val="-18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EFFORT (N)</a:t>
                </a:r>
              </a:p>
            </c:rich>
          </c:tx>
          <c:layout>
            <c:manualLayout>
              <c:xMode val="edge"/>
              <c:yMode val="edge"/>
              <c:x val="1.359116491724372E-2"/>
              <c:y val="2.6710477930513041E-2"/>
            </c:manualLayout>
          </c:layout>
        </c:title>
        <c:numFmt formatCode="General;General;" sourceLinked="1"/>
        <c:tickLblPos val="nextTo"/>
        <c:crossAx val="201563136"/>
        <c:crosses val="autoZero"/>
        <c:crossBetween val="midCat"/>
        <c:majorUnit val="20"/>
      </c:valAx>
      <c:valAx>
        <c:axId val="201579520"/>
        <c:scaling>
          <c:orientation val="maxMin"/>
          <c:max val="180"/>
          <c:min val="-180"/>
        </c:scaling>
        <c:delete val="1"/>
        <c:axPos val="r"/>
        <c:numFmt formatCode="General&quot; N&quot;" sourceLinked="1"/>
        <c:tickLblPos val="nextTo"/>
        <c:crossAx val="201458432"/>
        <c:crosses val="max"/>
        <c:crossBetween val="midCat"/>
      </c:valAx>
      <c:valAx>
        <c:axId val="201458432"/>
        <c:scaling>
          <c:orientation val="minMax"/>
        </c:scaling>
        <c:delete val="1"/>
        <c:axPos val="t"/>
        <c:numFmt formatCode="General&quot; mm&quot;" sourceLinked="1"/>
        <c:tickLblPos val="nextTo"/>
        <c:crossAx val="201579520"/>
        <c:crossesAt val="0"/>
        <c:crossBetween val="midCat"/>
      </c:valAx>
      <c:spPr>
        <a:ln w="19050">
          <a:solidFill>
            <a:schemeClr val="tx1">
              <a:lumMod val="95000"/>
              <a:lumOff val="5000"/>
            </a:schemeClr>
          </a:solidFill>
        </a:ln>
      </c:spPr>
    </c:plotArea>
    <c:legend>
      <c:legendPos val="b"/>
      <c:legendEntry>
        <c:idx val="0"/>
        <c:delete val="1"/>
      </c:legendEntry>
      <c:legendEntry>
        <c:idx val="2"/>
        <c:delete val="1"/>
      </c:legendEntry>
      <c:legendEntry>
        <c:idx val="8"/>
        <c:delete val="1"/>
      </c:legendEntry>
      <c:legendEntry>
        <c:idx val="9"/>
        <c:delete val="1"/>
      </c:legendEntry>
      <c:legendEntry>
        <c:idx val="4"/>
        <c:delete val="1"/>
      </c:legendEntry>
      <c:legendEntry>
        <c:idx val="5"/>
        <c:delete val="1"/>
      </c:legendEntry>
      <c:layout/>
      <c:txPr>
        <a:bodyPr/>
        <a:lstStyle/>
        <a:p>
          <a:pPr>
            <a:defRPr sz="800"/>
          </a:pPr>
          <a:endParaRPr lang="fr-FR"/>
        </a:p>
      </c:txPr>
    </c:legend>
    <c:plotVisOnly val="1"/>
  </c:chart>
  <c:spPr>
    <a:solidFill>
      <a:schemeClr val="bg1">
        <a:lumMod val="95000"/>
      </a:schemeClr>
    </a:solidFill>
  </c:spPr>
  <c:printSettings>
    <c:headerFooter/>
    <c:pageMargins b="0.75000000000000333" l="0.70000000000000062" r="0.70000000000000062" t="0.75000000000000333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'PORTE 08'!$B$6</c:f>
          <c:strCache>
            <c:ptCount val="1"/>
            <c:pt idx="0">
              <c:v>EFFORTS DE PORTES - TRAIN N°0 - PORTE 08</c:v>
            </c:pt>
          </c:strCache>
        </c:strRef>
      </c:tx>
      <c:layout/>
    </c:title>
    <c:plotArea>
      <c:layout>
        <c:manualLayout>
          <c:layoutTarget val="inner"/>
          <c:xMode val="edge"/>
          <c:yMode val="edge"/>
          <c:x val="5.6561175896415815E-2"/>
          <c:y val="7.7543549381579466E-2"/>
          <c:w val="0.9014493777264504"/>
          <c:h val="0.81486361356501735"/>
        </c:manualLayout>
      </c:layout>
      <c:scatterChart>
        <c:scatterStyle val="smoothMarker"/>
        <c:ser>
          <c:idx val="0"/>
          <c:order val="0"/>
          <c:tx>
            <c:v>ALARME ALLER</c:v>
          </c:tx>
          <c:spPr>
            <a:ln w="31750"/>
          </c:spPr>
          <c:marker>
            <c:symbol val="none"/>
          </c:marker>
          <c:trendline>
            <c:name>SEUIL ALARME</c:nam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08'!$G$8:$H$8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1"/>
          <c:order val="1"/>
          <c:tx>
            <c:v>EFFORT TOTAL ALLER</c:v>
          </c:tx>
          <c:spPr>
            <a:ln w="31750">
              <a:solidFill>
                <a:schemeClr val="tx2">
                  <a:lumMod val="75000"/>
                </a:schemeClr>
              </a:solidFill>
            </a:ln>
          </c:spPr>
          <c:marker>
            <c:symbol val="circle"/>
            <c:size val="2"/>
            <c:spPr>
              <a:solidFill>
                <a:schemeClr val="tx2">
                  <a:lumMod val="20000"/>
                  <a:lumOff val="80000"/>
                </a:schemeClr>
              </a:solidFill>
              <a:ln>
                <a:noFill/>
              </a:ln>
            </c:spPr>
          </c:marker>
          <c:xVal>
            <c:numRef>
              <c:f>'PORTE 08'!$P$7:$P$7</c:f>
              <c:numCache>
                <c:formatCode>"    "General" mm"</c:formatCode>
                <c:ptCount val="1"/>
              </c:numCache>
            </c:numRef>
          </c:xVal>
          <c:yVal>
            <c:numRef>
              <c:f>'PORTE 08'!$S$7:$S$7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2"/>
          <c:order val="2"/>
          <c:tx>
            <c:v>DÉFAUT ALLER</c:v>
          </c:tx>
          <c:spPr>
            <a:ln w="31750"/>
          </c:spPr>
          <c:marker>
            <c:symbol val="none"/>
          </c:marker>
          <c:trendline>
            <c:name>SEUIL DÉFAUT</c:nam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08'!$G$9:$H$9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1772416"/>
        <c:axId val="201655808"/>
      </c:scatterChart>
      <c:scatterChart>
        <c:scatterStyle val="smoothMarker"/>
        <c:ser>
          <c:idx val="3"/>
          <c:order val="3"/>
          <c:tx>
            <c:v>EFFORT TOTAL RETOUR</c:v>
          </c:tx>
          <c:spPr>
            <a:ln w="31750">
              <a:solidFill>
                <a:srgbClr val="006600"/>
              </a:solidFill>
            </a:ln>
          </c:spPr>
          <c:marker>
            <c:symbol val="circle"/>
            <c:size val="2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</c:spPr>
          </c:marker>
          <c:xVal>
            <c:numRef>
              <c:f>'PORTE 08'!$V$7:$V$7</c:f>
              <c:numCache>
                <c:formatCode>General" mm"</c:formatCode>
                <c:ptCount val="1"/>
              </c:numCache>
            </c:numRef>
          </c:xVal>
          <c:yVal>
            <c:numRef>
              <c:f>'PORTE 08'!$Y$7:$Y$7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4"/>
          <c:order val="4"/>
          <c:tx>
            <c:v>ALARME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08'!$G$8:$H$8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v>DÉFAUT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08'!$G$9:$H$9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1663616"/>
        <c:axId val="201657728"/>
      </c:scatterChart>
      <c:valAx>
        <c:axId val="201772416"/>
        <c:scaling>
          <c:orientation val="minMax"/>
          <c:max val="900"/>
          <c:min val="0"/>
        </c:scaling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DÉPLACEMENT (mm)</a:t>
                </a:r>
              </a:p>
            </c:rich>
          </c:tx>
          <c:layout/>
        </c:title>
        <c:numFmt formatCode="General" sourceLinked="0"/>
        <c:majorTickMark val="in"/>
        <c:minorTickMark val="in"/>
        <c:tickLblPos val="nextTo"/>
        <c:txPr>
          <a:bodyPr rot="0" vert="horz" anchor="ctr" anchorCtr="0"/>
          <a:lstStyle/>
          <a:p>
            <a:pPr>
              <a:defRPr/>
            </a:pPr>
            <a:endParaRPr lang="fr-FR"/>
          </a:p>
        </c:txPr>
        <c:crossAx val="201655808"/>
        <c:crossesAt val="0"/>
        <c:crossBetween val="midCat"/>
        <c:majorUnit val="150"/>
      </c:valAx>
      <c:valAx>
        <c:axId val="201655808"/>
        <c:scaling>
          <c:orientation val="minMax"/>
          <c:max val="180"/>
          <c:min val="-18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EFFORT (N)</a:t>
                </a:r>
              </a:p>
            </c:rich>
          </c:tx>
          <c:layout>
            <c:manualLayout>
              <c:xMode val="edge"/>
              <c:yMode val="edge"/>
              <c:x val="1.359116491724372E-2"/>
              <c:y val="2.6710477930513041E-2"/>
            </c:manualLayout>
          </c:layout>
        </c:title>
        <c:numFmt formatCode="General;General;" sourceLinked="1"/>
        <c:tickLblPos val="nextTo"/>
        <c:crossAx val="201772416"/>
        <c:crosses val="autoZero"/>
        <c:crossBetween val="midCat"/>
        <c:majorUnit val="20"/>
      </c:valAx>
      <c:valAx>
        <c:axId val="201657728"/>
        <c:scaling>
          <c:orientation val="maxMin"/>
          <c:max val="180"/>
          <c:min val="-180"/>
        </c:scaling>
        <c:delete val="1"/>
        <c:axPos val="r"/>
        <c:numFmt formatCode="General&quot; N&quot;" sourceLinked="1"/>
        <c:tickLblPos val="nextTo"/>
        <c:crossAx val="201663616"/>
        <c:crosses val="max"/>
        <c:crossBetween val="midCat"/>
      </c:valAx>
      <c:valAx>
        <c:axId val="201663616"/>
        <c:scaling>
          <c:orientation val="minMax"/>
        </c:scaling>
        <c:delete val="1"/>
        <c:axPos val="t"/>
        <c:numFmt formatCode="General&quot; mm&quot;" sourceLinked="1"/>
        <c:tickLblPos val="nextTo"/>
        <c:crossAx val="201657728"/>
        <c:crossesAt val="0"/>
        <c:crossBetween val="midCat"/>
      </c:valAx>
      <c:spPr>
        <a:ln w="19050">
          <a:solidFill>
            <a:schemeClr val="tx1">
              <a:lumMod val="95000"/>
              <a:lumOff val="5000"/>
            </a:schemeClr>
          </a:solidFill>
        </a:ln>
      </c:spPr>
    </c:plotArea>
    <c:legend>
      <c:legendPos val="b"/>
      <c:legendEntry>
        <c:idx val="0"/>
        <c:delete val="1"/>
      </c:legendEntry>
      <c:legendEntry>
        <c:idx val="8"/>
        <c:delete val="1"/>
      </c:legendEntry>
      <c:legendEntry>
        <c:idx val="9"/>
        <c:delete val="1"/>
      </c:legendEntry>
      <c:legendEntry>
        <c:idx val="2"/>
        <c:delete val="1"/>
      </c:legendEntry>
      <c:legendEntry>
        <c:idx val="4"/>
        <c:delete val="1"/>
      </c:legendEntry>
      <c:legendEntry>
        <c:idx val="5"/>
        <c:delete val="1"/>
      </c:legendEntry>
      <c:layout/>
      <c:txPr>
        <a:bodyPr/>
        <a:lstStyle/>
        <a:p>
          <a:pPr>
            <a:defRPr sz="800"/>
          </a:pPr>
          <a:endParaRPr lang="fr-FR"/>
        </a:p>
      </c:txPr>
    </c:legend>
    <c:plotVisOnly val="1"/>
  </c:chart>
  <c:spPr>
    <a:solidFill>
      <a:schemeClr val="bg1">
        <a:lumMod val="95000"/>
      </a:schemeClr>
    </a:solidFill>
  </c:spPr>
  <c:printSettings>
    <c:headerFooter/>
    <c:pageMargins b="0.75000000000000355" l="0.70000000000000062" r="0.70000000000000062" t="0.75000000000000355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'PORTE 09'!$B$6</c:f>
          <c:strCache>
            <c:ptCount val="1"/>
            <c:pt idx="0">
              <c:v>EFFORTS DE PORTES - TRAIN N°0 - PORTE 09</c:v>
            </c:pt>
          </c:strCache>
        </c:strRef>
      </c:tx>
      <c:layout/>
    </c:title>
    <c:plotArea>
      <c:layout>
        <c:manualLayout>
          <c:layoutTarget val="inner"/>
          <c:xMode val="edge"/>
          <c:yMode val="edge"/>
          <c:x val="5.6561175896415815E-2"/>
          <c:y val="7.7543549381579466E-2"/>
          <c:w val="0.9014493777264504"/>
          <c:h val="0.81486361356501769"/>
        </c:manualLayout>
      </c:layout>
      <c:scatterChart>
        <c:scatterStyle val="smoothMarker"/>
        <c:ser>
          <c:idx val="0"/>
          <c:order val="0"/>
          <c:tx>
            <c:v>ALARME ALLER</c:v>
          </c:tx>
          <c:spPr>
            <a:ln w="31750"/>
          </c:spPr>
          <c:marker>
            <c:symbol val="none"/>
          </c:marker>
          <c:trendline>
            <c:name>SEUIL ALARME</c:nam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09'!$G$8:$H$8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1"/>
          <c:order val="1"/>
          <c:tx>
            <c:v>EFFORT TOTAL ALLER</c:v>
          </c:tx>
          <c:spPr>
            <a:ln w="31750">
              <a:solidFill>
                <a:schemeClr val="tx2">
                  <a:lumMod val="75000"/>
                </a:schemeClr>
              </a:solidFill>
            </a:ln>
          </c:spPr>
          <c:marker>
            <c:symbol val="circle"/>
            <c:size val="2"/>
            <c:spPr>
              <a:solidFill>
                <a:schemeClr val="tx2">
                  <a:lumMod val="20000"/>
                  <a:lumOff val="80000"/>
                </a:schemeClr>
              </a:solidFill>
              <a:ln>
                <a:noFill/>
              </a:ln>
            </c:spPr>
          </c:marker>
          <c:xVal>
            <c:numRef>
              <c:f>'PORTE 09'!$P$7:$P$7</c:f>
              <c:numCache>
                <c:formatCode>"    "General" mm"</c:formatCode>
                <c:ptCount val="1"/>
              </c:numCache>
            </c:numRef>
          </c:xVal>
          <c:yVal>
            <c:numRef>
              <c:f>'PORTE 09'!$S$7:$S$7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2"/>
          <c:order val="2"/>
          <c:tx>
            <c:v>DÉFAUT ALLER</c:v>
          </c:tx>
          <c:spPr>
            <a:ln w="31750"/>
          </c:spPr>
          <c:marker>
            <c:symbol val="none"/>
          </c:marker>
          <c:trendline>
            <c:name>SEUIL DÉFAUT</c:nam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09'!$G$9:$H$9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1879552"/>
        <c:axId val="201881472"/>
      </c:scatterChart>
      <c:scatterChart>
        <c:scatterStyle val="smoothMarker"/>
        <c:ser>
          <c:idx val="3"/>
          <c:order val="3"/>
          <c:tx>
            <c:v>EFFORT TOTAL RETOUR</c:v>
          </c:tx>
          <c:spPr>
            <a:ln w="31750">
              <a:solidFill>
                <a:srgbClr val="006600"/>
              </a:solidFill>
            </a:ln>
          </c:spPr>
          <c:marker>
            <c:symbol val="circle"/>
            <c:size val="2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</c:spPr>
          </c:marker>
          <c:xVal>
            <c:numRef>
              <c:f>'PORTE 09'!$V$7:$V$7</c:f>
              <c:numCache>
                <c:formatCode>General" mm"</c:formatCode>
                <c:ptCount val="1"/>
              </c:numCache>
            </c:numRef>
          </c:xVal>
          <c:yVal>
            <c:numRef>
              <c:f>'PORTE 09'!$Y$7:$Y$7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4"/>
          <c:order val="4"/>
          <c:tx>
            <c:v>ALARME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09'!$G$8:$H$8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v>DÉFAUT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09'!$G$9:$H$9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1897472"/>
        <c:axId val="201895936"/>
      </c:scatterChart>
      <c:valAx>
        <c:axId val="201879552"/>
        <c:scaling>
          <c:orientation val="minMax"/>
          <c:max val="900"/>
          <c:min val="0"/>
        </c:scaling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DÉPLACEMENT (mm)</a:t>
                </a:r>
              </a:p>
            </c:rich>
          </c:tx>
          <c:layout/>
        </c:title>
        <c:numFmt formatCode="General" sourceLinked="0"/>
        <c:majorTickMark val="in"/>
        <c:minorTickMark val="in"/>
        <c:tickLblPos val="nextTo"/>
        <c:txPr>
          <a:bodyPr rot="0" vert="horz" anchor="ctr" anchorCtr="0"/>
          <a:lstStyle/>
          <a:p>
            <a:pPr>
              <a:defRPr/>
            </a:pPr>
            <a:endParaRPr lang="fr-FR"/>
          </a:p>
        </c:txPr>
        <c:crossAx val="201881472"/>
        <c:crossesAt val="0"/>
        <c:crossBetween val="midCat"/>
        <c:majorUnit val="150"/>
      </c:valAx>
      <c:valAx>
        <c:axId val="201881472"/>
        <c:scaling>
          <c:orientation val="minMax"/>
          <c:max val="180"/>
          <c:min val="-18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EFFORT (N)</a:t>
                </a:r>
              </a:p>
            </c:rich>
          </c:tx>
          <c:layout>
            <c:manualLayout>
              <c:xMode val="edge"/>
              <c:yMode val="edge"/>
              <c:x val="1.359116491724372E-2"/>
              <c:y val="2.6710477930513041E-2"/>
            </c:manualLayout>
          </c:layout>
        </c:title>
        <c:numFmt formatCode="General;General;" sourceLinked="1"/>
        <c:tickLblPos val="nextTo"/>
        <c:crossAx val="201879552"/>
        <c:crosses val="autoZero"/>
        <c:crossBetween val="midCat"/>
        <c:majorUnit val="20"/>
      </c:valAx>
      <c:valAx>
        <c:axId val="201895936"/>
        <c:scaling>
          <c:orientation val="maxMin"/>
          <c:max val="180"/>
          <c:min val="-180"/>
        </c:scaling>
        <c:delete val="1"/>
        <c:axPos val="r"/>
        <c:numFmt formatCode="General&quot; N&quot;" sourceLinked="1"/>
        <c:tickLblPos val="nextTo"/>
        <c:crossAx val="201897472"/>
        <c:crosses val="max"/>
        <c:crossBetween val="midCat"/>
      </c:valAx>
      <c:valAx>
        <c:axId val="201897472"/>
        <c:scaling>
          <c:orientation val="minMax"/>
        </c:scaling>
        <c:delete val="1"/>
        <c:axPos val="t"/>
        <c:numFmt formatCode="General&quot; mm&quot;" sourceLinked="1"/>
        <c:tickLblPos val="nextTo"/>
        <c:crossAx val="201895936"/>
        <c:crossesAt val="0"/>
        <c:crossBetween val="midCat"/>
      </c:valAx>
      <c:spPr>
        <a:ln w="19050">
          <a:solidFill>
            <a:schemeClr val="tx1">
              <a:lumMod val="95000"/>
              <a:lumOff val="5000"/>
            </a:schemeClr>
          </a:solidFill>
        </a:ln>
      </c:spPr>
    </c:plotArea>
    <c:legend>
      <c:legendPos val="b"/>
      <c:legendEntry>
        <c:idx val="8"/>
        <c:delete val="1"/>
      </c:legendEntry>
      <c:legendEntry>
        <c:idx val="9"/>
        <c:delete val="1"/>
      </c:legendEntry>
      <c:legendEntry>
        <c:idx val="0"/>
        <c:delete val="1"/>
      </c:legendEntry>
      <c:legendEntry>
        <c:idx val="2"/>
        <c:delete val="1"/>
      </c:legendEntry>
      <c:legendEntry>
        <c:idx val="4"/>
        <c:delete val="1"/>
      </c:legendEntry>
      <c:legendEntry>
        <c:idx val="5"/>
        <c:delete val="1"/>
      </c:legendEntry>
      <c:layout/>
      <c:txPr>
        <a:bodyPr/>
        <a:lstStyle/>
        <a:p>
          <a:pPr>
            <a:defRPr sz="800"/>
          </a:pPr>
          <a:endParaRPr lang="fr-FR"/>
        </a:p>
      </c:txPr>
    </c:legend>
    <c:plotVisOnly val="1"/>
  </c:chart>
  <c:spPr>
    <a:solidFill>
      <a:schemeClr val="bg1">
        <a:lumMod val="95000"/>
      </a:schemeClr>
    </a:solidFill>
  </c:spPr>
  <c:printSettings>
    <c:headerFooter/>
    <c:pageMargins b="0.75000000000000377" l="0.70000000000000062" r="0.70000000000000062" t="0.75000000000000377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'PORTE 10'!$B$6</c:f>
          <c:strCache>
            <c:ptCount val="1"/>
            <c:pt idx="0">
              <c:v>EFFORTS DE PORTES - TRAIN N°0 - PORTE 10</c:v>
            </c:pt>
          </c:strCache>
        </c:strRef>
      </c:tx>
      <c:layout/>
    </c:title>
    <c:plotArea>
      <c:layout>
        <c:manualLayout>
          <c:layoutTarget val="inner"/>
          <c:xMode val="edge"/>
          <c:yMode val="edge"/>
          <c:x val="5.6561175896415815E-2"/>
          <c:y val="7.7543549381579466E-2"/>
          <c:w val="0.9014493777264504"/>
          <c:h val="0.81486361356501791"/>
        </c:manualLayout>
      </c:layout>
      <c:scatterChart>
        <c:scatterStyle val="smoothMarker"/>
        <c:ser>
          <c:idx val="0"/>
          <c:order val="0"/>
          <c:tx>
            <c:v>ALARME ALLER</c:v>
          </c:tx>
          <c:spPr>
            <a:ln w="31750"/>
          </c:spPr>
          <c:marker>
            <c:symbol val="none"/>
          </c:marker>
          <c:trendline>
            <c:name>SEUIL ALARME</c:nam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10'!$G$8:$H$8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1"/>
          <c:order val="1"/>
          <c:tx>
            <c:v>EFFORT TOTAL ALLER</c:v>
          </c:tx>
          <c:spPr>
            <a:ln w="31750">
              <a:solidFill>
                <a:schemeClr val="tx2">
                  <a:lumMod val="75000"/>
                </a:schemeClr>
              </a:solidFill>
            </a:ln>
          </c:spPr>
          <c:marker>
            <c:symbol val="circle"/>
            <c:size val="2"/>
            <c:spPr>
              <a:solidFill>
                <a:schemeClr val="tx2">
                  <a:lumMod val="20000"/>
                  <a:lumOff val="80000"/>
                </a:schemeClr>
              </a:solidFill>
              <a:ln>
                <a:noFill/>
              </a:ln>
            </c:spPr>
          </c:marker>
          <c:xVal>
            <c:numRef>
              <c:f>'PORTE 10'!$P$7:$P$7</c:f>
              <c:numCache>
                <c:formatCode>"    "General" mm"</c:formatCode>
                <c:ptCount val="1"/>
              </c:numCache>
            </c:numRef>
          </c:xVal>
          <c:yVal>
            <c:numRef>
              <c:f>'PORTE 10'!$S$7:$S$7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2"/>
          <c:order val="2"/>
          <c:tx>
            <c:v>DÉFAUT ALLER</c:v>
          </c:tx>
          <c:spPr>
            <a:ln w="31750"/>
          </c:spPr>
          <c:marker>
            <c:symbol val="none"/>
          </c:marker>
          <c:trendline>
            <c:name>SEUIL DÉFAUT</c:nam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10'!$G$9:$H$9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0823168"/>
        <c:axId val="200825088"/>
      </c:scatterChart>
      <c:scatterChart>
        <c:scatterStyle val="smoothMarker"/>
        <c:ser>
          <c:idx val="3"/>
          <c:order val="3"/>
          <c:tx>
            <c:v>EFFORT TOTAL RETOUR</c:v>
          </c:tx>
          <c:spPr>
            <a:ln w="31750">
              <a:solidFill>
                <a:srgbClr val="006600"/>
              </a:solidFill>
            </a:ln>
          </c:spPr>
          <c:marker>
            <c:symbol val="circle"/>
            <c:size val="2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</c:spPr>
          </c:marker>
          <c:xVal>
            <c:numRef>
              <c:f>'PORTE 10'!$V$7:$V$7</c:f>
              <c:numCache>
                <c:formatCode>General" mm"</c:formatCode>
                <c:ptCount val="1"/>
              </c:numCache>
            </c:numRef>
          </c:xVal>
          <c:yVal>
            <c:numRef>
              <c:f>'PORTE 10'!$Y$7:$Y$7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4"/>
          <c:order val="4"/>
          <c:tx>
            <c:v>ALARME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10'!$G$8:$H$8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v>DÉFAUT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10'!$G$9:$H$9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0828800"/>
        <c:axId val="200827264"/>
      </c:scatterChart>
      <c:valAx>
        <c:axId val="200823168"/>
        <c:scaling>
          <c:orientation val="minMax"/>
          <c:max val="900"/>
          <c:min val="0"/>
        </c:scaling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DÉPLACEMENT (mm)</a:t>
                </a:r>
              </a:p>
            </c:rich>
          </c:tx>
          <c:layout/>
        </c:title>
        <c:numFmt formatCode="General" sourceLinked="0"/>
        <c:majorTickMark val="in"/>
        <c:minorTickMark val="in"/>
        <c:tickLblPos val="nextTo"/>
        <c:txPr>
          <a:bodyPr rot="0" vert="horz" anchor="ctr" anchorCtr="0"/>
          <a:lstStyle/>
          <a:p>
            <a:pPr>
              <a:defRPr/>
            </a:pPr>
            <a:endParaRPr lang="fr-FR"/>
          </a:p>
        </c:txPr>
        <c:crossAx val="200825088"/>
        <c:crossesAt val="0"/>
        <c:crossBetween val="midCat"/>
        <c:majorUnit val="150"/>
      </c:valAx>
      <c:valAx>
        <c:axId val="200825088"/>
        <c:scaling>
          <c:orientation val="minMax"/>
          <c:max val="180"/>
          <c:min val="-18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EFFORT (N)</a:t>
                </a:r>
              </a:p>
            </c:rich>
          </c:tx>
          <c:layout>
            <c:manualLayout>
              <c:xMode val="edge"/>
              <c:yMode val="edge"/>
              <c:x val="1.359116491724372E-2"/>
              <c:y val="2.6710477930513041E-2"/>
            </c:manualLayout>
          </c:layout>
        </c:title>
        <c:numFmt formatCode="General;General;" sourceLinked="1"/>
        <c:tickLblPos val="nextTo"/>
        <c:crossAx val="200823168"/>
        <c:crosses val="autoZero"/>
        <c:crossBetween val="midCat"/>
        <c:majorUnit val="20"/>
      </c:valAx>
      <c:valAx>
        <c:axId val="200827264"/>
        <c:scaling>
          <c:orientation val="maxMin"/>
          <c:max val="180"/>
          <c:min val="-180"/>
        </c:scaling>
        <c:delete val="1"/>
        <c:axPos val="r"/>
        <c:numFmt formatCode="General&quot; N&quot;" sourceLinked="1"/>
        <c:tickLblPos val="nextTo"/>
        <c:crossAx val="200828800"/>
        <c:crosses val="max"/>
        <c:crossBetween val="midCat"/>
      </c:valAx>
      <c:valAx>
        <c:axId val="200828800"/>
        <c:scaling>
          <c:orientation val="minMax"/>
        </c:scaling>
        <c:delete val="1"/>
        <c:axPos val="t"/>
        <c:numFmt formatCode="General&quot; mm&quot;" sourceLinked="1"/>
        <c:tickLblPos val="nextTo"/>
        <c:crossAx val="200827264"/>
        <c:crossesAt val="0"/>
        <c:crossBetween val="midCat"/>
      </c:valAx>
      <c:spPr>
        <a:ln w="19050">
          <a:solidFill>
            <a:schemeClr val="tx1">
              <a:lumMod val="95000"/>
              <a:lumOff val="5000"/>
            </a:schemeClr>
          </a:solidFill>
        </a:ln>
      </c:spPr>
    </c:plotArea>
    <c:legend>
      <c:legendPos val="b"/>
      <c:legendEntry>
        <c:idx val="5"/>
        <c:delete val="1"/>
      </c:legendEntry>
      <c:legendEntry>
        <c:idx val="0"/>
        <c:delete val="1"/>
      </c:legendEntry>
      <c:legendEntry>
        <c:idx val="8"/>
        <c:delete val="1"/>
      </c:legendEntry>
      <c:legendEntry>
        <c:idx val="9"/>
        <c:delete val="1"/>
      </c:legendEntry>
      <c:legendEntry>
        <c:idx val="2"/>
        <c:delete val="1"/>
      </c:legendEntry>
      <c:legendEntry>
        <c:idx val="4"/>
        <c:delete val="1"/>
      </c:legendEntry>
      <c:layout/>
      <c:txPr>
        <a:bodyPr/>
        <a:lstStyle/>
        <a:p>
          <a:pPr>
            <a:defRPr sz="800"/>
          </a:pPr>
          <a:endParaRPr lang="fr-FR"/>
        </a:p>
      </c:txPr>
    </c:legend>
    <c:plotVisOnly val="1"/>
  </c:chart>
  <c:spPr>
    <a:solidFill>
      <a:schemeClr val="bg1">
        <a:lumMod val="95000"/>
      </a:schemeClr>
    </a:solidFill>
  </c:spPr>
  <c:printSettings>
    <c:headerFooter/>
    <c:pageMargins b="0.750000000000004" l="0.70000000000000062" r="0.70000000000000062" t="0.750000000000004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'PORTE 11'!$B$6</c:f>
          <c:strCache>
            <c:ptCount val="1"/>
            <c:pt idx="0">
              <c:v>EFFORTS DE PORTES - TRAIN N°0 - PORTE 11</c:v>
            </c:pt>
          </c:strCache>
        </c:strRef>
      </c:tx>
      <c:layout/>
    </c:title>
    <c:plotArea>
      <c:layout>
        <c:manualLayout>
          <c:layoutTarget val="inner"/>
          <c:xMode val="edge"/>
          <c:yMode val="edge"/>
          <c:x val="5.6561175896415815E-2"/>
          <c:y val="7.7543549381579466E-2"/>
          <c:w val="0.9014493777264504"/>
          <c:h val="0.81486361356501813"/>
        </c:manualLayout>
      </c:layout>
      <c:scatterChart>
        <c:scatterStyle val="smoothMarker"/>
        <c:ser>
          <c:idx val="0"/>
          <c:order val="0"/>
          <c:tx>
            <c:v>ALARME ALLER</c:v>
          </c:tx>
          <c:spPr>
            <a:ln w="31750"/>
          </c:spPr>
          <c:marker>
            <c:symbol val="none"/>
          </c:marker>
          <c:trendline>
            <c:name>SEUIL ALARME</c:nam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11'!$G$8:$H$8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1"/>
          <c:order val="1"/>
          <c:tx>
            <c:v>EFFORT TOTAL ALLER</c:v>
          </c:tx>
          <c:spPr>
            <a:ln w="31750">
              <a:solidFill>
                <a:schemeClr val="tx2">
                  <a:lumMod val="75000"/>
                </a:schemeClr>
              </a:solidFill>
            </a:ln>
          </c:spPr>
          <c:marker>
            <c:symbol val="circle"/>
            <c:size val="2"/>
            <c:spPr>
              <a:solidFill>
                <a:schemeClr val="tx2">
                  <a:lumMod val="20000"/>
                  <a:lumOff val="80000"/>
                </a:schemeClr>
              </a:solidFill>
              <a:ln>
                <a:noFill/>
              </a:ln>
            </c:spPr>
          </c:marker>
          <c:xVal>
            <c:numRef>
              <c:f>'PORTE 11'!$P$7:$P$7</c:f>
              <c:numCache>
                <c:formatCode>"    "General" mm"</c:formatCode>
                <c:ptCount val="1"/>
              </c:numCache>
            </c:numRef>
          </c:xVal>
          <c:yVal>
            <c:numRef>
              <c:f>'PORTE 11'!$S$7:$S$7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2"/>
          <c:order val="2"/>
          <c:tx>
            <c:v>DÉFAUT ALLER</c:v>
          </c:tx>
          <c:spPr>
            <a:ln w="31750"/>
          </c:spPr>
          <c:marker>
            <c:symbol val="none"/>
          </c:marker>
          <c:trendline>
            <c:name>SEUIL DÉFAUT</c:nam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11'!$G$9:$H$9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2621696"/>
        <c:axId val="202623616"/>
      </c:scatterChart>
      <c:scatterChart>
        <c:scatterStyle val="smoothMarker"/>
        <c:ser>
          <c:idx val="3"/>
          <c:order val="3"/>
          <c:tx>
            <c:v>EFFORT TOTAL RETOUR</c:v>
          </c:tx>
          <c:spPr>
            <a:ln w="31750">
              <a:solidFill>
                <a:srgbClr val="006600"/>
              </a:solidFill>
            </a:ln>
          </c:spPr>
          <c:marker>
            <c:symbol val="circle"/>
            <c:size val="2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</c:spPr>
          </c:marker>
          <c:xVal>
            <c:numRef>
              <c:f>'PORTE 11'!$V$7:$V$7</c:f>
              <c:numCache>
                <c:formatCode>General" mm"</c:formatCode>
                <c:ptCount val="1"/>
              </c:numCache>
            </c:numRef>
          </c:xVal>
          <c:yVal>
            <c:numRef>
              <c:f>'PORTE 11'!$Y$7:$Y$7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4"/>
          <c:order val="4"/>
          <c:tx>
            <c:v>ALARME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11'!$G$8:$H$8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v>DÉFAUT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11'!$G$9:$H$9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2512640"/>
        <c:axId val="202511104"/>
      </c:scatterChart>
      <c:valAx>
        <c:axId val="202621696"/>
        <c:scaling>
          <c:orientation val="minMax"/>
          <c:max val="900"/>
          <c:min val="0"/>
        </c:scaling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DÉPLACEMENT (mm)</a:t>
                </a:r>
              </a:p>
            </c:rich>
          </c:tx>
          <c:layout/>
        </c:title>
        <c:numFmt formatCode="General" sourceLinked="0"/>
        <c:majorTickMark val="in"/>
        <c:minorTickMark val="in"/>
        <c:tickLblPos val="nextTo"/>
        <c:txPr>
          <a:bodyPr rot="0" vert="horz" anchor="ctr" anchorCtr="0"/>
          <a:lstStyle/>
          <a:p>
            <a:pPr>
              <a:defRPr/>
            </a:pPr>
            <a:endParaRPr lang="fr-FR"/>
          </a:p>
        </c:txPr>
        <c:crossAx val="202623616"/>
        <c:crossesAt val="0"/>
        <c:crossBetween val="midCat"/>
        <c:majorUnit val="150"/>
      </c:valAx>
      <c:valAx>
        <c:axId val="202623616"/>
        <c:scaling>
          <c:orientation val="minMax"/>
          <c:max val="180"/>
          <c:min val="-18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EFFORT (N)</a:t>
                </a:r>
              </a:p>
            </c:rich>
          </c:tx>
          <c:layout>
            <c:manualLayout>
              <c:xMode val="edge"/>
              <c:yMode val="edge"/>
              <c:x val="1.359116491724372E-2"/>
              <c:y val="2.6710477930513041E-2"/>
            </c:manualLayout>
          </c:layout>
        </c:title>
        <c:numFmt formatCode="General;General;" sourceLinked="1"/>
        <c:tickLblPos val="nextTo"/>
        <c:crossAx val="202621696"/>
        <c:crosses val="autoZero"/>
        <c:crossBetween val="midCat"/>
        <c:majorUnit val="20"/>
      </c:valAx>
      <c:valAx>
        <c:axId val="202511104"/>
        <c:scaling>
          <c:orientation val="maxMin"/>
          <c:max val="180"/>
          <c:min val="-180"/>
        </c:scaling>
        <c:delete val="1"/>
        <c:axPos val="r"/>
        <c:numFmt formatCode="General&quot; N&quot;" sourceLinked="1"/>
        <c:tickLblPos val="nextTo"/>
        <c:crossAx val="202512640"/>
        <c:crosses val="max"/>
        <c:crossBetween val="midCat"/>
      </c:valAx>
      <c:valAx>
        <c:axId val="202512640"/>
        <c:scaling>
          <c:orientation val="minMax"/>
        </c:scaling>
        <c:delete val="1"/>
        <c:axPos val="t"/>
        <c:numFmt formatCode="General&quot; mm&quot;" sourceLinked="1"/>
        <c:tickLblPos val="nextTo"/>
        <c:crossAx val="202511104"/>
        <c:crossesAt val="0"/>
        <c:crossBetween val="midCat"/>
      </c:valAx>
      <c:spPr>
        <a:ln w="19050">
          <a:solidFill>
            <a:schemeClr val="tx1">
              <a:lumMod val="95000"/>
              <a:lumOff val="5000"/>
            </a:schemeClr>
          </a:solidFill>
        </a:ln>
      </c:spPr>
    </c:plotArea>
    <c:legend>
      <c:legendPos val="b"/>
      <c:legendEntry>
        <c:idx val="0"/>
        <c:delete val="1"/>
      </c:legendEntry>
      <c:legendEntry>
        <c:idx val="2"/>
        <c:delete val="1"/>
      </c:legendEntry>
      <c:legendEntry>
        <c:idx val="8"/>
        <c:delete val="1"/>
      </c:legendEntry>
      <c:legendEntry>
        <c:idx val="9"/>
        <c:delete val="1"/>
      </c:legendEntry>
      <c:legendEntry>
        <c:idx val="4"/>
        <c:delete val="1"/>
      </c:legendEntry>
      <c:legendEntry>
        <c:idx val="5"/>
        <c:delete val="1"/>
      </c:legendEntry>
      <c:layout/>
      <c:txPr>
        <a:bodyPr/>
        <a:lstStyle/>
        <a:p>
          <a:pPr>
            <a:defRPr sz="800"/>
          </a:pPr>
          <a:endParaRPr lang="fr-FR"/>
        </a:p>
      </c:txPr>
    </c:legend>
    <c:plotVisOnly val="1"/>
  </c:chart>
  <c:spPr>
    <a:solidFill>
      <a:schemeClr val="bg1">
        <a:lumMod val="95000"/>
      </a:schemeClr>
    </a:solidFill>
  </c:spPr>
  <c:printSettings>
    <c:headerFooter/>
    <c:pageMargins b="0.75000000000000422" l="0.70000000000000062" r="0.70000000000000062" t="0.75000000000000422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'PORTE 12'!$B$6</c:f>
          <c:strCache>
            <c:ptCount val="1"/>
            <c:pt idx="0">
              <c:v>EFFORTS DE PORTES - TRAIN N°0 - PORTE 12</c:v>
            </c:pt>
          </c:strCache>
        </c:strRef>
      </c:tx>
      <c:layout/>
    </c:title>
    <c:plotArea>
      <c:layout>
        <c:manualLayout>
          <c:layoutTarget val="inner"/>
          <c:xMode val="edge"/>
          <c:yMode val="edge"/>
          <c:x val="5.6561175896415815E-2"/>
          <c:y val="7.7543549381579466E-2"/>
          <c:w val="0.9014493777264504"/>
          <c:h val="0.81486361356501835"/>
        </c:manualLayout>
      </c:layout>
      <c:scatterChart>
        <c:scatterStyle val="smoothMarker"/>
        <c:ser>
          <c:idx val="0"/>
          <c:order val="0"/>
          <c:tx>
            <c:v>ALARME ALLER</c:v>
          </c:tx>
          <c:spPr>
            <a:ln w="31750"/>
          </c:spPr>
          <c:marker>
            <c:symbol val="none"/>
          </c:marker>
          <c:trendline>
            <c:name>SEUIL ALARME</c:nam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12'!$G$8:$H$8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1"/>
          <c:order val="1"/>
          <c:tx>
            <c:v>EFFORT TOTAL ALLER</c:v>
          </c:tx>
          <c:spPr>
            <a:ln w="31750">
              <a:solidFill>
                <a:schemeClr val="tx2">
                  <a:lumMod val="75000"/>
                </a:schemeClr>
              </a:solidFill>
            </a:ln>
          </c:spPr>
          <c:marker>
            <c:symbol val="circle"/>
            <c:size val="2"/>
            <c:spPr>
              <a:solidFill>
                <a:schemeClr val="tx2">
                  <a:lumMod val="20000"/>
                  <a:lumOff val="80000"/>
                </a:schemeClr>
              </a:solidFill>
              <a:ln>
                <a:noFill/>
              </a:ln>
            </c:spPr>
          </c:marker>
          <c:xVal>
            <c:numRef>
              <c:f>'PORTE 12'!$P$7:$P$7</c:f>
              <c:numCache>
                <c:formatCode>"    "General" mm"</c:formatCode>
                <c:ptCount val="1"/>
              </c:numCache>
            </c:numRef>
          </c:xVal>
          <c:yVal>
            <c:numRef>
              <c:f>'PORTE 12'!$S$7:$S$7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2"/>
          <c:order val="2"/>
          <c:tx>
            <c:v>DÉFAUT ALLER</c:v>
          </c:tx>
          <c:spPr>
            <a:ln w="31750"/>
          </c:spPr>
          <c:marker>
            <c:symbol val="none"/>
          </c:marker>
          <c:trendline>
            <c:name>SEUIL DÉFAUT</c:nam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12'!$G$9:$H$9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2814592"/>
        <c:axId val="202816512"/>
      </c:scatterChart>
      <c:scatterChart>
        <c:scatterStyle val="smoothMarker"/>
        <c:ser>
          <c:idx val="3"/>
          <c:order val="3"/>
          <c:tx>
            <c:v>EFFORT TOTAL RETOUR</c:v>
          </c:tx>
          <c:spPr>
            <a:ln w="31750">
              <a:solidFill>
                <a:srgbClr val="006600"/>
              </a:solidFill>
            </a:ln>
          </c:spPr>
          <c:marker>
            <c:symbol val="circle"/>
            <c:size val="2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</c:spPr>
          </c:marker>
          <c:xVal>
            <c:numRef>
              <c:f>'PORTE 12'!$V$7:$V$7</c:f>
              <c:numCache>
                <c:formatCode>General" mm"</c:formatCode>
                <c:ptCount val="1"/>
              </c:numCache>
            </c:numRef>
          </c:xVal>
          <c:yVal>
            <c:numRef>
              <c:f>'PORTE 12'!$Y$7:$Y$7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4"/>
          <c:order val="4"/>
          <c:tx>
            <c:v>ALARME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12'!$G$8:$H$8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v>DÉFAUT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12'!$G$9:$H$9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2832512"/>
        <c:axId val="202830976"/>
      </c:scatterChart>
      <c:valAx>
        <c:axId val="202814592"/>
        <c:scaling>
          <c:orientation val="minMax"/>
          <c:max val="900"/>
          <c:min val="0"/>
        </c:scaling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DÉPLACEMENT (mm)</a:t>
                </a:r>
              </a:p>
            </c:rich>
          </c:tx>
          <c:layout/>
        </c:title>
        <c:numFmt formatCode="General" sourceLinked="0"/>
        <c:majorTickMark val="in"/>
        <c:minorTickMark val="in"/>
        <c:tickLblPos val="nextTo"/>
        <c:txPr>
          <a:bodyPr rot="0" vert="horz" anchor="ctr" anchorCtr="0"/>
          <a:lstStyle/>
          <a:p>
            <a:pPr>
              <a:defRPr/>
            </a:pPr>
            <a:endParaRPr lang="fr-FR"/>
          </a:p>
        </c:txPr>
        <c:crossAx val="202816512"/>
        <c:crossesAt val="0"/>
        <c:crossBetween val="midCat"/>
        <c:majorUnit val="150"/>
      </c:valAx>
      <c:valAx>
        <c:axId val="202816512"/>
        <c:scaling>
          <c:orientation val="minMax"/>
          <c:max val="180"/>
          <c:min val="-18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EFFORT (N)</a:t>
                </a:r>
              </a:p>
            </c:rich>
          </c:tx>
          <c:layout>
            <c:manualLayout>
              <c:xMode val="edge"/>
              <c:yMode val="edge"/>
              <c:x val="1.359116491724372E-2"/>
              <c:y val="2.6710477930513041E-2"/>
            </c:manualLayout>
          </c:layout>
        </c:title>
        <c:numFmt formatCode="General;General;" sourceLinked="1"/>
        <c:tickLblPos val="nextTo"/>
        <c:crossAx val="202814592"/>
        <c:crosses val="autoZero"/>
        <c:crossBetween val="midCat"/>
        <c:majorUnit val="20"/>
      </c:valAx>
      <c:valAx>
        <c:axId val="202830976"/>
        <c:scaling>
          <c:orientation val="maxMin"/>
          <c:max val="180"/>
          <c:min val="-180"/>
        </c:scaling>
        <c:delete val="1"/>
        <c:axPos val="r"/>
        <c:numFmt formatCode="General&quot; N&quot;" sourceLinked="1"/>
        <c:tickLblPos val="nextTo"/>
        <c:crossAx val="202832512"/>
        <c:crosses val="max"/>
        <c:crossBetween val="midCat"/>
      </c:valAx>
      <c:valAx>
        <c:axId val="202832512"/>
        <c:scaling>
          <c:orientation val="minMax"/>
        </c:scaling>
        <c:delete val="1"/>
        <c:axPos val="t"/>
        <c:numFmt formatCode="General&quot; mm&quot;" sourceLinked="1"/>
        <c:tickLblPos val="nextTo"/>
        <c:crossAx val="202830976"/>
        <c:crossesAt val="0"/>
        <c:crossBetween val="midCat"/>
      </c:valAx>
      <c:spPr>
        <a:ln w="19050">
          <a:solidFill>
            <a:schemeClr val="tx1">
              <a:lumMod val="95000"/>
              <a:lumOff val="5000"/>
            </a:schemeClr>
          </a:solidFill>
        </a:ln>
      </c:spPr>
    </c:plotArea>
    <c:legend>
      <c:legendPos val="b"/>
      <c:legendEntry>
        <c:idx val="0"/>
        <c:delete val="1"/>
      </c:legendEntry>
      <c:legendEntry>
        <c:idx val="8"/>
        <c:delete val="1"/>
      </c:legendEntry>
      <c:legendEntry>
        <c:idx val="9"/>
        <c:delete val="1"/>
      </c:legendEntry>
      <c:legendEntry>
        <c:idx val="2"/>
        <c:delete val="1"/>
      </c:legendEntry>
      <c:legendEntry>
        <c:idx val="4"/>
        <c:delete val="1"/>
      </c:legendEntry>
      <c:legendEntry>
        <c:idx val="5"/>
        <c:delete val="1"/>
      </c:legendEntry>
      <c:layout/>
      <c:txPr>
        <a:bodyPr/>
        <a:lstStyle/>
        <a:p>
          <a:pPr>
            <a:defRPr sz="800"/>
          </a:pPr>
          <a:endParaRPr lang="fr-FR"/>
        </a:p>
      </c:txPr>
    </c:legend>
    <c:plotVisOnly val="1"/>
  </c:chart>
  <c:spPr>
    <a:solidFill>
      <a:schemeClr val="bg1">
        <a:lumMod val="95000"/>
      </a:schemeClr>
    </a:solidFill>
  </c:spPr>
  <c:printSettings>
    <c:headerFooter/>
    <c:pageMargins b="0.75000000000000444" l="0.70000000000000062" r="0.70000000000000062" t="0.75000000000000444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'PORTE 13'!$B$6</c:f>
          <c:strCache>
            <c:ptCount val="1"/>
            <c:pt idx="0">
              <c:v>EFFORTS DE PORTES - TRAIN N°0 - PORTE 13</c:v>
            </c:pt>
          </c:strCache>
        </c:strRef>
      </c:tx>
      <c:layout/>
    </c:title>
    <c:plotArea>
      <c:layout>
        <c:manualLayout>
          <c:layoutTarget val="inner"/>
          <c:xMode val="edge"/>
          <c:yMode val="edge"/>
          <c:x val="5.6561175896415815E-2"/>
          <c:y val="7.7543549381579466E-2"/>
          <c:w val="0.9014493777264504"/>
          <c:h val="0.81486361356501869"/>
        </c:manualLayout>
      </c:layout>
      <c:scatterChart>
        <c:scatterStyle val="smoothMarker"/>
        <c:ser>
          <c:idx val="0"/>
          <c:order val="0"/>
          <c:tx>
            <c:v>ALARME ALLER</c:v>
          </c:tx>
          <c:spPr>
            <a:ln w="31750"/>
          </c:spPr>
          <c:marker>
            <c:symbol val="none"/>
          </c:marker>
          <c:trendline>
            <c:name>SEUIL ALARME</c:nam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13'!$G$8:$H$8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1"/>
          <c:order val="1"/>
          <c:tx>
            <c:v>EFFORT TOTAL ALLER</c:v>
          </c:tx>
          <c:spPr>
            <a:ln w="31750">
              <a:solidFill>
                <a:schemeClr val="tx2">
                  <a:lumMod val="75000"/>
                </a:schemeClr>
              </a:solidFill>
            </a:ln>
          </c:spPr>
          <c:marker>
            <c:symbol val="circle"/>
            <c:size val="2"/>
            <c:spPr>
              <a:solidFill>
                <a:schemeClr val="tx2">
                  <a:lumMod val="20000"/>
                  <a:lumOff val="80000"/>
                </a:schemeClr>
              </a:solidFill>
              <a:ln>
                <a:noFill/>
              </a:ln>
            </c:spPr>
          </c:marker>
          <c:xVal>
            <c:numRef>
              <c:f>'PORTE 13'!$P$7:$P$7</c:f>
              <c:numCache>
                <c:formatCode>"    "General" mm"</c:formatCode>
                <c:ptCount val="1"/>
              </c:numCache>
            </c:numRef>
          </c:xVal>
          <c:yVal>
            <c:numRef>
              <c:f>'PORTE 13'!$S$7:$S$7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2"/>
          <c:order val="2"/>
          <c:tx>
            <c:v>DÉFAUT ALLER</c:v>
          </c:tx>
          <c:spPr>
            <a:ln w="31750"/>
          </c:spPr>
          <c:marker>
            <c:symbol val="none"/>
          </c:marker>
          <c:trendline>
            <c:name>SEUIL DÉFAUT</c:nam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13'!$G$9:$H$9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3093504"/>
        <c:axId val="203095424"/>
      </c:scatterChart>
      <c:scatterChart>
        <c:scatterStyle val="smoothMarker"/>
        <c:ser>
          <c:idx val="3"/>
          <c:order val="3"/>
          <c:tx>
            <c:v>EFFORT TOTAL RETOUR</c:v>
          </c:tx>
          <c:spPr>
            <a:ln w="31750">
              <a:solidFill>
                <a:srgbClr val="006600"/>
              </a:solidFill>
            </a:ln>
          </c:spPr>
          <c:marker>
            <c:symbol val="circle"/>
            <c:size val="2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</c:spPr>
          </c:marker>
          <c:xVal>
            <c:numRef>
              <c:f>'PORTE 13'!$V$7:$V$7</c:f>
              <c:numCache>
                <c:formatCode>General" mm"</c:formatCode>
                <c:ptCount val="1"/>
              </c:numCache>
            </c:numRef>
          </c:xVal>
          <c:yVal>
            <c:numRef>
              <c:f>'PORTE 13'!$Y$7:$Y$7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4"/>
          <c:order val="4"/>
          <c:tx>
            <c:v>ALARME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13'!$G$8:$H$8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v>DÉFAUT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13'!$G$9:$H$9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2992640"/>
        <c:axId val="202991104"/>
      </c:scatterChart>
      <c:valAx>
        <c:axId val="203093504"/>
        <c:scaling>
          <c:orientation val="minMax"/>
          <c:max val="900"/>
          <c:min val="0"/>
        </c:scaling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DÉPLACEMENT (mm)</a:t>
                </a:r>
              </a:p>
            </c:rich>
          </c:tx>
          <c:layout/>
        </c:title>
        <c:numFmt formatCode="General" sourceLinked="0"/>
        <c:majorTickMark val="in"/>
        <c:minorTickMark val="in"/>
        <c:tickLblPos val="nextTo"/>
        <c:txPr>
          <a:bodyPr rot="0" vert="horz" anchor="ctr" anchorCtr="0"/>
          <a:lstStyle/>
          <a:p>
            <a:pPr>
              <a:defRPr/>
            </a:pPr>
            <a:endParaRPr lang="fr-FR"/>
          </a:p>
        </c:txPr>
        <c:crossAx val="203095424"/>
        <c:crossesAt val="0"/>
        <c:crossBetween val="midCat"/>
        <c:majorUnit val="150"/>
      </c:valAx>
      <c:valAx>
        <c:axId val="203095424"/>
        <c:scaling>
          <c:orientation val="minMax"/>
          <c:max val="180"/>
          <c:min val="-18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EFFORT (N)</a:t>
                </a:r>
              </a:p>
            </c:rich>
          </c:tx>
          <c:layout>
            <c:manualLayout>
              <c:xMode val="edge"/>
              <c:yMode val="edge"/>
              <c:x val="1.359116491724372E-2"/>
              <c:y val="2.6710477930513041E-2"/>
            </c:manualLayout>
          </c:layout>
        </c:title>
        <c:numFmt formatCode="General;General;" sourceLinked="1"/>
        <c:tickLblPos val="nextTo"/>
        <c:crossAx val="203093504"/>
        <c:crosses val="autoZero"/>
        <c:crossBetween val="midCat"/>
        <c:majorUnit val="20"/>
      </c:valAx>
      <c:valAx>
        <c:axId val="202991104"/>
        <c:scaling>
          <c:orientation val="maxMin"/>
          <c:max val="180"/>
          <c:min val="-180"/>
        </c:scaling>
        <c:delete val="1"/>
        <c:axPos val="r"/>
        <c:numFmt formatCode="General&quot; N&quot;" sourceLinked="1"/>
        <c:tickLblPos val="nextTo"/>
        <c:crossAx val="202992640"/>
        <c:crosses val="max"/>
        <c:crossBetween val="midCat"/>
      </c:valAx>
      <c:valAx>
        <c:axId val="202992640"/>
        <c:scaling>
          <c:orientation val="minMax"/>
        </c:scaling>
        <c:delete val="1"/>
        <c:axPos val="t"/>
        <c:numFmt formatCode="General&quot; mm&quot;" sourceLinked="1"/>
        <c:tickLblPos val="nextTo"/>
        <c:crossAx val="202991104"/>
        <c:crossesAt val="0"/>
        <c:crossBetween val="midCat"/>
      </c:valAx>
      <c:spPr>
        <a:ln w="19050">
          <a:solidFill>
            <a:schemeClr val="tx1">
              <a:lumMod val="95000"/>
              <a:lumOff val="5000"/>
            </a:schemeClr>
          </a:solidFill>
        </a:ln>
      </c:spPr>
    </c:plotArea>
    <c:legend>
      <c:legendPos val="b"/>
      <c:legendEntry>
        <c:idx val="0"/>
        <c:delete val="1"/>
      </c:legendEntry>
      <c:legendEntry>
        <c:idx val="2"/>
        <c:delete val="1"/>
      </c:legendEntry>
      <c:legendEntry>
        <c:idx val="8"/>
        <c:delete val="1"/>
      </c:legendEntry>
      <c:legendEntry>
        <c:idx val="9"/>
        <c:delete val="1"/>
      </c:legendEntry>
      <c:legendEntry>
        <c:idx val="4"/>
        <c:delete val="1"/>
      </c:legendEntry>
      <c:legendEntry>
        <c:idx val="5"/>
        <c:delete val="1"/>
      </c:legendEntry>
      <c:layout/>
      <c:txPr>
        <a:bodyPr/>
        <a:lstStyle/>
        <a:p>
          <a:pPr>
            <a:defRPr sz="800"/>
          </a:pPr>
          <a:endParaRPr lang="fr-FR"/>
        </a:p>
      </c:txPr>
    </c:legend>
    <c:plotVisOnly val="1"/>
  </c:chart>
  <c:spPr>
    <a:solidFill>
      <a:schemeClr val="bg1">
        <a:lumMod val="95000"/>
      </a:schemeClr>
    </a:solidFill>
  </c:spPr>
  <c:printSettings>
    <c:headerFooter/>
    <c:pageMargins b="0.75000000000000466" l="0.70000000000000062" r="0.70000000000000062" t="0.75000000000000466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'PORTE 14'!$B$6</c:f>
          <c:strCache>
            <c:ptCount val="1"/>
            <c:pt idx="0">
              <c:v>EFFORTS DE PORTES - TRAIN N°0 - PORTE 14</c:v>
            </c:pt>
          </c:strCache>
        </c:strRef>
      </c:tx>
      <c:layout/>
    </c:title>
    <c:plotArea>
      <c:layout>
        <c:manualLayout>
          <c:layoutTarget val="inner"/>
          <c:xMode val="edge"/>
          <c:yMode val="edge"/>
          <c:x val="5.6561175896415815E-2"/>
          <c:y val="7.7543549381579466E-2"/>
          <c:w val="0.9014493777264504"/>
          <c:h val="0.81486361356501891"/>
        </c:manualLayout>
      </c:layout>
      <c:scatterChart>
        <c:scatterStyle val="smoothMarker"/>
        <c:ser>
          <c:idx val="0"/>
          <c:order val="0"/>
          <c:tx>
            <c:v>ALARME ALLER</c:v>
          </c:tx>
          <c:spPr>
            <a:ln w="31750"/>
          </c:spPr>
          <c:marker>
            <c:symbol val="none"/>
          </c:marker>
          <c:trendline>
            <c:name>SEUIL ALARME</c:nam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14'!$G$8:$H$8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1"/>
          <c:order val="1"/>
          <c:tx>
            <c:v>EFFORT TOTAL ALLER</c:v>
          </c:tx>
          <c:spPr>
            <a:ln w="31750">
              <a:solidFill>
                <a:schemeClr val="tx2">
                  <a:lumMod val="75000"/>
                </a:schemeClr>
              </a:solidFill>
            </a:ln>
          </c:spPr>
          <c:marker>
            <c:symbol val="circle"/>
            <c:size val="2"/>
            <c:spPr>
              <a:solidFill>
                <a:schemeClr val="tx2">
                  <a:lumMod val="20000"/>
                  <a:lumOff val="80000"/>
                </a:schemeClr>
              </a:solidFill>
              <a:ln>
                <a:noFill/>
              </a:ln>
            </c:spPr>
          </c:marker>
          <c:xVal>
            <c:numRef>
              <c:f>'PORTE 14'!$P$7:$P$7</c:f>
              <c:numCache>
                <c:formatCode>"    "General" mm"</c:formatCode>
                <c:ptCount val="1"/>
              </c:numCache>
            </c:numRef>
          </c:xVal>
          <c:yVal>
            <c:numRef>
              <c:f>'PORTE 14'!$S$7:$S$7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2"/>
          <c:order val="2"/>
          <c:tx>
            <c:v>DÉFAUT ALLER</c:v>
          </c:tx>
          <c:spPr>
            <a:ln w="31750"/>
          </c:spPr>
          <c:marker>
            <c:symbol val="none"/>
          </c:marker>
          <c:trendline>
            <c:name>SEUIL DÉFAUT</c:nam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14'!$G$9:$H$9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3241344"/>
        <c:axId val="203247616"/>
      </c:scatterChart>
      <c:scatterChart>
        <c:scatterStyle val="smoothMarker"/>
        <c:ser>
          <c:idx val="3"/>
          <c:order val="3"/>
          <c:tx>
            <c:v>EFFORT TOTAL RETOUR</c:v>
          </c:tx>
          <c:spPr>
            <a:ln w="31750">
              <a:solidFill>
                <a:srgbClr val="006600"/>
              </a:solidFill>
            </a:ln>
          </c:spPr>
          <c:marker>
            <c:symbol val="circle"/>
            <c:size val="2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</c:spPr>
          </c:marker>
          <c:xVal>
            <c:numRef>
              <c:f>'PORTE 14'!$V$7:$V$7</c:f>
              <c:numCache>
                <c:formatCode>General" mm"</c:formatCode>
                <c:ptCount val="1"/>
              </c:numCache>
            </c:numRef>
          </c:xVal>
          <c:yVal>
            <c:numRef>
              <c:f>'PORTE 14'!$Y$7:$Y$7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4"/>
          <c:order val="4"/>
          <c:tx>
            <c:v>ALARME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14'!$G$8:$H$8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v>DÉFAUT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14'!$G$9:$H$9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3251072"/>
        <c:axId val="203249536"/>
      </c:scatterChart>
      <c:valAx>
        <c:axId val="203241344"/>
        <c:scaling>
          <c:orientation val="minMax"/>
          <c:max val="900"/>
          <c:min val="0"/>
        </c:scaling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DÉPLACEMENT (mm)</a:t>
                </a:r>
              </a:p>
            </c:rich>
          </c:tx>
          <c:layout/>
        </c:title>
        <c:numFmt formatCode="General" sourceLinked="0"/>
        <c:majorTickMark val="in"/>
        <c:minorTickMark val="in"/>
        <c:tickLblPos val="nextTo"/>
        <c:txPr>
          <a:bodyPr rot="0" vert="horz" anchor="ctr" anchorCtr="0"/>
          <a:lstStyle/>
          <a:p>
            <a:pPr>
              <a:defRPr/>
            </a:pPr>
            <a:endParaRPr lang="fr-FR"/>
          </a:p>
        </c:txPr>
        <c:crossAx val="203247616"/>
        <c:crossesAt val="0"/>
        <c:crossBetween val="midCat"/>
        <c:majorUnit val="150"/>
      </c:valAx>
      <c:valAx>
        <c:axId val="203247616"/>
        <c:scaling>
          <c:orientation val="minMax"/>
          <c:max val="180"/>
          <c:min val="-18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EFFORT (N)</a:t>
                </a:r>
              </a:p>
            </c:rich>
          </c:tx>
          <c:layout>
            <c:manualLayout>
              <c:xMode val="edge"/>
              <c:yMode val="edge"/>
              <c:x val="1.359116491724372E-2"/>
              <c:y val="2.6710477930513041E-2"/>
            </c:manualLayout>
          </c:layout>
        </c:title>
        <c:numFmt formatCode="General;General;" sourceLinked="1"/>
        <c:tickLblPos val="nextTo"/>
        <c:crossAx val="203241344"/>
        <c:crosses val="autoZero"/>
        <c:crossBetween val="midCat"/>
        <c:majorUnit val="20"/>
      </c:valAx>
      <c:valAx>
        <c:axId val="203249536"/>
        <c:scaling>
          <c:orientation val="maxMin"/>
          <c:max val="180"/>
          <c:min val="-180"/>
        </c:scaling>
        <c:delete val="1"/>
        <c:axPos val="r"/>
        <c:numFmt formatCode="General&quot; N&quot;" sourceLinked="1"/>
        <c:tickLblPos val="nextTo"/>
        <c:crossAx val="203251072"/>
        <c:crosses val="max"/>
        <c:crossBetween val="midCat"/>
      </c:valAx>
      <c:valAx>
        <c:axId val="203251072"/>
        <c:scaling>
          <c:orientation val="minMax"/>
        </c:scaling>
        <c:delete val="1"/>
        <c:axPos val="t"/>
        <c:numFmt formatCode="General&quot; mm&quot;" sourceLinked="1"/>
        <c:tickLblPos val="nextTo"/>
        <c:crossAx val="203249536"/>
        <c:crossesAt val="0"/>
        <c:crossBetween val="midCat"/>
      </c:valAx>
      <c:spPr>
        <a:ln w="19050">
          <a:solidFill>
            <a:schemeClr val="tx1">
              <a:lumMod val="95000"/>
              <a:lumOff val="5000"/>
            </a:schemeClr>
          </a:solidFill>
        </a:ln>
      </c:spPr>
    </c:plotArea>
    <c:legend>
      <c:legendPos val="b"/>
      <c:legendEntry>
        <c:idx val="8"/>
        <c:delete val="1"/>
      </c:legendEntry>
      <c:legendEntry>
        <c:idx val="9"/>
        <c:delete val="1"/>
      </c:legendEntry>
      <c:legendEntry>
        <c:idx val="0"/>
        <c:delete val="1"/>
      </c:legendEntry>
      <c:legendEntry>
        <c:idx val="2"/>
        <c:delete val="1"/>
      </c:legendEntry>
      <c:legendEntry>
        <c:idx val="4"/>
        <c:delete val="1"/>
      </c:legendEntry>
      <c:legendEntry>
        <c:idx val="5"/>
        <c:delete val="1"/>
      </c:legendEntry>
      <c:layout/>
      <c:txPr>
        <a:bodyPr/>
        <a:lstStyle/>
        <a:p>
          <a:pPr>
            <a:defRPr sz="800"/>
          </a:pPr>
          <a:endParaRPr lang="fr-FR"/>
        </a:p>
      </c:txPr>
    </c:legend>
    <c:plotVisOnly val="1"/>
  </c:chart>
  <c:spPr>
    <a:solidFill>
      <a:schemeClr val="bg1">
        <a:lumMod val="95000"/>
      </a:schemeClr>
    </a:solidFill>
  </c:spPr>
  <c:printSettings>
    <c:headerFooter/>
    <c:pageMargins b="0.75000000000000488" l="0.70000000000000062" r="0.70000000000000062" t="0.75000000000000488" header="0.30000000000000032" footer="0.30000000000000032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'PORTE 15'!$B$6</c:f>
          <c:strCache>
            <c:ptCount val="1"/>
            <c:pt idx="0">
              <c:v>EFFORTS DE PORTES - TRAIN N°0 - PORTE 15</c:v>
            </c:pt>
          </c:strCache>
        </c:strRef>
      </c:tx>
      <c:layout/>
    </c:title>
    <c:plotArea>
      <c:layout>
        <c:manualLayout>
          <c:layoutTarget val="inner"/>
          <c:xMode val="edge"/>
          <c:yMode val="edge"/>
          <c:x val="5.6561175896415815E-2"/>
          <c:y val="7.7543549381579466E-2"/>
          <c:w val="0.9014493777264504"/>
          <c:h val="0.81486361356501913"/>
        </c:manualLayout>
      </c:layout>
      <c:scatterChart>
        <c:scatterStyle val="smoothMarker"/>
        <c:ser>
          <c:idx val="0"/>
          <c:order val="0"/>
          <c:tx>
            <c:v>ALARME ALLER</c:v>
          </c:tx>
          <c:spPr>
            <a:ln w="31750"/>
          </c:spPr>
          <c:marker>
            <c:symbol val="none"/>
          </c:marker>
          <c:trendline>
            <c:name>SEUIL ALARME</c:nam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15'!$G$8:$H$8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1"/>
          <c:order val="1"/>
          <c:tx>
            <c:v>EFFORT TOTAL ALLER</c:v>
          </c:tx>
          <c:spPr>
            <a:ln w="31750">
              <a:solidFill>
                <a:schemeClr val="tx2">
                  <a:lumMod val="75000"/>
                </a:schemeClr>
              </a:solidFill>
            </a:ln>
          </c:spPr>
          <c:marker>
            <c:symbol val="circle"/>
            <c:size val="2"/>
            <c:spPr>
              <a:solidFill>
                <a:schemeClr val="tx2">
                  <a:lumMod val="20000"/>
                  <a:lumOff val="80000"/>
                </a:schemeClr>
              </a:solidFill>
              <a:ln>
                <a:noFill/>
              </a:ln>
            </c:spPr>
          </c:marker>
          <c:xVal>
            <c:numRef>
              <c:f>'PORTE 15'!$P$7:$P$7</c:f>
              <c:numCache>
                <c:formatCode>"    "General" mm"</c:formatCode>
                <c:ptCount val="1"/>
              </c:numCache>
            </c:numRef>
          </c:xVal>
          <c:yVal>
            <c:numRef>
              <c:f>'PORTE 15'!$S$7:$S$7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2"/>
          <c:order val="2"/>
          <c:tx>
            <c:v>DÉFAUT ALLER</c:v>
          </c:tx>
          <c:spPr>
            <a:ln w="31750"/>
          </c:spPr>
          <c:marker>
            <c:symbol val="none"/>
          </c:marker>
          <c:trendline>
            <c:name>SEUIL DÉFAUT</c:nam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15'!$G$9:$H$9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3659520"/>
        <c:axId val="203682176"/>
      </c:scatterChart>
      <c:scatterChart>
        <c:scatterStyle val="smoothMarker"/>
        <c:ser>
          <c:idx val="3"/>
          <c:order val="3"/>
          <c:tx>
            <c:v>EFFORT TOTAL RETOUR</c:v>
          </c:tx>
          <c:spPr>
            <a:ln w="31750">
              <a:solidFill>
                <a:srgbClr val="006600"/>
              </a:solidFill>
            </a:ln>
          </c:spPr>
          <c:marker>
            <c:symbol val="circle"/>
            <c:size val="2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</c:spPr>
          </c:marker>
          <c:xVal>
            <c:numRef>
              <c:f>'PORTE 15'!$V$7:$V$7</c:f>
              <c:numCache>
                <c:formatCode>General" mm"</c:formatCode>
                <c:ptCount val="1"/>
              </c:numCache>
            </c:numRef>
          </c:xVal>
          <c:yVal>
            <c:numRef>
              <c:f>'PORTE 15'!$Y$7:$Y$7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4"/>
          <c:order val="4"/>
          <c:tx>
            <c:v>ALARME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15'!$G$8:$H$8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v>DÉFAUT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15'!$G$9:$H$9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3563008"/>
        <c:axId val="203684096"/>
      </c:scatterChart>
      <c:valAx>
        <c:axId val="203659520"/>
        <c:scaling>
          <c:orientation val="minMax"/>
          <c:max val="900"/>
          <c:min val="0"/>
        </c:scaling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DÉPLACEMENT (mm)</a:t>
                </a:r>
              </a:p>
            </c:rich>
          </c:tx>
          <c:layout/>
        </c:title>
        <c:numFmt formatCode="General" sourceLinked="0"/>
        <c:majorTickMark val="in"/>
        <c:minorTickMark val="in"/>
        <c:tickLblPos val="nextTo"/>
        <c:txPr>
          <a:bodyPr rot="0" vert="horz" anchor="ctr" anchorCtr="0"/>
          <a:lstStyle/>
          <a:p>
            <a:pPr>
              <a:defRPr/>
            </a:pPr>
            <a:endParaRPr lang="fr-FR"/>
          </a:p>
        </c:txPr>
        <c:crossAx val="203682176"/>
        <c:crossesAt val="0"/>
        <c:crossBetween val="midCat"/>
        <c:majorUnit val="150"/>
      </c:valAx>
      <c:valAx>
        <c:axId val="203682176"/>
        <c:scaling>
          <c:orientation val="minMax"/>
          <c:max val="180"/>
          <c:min val="-18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EFFORT (N)</a:t>
                </a:r>
              </a:p>
            </c:rich>
          </c:tx>
          <c:layout>
            <c:manualLayout>
              <c:xMode val="edge"/>
              <c:yMode val="edge"/>
              <c:x val="1.359116491724372E-2"/>
              <c:y val="2.6710477930513041E-2"/>
            </c:manualLayout>
          </c:layout>
        </c:title>
        <c:numFmt formatCode="General;General;" sourceLinked="1"/>
        <c:tickLblPos val="nextTo"/>
        <c:crossAx val="203659520"/>
        <c:crosses val="autoZero"/>
        <c:crossBetween val="midCat"/>
        <c:majorUnit val="20"/>
      </c:valAx>
      <c:valAx>
        <c:axId val="203684096"/>
        <c:scaling>
          <c:orientation val="maxMin"/>
          <c:max val="180"/>
          <c:min val="-180"/>
        </c:scaling>
        <c:delete val="1"/>
        <c:axPos val="r"/>
        <c:numFmt formatCode="General&quot; N&quot;" sourceLinked="1"/>
        <c:tickLblPos val="nextTo"/>
        <c:crossAx val="203563008"/>
        <c:crosses val="max"/>
        <c:crossBetween val="midCat"/>
      </c:valAx>
      <c:valAx>
        <c:axId val="203563008"/>
        <c:scaling>
          <c:orientation val="minMax"/>
        </c:scaling>
        <c:delete val="1"/>
        <c:axPos val="t"/>
        <c:numFmt formatCode="General&quot; mm&quot;" sourceLinked="1"/>
        <c:tickLblPos val="nextTo"/>
        <c:crossAx val="203684096"/>
        <c:crossesAt val="0"/>
        <c:crossBetween val="midCat"/>
      </c:valAx>
      <c:spPr>
        <a:ln w="19050">
          <a:solidFill>
            <a:schemeClr val="tx1">
              <a:lumMod val="95000"/>
              <a:lumOff val="5000"/>
            </a:schemeClr>
          </a:solidFill>
        </a:ln>
      </c:spPr>
    </c:plotArea>
    <c:legend>
      <c:legendPos val="b"/>
      <c:legendEntry>
        <c:idx val="0"/>
        <c:delete val="1"/>
      </c:legendEntry>
      <c:legendEntry>
        <c:idx val="2"/>
        <c:delete val="1"/>
      </c:legendEntry>
      <c:legendEntry>
        <c:idx val="8"/>
        <c:delete val="1"/>
      </c:legendEntry>
      <c:legendEntry>
        <c:idx val="9"/>
        <c:delete val="1"/>
      </c:legendEntry>
      <c:legendEntry>
        <c:idx val="4"/>
        <c:delete val="1"/>
      </c:legendEntry>
      <c:legendEntry>
        <c:idx val="5"/>
        <c:delete val="1"/>
      </c:legendEntry>
      <c:layout/>
      <c:txPr>
        <a:bodyPr/>
        <a:lstStyle/>
        <a:p>
          <a:pPr>
            <a:defRPr sz="800"/>
          </a:pPr>
          <a:endParaRPr lang="fr-FR"/>
        </a:p>
      </c:txPr>
    </c:legend>
    <c:plotVisOnly val="1"/>
  </c:chart>
  <c:spPr>
    <a:solidFill>
      <a:schemeClr val="bg1">
        <a:lumMod val="95000"/>
      </a:schemeClr>
    </a:solidFill>
  </c:spPr>
  <c:printSettings>
    <c:headerFooter/>
    <c:pageMargins b="0.75000000000000511" l="0.70000000000000062" r="0.70000000000000062" t="0.75000000000000511" header="0.30000000000000032" footer="0.30000000000000032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'PORTE 16'!$B$6</c:f>
          <c:strCache>
            <c:ptCount val="1"/>
            <c:pt idx="0">
              <c:v>EFFORTS DE PORTES - TRAIN N°0 - PORTE 16</c:v>
            </c:pt>
          </c:strCache>
        </c:strRef>
      </c:tx>
      <c:layout/>
    </c:title>
    <c:plotArea>
      <c:layout>
        <c:manualLayout>
          <c:layoutTarget val="inner"/>
          <c:xMode val="edge"/>
          <c:yMode val="edge"/>
          <c:x val="5.6561175896415815E-2"/>
          <c:y val="7.7543549381579466E-2"/>
          <c:w val="0.9014493777264504"/>
          <c:h val="0.81486361356501935"/>
        </c:manualLayout>
      </c:layout>
      <c:scatterChart>
        <c:scatterStyle val="smoothMarker"/>
        <c:ser>
          <c:idx val="0"/>
          <c:order val="0"/>
          <c:tx>
            <c:v>ALARME ALLER</c:v>
          </c:tx>
          <c:spPr>
            <a:ln w="31750"/>
          </c:spPr>
          <c:marker>
            <c:symbol val="none"/>
          </c:marker>
          <c:trendline>
            <c:name>SEUIL ALARME</c:nam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16'!$G$8:$H$8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1"/>
          <c:order val="1"/>
          <c:tx>
            <c:v>EFFORT TOTAL ALLER</c:v>
          </c:tx>
          <c:spPr>
            <a:ln w="31750">
              <a:solidFill>
                <a:schemeClr val="tx2">
                  <a:lumMod val="75000"/>
                </a:schemeClr>
              </a:solidFill>
            </a:ln>
          </c:spPr>
          <c:marker>
            <c:symbol val="circle"/>
            <c:size val="2"/>
            <c:spPr>
              <a:solidFill>
                <a:schemeClr val="tx2">
                  <a:lumMod val="20000"/>
                  <a:lumOff val="80000"/>
                </a:schemeClr>
              </a:solidFill>
              <a:ln>
                <a:noFill/>
              </a:ln>
            </c:spPr>
          </c:marker>
          <c:xVal>
            <c:numRef>
              <c:f>'PORTE 16'!$P$7:$P$7</c:f>
              <c:numCache>
                <c:formatCode>"    "General" mm"</c:formatCode>
                <c:ptCount val="1"/>
              </c:numCache>
            </c:numRef>
          </c:xVal>
          <c:yVal>
            <c:numRef>
              <c:f>'PORTE 16'!$S$7:$S$7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2"/>
          <c:order val="2"/>
          <c:tx>
            <c:v>DÉFAUT ALLER</c:v>
          </c:tx>
          <c:spPr>
            <a:ln w="31750"/>
          </c:spPr>
          <c:marker>
            <c:symbol val="none"/>
          </c:marker>
          <c:trendline>
            <c:name>SEUIL DÉFAUT</c:nam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16'!$G$9:$H$9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1960448"/>
        <c:axId val="201974912"/>
      </c:scatterChart>
      <c:scatterChart>
        <c:scatterStyle val="smoothMarker"/>
        <c:ser>
          <c:idx val="3"/>
          <c:order val="3"/>
          <c:tx>
            <c:v>EFFORT TOTAL RETOUR</c:v>
          </c:tx>
          <c:spPr>
            <a:ln w="31750">
              <a:solidFill>
                <a:srgbClr val="006600"/>
              </a:solidFill>
            </a:ln>
          </c:spPr>
          <c:marker>
            <c:symbol val="circle"/>
            <c:size val="2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</c:spPr>
          </c:marker>
          <c:xVal>
            <c:numRef>
              <c:f>'PORTE 16'!$V$7:$V$7</c:f>
              <c:numCache>
                <c:formatCode>General" mm"</c:formatCode>
                <c:ptCount val="1"/>
              </c:numCache>
            </c:numRef>
          </c:xVal>
          <c:yVal>
            <c:numRef>
              <c:f>'PORTE 16'!$Y$7:$Y$7</c:f>
              <c:numCache>
                <c:formatCode>General" N"</c:formatCode>
                <c:ptCount val="1"/>
              </c:numCache>
            </c:numRef>
          </c:yVal>
          <c:smooth val="1"/>
        </c:ser>
        <c:ser>
          <c:idx val="4"/>
          <c:order val="4"/>
          <c:tx>
            <c:v>ALARME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chemeClr val="accent6">
                    <a:lumMod val="50000"/>
                  </a:schemeClr>
                </a:solidFill>
              </a:ln>
            </c:spPr>
            <c:trendlineType val="linear"/>
            <c:forward val="900"/>
          </c:trendline>
          <c:yVal>
            <c:numRef>
              <c:f>'PORTE 16'!$G$8:$H$8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v>DÉFAUT RETOUR</c:v>
          </c:tx>
          <c:spPr>
            <a:ln w="31750"/>
          </c:spPr>
          <c:marker>
            <c:symbol val="none"/>
          </c:marker>
          <c:trendline>
            <c:spPr>
              <a:ln w="25400">
                <a:solidFill>
                  <a:srgbClr val="C00000"/>
                </a:solidFill>
              </a:ln>
            </c:spPr>
            <c:trendlineType val="linear"/>
            <c:forward val="900"/>
          </c:trendline>
          <c:yVal>
            <c:numRef>
              <c:f>'PORTE 16'!$G$9:$H$9</c:f>
              <c:numCache>
                <c:formatCode>General</c:formatCode>
                <c:ptCount val="2"/>
                <c:pt idx="0" formatCode="General;General;">
                  <c:v>0</c:v>
                </c:pt>
                <c:pt idx="1">
                  <c:v>0</c:v>
                </c:pt>
              </c:numCache>
            </c:numRef>
          </c:yVal>
          <c:smooth val="1"/>
        </c:ser>
        <c:axId val="201978624"/>
        <c:axId val="201976832"/>
      </c:scatterChart>
      <c:valAx>
        <c:axId val="201960448"/>
        <c:scaling>
          <c:orientation val="minMax"/>
          <c:max val="900"/>
          <c:min val="0"/>
        </c:scaling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DÉPLACEMENT (mm)</a:t>
                </a:r>
              </a:p>
            </c:rich>
          </c:tx>
          <c:layout/>
        </c:title>
        <c:numFmt formatCode="General" sourceLinked="0"/>
        <c:majorTickMark val="in"/>
        <c:minorTickMark val="in"/>
        <c:tickLblPos val="nextTo"/>
        <c:txPr>
          <a:bodyPr rot="0" vert="horz" anchor="ctr" anchorCtr="0"/>
          <a:lstStyle/>
          <a:p>
            <a:pPr>
              <a:defRPr/>
            </a:pPr>
            <a:endParaRPr lang="fr-FR"/>
          </a:p>
        </c:txPr>
        <c:crossAx val="201974912"/>
        <c:crossesAt val="0"/>
        <c:crossBetween val="midCat"/>
        <c:majorUnit val="150"/>
      </c:valAx>
      <c:valAx>
        <c:axId val="201974912"/>
        <c:scaling>
          <c:orientation val="minMax"/>
          <c:max val="180"/>
          <c:min val="-180"/>
        </c:scaling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EFFORT (N)</a:t>
                </a:r>
              </a:p>
            </c:rich>
          </c:tx>
          <c:layout>
            <c:manualLayout>
              <c:xMode val="edge"/>
              <c:yMode val="edge"/>
              <c:x val="1.359116491724372E-2"/>
              <c:y val="2.6710477930513041E-2"/>
            </c:manualLayout>
          </c:layout>
        </c:title>
        <c:numFmt formatCode="General;General;" sourceLinked="1"/>
        <c:tickLblPos val="nextTo"/>
        <c:crossAx val="201960448"/>
        <c:crosses val="autoZero"/>
        <c:crossBetween val="midCat"/>
        <c:majorUnit val="20"/>
      </c:valAx>
      <c:valAx>
        <c:axId val="201976832"/>
        <c:scaling>
          <c:orientation val="maxMin"/>
          <c:max val="180"/>
          <c:min val="-180"/>
        </c:scaling>
        <c:delete val="1"/>
        <c:axPos val="r"/>
        <c:numFmt formatCode="General&quot; N&quot;" sourceLinked="1"/>
        <c:tickLblPos val="nextTo"/>
        <c:crossAx val="201978624"/>
        <c:crosses val="max"/>
        <c:crossBetween val="midCat"/>
      </c:valAx>
      <c:valAx>
        <c:axId val="201978624"/>
        <c:scaling>
          <c:orientation val="minMax"/>
        </c:scaling>
        <c:delete val="1"/>
        <c:axPos val="t"/>
        <c:numFmt formatCode="General&quot; mm&quot;" sourceLinked="1"/>
        <c:tickLblPos val="nextTo"/>
        <c:crossAx val="201976832"/>
        <c:crossesAt val="0"/>
        <c:crossBetween val="midCat"/>
      </c:valAx>
      <c:spPr>
        <a:ln w="19050">
          <a:solidFill>
            <a:schemeClr val="tx1">
              <a:lumMod val="95000"/>
              <a:lumOff val="5000"/>
            </a:schemeClr>
          </a:solidFill>
        </a:ln>
      </c:spPr>
    </c:plotArea>
    <c:legend>
      <c:legendPos val="b"/>
      <c:legendEntry>
        <c:idx val="2"/>
        <c:delete val="1"/>
      </c:legendEntry>
      <c:legendEntry>
        <c:idx val="4"/>
        <c:delete val="1"/>
      </c:legendEntry>
      <c:legendEntry>
        <c:idx val="5"/>
        <c:delete val="1"/>
      </c:legendEntry>
      <c:legendEntry>
        <c:idx val="0"/>
        <c:delete val="1"/>
      </c:legendEntry>
      <c:legendEntry>
        <c:idx val="8"/>
        <c:delete val="1"/>
      </c:legendEntry>
      <c:legendEntry>
        <c:idx val="9"/>
        <c:delete val="1"/>
      </c:legendEntry>
      <c:layout/>
      <c:txPr>
        <a:bodyPr/>
        <a:lstStyle/>
        <a:p>
          <a:pPr>
            <a:defRPr sz="800"/>
          </a:pPr>
          <a:endParaRPr lang="fr-FR"/>
        </a:p>
      </c:txPr>
    </c:legend>
    <c:plotVisOnly val="1"/>
  </c:chart>
  <c:spPr>
    <a:solidFill>
      <a:schemeClr val="bg1">
        <a:lumMod val="95000"/>
      </a:schemeClr>
    </a:solidFill>
  </c:spPr>
  <c:printSettings>
    <c:headerFooter/>
    <c:pageMargins b="0.75000000000000533" l="0.70000000000000062" r="0.70000000000000062" t="0.750000000000005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10</xdr:row>
      <xdr:rowOff>5796</xdr:rowOff>
    </xdr:from>
    <xdr:to>
      <xdr:col>12</xdr:col>
      <xdr:colOff>728383</xdr:colOff>
      <xdr:row>45</xdr:row>
      <xdr:rowOff>119062</xdr:rowOff>
    </xdr:to>
    <xdr:graphicFrame macro="">
      <xdr:nvGraphicFramePr>
        <xdr:cNvPr id="3" name="GRAPH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10</xdr:row>
      <xdr:rowOff>5796</xdr:rowOff>
    </xdr:from>
    <xdr:to>
      <xdr:col>12</xdr:col>
      <xdr:colOff>728383</xdr:colOff>
      <xdr:row>45</xdr:row>
      <xdr:rowOff>119062</xdr:rowOff>
    </xdr:to>
    <xdr:graphicFrame macro="">
      <xdr:nvGraphicFramePr>
        <xdr:cNvPr id="3" name="GRAPH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10</xdr:row>
      <xdr:rowOff>5796</xdr:rowOff>
    </xdr:from>
    <xdr:to>
      <xdr:col>12</xdr:col>
      <xdr:colOff>728383</xdr:colOff>
      <xdr:row>45</xdr:row>
      <xdr:rowOff>119062</xdr:rowOff>
    </xdr:to>
    <xdr:graphicFrame macro="">
      <xdr:nvGraphicFramePr>
        <xdr:cNvPr id="3" name="GRAPH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10</xdr:row>
      <xdr:rowOff>5796</xdr:rowOff>
    </xdr:from>
    <xdr:to>
      <xdr:col>12</xdr:col>
      <xdr:colOff>728383</xdr:colOff>
      <xdr:row>45</xdr:row>
      <xdr:rowOff>119062</xdr:rowOff>
    </xdr:to>
    <xdr:graphicFrame macro="">
      <xdr:nvGraphicFramePr>
        <xdr:cNvPr id="3" name="GRAPH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10</xdr:row>
      <xdr:rowOff>5796</xdr:rowOff>
    </xdr:from>
    <xdr:to>
      <xdr:col>12</xdr:col>
      <xdr:colOff>728383</xdr:colOff>
      <xdr:row>45</xdr:row>
      <xdr:rowOff>119062</xdr:rowOff>
    </xdr:to>
    <xdr:graphicFrame macro="">
      <xdr:nvGraphicFramePr>
        <xdr:cNvPr id="3" name="GRAPH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10</xdr:row>
      <xdr:rowOff>5796</xdr:rowOff>
    </xdr:from>
    <xdr:to>
      <xdr:col>12</xdr:col>
      <xdr:colOff>728383</xdr:colOff>
      <xdr:row>45</xdr:row>
      <xdr:rowOff>119062</xdr:rowOff>
    </xdr:to>
    <xdr:graphicFrame macro="">
      <xdr:nvGraphicFramePr>
        <xdr:cNvPr id="3" name="GRAPH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10</xdr:row>
      <xdr:rowOff>5796</xdr:rowOff>
    </xdr:from>
    <xdr:to>
      <xdr:col>12</xdr:col>
      <xdr:colOff>728383</xdr:colOff>
      <xdr:row>45</xdr:row>
      <xdr:rowOff>119062</xdr:rowOff>
    </xdr:to>
    <xdr:graphicFrame macro="">
      <xdr:nvGraphicFramePr>
        <xdr:cNvPr id="3" name="GRAPH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10</xdr:row>
      <xdr:rowOff>5796</xdr:rowOff>
    </xdr:from>
    <xdr:to>
      <xdr:col>12</xdr:col>
      <xdr:colOff>728383</xdr:colOff>
      <xdr:row>45</xdr:row>
      <xdr:rowOff>119062</xdr:rowOff>
    </xdr:to>
    <xdr:graphicFrame macro="">
      <xdr:nvGraphicFramePr>
        <xdr:cNvPr id="3" name="GRAPH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10</xdr:row>
      <xdr:rowOff>5796</xdr:rowOff>
    </xdr:from>
    <xdr:to>
      <xdr:col>12</xdr:col>
      <xdr:colOff>728383</xdr:colOff>
      <xdr:row>45</xdr:row>
      <xdr:rowOff>119062</xdr:rowOff>
    </xdr:to>
    <xdr:graphicFrame macro="">
      <xdr:nvGraphicFramePr>
        <xdr:cNvPr id="3" name="GRAPH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10</xdr:row>
      <xdr:rowOff>5796</xdr:rowOff>
    </xdr:from>
    <xdr:to>
      <xdr:col>12</xdr:col>
      <xdr:colOff>728383</xdr:colOff>
      <xdr:row>45</xdr:row>
      <xdr:rowOff>119062</xdr:rowOff>
    </xdr:to>
    <xdr:graphicFrame macro="">
      <xdr:nvGraphicFramePr>
        <xdr:cNvPr id="3" name="GRAPH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10</xdr:row>
      <xdr:rowOff>5796</xdr:rowOff>
    </xdr:from>
    <xdr:to>
      <xdr:col>12</xdr:col>
      <xdr:colOff>728383</xdr:colOff>
      <xdr:row>45</xdr:row>
      <xdr:rowOff>119062</xdr:rowOff>
    </xdr:to>
    <xdr:graphicFrame macro="">
      <xdr:nvGraphicFramePr>
        <xdr:cNvPr id="3" name="GRAPH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10</xdr:row>
      <xdr:rowOff>5796</xdr:rowOff>
    </xdr:from>
    <xdr:to>
      <xdr:col>12</xdr:col>
      <xdr:colOff>728383</xdr:colOff>
      <xdr:row>45</xdr:row>
      <xdr:rowOff>119062</xdr:rowOff>
    </xdr:to>
    <xdr:graphicFrame macro="">
      <xdr:nvGraphicFramePr>
        <xdr:cNvPr id="3" name="GRAPH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10</xdr:row>
      <xdr:rowOff>5796</xdr:rowOff>
    </xdr:from>
    <xdr:to>
      <xdr:col>12</xdr:col>
      <xdr:colOff>728383</xdr:colOff>
      <xdr:row>45</xdr:row>
      <xdr:rowOff>119062</xdr:rowOff>
    </xdr:to>
    <xdr:graphicFrame macro="">
      <xdr:nvGraphicFramePr>
        <xdr:cNvPr id="3" name="GRAPH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10</xdr:row>
      <xdr:rowOff>5796</xdr:rowOff>
    </xdr:from>
    <xdr:to>
      <xdr:col>12</xdr:col>
      <xdr:colOff>728383</xdr:colOff>
      <xdr:row>45</xdr:row>
      <xdr:rowOff>119062</xdr:rowOff>
    </xdr:to>
    <xdr:graphicFrame macro="">
      <xdr:nvGraphicFramePr>
        <xdr:cNvPr id="3" name="GRAPH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10</xdr:row>
      <xdr:rowOff>5796</xdr:rowOff>
    </xdr:from>
    <xdr:to>
      <xdr:col>12</xdr:col>
      <xdr:colOff>728383</xdr:colOff>
      <xdr:row>45</xdr:row>
      <xdr:rowOff>119062</xdr:rowOff>
    </xdr:to>
    <xdr:graphicFrame macro="">
      <xdr:nvGraphicFramePr>
        <xdr:cNvPr id="3" name="GRAPH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10</xdr:row>
      <xdr:rowOff>5796</xdr:rowOff>
    </xdr:from>
    <xdr:to>
      <xdr:col>12</xdr:col>
      <xdr:colOff>728383</xdr:colOff>
      <xdr:row>45</xdr:row>
      <xdr:rowOff>119062</xdr:rowOff>
    </xdr:to>
    <xdr:graphicFrame macro="">
      <xdr:nvGraphicFramePr>
        <xdr:cNvPr id="3" name="GRAPH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LLERP01" displayName="tALLERP01" ref="O6:S7" insertRow="1" totalsRowShown="0" headerRowDxfId="383" dataDxfId="382">
  <autoFilter ref="O6:S7">
    <filterColumn colId="0"/>
  </autoFilter>
  <tableColumns count="5">
    <tableColumn id="5" name="DATE" dataDxfId="381"/>
    <tableColumn id="1" name="DÉPLACEMENT" dataDxfId="380"/>
    <tableColumn id="2" name="EFFORT_D" dataDxfId="379"/>
    <tableColumn id="3" name="EFFORT_G" dataDxfId="378"/>
    <tableColumn id="4" name="EFFORT_TOT" dataDxfId="377">
      <calculatedColumnFormula>tALLERP01[[#This Row],[EFFORT_G]]+tALLERP01[[#This Row],[EFFORT_D]]</calculatedColumnFormula>
    </tableColumn>
  </tableColumns>
  <tableStyleInfo name="SYGA" showFirstColumn="0" showLastColumn="0" showRowStripes="1" showColumnStripes="0"/>
</table>
</file>

<file path=xl/tables/table2.xml><?xml version="1.0" encoding="utf-8"?>
<table xmlns="http://schemas.openxmlformats.org/spreadsheetml/2006/main" id="2" name="tRETOURP01" displayName="tRETOURP01" ref="U6:Y7" insertRow="1" headerRowDxfId="376" dataDxfId="375" totalsRowDxfId="374">
  <autoFilter ref="U6:Y7">
    <filterColumn colId="0"/>
  </autoFilter>
  <tableColumns count="5">
    <tableColumn id="5" name="DATE" totalsRowFunction="custom" dataDxfId="373" totalsRowDxfId="372">
      <totalsRowFormula>NOW()</totalsRowFormula>
    </tableColumn>
    <tableColumn id="1" name="DÉPLACEMENT" dataDxfId="371" totalsRowDxfId="370"/>
    <tableColumn id="2" name="EFFORT_D" dataDxfId="369" totalsRowDxfId="368"/>
    <tableColumn id="3" name="EFFORT_G" dataDxfId="367" totalsRowDxfId="366"/>
    <tableColumn id="4" name="EFFORT_TOT" dataDxfId="365" totalsRowDxfId="364">
      <calculatedColumnFormula>tRETOURP01[[#This Row],[EFFORT_G]]+tRETOURP01[[#This Row],[EFFORT_D]]</calculatedColumnFormula>
    </tableColumn>
  </tableColumns>
  <tableStyleInfo name="SYGA" showFirstColumn="0" showLastColumn="0" showRowStripes="1" showColumnStripes="0"/>
</table>
</file>

<file path=xl/tables/table3.xml><?xml version="1.0" encoding="utf-8"?>
<table xmlns="http://schemas.openxmlformats.org/spreadsheetml/2006/main" id="3" name="tALLERP02" displayName="tALLERP02" ref="O6:S7" insertRow="1" totalsRowShown="0" headerRowDxfId="363" dataDxfId="362">
  <autoFilter ref="O6:S7">
    <filterColumn colId="0"/>
  </autoFilter>
  <tableColumns count="5">
    <tableColumn id="5" name="DATE" dataDxfId="361"/>
    <tableColumn id="1" name="DÉPLACEMENT" dataDxfId="360"/>
    <tableColumn id="2" name="EFFORT_D" dataDxfId="359"/>
    <tableColumn id="3" name="EFFORT_G" dataDxfId="358"/>
    <tableColumn id="4" name="EFFORT_TOT" dataDxfId="357">
      <calculatedColumnFormula>tALLERP02[[#This Row],[EFFORT_G]]+tALLERP02[[#This Row],[EFFORT_D]]</calculatedColumnFormula>
    </tableColumn>
  </tableColumns>
  <tableStyleInfo name="SYGA" showFirstColumn="0" showLastColumn="0" showRowStripes="1" showColumnStripes="0"/>
</table>
</file>

<file path=xl/tables/table4.xml><?xml version="1.0" encoding="utf-8"?>
<table xmlns="http://schemas.openxmlformats.org/spreadsheetml/2006/main" id="4" name="tRETOURP02" displayName="tRETOURP02" ref="U6:Y7" insertRow="1" headerRowDxfId="356" dataDxfId="355" totalsRowDxfId="354">
  <autoFilter ref="U6:Y7">
    <filterColumn colId="0"/>
  </autoFilter>
  <tableColumns count="5">
    <tableColumn id="5" name="DATE" totalsRowFunction="custom" dataDxfId="353" totalsRowDxfId="352">
      <totalsRowFormula>NOW()</totalsRowFormula>
    </tableColumn>
    <tableColumn id="1" name="DÉPLACEMENT" dataDxfId="351" totalsRowDxfId="350"/>
    <tableColumn id="2" name="EFFORT_D" dataDxfId="349" totalsRowDxfId="348"/>
    <tableColumn id="3" name="EFFORT_G" dataDxfId="347" totalsRowDxfId="346"/>
    <tableColumn id="4" name="EFFORT_TOT" dataDxfId="345" totalsRowDxfId="344">
      <calculatedColumnFormula>tRETOURP02[[#This Row],[EFFORT_G]]+tRETOURP02[[#This Row],[EFFORT_D]]</calculatedColumnFormula>
    </tableColumn>
  </tableColumns>
  <tableStyleInfo name="SYGA" showFirstColumn="0" showLastColumn="0" showRowStripes="1" showColumnStripes="0"/>
</table>
</file>

<file path=xl/tables/table5.xml><?xml version="1.0" encoding="utf-8"?>
<table xmlns="http://schemas.openxmlformats.org/spreadsheetml/2006/main" id="5" name="tALLERP03" displayName="tALLERP03" ref="O6:S7" insertRow="1" totalsRowShown="0" headerRowDxfId="343" dataDxfId="342">
  <autoFilter ref="O6:S7">
    <filterColumn colId="0"/>
  </autoFilter>
  <tableColumns count="5">
    <tableColumn id="5" name="DATE" dataDxfId="341"/>
    <tableColumn id="1" name="DÉPLACEMENT" dataDxfId="340"/>
    <tableColumn id="2" name="EFFORT_D" dataDxfId="339"/>
    <tableColumn id="3" name="EFFORT_G" dataDxfId="338"/>
    <tableColumn id="4" name="EFFORT_TOT" dataDxfId="337">
      <calculatedColumnFormula>tALLERP03[[#This Row],[EFFORT_G]]+tALLERP03[[#This Row],[EFFORT_D]]</calculatedColumnFormula>
    </tableColumn>
  </tableColumns>
  <tableStyleInfo name="SYGA" showFirstColumn="0" showLastColumn="0" showRowStripes="1" showColumnStripes="0"/>
</table>
</file>

<file path=xl/tables/table6.xml><?xml version="1.0" encoding="utf-8"?>
<table xmlns="http://schemas.openxmlformats.org/spreadsheetml/2006/main" id="6" name="tRETOURP03" displayName="tRETOURP03" ref="U6:Y7" insertRow="1" headerRowDxfId="336" dataDxfId="335" totalsRowDxfId="334">
  <autoFilter ref="U6:Y7">
    <filterColumn colId="0"/>
  </autoFilter>
  <tableColumns count="5">
    <tableColumn id="5" name="DATE" totalsRowFunction="custom" dataDxfId="333" totalsRowDxfId="332">
      <totalsRowFormula>NOW()</totalsRowFormula>
    </tableColumn>
    <tableColumn id="1" name="DÉPLACEMENT" dataDxfId="331" totalsRowDxfId="330"/>
    <tableColumn id="2" name="EFFORT_D" dataDxfId="329" totalsRowDxfId="328"/>
    <tableColumn id="3" name="EFFORT_G" dataDxfId="327" totalsRowDxfId="326"/>
    <tableColumn id="4" name="EFFORT_TOT" dataDxfId="325" totalsRowDxfId="324">
      <calculatedColumnFormula>tRETOURP03[[#This Row],[EFFORT_G]]+tRETOURP03[[#This Row],[EFFORT_D]]</calculatedColumnFormula>
    </tableColumn>
  </tableColumns>
  <tableStyleInfo name="SYGA" showFirstColumn="0" showLastColumn="0" showRowStripes="1" showColumnStripes="0"/>
</table>
</file>

<file path=xl/tables/table7.xml><?xml version="1.0" encoding="utf-8"?>
<table xmlns="http://schemas.openxmlformats.org/spreadsheetml/2006/main" id="7" name="tALLERP04" displayName="tALLERP04" ref="O6:S7" insertRow="1" totalsRowShown="0" headerRowDxfId="323" dataDxfId="322">
  <autoFilter ref="O6:S7">
    <filterColumn colId="0"/>
  </autoFilter>
  <tableColumns count="5">
    <tableColumn id="5" name="DATE" dataDxfId="321"/>
    <tableColumn id="1" name="DÉPLACEMENT" dataDxfId="320"/>
    <tableColumn id="2" name="EFFORT_D" dataDxfId="319"/>
    <tableColumn id="3" name="EFFORT_G" dataDxfId="318"/>
    <tableColumn id="4" name="EFFORT_TOT" dataDxfId="317">
      <calculatedColumnFormula>tALLERP04[[#This Row],[EFFORT_G]]+tALLERP04[[#This Row],[EFFORT_D]]</calculatedColumnFormula>
    </tableColumn>
  </tableColumns>
  <tableStyleInfo name="SYGA" showFirstColumn="0" showLastColumn="0" showRowStripes="1" showColumnStripes="0"/>
</table>
</file>

<file path=xl/tables/table8.xml><?xml version="1.0" encoding="utf-8"?>
<table xmlns="http://schemas.openxmlformats.org/spreadsheetml/2006/main" id="8" name="tRETOURP04" displayName="tRETOURP04" ref="U6:Y7" insertRow="1" headerRowDxfId="316" dataDxfId="315" totalsRowDxfId="314">
  <autoFilter ref="U6:Y7">
    <filterColumn colId="0"/>
  </autoFilter>
  <tableColumns count="5">
    <tableColumn id="5" name="DATE" totalsRowFunction="custom" dataDxfId="313" totalsRowDxfId="312">
      <totalsRowFormula>NOW()</totalsRowFormula>
    </tableColumn>
    <tableColumn id="1" name="DÉPLACEMENT" dataDxfId="311" totalsRowDxfId="310"/>
    <tableColumn id="2" name="EFFORT_D" dataDxfId="309" totalsRowDxfId="308"/>
    <tableColumn id="3" name="EFFORT_G" dataDxfId="307" totalsRowDxfId="306"/>
    <tableColumn id="4" name="EFFORT_TOT" dataDxfId="305" totalsRowDxfId="304">
      <calculatedColumnFormula>tRETOURP04[[#This Row],[EFFORT_G]]+tRETOURP04[[#This Row],[EFFORT_D]]</calculatedColumnFormula>
    </tableColumn>
  </tableColumns>
  <tableStyleInfo name="SYGA" showFirstColumn="0" showLastColumn="0" showRowStripes="1" showColumnStripes="0"/>
</table>
</file>

<file path=xl/tables/table9.xml><?xml version="1.0" encoding="utf-8"?>
<table xmlns="http://schemas.openxmlformats.org/spreadsheetml/2006/main" id="9" name="tALLERP05" displayName="tALLERP05" ref="O6:S7" insertRow="1" totalsRowShown="0" headerRowDxfId="303" dataDxfId="302">
  <autoFilter ref="O6:S7">
    <filterColumn colId="0"/>
  </autoFilter>
  <tableColumns count="5">
    <tableColumn id="5" name="DATE" dataDxfId="301"/>
    <tableColumn id="1" name="DÉPLACEMENT" dataDxfId="300"/>
    <tableColumn id="2" name="EFFORT_D" dataDxfId="299"/>
    <tableColumn id="3" name="EFFORT_G" dataDxfId="298"/>
    <tableColumn id="4" name="EFFORT_TOT" dataDxfId="297">
      <calculatedColumnFormula>tALLERP05[[#This Row],[EFFORT_G]]+tALLERP05[[#This Row],[EFFORT_D]]</calculatedColumnFormula>
    </tableColumn>
  </tableColumns>
  <tableStyleInfo name="SYGA" showFirstColumn="0" showLastColumn="0" showRowStripes="1" showColumnStripes="0"/>
</table>
</file>

<file path=xl/tables/table10.xml><?xml version="1.0" encoding="utf-8"?>
<table xmlns="http://schemas.openxmlformats.org/spreadsheetml/2006/main" id="10" name="tRETOURP05" displayName="tRETOURP05" ref="U6:Y7" insertRow="1" headerRowDxfId="296" dataDxfId="295" totalsRowDxfId="294">
  <autoFilter ref="U6:Y7">
    <filterColumn colId="0"/>
  </autoFilter>
  <tableColumns count="5">
    <tableColumn id="5" name="DATE" totalsRowFunction="custom" dataDxfId="293" totalsRowDxfId="292">
      <totalsRowFormula>NOW()</totalsRowFormula>
    </tableColumn>
    <tableColumn id="1" name="DÉPLACEMENT" dataDxfId="291" totalsRowDxfId="290"/>
    <tableColumn id="2" name="EFFORT_D" dataDxfId="289" totalsRowDxfId="288"/>
    <tableColumn id="3" name="EFFORT_G" dataDxfId="287" totalsRowDxfId="286"/>
    <tableColumn id="4" name="EFFORT_TOT" dataDxfId="285" totalsRowDxfId="284">
      <calculatedColumnFormula>tRETOURP05[[#This Row],[EFFORT_G]]+tRETOURP05[[#This Row],[EFFORT_D]]</calculatedColumnFormula>
    </tableColumn>
  </tableColumns>
  <tableStyleInfo name="SYGA" showFirstColumn="0" showLastColumn="0" showRowStripes="1" showColumnStripes="0"/>
</table>
</file>

<file path=xl/tables/table11.xml><?xml version="1.0" encoding="utf-8"?>
<table xmlns="http://schemas.openxmlformats.org/spreadsheetml/2006/main" id="11" name="tALLERP06" displayName="tALLERP06" ref="O6:S7" insertRow="1" totalsRowShown="0" headerRowDxfId="283" dataDxfId="282">
  <autoFilter ref="O6:S7">
    <filterColumn colId="0"/>
  </autoFilter>
  <tableColumns count="5">
    <tableColumn id="5" name="DATE" dataDxfId="281"/>
    <tableColumn id="1" name="DÉPLACEMENT" dataDxfId="280"/>
    <tableColumn id="2" name="EFFORT_D" dataDxfId="279"/>
    <tableColumn id="3" name="EFFORT_G" dataDxfId="278"/>
    <tableColumn id="4" name="EFFORT_TOT" dataDxfId="277">
      <calculatedColumnFormula>tALLERP06[[#This Row],[EFFORT_G]]+tALLERP06[[#This Row],[EFFORT_D]]</calculatedColumnFormula>
    </tableColumn>
  </tableColumns>
  <tableStyleInfo name="SYGA" showFirstColumn="0" showLastColumn="0" showRowStripes="1" showColumnStripes="0"/>
</table>
</file>

<file path=xl/tables/table12.xml><?xml version="1.0" encoding="utf-8"?>
<table xmlns="http://schemas.openxmlformats.org/spreadsheetml/2006/main" id="12" name="tRETOURP06" displayName="tRETOURP06" ref="U6:Y7" insertRow="1" headerRowDxfId="276" dataDxfId="275" totalsRowDxfId="274">
  <autoFilter ref="U6:Y7">
    <filterColumn colId="0"/>
  </autoFilter>
  <tableColumns count="5">
    <tableColumn id="5" name="DATE" totalsRowFunction="custom" dataDxfId="273" totalsRowDxfId="272">
      <totalsRowFormula>NOW()</totalsRowFormula>
    </tableColumn>
    <tableColumn id="1" name="DÉPLACEMENT" dataDxfId="271" totalsRowDxfId="270"/>
    <tableColumn id="2" name="EFFORT_D" dataDxfId="269" totalsRowDxfId="268"/>
    <tableColumn id="3" name="EFFORT_G" dataDxfId="267" totalsRowDxfId="266"/>
    <tableColumn id="4" name="EFFORT_TOT" dataDxfId="265" totalsRowDxfId="264">
      <calculatedColumnFormula>tRETOURP06[[#This Row],[EFFORT_G]]+tRETOURP06[[#This Row],[EFFORT_D]]</calculatedColumnFormula>
    </tableColumn>
  </tableColumns>
  <tableStyleInfo name="SYGA" showFirstColumn="0" showLastColumn="0" showRowStripes="1" showColumnStripes="0"/>
</table>
</file>

<file path=xl/tables/table13.xml><?xml version="1.0" encoding="utf-8"?>
<table xmlns="http://schemas.openxmlformats.org/spreadsheetml/2006/main" id="13" name="tALLERP07" displayName="tALLERP07" ref="O6:S7" insertRow="1" totalsRowShown="0" headerRowDxfId="263" dataDxfId="262">
  <autoFilter ref="O6:S7">
    <filterColumn colId="0"/>
  </autoFilter>
  <tableColumns count="5">
    <tableColumn id="5" name="DATE" dataDxfId="261"/>
    <tableColumn id="1" name="DÉPLACEMENT" dataDxfId="260"/>
    <tableColumn id="2" name="EFFORT_D" dataDxfId="259"/>
    <tableColumn id="3" name="EFFORT_G" dataDxfId="258"/>
    <tableColumn id="4" name="EFFORT_TOT" dataDxfId="257">
      <calculatedColumnFormula>tALLERP07[[#This Row],[EFFORT_G]]+tALLERP07[[#This Row],[EFFORT_D]]</calculatedColumnFormula>
    </tableColumn>
  </tableColumns>
  <tableStyleInfo name="SYGA" showFirstColumn="0" showLastColumn="0" showRowStripes="1" showColumnStripes="0"/>
</table>
</file>

<file path=xl/tables/table14.xml><?xml version="1.0" encoding="utf-8"?>
<table xmlns="http://schemas.openxmlformats.org/spreadsheetml/2006/main" id="14" name="tRETOURP07" displayName="tRETOURP07" ref="U6:Y7" insertRow="1" headerRowDxfId="256" dataDxfId="255" totalsRowDxfId="254">
  <autoFilter ref="U6:Y7">
    <filterColumn colId="0"/>
  </autoFilter>
  <tableColumns count="5">
    <tableColumn id="5" name="DATE" totalsRowFunction="custom" dataDxfId="253" totalsRowDxfId="252">
      <totalsRowFormula>NOW()</totalsRowFormula>
    </tableColumn>
    <tableColumn id="1" name="DÉPLACEMENT" dataDxfId="251" totalsRowDxfId="250"/>
    <tableColumn id="2" name="EFFORT_D" dataDxfId="249" totalsRowDxfId="248"/>
    <tableColumn id="3" name="EFFORT_G" dataDxfId="247" totalsRowDxfId="246"/>
    <tableColumn id="4" name="EFFORT_TOT" dataDxfId="245" totalsRowDxfId="244">
      <calculatedColumnFormula>tRETOURP07[[#This Row],[EFFORT_G]]+tRETOURP07[[#This Row],[EFFORT_D]]</calculatedColumnFormula>
    </tableColumn>
  </tableColumns>
  <tableStyleInfo name="SYGA" showFirstColumn="0" showLastColumn="0" showRowStripes="1" showColumnStripes="0"/>
</table>
</file>

<file path=xl/tables/table15.xml><?xml version="1.0" encoding="utf-8"?>
<table xmlns="http://schemas.openxmlformats.org/spreadsheetml/2006/main" id="15" name="tALLERP08" displayName="tALLERP08" ref="O6:S7" insertRow="1" totalsRowShown="0" headerRowDxfId="243" dataDxfId="242">
  <autoFilter ref="O6:S7">
    <filterColumn colId="0"/>
  </autoFilter>
  <tableColumns count="5">
    <tableColumn id="5" name="DATE" dataDxfId="241"/>
    <tableColumn id="1" name="DÉPLACEMENT" dataDxfId="240"/>
    <tableColumn id="2" name="EFFORT_D" dataDxfId="239"/>
    <tableColumn id="3" name="EFFORT_G" dataDxfId="238"/>
    <tableColumn id="4" name="EFFORT_TOT" dataDxfId="237">
      <calculatedColumnFormula>tALLERP08[[#This Row],[EFFORT_G]]+tALLERP08[[#This Row],[EFFORT_D]]</calculatedColumnFormula>
    </tableColumn>
  </tableColumns>
  <tableStyleInfo name="SYGA" showFirstColumn="0" showLastColumn="0" showRowStripes="1" showColumnStripes="0"/>
</table>
</file>

<file path=xl/tables/table16.xml><?xml version="1.0" encoding="utf-8"?>
<table xmlns="http://schemas.openxmlformats.org/spreadsheetml/2006/main" id="16" name="tRETOURP08" displayName="tRETOURP08" ref="U6:Y7" insertRow="1" headerRowDxfId="236" dataDxfId="235" totalsRowDxfId="234">
  <autoFilter ref="U6:Y7">
    <filterColumn colId="0"/>
  </autoFilter>
  <tableColumns count="5">
    <tableColumn id="5" name="DATE" totalsRowFunction="custom" dataDxfId="233" totalsRowDxfId="232">
      <totalsRowFormula>NOW()</totalsRowFormula>
    </tableColumn>
    <tableColumn id="1" name="DÉPLACEMENT" dataDxfId="231" totalsRowDxfId="230"/>
    <tableColumn id="2" name="EFFORT_D" dataDxfId="229" totalsRowDxfId="228"/>
    <tableColumn id="3" name="EFFORT_G" dataDxfId="227" totalsRowDxfId="226"/>
    <tableColumn id="4" name="EFFORT_TOT" dataDxfId="225" totalsRowDxfId="224">
      <calculatedColumnFormula>tRETOURP08[[#This Row],[EFFORT_G]]+tRETOURP08[[#This Row],[EFFORT_D]]</calculatedColumnFormula>
    </tableColumn>
  </tableColumns>
  <tableStyleInfo name="SYGA" showFirstColumn="0" showLastColumn="0" showRowStripes="1" showColumnStripes="0"/>
</table>
</file>

<file path=xl/tables/table17.xml><?xml version="1.0" encoding="utf-8"?>
<table xmlns="http://schemas.openxmlformats.org/spreadsheetml/2006/main" id="17" name="tALLERP09" displayName="tALLERP09" ref="O6:S7" insertRow="1" totalsRowShown="0" headerRowDxfId="223" dataDxfId="222">
  <autoFilter ref="O6:S7">
    <filterColumn colId="0"/>
  </autoFilter>
  <tableColumns count="5">
    <tableColumn id="5" name="DATE" dataDxfId="221"/>
    <tableColumn id="1" name="DÉPLACEMENT" dataDxfId="220"/>
    <tableColumn id="2" name="EFFORT_D" dataDxfId="219"/>
    <tableColumn id="3" name="EFFORT_G" dataDxfId="218"/>
    <tableColumn id="4" name="EFFORT_TOT" dataDxfId="217">
      <calculatedColumnFormula>tALLERP09[[#This Row],[EFFORT_G]]+tALLERP09[[#This Row],[EFFORT_D]]</calculatedColumnFormula>
    </tableColumn>
  </tableColumns>
  <tableStyleInfo name="SYGA" showFirstColumn="0" showLastColumn="0" showRowStripes="1" showColumnStripes="0"/>
</table>
</file>

<file path=xl/tables/table18.xml><?xml version="1.0" encoding="utf-8"?>
<table xmlns="http://schemas.openxmlformats.org/spreadsheetml/2006/main" id="18" name="tRETOURP09" displayName="tRETOURP09" ref="U6:Y7" insertRow="1" headerRowDxfId="216" dataDxfId="215" totalsRowDxfId="214">
  <autoFilter ref="U6:Y7">
    <filterColumn colId="0"/>
  </autoFilter>
  <tableColumns count="5">
    <tableColumn id="5" name="DATE" totalsRowFunction="custom" dataDxfId="213" totalsRowDxfId="212">
      <totalsRowFormula>NOW()</totalsRowFormula>
    </tableColumn>
    <tableColumn id="1" name="DÉPLACEMENT" dataDxfId="211" totalsRowDxfId="210"/>
    <tableColumn id="2" name="EFFORT_D" dataDxfId="209" totalsRowDxfId="208"/>
    <tableColumn id="3" name="EFFORT_G" dataDxfId="207" totalsRowDxfId="206"/>
    <tableColumn id="4" name="EFFORT_TOT" dataDxfId="205" totalsRowDxfId="204">
      <calculatedColumnFormula>tRETOURP09[[#This Row],[EFFORT_G]]+tRETOURP09[[#This Row],[EFFORT_D]]</calculatedColumnFormula>
    </tableColumn>
  </tableColumns>
  <tableStyleInfo name="SYGA" showFirstColumn="0" showLastColumn="0" showRowStripes="1" showColumnStripes="0"/>
</table>
</file>

<file path=xl/tables/table19.xml><?xml version="1.0" encoding="utf-8"?>
<table xmlns="http://schemas.openxmlformats.org/spreadsheetml/2006/main" id="19" name="tALLERP10" displayName="tALLERP10" ref="O6:S7" insertRow="1" totalsRowShown="0" headerRowDxfId="203" dataDxfId="202">
  <autoFilter ref="O6:S7">
    <filterColumn colId="0"/>
  </autoFilter>
  <tableColumns count="5">
    <tableColumn id="5" name="DATE" dataDxfId="201"/>
    <tableColumn id="1" name="DÉPLACEMENT" dataDxfId="200"/>
    <tableColumn id="2" name="EFFORT_D" dataDxfId="199"/>
    <tableColumn id="3" name="EFFORT_G" dataDxfId="198"/>
    <tableColumn id="4" name="EFFORT_TOT" dataDxfId="197">
      <calculatedColumnFormula>tALLERP10[[#This Row],[EFFORT_G]]+tALLERP10[[#This Row],[EFFORT_D]]</calculatedColumnFormula>
    </tableColumn>
  </tableColumns>
  <tableStyleInfo name="SYGA" showFirstColumn="0" showLastColumn="0" showRowStripes="1" showColumnStripes="0"/>
</table>
</file>

<file path=xl/tables/table20.xml><?xml version="1.0" encoding="utf-8"?>
<table xmlns="http://schemas.openxmlformats.org/spreadsheetml/2006/main" id="20" name="tRETOURP10" displayName="tRETOURP10" ref="U6:Y7" insertRow="1" headerRowDxfId="196" dataDxfId="195" totalsRowDxfId="194">
  <autoFilter ref="U6:Y7">
    <filterColumn colId="0"/>
  </autoFilter>
  <tableColumns count="5">
    <tableColumn id="5" name="DATE" totalsRowFunction="custom" dataDxfId="193" totalsRowDxfId="192">
      <totalsRowFormula>NOW()</totalsRowFormula>
    </tableColumn>
    <tableColumn id="1" name="DÉPLACEMENT" dataDxfId="191" totalsRowDxfId="190"/>
    <tableColumn id="2" name="EFFORT_D" dataDxfId="189" totalsRowDxfId="188"/>
    <tableColumn id="3" name="EFFORT_G" dataDxfId="187" totalsRowDxfId="186"/>
    <tableColumn id="4" name="EFFORT_TOT" dataDxfId="185" totalsRowDxfId="184">
      <calculatedColumnFormula>tRETOURP10[[#This Row],[EFFORT_G]]+tRETOURP10[[#This Row],[EFFORT_D]]</calculatedColumnFormula>
    </tableColumn>
  </tableColumns>
  <tableStyleInfo name="SYGA" showFirstColumn="0" showLastColumn="0" showRowStripes="1" showColumnStripes="0"/>
</table>
</file>

<file path=xl/tables/table21.xml><?xml version="1.0" encoding="utf-8"?>
<table xmlns="http://schemas.openxmlformats.org/spreadsheetml/2006/main" id="21" name="tALLERP11" displayName="tALLERP11" ref="O6:S7" insertRow="1" totalsRowShown="0" headerRowDxfId="183" dataDxfId="182">
  <autoFilter ref="O6:S7">
    <filterColumn colId="0"/>
  </autoFilter>
  <tableColumns count="5">
    <tableColumn id="5" name="DATE" dataDxfId="181"/>
    <tableColumn id="1" name="DÉPLACEMENT" dataDxfId="180"/>
    <tableColumn id="2" name="EFFORT_D" dataDxfId="179"/>
    <tableColumn id="3" name="EFFORT_G" dataDxfId="178"/>
    <tableColumn id="4" name="EFFORT_TOT" dataDxfId="177">
      <calculatedColumnFormula>tALLERP11[[#This Row],[EFFORT_G]]+tALLERP11[[#This Row],[EFFORT_D]]</calculatedColumnFormula>
    </tableColumn>
  </tableColumns>
  <tableStyleInfo name="SYGA" showFirstColumn="0" showLastColumn="0" showRowStripes="1" showColumnStripes="0"/>
</table>
</file>

<file path=xl/tables/table22.xml><?xml version="1.0" encoding="utf-8"?>
<table xmlns="http://schemas.openxmlformats.org/spreadsheetml/2006/main" id="22" name="tRETOURP11" displayName="tRETOURP11" ref="U6:Y7" insertRow="1" headerRowDxfId="176" dataDxfId="175" totalsRowDxfId="174">
  <autoFilter ref="U6:Y7">
    <filterColumn colId="0"/>
  </autoFilter>
  <tableColumns count="5">
    <tableColumn id="5" name="DATE" totalsRowFunction="custom" dataDxfId="173" totalsRowDxfId="172">
      <totalsRowFormula>NOW()</totalsRowFormula>
    </tableColumn>
    <tableColumn id="1" name="DÉPLACEMENT" dataDxfId="171" totalsRowDxfId="170"/>
    <tableColumn id="2" name="EFFORT_D" dataDxfId="169" totalsRowDxfId="168"/>
    <tableColumn id="3" name="EFFORT_G" dataDxfId="167" totalsRowDxfId="166"/>
    <tableColumn id="4" name="EFFORT_TOT" dataDxfId="165" totalsRowDxfId="164">
      <calculatedColumnFormula>tRETOURP11[[#This Row],[EFFORT_G]]+tRETOURP11[[#This Row],[EFFORT_D]]</calculatedColumnFormula>
    </tableColumn>
  </tableColumns>
  <tableStyleInfo name="SYGA" showFirstColumn="0" showLastColumn="0" showRowStripes="1" showColumnStripes="0"/>
</table>
</file>

<file path=xl/tables/table23.xml><?xml version="1.0" encoding="utf-8"?>
<table xmlns="http://schemas.openxmlformats.org/spreadsheetml/2006/main" id="23" name="tALLERP12" displayName="tALLERP12" ref="O6:S7" insertRow="1" totalsRowShown="0" headerRowDxfId="163" dataDxfId="162">
  <autoFilter ref="O6:S7">
    <filterColumn colId="0"/>
  </autoFilter>
  <tableColumns count="5">
    <tableColumn id="5" name="DATE" dataDxfId="161"/>
    <tableColumn id="1" name="DÉPLACEMENT" dataDxfId="160"/>
    <tableColumn id="2" name="EFFORT_D" dataDxfId="159"/>
    <tableColumn id="3" name="EFFORT_G" dataDxfId="158"/>
    <tableColumn id="4" name="EFFORT_TOT" dataDxfId="157">
      <calculatedColumnFormula>tALLERP12[[#This Row],[EFFORT_G]]+tALLERP12[[#This Row],[EFFORT_D]]</calculatedColumnFormula>
    </tableColumn>
  </tableColumns>
  <tableStyleInfo name="SYGA" showFirstColumn="0" showLastColumn="0" showRowStripes="1" showColumnStripes="0"/>
</table>
</file>

<file path=xl/tables/table24.xml><?xml version="1.0" encoding="utf-8"?>
<table xmlns="http://schemas.openxmlformats.org/spreadsheetml/2006/main" id="24" name="tRETOURP12" displayName="tRETOURP12" ref="U6:Y7" insertRow="1" headerRowDxfId="156" dataDxfId="155" totalsRowDxfId="154">
  <autoFilter ref="U6:Y7">
    <filterColumn colId="0"/>
  </autoFilter>
  <tableColumns count="5">
    <tableColumn id="5" name="DATE" totalsRowFunction="custom" dataDxfId="153" totalsRowDxfId="152">
      <totalsRowFormula>NOW()</totalsRowFormula>
    </tableColumn>
    <tableColumn id="1" name="DÉPLACEMENT" dataDxfId="151" totalsRowDxfId="150"/>
    <tableColumn id="2" name="EFFORT_D" dataDxfId="149" totalsRowDxfId="148"/>
    <tableColumn id="3" name="EFFORT_G" dataDxfId="147" totalsRowDxfId="146"/>
    <tableColumn id="4" name="EFFORT_TOT" dataDxfId="145" totalsRowDxfId="144">
      <calculatedColumnFormula>tRETOURP12[[#This Row],[EFFORT_G]]+tRETOURP12[[#This Row],[EFFORT_D]]</calculatedColumnFormula>
    </tableColumn>
  </tableColumns>
  <tableStyleInfo name="SYGA" showFirstColumn="0" showLastColumn="0" showRowStripes="1" showColumnStripes="0"/>
</table>
</file>

<file path=xl/tables/table25.xml><?xml version="1.0" encoding="utf-8"?>
<table xmlns="http://schemas.openxmlformats.org/spreadsheetml/2006/main" id="25" name="tALLERP13" displayName="tALLERP13" ref="O6:S7" insertRow="1" totalsRowShown="0" headerRowDxfId="143" dataDxfId="142">
  <autoFilter ref="O6:S7">
    <filterColumn colId="0"/>
  </autoFilter>
  <tableColumns count="5">
    <tableColumn id="5" name="DATE" dataDxfId="141"/>
    <tableColumn id="1" name="DÉPLACEMENT" dataDxfId="140"/>
    <tableColumn id="2" name="EFFORT_D" dataDxfId="139"/>
    <tableColumn id="3" name="EFFORT_G" dataDxfId="138"/>
    <tableColumn id="4" name="EFFORT_TOT" dataDxfId="137">
      <calculatedColumnFormula>tALLERP13[[#This Row],[EFFORT_G]]+tALLERP13[[#This Row],[EFFORT_D]]</calculatedColumnFormula>
    </tableColumn>
  </tableColumns>
  <tableStyleInfo name="SYGA" showFirstColumn="0" showLastColumn="0" showRowStripes="1" showColumnStripes="0"/>
</table>
</file>

<file path=xl/tables/table26.xml><?xml version="1.0" encoding="utf-8"?>
<table xmlns="http://schemas.openxmlformats.org/spreadsheetml/2006/main" id="26" name="tRETOURP13" displayName="tRETOURP13" ref="U6:Y7" insertRow="1" headerRowDxfId="136" dataDxfId="135" totalsRowDxfId="134">
  <autoFilter ref="U6:Y7">
    <filterColumn colId="0"/>
  </autoFilter>
  <tableColumns count="5">
    <tableColumn id="5" name="DATE" totalsRowFunction="custom" dataDxfId="133" totalsRowDxfId="132">
      <totalsRowFormula>NOW()</totalsRowFormula>
    </tableColumn>
    <tableColumn id="1" name="DÉPLACEMENT" dataDxfId="131" totalsRowDxfId="130"/>
    <tableColumn id="2" name="EFFORT_D" dataDxfId="129" totalsRowDxfId="128"/>
    <tableColumn id="3" name="EFFORT_G" dataDxfId="127" totalsRowDxfId="126"/>
    <tableColumn id="4" name="EFFORT_TOT" dataDxfId="125" totalsRowDxfId="124">
      <calculatedColumnFormula>tRETOURP13[[#This Row],[EFFORT_G]]+tRETOURP13[[#This Row],[EFFORT_D]]</calculatedColumnFormula>
    </tableColumn>
  </tableColumns>
  <tableStyleInfo name="SYGA" showFirstColumn="0" showLastColumn="0" showRowStripes="1" showColumnStripes="0"/>
</table>
</file>

<file path=xl/tables/table27.xml><?xml version="1.0" encoding="utf-8"?>
<table xmlns="http://schemas.openxmlformats.org/spreadsheetml/2006/main" id="27" name="tALLERP14" displayName="tALLERP14" ref="O6:S7" insertRow="1" totalsRowShown="0" headerRowDxfId="123" dataDxfId="122">
  <autoFilter ref="O6:S7">
    <filterColumn colId="0"/>
  </autoFilter>
  <tableColumns count="5">
    <tableColumn id="5" name="DATE" dataDxfId="121"/>
    <tableColumn id="1" name="DÉPLACEMENT" dataDxfId="120"/>
    <tableColumn id="2" name="EFFORT_D" dataDxfId="119"/>
    <tableColumn id="3" name="EFFORT_G" dataDxfId="118"/>
    <tableColumn id="4" name="EFFORT_TOT" dataDxfId="117">
      <calculatedColumnFormula>tALLERP14[[#This Row],[EFFORT_G]]+tALLERP14[[#This Row],[EFFORT_D]]</calculatedColumnFormula>
    </tableColumn>
  </tableColumns>
  <tableStyleInfo name="SYGA" showFirstColumn="0" showLastColumn="0" showRowStripes="1" showColumnStripes="0"/>
</table>
</file>

<file path=xl/tables/table28.xml><?xml version="1.0" encoding="utf-8"?>
<table xmlns="http://schemas.openxmlformats.org/spreadsheetml/2006/main" id="28" name="tRETOURP14" displayName="tRETOURP14" ref="U6:Y7" insertRow="1" headerRowDxfId="116" dataDxfId="115" totalsRowDxfId="114">
  <autoFilter ref="U6:Y7">
    <filterColumn colId="0"/>
  </autoFilter>
  <tableColumns count="5">
    <tableColumn id="5" name="DATE" totalsRowFunction="custom" dataDxfId="113" totalsRowDxfId="112">
      <totalsRowFormula>NOW()</totalsRowFormula>
    </tableColumn>
    <tableColumn id="1" name="DÉPLACEMENT" dataDxfId="111" totalsRowDxfId="110"/>
    <tableColumn id="2" name="EFFORT_D" dataDxfId="109" totalsRowDxfId="108"/>
    <tableColumn id="3" name="EFFORT_G" dataDxfId="107" totalsRowDxfId="106"/>
    <tableColumn id="4" name="EFFORT_TOT" dataDxfId="105" totalsRowDxfId="104">
      <calculatedColumnFormula>tRETOURP14[[#This Row],[EFFORT_G]]+tRETOURP14[[#This Row],[EFFORT_D]]</calculatedColumnFormula>
    </tableColumn>
  </tableColumns>
  <tableStyleInfo name="SYGA" showFirstColumn="0" showLastColumn="0" showRowStripes="1" showColumnStripes="0"/>
</table>
</file>

<file path=xl/tables/table29.xml><?xml version="1.0" encoding="utf-8"?>
<table xmlns="http://schemas.openxmlformats.org/spreadsheetml/2006/main" id="29" name="tALLERP15" displayName="tALLERP15" ref="O6:S7" insertRow="1" totalsRowShown="0" headerRowDxfId="103" dataDxfId="102">
  <autoFilter ref="O6:S7">
    <filterColumn colId="0"/>
  </autoFilter>
  <tableColumns count="5">
    <tableColumn id="5" name="DATE" dataDxfId="101"/>
    <tableColumn id="1" name="DÉPLACEMENT" dataDxfId="100"/>
    <tableColumn id="2" name="EFFORT_D" dataDxfId="99"/>
    <tableColumn id="3" name="EFFORT_G" dataDxfId="98"/>
    <tableColumn id="4" name="EFFORT_TOT" dataDxfId="97">
      <calculatedColumnFormula>tALLERP15[[#This Row],[EFFORT_G]]+tALLERP15[[#This Row],[EFFORT_D]]</calculatedColumnFormula>
    </tableColumn>
  </tableColumns>
  <tableStyleInfo name="SYGA" showFirstColumn="0" showLastColumn="0" showRowStripes="1" showColumnStripes="0"/>
</table>
</file>

<file path=xl/tables/table30.xml><?xml version="1.0" encoding="utf-8"?>
<table xmlns="http://schemas.openxmlformats.org/spreadsheetml/2006/main" id="30" name="tRETOURP15" displayName="tRETOURP15" ref="U6:Y7" insertRow="1" headerRowDxfId="96" dataDxfId="95" totalsRowDxfId="94">
  <autoFilter ref="U6:Y7">
    <filterColumn colId="0"/>
  </autoFilter>
  <tableColumns count="5">
    <tableColumn id="5" name="DATE" totalsRowFunction="custom" dataDxfId="93" totalsRowDxfId="92">
      <totalsRowFormula>NOW()</totalsRowFormula>
    </tableColumn>
    <tableColumn id="1" name="DÉPLACEMENT" dataDxfId="91" totalsRowDxfId="90"/>
    <tableColumn id="2" name="EFFORT_D" dataDxfId="89" totalsRowDxfId="88"/>
    <tableColumn id="3" name="EFFORT_G" dataDxfId="87" totalsRowDxfId="86"/>
    <tableColumn id="4" name="EFFORT_TOT" dataDxfId="85" totalsRowDxfId="84">
      <calculatedColumnFormula>tRETOURP15[[#This Row],[EFFORT_G]]+tRETOURP15[[#This Row],[EFFORT_D]]</calculatedColumnFormula>
    </tableColumn>
  </tableColumns>
  <tableStyleInfo name="SYGA" showFirstColumn="0" showLastColumn="0" showRowStripes="1" showColumnStripes="0"/>
</table>
</file>

<file path=xl/tables/table31.xml><?xml version="1.0" encoding="utf-8"?>
<table xmlns="http://schemas.openxmlformats.org/spreadsheetml/2006/main" id="31" name="tALLERP16" displayName="tALLERP16" ref="O6:S7" insertRow="1" totalsRowShown="0" headerRowDxfId="83" dataDxfId="82">
  <autoFilter ref="O6:S7">
    <filterColumn colId="0"/>
  </autoFilter>
  <tableColumns count="5">
    <tableColumn id="5" name="DATE" dataDxfId="81"/>
    <tableColumn id="1" name="DÉPLACEMENT" dataDxfId="80"/>
    <tableColumn id="2" name="EFFORT_D" dataDxfId="79"/>
    <tableColumn id="3" name="EFFORT_G" dataDxfId="78"/>
    <tableColumn id="4" name="EFFORT_TOT" dataDxfId="77">
      <calculatedColumnFormula>tALLERP16[[#This Row],[EFFORT_G]]+tALLERP16[[#This Row],[EFFORT_D]]</calculatedColumnFormula>
    </tableColumn>
  </tableColumns>
  <tableStyleInfo name="SYGA" showFirstColumn="0" showLastColumn="0" showRowStripes="1" showColumnStripes="0"/>
</table>
</file>

<file path=xl/tables/table32.xml><?xml version="1.0" encoding="utf-8"?>
<table xmlns="http://schemas.openxmlformats.org/spreadsheetml/2006/main" id="32" name="tRETOURP16" displayName="tRETOURP16" ref="U6:Y7" insertRow="1" headerRowDxfId="76" dataDxfId="75" totalsRowDxfId="74">
  <autoFilter ref="U6:Y7">
    <filterColumn colId="0"/>
  </autoFilter>
  <tableColumns count="5">
    <tableColumn id="5" name="DATE" totalsRowFunction="custom" dataDxfId="73" totalsRowDxfId="72">
      <totalsRowFormula>NOW()</totalsRowFormula>
    </tableColumn>
    <tableColumn id="1" name="DÉPLACEMENT" dataDxfId="71" totalsRowDxfId="70"/>
    <tableColumn id="2" name="EFFORT_D" dataDxfId="69" totalsRowDxfId="68"/>
    <tableColumn id="3" name="EFFORT_G" dataDxfId="67" totalsRowDxfId="66"/>
    <tableColumn id="4" name="EFFORT_TOT" dataDxfId="65" totalsRowDxfId="64">
      <calculatedColumnFormula>tRETOURP16[[#This Row],[EFFORT_G]]+tRETOURP16[[#This Row],[EFFORT_D]]</calculatedColumnFormula>
    </tableColumn>
  </tableColumns>
  <tableStyleInfo name="SYGA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table" Target="../tables/table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table" Target="../tables/table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table" Target="../tables/table1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table" Target="../tables/table1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9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table" Target="../tables/table2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table" Target="../tables/table22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3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table" Target="../tables/table24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5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table" Target="../tables/table26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7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4" Type="http://schemas.openxmlformats.org/officeDocument/2006/relationships/table" Target="../tables/table28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9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4" Type="http://schemas.openxmlformats.org/officeDocument/2006/relationships/table" Target="../tables/table30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1.x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Relationship Id="rId4" Type="http://schemas.openxmlformats.org/officeDocument/2006/relationships/table" Target="../tables/table32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1"/>
  <dimension ref="B1:Y9"/>
  <sheetViews>
    <sheetView tabSelected="1" zoomScale="115" zoomScaleNormal="115" zoomScaleSheetLayoutView="100" workbookViewId="0">
      <selection activeCell="R20" sqref="R20"/>
    </sheetView>
  </sheetViews>
  <sheetFormatPr baseColWidth="10" defaultRowHeight="12.75"/>
  <cols>
    <col min="1" max="1" width="1.42578125" customWidth="1"/>
    <col min="2" max="2" width="6.140625" customWidth="1"/>
    <col min="3" max="3" width="5.5703125" customWidth="1"/>
    <col min="4" max="4" width="6.28515625" customWidth="1"/>
    <col min="5" max="5" width="8.85546875" bestFit="1" customWidth="1"/>
    <col min="6" max="6" width="9" customWidth="1"/>
    <col min="7" max="11" width="8" customWidth="1"/>
    <col min="12" max="12" width="11.42578125" bestFit="1" customWidth="1"/>
    <col min="13" max="13" width="12.5703125" bestFit="1" customWidth="1"/>
    <col min="14" max="14" width="1.42578125" customWidth="1"/>
    <col min="15" max="15" width="15.5703125" style="16" bestFit="1" customWidth="1"/>
    <col min="16" max="18" width="10.5703125" style="16" customWidth="1"/>
    <col min="19" max="20" width="10.5703125" style="17" customWidth="1"/>
    <col min="21" max="21" width="15.5703125" style="17" bestFit="1" customWidth="1"/>
    <col min="22" max="25" width="10.5703125" style="17" customWidth="1"/>
  </cols>
  <sheetData>
    <row r="1" spans="2:25" ht="7.5" customHeight="1" thickBot="1"/>
    <row r="2" spans="2:25" ht="15" customHeight="1">
      <c r="B2" s="36"/>
      <c r="C2" s="37"/>
      <c r="D2" s="37"/>
      <c r="E2" s="37"/>
      <c r="F2" s="38"/>
      <c r="G2" s="45" t="s">
        <v>4</v>
      </c>
      <c r="H2" s="46"/>
      <c r="I2" s="46"/>
      <c r="J2" s="46"/>
      <c r="K2" s="46"/>
      <c r="L2" s="7" t="s">
        <v>0</v>
      </c>
      <c r="M2" s="10">
        <f>MIN(tALLERP01[DATE],tRETOURP01[DATE])</f>
        <v>0</v>
      </c>
    </row>
    <row r="3" spans="2:25">
      <c r="B3" s="39"/>
      <c r="C3" s="40"/>
      <c r="D3" s="40"/>
      <c r="E3" s="40"/>
      <c r="F3" s="41"/>
      <c r="G3" s="47"/>
      <c r="H3" s="48"/>
      <c r="I3" s="48"/>
      <c r="J3" s="48"/>
      <c r="K3" s="48"/>
      <c r="L3" s="8" t="s">
        <v>2</v>
      </c>
      <c r="M3" s="11">
        <f>MIN(tALLERP01[DATE],tRETOURP01[DATE])</f>
        <v>0</v>
      </c>
    </row>
    <row r="4" spans="2:25">
      <c r="B4" s="39"/>
      <c r="C4" s="40"/>
      <c r="D4" s="40"/>
      <c r="E4" s="40"/>
      <c r="F4" s="41"/>
      <c r="G4" s="47"/>
      <c r="H4" s="48"/>
      <c r="I4" s="48"/>
      <c r="J4" s="48"/>
      <c r="K4" s="48"/>
      <c r="L4" s="8" t="s">
        <v>1</v>
      </c>
      <c r="M4" s="12">
        <f>zPTRAIN</f>
        <v>0</v>
      </c>
    </row>
    <row r="5" spans="2:25" ht="13.5" thickBot="1">
      <c r="B5" s="42"/>
      <c r="C5" s="43"/>
      <c r="D5" s="43"/>
      <c r="E5" s="43"/>
      <c r="F5" s="44"/>
      <c r="G5" s="49"/>
      <c r="H5" s="50"/>
      <c r="I5" s="50"/>
      <c r="J5" s="50"/>
      <c r="K5" s="50"/>
      <c r="L5" s="9" t="s">
        <v>3</v>
      </c>
      <c r="M5" s="13" t="str">
        <f ca="1">MID(CELL("nomfichier",$A$1),FIND("]",CELL("nomfichier",$A$1))+1,LEN(CELL("nomfichier",$A$1)))</f>
        <v>PORTE 01</v>
      </c>
      <c r="O5" s="35" t="s">
        <v>19</v>
      </c>
      <c r="P5" s="35"/>
      <c r="Q5" s="35"/>
      <c r="R5" s="35"/>
      <c r="S5" s="35"/>
      <c r="U5" s="35" t="s">
        <v>20</v>
      </c>
      <c r="V5" s="35"/>
      <c r="W5" s="35"/>
      <c r="X5" s="35"/>
      <c r="Y5" s="35"/>
    </row>
    <row r="6" spans="2:25" ht="22.5">
      <c r="B6" s="1" t="str">
        <f ca="1">"EFFORTS DE PORTES - TRAIN N°"&amp;zTRAIN&amp; " - " &amp;zPORTE</f>
        <v>EFFORTS DE PORTES - TRAIN N°0 - PORTE 01</v>
      </c>
      <c r="O6" s="18" t="s">
        <v>0</v>
      </c>
      <c r="P6" s="19" t="s">
        <v>7</v>
      </c>
      <c r="Q6" s="20" t="s">
        <v>8</v>
      </c>
      <c r="R6" s="20" t="s">
        <v>9</v>
      </c>
      <c r="S6" s="20" t="s">
        <v>10</v>
      </c>
      <c r="U6" s="20" t="s">
        <v>0</v>
      </c>
      <c r="V6" s="19" t="s">
        <v>7</v>
      </c>
      <c r="W6" s="20" t="s">
        <v>8</v>
      </c>
      <c r="X6" s="20" t="s">
        <v>9</v>
      </c>
      <c r="Y6" s="20" t="s">
        <v>10</v>
      </c>
    </row>
    <row r="7" spans="2:25" ht="13.5" thickBot="1">
      <c r="O7" s="22"/>
      <c r="P7" s="23"/>
      <c r="Q7" s="24"/>
      <c r="R7" s="24"/>
      <c r="S7" s="24"/>
      <c r="U7" s="22"/>
      <c r="V7" s="25"/>
      <c r="W7" s="24"/>
      <c r="X7" s="24"/>
      <c r="Y7" s="24"/>
    </row>
    <row r="8" spans="2:25">
      <c r="B8" s="51" t="s">
        <v>5</v>
      </c>
      <c r="C8" s="52"/>
      <c r="D8" s="52"/>
      <c r="E8" s="52"/>
      <c r="F8" s="53"/>
      <c r="G8" s="14">
        <f>zPLIMHI</f>
        <v>0</v>
      </c>
      <c r="H8" s="1">
        <f>zLIMHI</f>
        <v>0</v>
      </c>
      <c r="I8" s="29" t="s">
        <v>18</v>
      </c>
      <c r="J8" s="30"/>
      <c r="K8" s="30"/>
      <c r="L8" s="31"/>
      <c r="M8" s="14">
        <f>zPCOURSE</f>
        <v>0</v>
      </c>
    </row>
    <row r="9" spans="2:25" ht="13.5" thickBot="1">
      <c r="B9" s="26" t="s">
        <v>6</v>
      </c>
      <c r="C9" s="27"/>
      <c r="D9" s="27"/>
      <c r="E9" s="27"/>
      <c r="F9" s="28"/>
      <c r="G9" s="15">
        <f>zPLIMHIHI</f>
        <v>0</v>
      </c>
      <c r="H9" s="1">
        <f>zLIMHIHI</f>
        <v>0</v>
      </c>
      <c r="I9" s="32" t="s">
        <v>17</v>
      </c>
      <c r="J9" s="33"/>
      <c r="K9" s="33"/>
      <c r="L9" s="34"/>
      <c r="M9" s="15">
        <f>zPVITESSE</f>
        <v>0</v>
      </c>
    </row>
  </sheetData>
  <mergeCells count="8">
    <mergeCell ref="B9:F9"/>
    <mergeCell ref="I8:L8"/>
    <mergeCell ref="I9:L9"/>
    <mergeCell ref="O5:S5"/>
    <mergeCell ref="U5:Y5"/>
    <mergeCell ref="B2:F5"/>
    <mergeCell ref="G2:K5"/>
    <mergeCell ref="B8:F8"/>
  </mergeCells>
  <conditionalFormatting sqref="M2:M5 G8:G9 M8:M9">
    <cfRule type="cellIs" dxfId="63" priority="2" operator="equal">
      <formula>0</formula>
    </cfRule>
    <cfRule type="cellIs" dxfId="62" priority="4" operator="equal">
      <formula>""</formula>
    </cfRule>
  </conditionalFormatting>
  <conditionalFormatting sqref="G2">
    <cfRule type="containsText" dxfId="61" priority="3" operator="containsText" text="EN COURS">
      <formula>NOT(ISERROR(SEARCH("EN COURS",G2)))</formula>
    </cfRule>
  </conditionalFormatting>
  <conditionalFormatting sqref="M8:M9">
    <cfRule type="cellIs" dxfId="60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94" orientation="portrait" r:id="rId1"/>
  <headerFooter>
    <oddFooter>&amp;L&amp;8Révision                : 01
Date de création : 12/01/2016&amp;C&amp;8 RÉSULTAT DES TESTS D'EFFORT À
L'OUVERTURE ET FERMETURE DES PORTES&amp;R&amp;8Page &amp;P/&amp;N</oddFooter>
  </headerFooter>
  <drawing r:id="rId2"/>
  <legacyDrawing r:id="rId3"/>
  <controls>
    <control shapeId="4097" r:id="rId4" name="cbPDF"/>
    <control shapeId="4098" r:id="rId5" name="cbIMPORT"/>
    <control shapeId="4099" r:id="rId6" name="cbCLEAN"/>
  </controls>
  <tableParts count="2"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02"/>
  <dimension ref="B1:Y9"/>
  <sheetViews>
    <sheetView zoomScaleSheetLayoutView="100" workbookViewId="0">
      <selection activeCell="R21" sqref="R21"/>
    </sheetView>
  </sheetViews>
  <sheetFormatPr baseColWidth="10" defaultRowHeight="12.75"/>
  <cols>
    <col min="1" max="1" width="1.42578125" customWidth="1"/>
    <col min="2" max="2" width="6.140625" customWidth="1"/>
    <col min="3" max="3" width="5.5703125" customWidth="1"/>
    <col min="4" max="4" width="6.28515625" customWidth="1"/>
    <col min="5" max="5" width="8.85546875" bestFit="1" customWidth="1"/>
    <col min="6" max="6" width="9" customWidth="1"/>
    <col min="7" max="11" width="8" customWidth="1"/>
    <col min="12" max="12" width="11.42578125" bestFit="1" customWidth="1"/>
    <col min="13" max="13" width="12.5703125" bestFit="1" customWidth="1"/>
    <col min="14" max="14" width="1.42578125" customWidth="1"/>
    <col min="15" max="15" width="15.5703125" style="16" bestFit="1" customWidth="1"/>
    <col min="16" max="18" width="10.5703125" style="16" customWidth="1"/>
    <col min="19" max="20" width="10.5703125" style="17" customWidth="1"/>
    <col min="21" max="21" width="15.5703125" style="17" bestFit="1" customWidth="1"/>
    <col min="22" max="25" width="10.5703125" style="17" customWidth="1"/>
  </cols>
  <sheetData>
    <row r="1" spans="2:25" ht="7.5" customHeight="1" thickBot="1"/>
    <row r="2" spans="2:25" ht="15" customHeight="1">
      <c r="B2" s="36"/>
      <c r="C2" s="37"/>
      <c r="D2" s="37"/>
      <c r="E2" s="37"/>
      <c r="F2" s="38"/>
      <c r="G2" s="45" t="s">
        <v>4</v>
      </c>
      <c r="H2" s="46"/>
      <c r="I2" s="46"/>
      <c r="J2" s="46"/>
      <c r="K2" s="46"/>
      <c r="L2" s="7" t="s">
        <v>0</v>
      </c>
      <c r="M2" s="10">
        <f>MIN(tALLERP02[DATE],tRETOURP02[DATE])</f>
        <v>0</v>
      </c>
    </row>
    <row r="3" spans="2:25">
      <c r="B3" s="39"/>
      <c r="C3" s="40"/>
      <c r="D3" s="40"/>
      <c r="E3" s="40"/>
      <c r="F3" s="41"/>
      <c r="G3" s="47"/>
      <c r="H3" s="48"/>
      <c r="I3" s="48"/>
      <c r="J3" s="48"/>
      <c r="K3" s="48"/>
      <c r="L3" s="8" t="s">
        <v>2</v>
      </c>
      <c r="M3" s="11">
        <f>MIN(tALLERP02[DATE],tRETOURP02[DATE])</f>
        <v>0</v>
      </c>
    </row>
    <row r="4" spans="2:25">
      <c r="B4" s="39"/>
      <c r="C4" s="40"/>
      <c r="D4" s="40"/>
      <c r="E4" s="40"/>
      <c r="F4" s="41"/>
      <c r="G4" s="47"/>
      <c r="H4" s="48"/>
      <c r="I4" s="48"/>
      <c r="J4" s="48"/>
      <c r="K4" s="48"/>
      <c r="L4" s="8" t="s">
        <v>1</v>
      </c>
      <c r="M4" s="12">
        <f>zPTRAIN</f>
        <v>0</v>
      </c>
    </row>
    <row r="5" spans="2:25" ht="13.5" thickBot="1">
      <c r="B5" s="42"/>
      <c r="C5" s="43"/>
      <c r="D5" s="43"/>
      <c r="E5" s="43"/>
      <c r="F5" s="44"/>
      <c r="G5" s="49"/>
      <c r="H5" s="50"/>
      <c r="I5" s="50"/>
      <c r="J5" s="50"/>
      <c r="K5" s="50"/>
      <c r="L5" s="9" t="s">
        <v>3</v>
      </c>
      <c r="M5" s="13" t="str">
        <f ca="1">MID(CELL("nomfichier",$A$1),FIND("]",CELL("nomfichier",$A$1))+1,LEN(CELL("nomfichier",$A$1)))</f>
        <v>PORTE 02</v>
      </c>
      <c r="O5" s="35" t="s">
        <v>19</v>
      </c>
      <c r="P5" s="35"/>
      <c r="Q5" s="35"/>
      <c r="R5" s="35"/>
      <c r="S5" s="35"/>
      <c r="U5" s="35" t="s">
        <v>20</v>
      </c>
      <c r="V5" s="35"/>
      <c r="W5" s="35"/>
      <c r="X5" s="35"/>
      <c r="Y5" s="35"/>
    </row>
    <row r="6" spans="2:25" ht="22.5">
      <c r="B6" s="1" t="str">
        <f ca="1">"EFFORTS DE PORTES - TRAIN N°"&amp;zTRAIN&amp; " - " &amp;zPORTE</f>
        <v>EFFORTS DE PORTES - TRAIN N°0 - PORTE 02</v>
      </c>
      <c r="O6" s="18" t="s">
        <v>0</v>
      </c>
      <c r="P6" s="19" t="s">
        <v>7</v>
      </c>
      <c r="Q6" s="20" t="s">
        <v>8</v>
      </c>
      <c r="R6" s="20" t="s">
        <v>9</v>
      </c>
      <c r="S6" s="20" t="s">
        <v>10</v>
      </c>
      <c r="U6" s="18" t="s">
        <v>0</v>
      </c>
      <c r="V6" s="19" t="s">
        <v>7</v>
      </c>
      <c r="W6" s="20" t="s">
        <v>8</v>
      </c>
      <c r="X6" s="20" t="s">
        <v>9</v>
      </c>
      <c r="Y6" s="20" t="s">
        <v>10</v>
      </c>
    </row>
    <row r="7" spans="2:25" ht="13.5" thickBot="1">
      <c r="O7" s="22"/>
      <c r="P7" s="23"/>
      <c r="Q7" s="24"/>
      <c r="R7" s="24"/>
      <c r="S7" s="24"/>
      <c r="U7" s="22"/>
      <c r="V7" s="25"/>
      <c r="W7" s="24"/>
      <c r="X7" s="24"/>
      <c r="Y7" s="24"/>
    </row>
    <row r="8" spans="2:25">
      <c r="B8" s="51" t="s">
        <v>5</v>
      </c>
      <c r="C8" s="52"/>
      <c r="D8" s="52"/>
      <c r="E8" s="52"/>
      <c r="F8" s="53"/>
      <c r="G8" s="14">
        <f>zPLIMHI</f>
        <v>0</v>
      </c>
      <c r="H8" s="1">
        <f>zLIMHI</f>
        <v>0</v>
      </c>
      <c r="I8" s="29" t="s">
        <v>18</v>
      </c>
      <c r="J8" s="30"/>
      <c r="K8" s="30"/>
      <c r="L8" s="31"/>
      <c r="M8" s="14">
        <f>zPCOURSE</f>
        <v>0</v>
      </c>
    </row>
    <row r="9" spans="2:25" ht="13.5" thickBot="1">
      <c r="B9" s="26" t="s">
        <v>6</v>
      </c>
      <c r="C9" s="27"/>
      <c r="D9" s="27"/>
      <c r="E9" s="27"/>
      <c r="F9" s="28"/>
      <c r="G9" s="15">
        <f>zPLIMHIHI</f>
        <v>0</v>
      </c>
      <c r="H9" s="1">
        <f>zLIMHIHI</f>
        <v>0</v>
      </c>
      <c r="I9" s="32" t="s">
        <v>17</v>
      </c>
      <c r="J9" s="33"/>
      <c r="K9" s="33"/>
      <c r="L9" s="34"/>
      <c r="M9" s="15">
        <f>zPVITESSE</f>
        <v>0</v>
      </c>
    </row>
  </sheetData>
  <mergeCells count="8">
    <mergeCell ref="U5:Y5"/>
    <mergeCell ref="B9:F9"/>
    <mergeCell ref="I9:L9"/>
    <mergeCell ref="B2:F5"/>
    <mergeCell ref="G2:K5"/>
    <mergeCell ref="O5:S5"/>
    <mergeCell ref="B8:F8"/>
    <mergeCell ref="I8:L8"/>
  </mergeCells>
  <conditionalFormatting sqref="M2:M5 G8:G9 M8:M9">
    <cfRule type="cellIs" dxfId="59" priority="3" operator="equal">
      <formula>0</formula>
    </cfRule>
    <cfRule type="cellIs" dxfId="58" priority="4" operator="equal">
      <formula>""</formula>
    </cfRule>
  </conditionalFormatting>
  <conditionalFormatting sqref="G2">
    <cfRule type="containsText" dxfId="57" priority="2" operator="containsText" text="EN COURS">
      <formula>NOT(ISERROR(SEARCH("EN COURS",G2)))</formula>
    </cfRule>
  </conditionalFormatting>
  <conditionalFormatting sqref="M8:M9">
    <cfRule type="cellIs" dxfId="56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94" orientation="portrait" r:id="rId1"/>
  <headerFooter>
    <oddFooter>&amp;L&amp;8Révision                : 01
Date de création : 12/01/2016&amp;C&amp;8 RÉSULTAT DES TESTS D'EFFORT À
L'OUVERTURE ET FERMETURE DES PORTES&amp;R&amp;8Page &amp;P/&amp;N</oddFooter>
  </headerFooter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03"/>
  <dimension ref="B1:Y9"/>
  <sheetViews>
    <sheetView zoomScaleSheetLayoutView="100" workbookViewId="0">
      <selection activeCell="R21" sqref="R21"/>
    </sheetView>
  </sheetViews>
  <sheetFormatPr baseColWidth="10" defaultRowHeight="12.75"/>
  <cols>
    <col min="1" max="1" width="1.42578125" customWidth="1"/>
    <col min="2" max="2" width="6.140625" customWidth="1"/>
    <col min="3" max="3" width="5.5703125" customWidth="1"/>
    <col min="4" max="4" width="6.28515625" customWidth="1"/>
    <col min="5" max="5" width="8.85546875" bestFit="1" customWidth="1"/>
    <col min="6" max="6" width="9" customWidth="1"/>
    <col min="7" max="11" width="8" customWidth="1"/>
    <col min="12" max="12" width="11.42578125" bestFit="1" customWidth="1"/>
    <col min="13" max="13" width="12.5703125" bestFit="1" customWidth="1"/>
    <col min="14" max="14" width="1.42578125" customWidth="1"/>
    <col min="15" max="15" width="15.5703125" style="16" bestFit="1" customWidth="1"/>
    <col min="16" max="18" width="10.5703125" style="16" customWidth="1"/>
    <col min="19" max="20" width="10.5703125" style="17" customWidth="1"/>
    <col min="21" max="21" width="15.5703125" style="17" bestFit="1" customWidth="1"/>
    <col min="22" max="25" width="10.5703125" style="17" customWidth="1"/>
  </cols>
  <sheetData>
    <row r="1" spans="2:25" ht="7.5" customHeight="1" thickBot="1"/>
    <row r="2" spans="2:25" ht="15" customHeight="1">
      <c r="B2" s="36"/>
      <c r="C2" s="37"/>
      <c r="D2" s="37"/>
      <c r="E2" s="37"/>
      <c r="F2" s="38"/>
      <c r="G2" s="45" t="s">
        <v>4</v>
      </c>
      <c r="H2" s="46"/>
      <c r="I2" s="46"/>
      <c r="J2" s="46"/>
      <c r="K2" s="46"/>
      <c r="L2" s="7" t="s">
        <v>0</v>
      </c>
      <c r="M2" s="10">
        <f>MIN(tALLERP03[DATE],tRETOURP03[DATE])</f>
        <v>0</v>
      </c>
    </row>
    <row r="3" spans="2:25">
      <c r="B3" s="39"/>
      <c r="C3" s="40"/>
      <c r="D3" s="40"/>
      <c r="E3" s="40"/>
      <c r="F3" s="41"/>
      <c r="G3" s="47"/>
      <c r="H3" s="48"/>
      <c r="I3" s="48"/>
      <c r="J3" s="48"/>
      <c r="K3" s="48"/>
      <c r="L3" s="8" t="s">
        <v>2</v>
      </c>
      <c r="M3" s="11">
        <f>MIN(tALLERP03[DATE],tRETOURP03[DATE])</f>
        <v>0</v>
      </c>
    </row>
    <row r="4" spans="2:25">
      <c r="B4" s="39"/>
      <c r="C4" s="40"/>
      <c r="D4" s="40"/>
      <c r="E4" s="40"/>
      <c r="F4" s="41"/>
      <c r="G4" s="47"/>
      <c r="H4" s="48"/>
      <c r="I4" s="48"/>
      <c r="J4" s="48"/>
      <c r="K4" s="48"/>
      <c r="L4" s="8" t="s">
        <v>1</v>
      </c>
      <c r="M4" s="12">
        <f>zPTRAIN</f>
        <v>0</v>
      </c>
    </row>
    <row r="5" spans="2:25" ht="13.5" thickBot="1">
      <c r="B5" s="42"/>
      <c r="C5" s="43"/>
      <c r="D5" s="43"/>
      <c r="E5" s="43"/>
      <c r="F5" s="44"/>
      <c r="G5" s="49"/>
      <c r="H5" s="50"/>
      <c r="I5" s="50"/>
      <c r="J5" s="50"/>
      <c r="K5" s="50"/>
      <c r="L5" s="9" t="s">
        <v>3</v>
      </c>
      <c r="M5" s="13" t="str">
        <f ca="1">MID(CELL("nomfichier",$A$1),FIND("]",CELL("nomfichier",$A$1))+1,LEN(CELL("nomfichier",$A$1)))</f>
        <v>PORTE 03</v>
      </c>
      <c r="O5" s="35" t="s">
        <v>19</v>
      </c>
      <c r="P5" s="35"/>
      <c r="Q5" s="35"/>
      <c r="R5" s="35"/>
      <c r="S5" s="35"/>
      <c r="U5" s="35" t="s">
        <v>20</v>
      </c>
      <c r="V5" s="35"/>
      <c r="W5" s="35"/>
      <c r="X5" s="35"/>
      <c r="Y5" s="35"/>
    </row>
    <row r="6" spans="2:25" ht="22.5">
      <c r="B6" s="1" t="str">
        <f ca="1">"EFFORTS DE PORTES - TRAIN N°"&amp;zTRAIN&amp; " - " &amp;zPORTE</f>
        <v>EFFORTS DE PORTES - TRAIN N°0 - PORTE 03</v>
      </c>
      <c r="O6" s="18" t="s">
        <v>0</v>
      </c>
      <c r="P6" s="19" t="s">
        <v>7</v>
      </c>
      <c r="Q6" s="20" t="s">
        <v>8</v>
      </c>
      <c r="R6" s="20" t="s">
        <v>9</v>
      </c>
      <c r="S6" s="20" t="s">
        <v>10</v>
      </c>
      <c r="U6" s="18" t="s">
        <v>0</v>
      </c>
      <c r="V6" s="19" t="s">
        <v>7</v>
      </c>
      <c r="W6" s="20" t="s">
        <v>8</v>
      </c>
      <c r="X6" s="20" t="s">
        <v>9</v>
      </c>
      <c r="Y6" s="20" t="s">
        <v>10</v>
      </c>
    </row>
    <row r="7" spans="2:25" ht="13.5" thickBot="1">
      <c r="O7" s="22"/>
      <c r="P7" s="23"/>
      <c r="Q7" s="24"/>
      <c r="R7" s="24"/>
      <c r="S7" s="24"/>
      <c r="U7" s="22"/>
      <c r="V7" s="25"/>
      <c r="W7" s="24"/>
      <c r="X7" s="24"/>
      <c r="Y7" s="24"/>
    </row>
    <row r="8" spans="2:25">
      <c r="B8" s="51" t="s">
        <v>5</v>
      </c>
      <c r="C8" s="52"/>
      <c r="D8" s="52"/>
      <c r="E8" s="52"/>
      <c r="F8" s="53"/>
      <c r="G8" s="14">
        <f>zPLIMHI</f>
        <v>0</v>
      </c>
      <c r="H8" s="1">
        <f>zLIMHI</f>
        <v>0</v>
      </c>
      <c r="I8" s="29" t="s">
        <v>18</v>
      </c>
      <c r="J8" s="30"/>
      <c r="K8" s="30"/>
      <c r="L8" s="31"/>
      <c r="M8" s="14">
        <f>zPCOURSE</f>
        <v>0</v>
      </c>
    </row>
    <row r="9" spans="2:25" ht="13.5" thickBot="1">
      <c r="B9" s="26" t="s">
        <v>6</v>
      </c>
      <c r="C9" s="27"/>
      <c r="D9" s="27"/>
      <c r="E9" s="27"/>
      <c r="F9" s="28"/>
      <c r="G9" s="15">
        <f>zPLIMHIHI</f>
        <v>0</v>
      </c>
      <c r="H9" s="1">
        <f>zLIMHIHI</f>
        <v>0</v>
      </c>
      <c r="I9" s="32" t="s">
        <v>17</v>
      </c>
      <c r="J9" s="33"/>
      <c r="K9" s="33"/>
      <c r="L9" s="34"/>
      <c r="M9" s="15">
        <f>zPVITESSE</f>
        <v>0</v>
      </c>
    </row>
  </sheetData>
  <mergeCells count="8">
    <mergeCell ref="U5:Y5"/>
    <mergeCell ref="B8:F8"/>
    <mergeCell ref="I8:L8"/>
    <mergeCell ref="B9:F9"/>
    <mergeCell ref="I9:L9"/>
    <mergeCell ref="B2:F5"/>
    <mergeCell ref="G2:K5"/>
    <mergeCell ref="O5:S5"/>
  </mergeCells>
  <conditionalFormatting sqref="M2:M5 G8:G9 M8:M9">
    <cfRule type="cellIs" dxfId="55" priority="3" operator="equal">
      <formula>0</formula>
    </cfRule>
    <cfRule type="cellIs" dxfId="54" priority="4" operator="equal">
      <formula>""</formula>
    </cfRule>
  </conditionalFormatting>
  <conditionalFormatting sqref="G2">
    <cfRule type="containsText" dxfId="53" priority="2" operator="containsText" text="EN COURS">
      <formula>NOT(ISERROR(SEARCH("EN COURS",G2)))</formula>
    </cfRule>
  </conditionalFormatting>
  <conditionalFormatting sqref="M8:M9">
    <cfRule type="cellIs" dxfId="52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94" orientation="portrait" r:id="rId1"/>
  <headerFooter>
    <oddFooter>&amp;L&amp;8Révision                : 01
Date de création : 12/01/2016&amp;C&amp;8 RÉSULTAT DES TESTS D'EFFORT À
L'OUVERTURE ET FERMETURE DES PORTES&amp;R&amp;8Page &amp;P/&amp;N</oddFooter>
  </headerFooter>
  <drawing r:id="rId2"/>
  <tableParts count="2"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04"/>
  <dimension ref="B1:Y9"/>
  <sheetViews>
    <sheetView zoomScaleSheetLayoutView="100" workbookViewId="0">
      <selection activeCell="R21" sqref="R21"/>
    </sheetView>
  </sheetViews>
  <sheetFormatPr baseColWidth="10" defaultRowHeight="12.75"/>
  <cols>
    <col min="1" max="1" width="1.42578125" customWidth="1"/>
    <col min="2" max="2" width="6.140625" customWidth="1"/>
    <col min="3" max="3" width="5.5703125" customWidth="1"/>
    <col min="4" max="4" width="6.28515625" customWidth="1"/>
    <col min="5" max="5" width="8.85546875" bestFit="1" customWidth="1"/>
    <col min="6" max="6" width="9" customWidth="1"/>
    <col min="7" max="11" width="8" customWidth="1"/>
    <col min="12" max="12" width="11.42578125" bestFit="1" customWidth="1"/>
    <col min="13" max="13" width="12.5703125" bestFit="1" customWidth="1"/>
    <col min="14" max="14" width="1.42578125" customWidth="1"/>
    <col min="15" max="15" width="15.5703125" style="16" bestFit="1" customWidth="1"/>
    <col min="16" max="18" width="10.5703125" style="16" customWidth="1"/>
    <col min="19" max="20" width="10.5703125" style="17" customWidth="1"/>
    <col min="21" max="21" width="15.5703125" style="17" bestFit="1" customWidth="1"/>
    <col min="22" max="25" width="10.5703125" style="17" customWidth="1"/>
  </cols>
  <sheetData>
    <row r="1" spans="2:25" ht="7.5" customHeight="1" thickBot="1"/>
    <row r="2" spans="2:25" ht="15" customHeight="1">
      <c r="B2" s="36"/>
      <c r="C2" s="37"/>
      <c r="D2" s="37"/>
      <c r="E2" s="37"/>
      <c r="F2" s="38"/>
      <c r="G2" s="45" t="s">
        <v>4</v>
      </c>
      <c r="H2" s="46"/>
      <c r="I2" s="46"/>
      <c r="J2" s="46"/>
      <c r="K2" s="46"/>
      <c r="L2" s="7" t="s">
        <v>0</v>
      </c>
      <c r="M2" s="10">
        <f>MIN(tALLERP04[DATE],tRETOURP04[DATE])</f>
        <v>0</v>
      </c>
    </row>
    <row r="3" spans="2:25">
      <c r="B3" s="39"/>
      <c r="C3" s="40"/>
      <c r="D3" s="40"/>
      <c r="E3" s="40"/>
      <c r="F3" s="41"/>
      <c r="G3" s="47"/>
      <c r="H3" s="48"/>
      <c r="I3" s="48"/>
      <c r="J3" s="48"/>
      <c r="K3" s="48"/>
      <c r="L3" s="8" t="s">
        <v>2</v>
      </c>
      <c r="M3" s="11">
        <f>MIN(tALLERP04[DATE],tRETOURP04[DATE])</f>
        <v>0</v>
      </c>
    </row>
    <row r="4" spans="2:25">
      <c r="B4" s="39"/>
      <c r="C4" s="40"/>
      <c r="D4" s="40"/>
      <c r="E4" s="40"/>
      <c r="F4" s="41"/>
      <c r="G4" s="47"/>
      <c r="H4" s="48"/>
      <c r="I4" s="48"/>
      <c r="J4" s="48"/>
      <c r="K4" s="48"/>
      <c r="L4" s="8" t="s">
        <v>1</v>
      </c>
      <c r="M4" s="12">
        <f>zPTRAIN</f>
        <v>0</v>
      </c>
    </row>
    <row r="5" spans="2:25" ht="13.5" thickBot="1">
      <c r="B5" s="42"/>
      <c r="C5" s="43"/>
      <c r="D5" s="43"/>
      <c r="E5" s="43"/>
      <c r="F5" s="44"/>
      <c r="G5" s="49"/>
      <c r="H5" s="50"/>
      <c r="I5" s="50"/>
      <c r="J5" s="50"/>
      <c r="K5" s="50"/>
      <c r="L5" s="9" t="s">
        <v>3</v>
      </c>
      <c r="M5" s="13" t="str">
        <f ca="1">MID(CELL("nomfichier",$A$1),FIND("]",CELL("nomfichier",$A$1))+1,LEN(CELL("nomfichier",$A$1)))</f>
        <v>PORTE 04</v>
      </c>
      <c r="O5" s="35" t="s">
        <v>19</v>
      </c>
      <c r="P5" s="35"/>
      <c r="Q5" s="35"/>
      <c r="R5" s="35"/>
      <c r="S5" s="35"/>
      <c r="U5" s="35" t="s">
        <v>20</v>
      </c>
      <c r="V5" s="35"/>
      <c r="W5" s="35"/>
      <c r="X5" s="35"/>
      <c r="Y5" s="35"/>
    </row>
    <row r="6" spans="2:25" ht="22.5">
      <c r="B6" s="1" t="str">
        <f ca="1">"EFFORTS DE PORTES - TRAIN N°"&amp;zTRAIN&amp; " - " &amp;zPORTE</f>
        <v>EFFORTS DE PORTES - TRAIN N°0 - PORTE 04</v>
      </c>
      <c r="O6" s="18" t="s">
        <v>0</v>
      </c>
      <c r="P6" s="19" t="s">
        <v>7</v>
      </c>
      <c r="Q6" s="20" t="s">
        <v>8</v>
      </c>
      <c r="R6" s="20" t="s">
        <v>9</v>
      </c>
      <c r="S6" s="20" t="s">
        <v>10</v>
      </c>
      <c r="U6" s="18" t="s">
        <v>0</v>
      </c>
      <c r="V6" s="19" t="s">
        <v>7</v>
      </c>
      <c r="W6" s="20" t="s">
        <v>8</v>
      </c>
      <c r="X6" s="20" t="s">
        <v>9</v>
      </c>
      <c r="Y6" s="20" t="s">
        <v>10</v>
      </c>
    </row>
    <row r="7" spans="2:25" ht="13.5" thickBot="1">
      <c r="O7" s="22"/>
      <c r="P7" s="23"/>
      <c r="Q7" s="24"/>
      <c r="R7" s="24"/>
      <c r="S7" s="24"/>
      <c r="U7" s="22"/>
      <c r="V7" s="25"/>
      <c r="W7" s="24"/>
      <c r="X7" s="24"/>
      <c r="Y7" s="24"/>
    </row>
    <row r="8" spans="2:25">
      <c r="B8" s="51" t="s">
        <v>5</v>
      </c>
      <c r="C8" s="52"/>
      <c r="D8" s="52"/>
      <c r="E8" s="52"/>
      <c r="F8" s="53"/>
      <c r="G8" s="14">
        <f>zPLIMHI</f>
        <v>0</v>
      </c>
      <c r="H8" s="1">
        <f>zLIMHI</f>
        <v>0</v>
      </c>
      <c r="I8" s="29" t="s">
        <v>18</v>
      </c>
      <c r="J8" s="30"/>
      <c r="K8" s="30"/>
      <c r="L8" s="31"/>
      <c r="M8" s="14">
        <f>zPCOURSE</f>
        <v>0</v>
      </c>
    </row>
    <row r="9" spans="2:25" ht="13.5" thickBot="1">
      <c r="B9" s="26" t="s">
        <v>6</v>
      </c>
      <c r="C9" s="27"/>
      <c r="D9" s="27"/>
      <c r="E9" s="27"/>
      <c r="F9" s="28"/>
      <c r="G9" s="15">
        <f>zPLIMHIHI</f>
        <v>0</v>
      </c>
      <c r="H9" s="1">
        <f>zLIMHIHI</f>
        <v>0</v>
      </c>
      <c r="I9" s="32" t="s">
        <v>17</v>
      </c>
      <c r="J9" s="33"/>
      <c r="K9" s="33"/>
      <c r="L9" s="34"/>
      <c r="M9" s="15">
        <f>zPVITESSE</f>
        <v>0</v>
      </c>
    </row>
  </sheetData>
  <mergeCells count="8">
    <mergeCell ref="U5:Y5"/>
    <mergeCell ref="B8:F8"/>
    <mergeCell ref="I8:L8"/>
    <mergeCell ref="B9:F9"/>
    <mergeCell ref="I9:L9"/>
    <mergeCell ref="B2:F5"/>
    <mergeCell ref="G2:K5"/>
    <mergeCell ref="O5:S5"/>
  </mergeCells>
  <conditionalFormatting sqref="M2:M5 G8:G9 M8:M9">
    <cfRule type="cellIs" dxfId="51" priority="3" operator="equal">
      <formula>0</formula>
    </cfRule>
    <cfRule type="cellIs" dxfId="50" priority="4" operator="equal">
      <formula>""</formula>
    </cfRule>
  </conditionalFormatting>
  <conditionalFormatting sqref="G2">
    <cfRule type="containsText" dxfId="49" priority="2" operator="containsText" text="EN COURS">
      <formula>NOT(ISERROR(SEARCH("EN COURS",G2)))</formula>
    </cfRule>
  </conditionalFormatting>
  <conditionalFormatting sqref="M8:M9">
    <cfRule type="cellIs" dxfId="48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94" orientation="portrait" r:id="rId1"/>
  <headerFooter>
    <oddFooter>&amp;L&amp;8Révision                : 01
Date de création : 12/01/2016&amp;C&amp;8 RÉSULTAT DES TESTS D'EFFORT À
L'OUVERTURE ET FERMETURE DES PORTES&amp;R&amp;8Page &amp;P/&amp;N</oddFooter>
  </headerFooter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05"/>
  <dimension ref="B1:Y9"/>
  <sheetViews>
    <sheetView zoomScaleSheetLayoutView="100" workbookViewId="0">
      <selection activeCell="R21" sqref="R21"/>
    </sheetView>
  </sheetViews>
  <sheetFormatPr baseColWidth="10" defaultRowHeight="12.75"/>
  <cols>
    <col min="1" max="1" width="1.42578125" customWidth="1"/>
    <col min="2" max="2" width="6.140625" customWidth="1"/>
    <col min="3" max="3" width="5.5703125" customWidth="1"/>
    <col min="4" max="4" width="6.28515625" customWidth="1"/>
    <col min="5" max="5" width="8.85546875" bestFit="1" customWidth="1"/>
    <col min="6" max="6" width="9" customWidth="1"/>
    <col min="7" max="11" width="8" customWidth="1"/>
    <col min="12" max="12" width="11.42578125" bestFit="1" customWidth="1"/>
    <col min="13" max="13" width="12.5703125" bestFit="1" customWidth="1"/>
    <col min="14" max="14" width="1.42578125" customWidth="1"/>
    <col min="15" max="15" width="15.5703125" style="16" bestFit="1" customWidth="1"/>
    <col min="16" max="18" width="10.5703125" style="16" customWidth="1"/>
    <col min="19" max="20" width="10.5703125" style="17" customWidth="1"/>
    <col min="21" max="21" width="15.5703125" style="17" bestFit="1" customWidth="1"/>
    <col min="22" max="25" width="10.5703125" style="17" customWidth="1"/>
  </cols>
  <sheetData>
    <row r="1" spans="2:25" ht="7.5" customHeight="1" thickBot="1"/>
    <row r="2" spans="2:25" ht="15" customHeight="1">
      <c r="B2" s="36"/>
      <c r="C2" s="37"/>
      <c r="D2" s="37"/>
      <c r="E2" s="37"/>
      <c r="F2" s="38"/>
      <c r="G2" s="45" t="s">
        <v>4</v>
      </c>
      <c r="H2" s="46"/>
      <c r="I2" s="46"/>
      <c r="J2" s="46"/>
      <c r="K2" s="46"/>
      <c r="L2" s="7" t="s">
        <v>0</v>
      </c>
      <c r="M2" s="10">
        <f>MIN(tALLERP05[DATE],tRETOURP05[DATE])</f>
        <v>0</v>
      </c>
    </row>
    <row r="3" spans="2:25">
      <c r="B3" s="39"/>
      <c r="C3" s="40"/>
      <c r="D3" s="40"/>
      <c r="E3" s="40"/>
      <c r="F3" s="41"/>
      <c r="G3" s="47"/>
      <c r="H3" s="48"/>
      <c r="I3" s="48"/>
      <c r="J3" s="48"/>
      <c r="K3" s="48"/>
      <c r="L3" s="8" t="s">
        <v>2</v>
      </c>
      <c r="M3" s="11">
        <f>MIN(tALLERP05[DATE],tRETOURP05[DATE])</f>
        <v>0</v>
      </c>
    </row>
    <row r="4" spans="2:25">
      <c r="B4" s="39"/>
      <c r="C4" s="40"/>
      <c r="D4" s="40"/>
      <c r="E4" s="40"/>
      <c r="F4" s="41"/>
      <c r="G4" s="47"/>
      <c r="H4" s="48"/>
      <c r="I4" s="48"/>
      <c r="J4" s="48"/>
      <c r="K4" s="48"/>
      <c r="L4" s="8" t="s">
        <v>1</v>
      </c>
      <c r="M4" s="12">
        <f>zPTRAIN</f>
        <v>0</v>
      </c>
    </row>
    <row r="5" spans="2:25" ht="13.5" thickBot="1">
      <c r="B5" s="42"/>
      <c r="C5" s="43"/>
      <c r="D5" s="43"/>
      <c r="E5" s="43"/>
      <c r="F5" s="44"/>
      <c r="G5" s="49"/>
      <c r="H5" s="50"/>
      <c r="I5" s="50"/>
      <c r="J5" s="50"/>
      <c r="K5" s="50"/>
      <c r="L5" s="9" t="s">
        <v>3</v>
      </c>
      <c r="M5" s="13" t="str">
        <f ca="1">MID(CELL("nomfichier",$A$1),FIND("]",CELL("nomfichier",$A$1))+1,LEN(CELL("nomfichier",$A$1)))</f>
        <v>PORTE 05</v>
      </c>
      <c r="O5" s="35" t="s">
        <v>19</v>
      </c>
      <c r="P5" s="35"/>
      <c r="Q5" s="35"/>
      <c r="R5" s="35"/>
      <c r="S5" s="35"/>
      <c r="U5" s="35" t="s">
        <v>20</v>
      </c>
      <c r="V5" s="35"/>
      <c r="W5" s="35"/>
      <c r="X5" s="35"/>
      <c r="Y5" s="35"/>
    </row>
    <row r="6" spans="2:25" ht="22.5">
      <c r="B6" s="1" t="str">
        <f ca="1">"EFFORTS DE PORTES - TRAIN N°"&amp;zTRAIN&amp; " - " &amp;zPORTE</f>
        <v>EFFORTS DE PORTES - TRAIN N°0 - PORTE 05</v>
      </c>
      <c r="O6" s="18" t="s">
        <v>0</v>
      </c>
      <c r="P6" s="19" t="s">
        <v>7</v>
      </c>
      <c r="Q6" s="20" t="s">
        <v>8</v>
      </c>
      <c r="R6" s="20" t="s">
        <v>9</v>
      </c>
      <c r="S6" s="20" t="s">
        <v>10</v>
      </c>
      <c r="U6" s="20" t="s">
        <v>0</v>
      </c>
      <c r="V6" s="19" t="s">
        <v>7</v>
      </c>
      <c r="W6" s="20" t="s">
        <v>8</v>
      </c>
      <c r="X6" s="20" t="s">
        <v>9</v>
      </c>
      <c r="Y6" s="20" t="s">
        <v>10</v>
      </c>
    </row>
    <row r="7" spans="2:25" ht="13.5" thickBot="1">
      <c r="O7" s="22"/>
      <c r="P7" s="23"/>
      <c r="Q7" s="24"/>
      <c r="R7" s="24"/>
      <c r="S7" s="24"/>
      <c r="U7" s="22"/>
      <c r="V7" s="25"/>
      <c r="W7" s="24"/>
      <c r="X7" s="24"/>
      <c r="Y7" s="24"/>
    </row>
    <row r="8" spans="2:25">
      <c r="B8" s="51" t="s">
        <v>5</v>
      </c>
      <c r="C8" s="52"/>
      <c r="D8" s="52"/>
      <c r="E8" s="52"/>
      <c r="F8" s="53"/>
      <c r="G8" s="14">
        <f>zPLIMHI</f>
        <v>0</v>
      </c>
      <c r="H8" s="1">
        <f>zLIMHI</f>
        <v>0</v>
      </c>
      <c r="I8" s="29" t="s">
        <v>18</v>
      </c>
      <c r="J8" s="30"/>
      <c r="K8" s="30"/>
      <c r="L8" s="31"/>
      <c r="M8" s="14">
        <f>zPCOURSE</f>
        <v>0</v>
      </c>
    </row>
    <row r="9" spans="2:25" ht="13.5" thickBot="1">
      <c r="B9" s="26" t="s">
        <v>6</v>
      </c>
      <c r="C9" s="27"/>
      <c r="D9" s="27"/>
      <c r="E9" s="27"/>
      <c r="F9" s="28"/>
      <c r="G9" s="15">
        <f>zPLIMHIHI</f>
        <v>0</v>
      </c>
      <c r="H9" s="1">
        <f>zLIMHIHI</f>
        <v>0</v>
      </c>
      <c r="I9" s="32" t="s">
        <v>17</v>
      </c>
      <c r="J9" s="33"/>
      <c r="K9" s="33"/>
      <c r="L9" s="34"/>
      <c r="M9" s="15">
        <f>zPVITESSE</f>
        <v>0</v>
      </c>
    </row>
  </sheetData>
  <mergeCells count="8">
    <mergeCell ref="U5:Y5"/>
    <mergeCell ref="B8:F8"/>
    <mergeCell ref="I8:L8"/>
    <mergeCell ref="B9:F9"/>
    <mergeCell ref="I9:L9"/>
    <mergeCell ref="B2:F5"/>
    <mergeCell ref="G2:K5"/>
    <mergeCell ref="O5:S5"/>
  </mergeCells>
  <conditionalFormatting sqref="M2:M5 G8:G9 M8:M9">
    <cfRule type="cellIs" dxfId="47" priority="3" operator="equal">
      <formula>0</formula>
    </cfRule>
    <cfRule type="cellIs" dxfId="46" priority="4" operator="equal">
      <formula>""</formula>
    </cfRule>
  </conditionalFormatting>
  <conditionalFormatting sqref="G2">
    <cfRule type="containsText" dxfId="45" priority="2" operator="containsText" text="EN COURS">
      <formula>NOT(ISERROR(SEARCH("EN COURS",G2)))</formula>
    </cfRule>
  </conditionalFormatting>
  <conditionalFormatting sqref="M8:M9">
    <cfRule type="cellIs" dxfId="44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94" orientation="portrait" r:id="rId1"/>
  <headerFooter>
    <oddFooter>&amp;L&amp;8Révision                : 01
Date de création : 12/01/2016&amp;C&amp;8 RÉSULTAT DES TESTS D'EFFORT À
L'OUVERTURE ET FERMETURE DES PORTES&amp;R&amp;8Page &amp;P/&amp;N</oddFooter>
  </headerFooter>
  <drawing r:id="rId2"/>
  <tableParts count="2"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06"/>
  <dimension ref="B1:Y9"/>
  <sheetViews>
    <sheetView zoomScaleSheetLayoutView="100" workbookViewId="0">
      <selection activeCell="R21" sqref="R21"/>
    </sheetView>
  </sheetViews>
  <sheetFormatPr baseColWidth="10" defaultRowHeight="12.75"/>
  <cols>
    <col min="1" max="1" width="1.42578125" customWidth="1"/>
    <col min="2" max="2" width="6.140625" customWidth="1"/>
    <col min="3" max="3" width="5.5703125" customWidth="1"/>
    <col min="4" max="4" width="6.28515625" customWidth="1"/>
    <col min="5" max="5" width="8.85546875" bestFit="1" customWidth="1"/>
    <col min="6" max="6" width="9" customWidth="1"/>
    <col min="7" max="11" width="8" customWidth="1"/>
    <col min="12" max="12" width="11.42578125" bestFit="1" customWidth="1"/>
    <col min="13" max="13" width="12.5703125" bestFit="1" customWidth="1"/>
    <col min="14" max="14" width="1.42578125" customWidth="1"/>
    <col min="15" max="15" width="15.5703125" style="16" bestFit="1" customWidth="1"/>
    <col min="16" max="18" width="10.5703125" style="16" customWidth="1"/>
    <col min="19" max="20" width="10.5703125" style="17" customWidth="1"/>
    <col min="21" max="21" width="15.5703125" style="17" bestFit="1" customWidth="1"/>
    <col min="22" max="25" width="10.5703125" style="17" customWidth="1"/>
  </cols>
  <sheetData>
    <row r="1" spans="2:25" ht="7.5" customHeight="1" thickBot="1"/>
    <row r="2" spans="2:25" ht="15" customHeight="1">
      <c r="B2" s="36"/>
      <c r="C2" s="37"/>
      <c r="D2" s="37"/>
      <c r="E2" s="37"/>
      <c r="F2" s="38"/>
      <c r="G2" s="45" t="s">
        <v>4</v>
      </c>
      <c r="H2" s="46"/>
      <c r="I2" s="46"/>
      <c r="J2" s="46"/>
      <c r="K2" s="46"/>
      <c r="L2" s="7" t="s">
        <v>0</v>
      </c>
      <c r="M2" s="10">
        <f>MIN(tALLERP06[DATE],tRETOURP06[DATE])</f>
        <v>0</v>
      </c>
    </row>
    <row r="3" spans="2:25">
      <c r="B3" s="39"/>
      <c r="C3" s="40"/>
      <c r="D3" s="40"/>
      <c r="E3" s="40"/>
      <c r="F3" s="41"/>
      <c r="G3" s="47"/>
      <c r="H3" s="48"/>
      <c r="I3" s="48"/>
      <c r="J3" s="48"/>
      <c r="K3" s="48"/>
      <c r="L3" s="8" t="s">
        <v>2</v>
      </c>
      <c r="M3" s="11">
        <f>MIN(tALLERP06[DATE],tRETOURP06[DATE])</f>
        <v>0</v>
      </c>
    </row>
    <row r="4" spans="2:25">
      <c r="B4" s="39"/>
      <c r="C4" s="40"/>
      <c r="D4" s="40"/>
      <c r="E4" s="40"/>
      <c r="F4" s="41"/>
      <c r="G4" s="47"/>
      <c r="H4" s="48"/>
      <c r="I4" s="48"/>
      <c r="J4" s="48"/>
      <c r="K4" s="48"/>
      <c r="L4" s="8" t="s">
        <v>1</v>
      </c>
      <c r="M4" s="12">
        <f>zPTRAIN</f>
        <v>0</v>
      </c>
    </row>
    <row r="5" spans="2:25" ht="13.5" thickBot="1">
      <c r="B5" s="42"/>
      <c r="C5" s="43"/>
      <c r="D5" s="43"/>
      <c r="E5" s="43"/>
      <c r="F5" s="44"/>
      <c r="G5" s="49"/>
      <c r="H5" s="50"/>
      <c r="I5" s="50"/>
      <c r="J5" s="50"/>
      <c r="K5" s="50"/>
      <c r="L5" s="9" t="s">
        <v>3</v>
      </c>
      <c r="M5" s="13" t="str">
        <f ca="1">MID(CELL("nomfichier",$A$1),FIND("]",CELL("nomfichier",$A$1))+1,LEN(CELL("nomfichier",$A$1)))</f>
        <v>PORTE 06</v>
      </c>
      <c r="O5" s="35" t="s">
        <v>19</v>
      </c>
      <c r="P5" s="35"/>
      <c r="Q5" s="35"/>
      <c r="R5" s="35"/>
      <c r="S5" s="35"/>
      <c r="U5" s="35" t="s">
        <v>20</v>
      </c>
      <c r="V5" s="35"/>
      <c r="W5" s="35"/>
      <c r="X5" s="35"/>
      <c r="Y5" s="35"/>
    </row>
    <row r="6" spans="2:25" ht="22.5">
      <c r="B6" s="1" t="str">
        <f ca="1">"EFFORTS DE PORTES - TRAIN N°"&amp;zTRAIN&amp; " - " &amp;zPORTE</f>
        <v>EFFORTS DE PORTES - TRAIN N°0 - PORTE 06</v>
      </c>
      <c r="O6" s="18" t="s">
        <v>0</v>
      </c>
      <c r="P6" s="19" t="s">
        <v>7</v>
      </c>
      <c r="Q6" s="20" t="s">
        <v>8</v>
      </c>
      <c r="R6" s="20" t="s">
        <v>9</v>
      </c>
      <c r="S6" s="20" t="s">
        <v>10</v>
      </c>
      <c r="U6" s="20" t="s">
        <v>0</v>
      </c>
      <c r="V6" s="19" t="s">
        <v>7</v>
      </c>
      <c r="W6" s="20" t="s">
        <v>8</v>
      </c>
      <c r="X6" s="20" t="s">
        <v>9</v>
      </c>
      <c r="Y6" s="20" t="s">
        <v>10</v>
      </c>
    </row>
    <row r="7" spans="2:25" ht="13.5" thickBot="1">
      <c r="O7" s="22"/>
      <c r="P7" s="23"/>
      <c r="Q7" s="24"/>
      <c r="R7" s="24"/>
      <c r="S7" s="24"/>
      <c r="U7" s="22"/>
      <c r="V7" s="25"/>
      <c r="W7" s="24"/>
      <c r="X7" s="24"/>
      <c r="Y7" s="24"/>
    </row>
    <row r="8" spans="2:25">
      <c r="B8" s="51" t="s">
        <v>5</v>
      </c>
      <c r="C8" s="52"/>
      <c r="D8" s="52"/>
      <c r="E8" s="52"/>
      <c r="F8" s="53"/>
      <c r="G8" s="14">
        <f>zPLIMHI</f>
        <v>0</v>
      </c>
      <c r="H8" s="1">
        <f>zLIMHI</f>
        <v>0</v>
      </c>
      <c r="I8" s="29" t="s">
        <v>18</v>
      </c>
      <c r="J8" s="30"/>
      <c r="K8" s="30"/>
      <c r="L8" s="31"/>
      <c r="M8" s="14">
        <f>zPCOURSE</f>
        <v>0</v>
      </c>
    </row>
    <row r="9" spans="2:25" ht="13.5" thickBot="1">
      <c r="B9" s="26" t="s">
        <v>6</v>
      </c>
      <c r="C9" s="27"/>
      <c r="D9" s="27"/>
      <c r="E9" s="27"/>
      <c r="F9" s="28"/>
      <c r="G9" s="15">
        <f>zPLIMHIHI</f>
        <v>0</v>
      </c>
      <c r="H9" s="1">
        <f>zLIMHIHI</f>
        <v>0</v>
      </c>
      <c r="I9" s="32" t="s">
        <v>17</v>
      </c>
      <c r="J9" s="33"/>
      <c r="K9" s="33"/>
      <c r="L9" s="34"/>
      <c r="M9" s="15">
        <f>zPVITESSE</f>
        <v>0</v>
      </c>
    </row>
  </sheetData>
  <mergeCells count="8">
    <mergeCell ref="U5:Y5"/>
    <mergeCell ref="B8:F8"/>
    <mergeCell ref="I8:L8"/>
    <mergeCell ref="B9:F9"/>
    <mergeCell ref="I9:L9"/>
    <mergeCell ref="B2:F5"/>
    <mergeCell ref="G2:K5"/>
    <mergeCell ref="O5:S5"/>
  </mergeCells>
  <conditionalFormatting sqref="M2:M5 G8:G9 M8:M9">
    <cfRule type="cellIs" dxfId="43" priority="3" operator="equal">
      <formula>0</formula>
    </cfRule>
    <cfRule type="cellIs" dxfId="42" priority="4" operator="equal">
      <formula>""</formula>
    </cfRule>
  </conditionalFormatting>
  <conditionalFormatting sqref="G2">
    <cfRule type="containsText" dxfId="41" priority="2" operator="containsText" text="EN COURS">
      <formula>NOT(ISERROR(SEARCH("EN COURS",G2)))</formula>
    </cfRule>
  </conditionalFormatting>
  <conditionalFormatting sqref="M8:M9">
    <cfRule type="cellIs" dxfId="40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94" orientation="portrait" r:id="rId1"/>
  <headerFooter>
    <oddFooter>&amp;L&amp;8Révision                : 01
Date de création : 12/01/2016&amp;C&amp;8 RÉSULTAT DES TESTS D'EFFORT À
L'OUVERTURE ET FERMETURE DES PORTES&amp;R&amp;8Page &amp;P/&amp;N</oddFooter>
  </headerFooter>
  <drawing r:id="rId2"/>
  <tableParts count="2"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07"/>
  <dimension ref="B1:Y9"/>
  <sheetViews>
    <sheetView zoomScaleSheetLayoutView="100" workbookViewId="0">
      <selection activeCell="R21" sqref="R21"/>
    </sheetView>
  </sheetViews>
  <sheetFormatPr baseColWidth="10" defaultRowHeight="12.75"/>
  <cols>
    <col min="1" max="1" width="1.42578125" customWidth="1"/>
    <col min="2" max="2" width="6.140625" customWidth="1"/>
    <col min="3" max="3" width="5.5703125" customWidth="1"/>
    <col min="4" max="4" width="6.28515625" customWidth="1"/>
    <col min="5" max="5" width="8.85546875" bestFit="1" customWidth="1"/>
    <col min="6" max="6" width="9" customWidth="1"/>
    <col min="7" max="11" width="8" customWidth="1"/>
    <col min="12" max="12" width="11.42578125" bestFit="1" customWidth="1"/>
    <col min="13" max="13" width="12.5703125" bestFit="1" customWidth="1"/>
    <col min="14" max="14" width="1.42578125" customWidth="1"/>
    <col min="15" max="15" width="15.5703125" style="16" bestFit="1" customWidth="1"/>
    <col min="16" max="18" width="10.5703125" style="16" customWidth="1"/>
    <col min="19" max="20" width="10.5703125" style="17" customWidth="1"/>
    <col min="21" max="21" width="15.5703125" style="17" bestFit="1" customWidth="1"/>
    <col min="22" max="25" width="10.5703125" style="17" customWidth="1"/>
  </cols>
  <sheetData>
    <row r="1" spans="2:25" ht="7.5" customHeight="1" thickBot="1"/>
    <row r="2" spans="2:25" ht="15" customHeight="1">
      <c r="B2" s="36"/>
      <c r="C2" s="37"/>
      <c r="D2" s="37"/>
      <c r="E2" s="37"/>
      <c r="F2" s="38"/>
      <c r="G2" s="45" t="s">
        <v>4</v>
      </c>
      <c r="H2" s="46"/>
      <c r="I2" s="46"/>
      <c r="J2" s="46"/>
      <c r="K2" s="46"/>
      <c r="L2" s="7" t="s">
        <v>0</v>
      </c>
      <c r="M2" s="10">
        <f>MIN(tALLERP07[DATE],tRETOURP07[DATE])</f>
        <v>0</v>
      </c>
    </row>
    <row r="3" spans="2:25">
      <c r="B3" s="39"/>
      <c r="C3" s="40"/>
      <c r="D3" s="40"/>
      <c r="E3" s="40"/>
      <c r="F3" s="41"/>
      <c r="G3" s="47"/>
      <c r="H3" s="48"/>
      <c r="I3" s="48"/>
      <c r="J3" s="48"/>
      <c r="K3" s="48"/>
      <c r="L3" s="8" t="s">
        <v>2</v>
      </c>
      <c r="M3" s="11">
        <f>MIN(tALLERP07[DATE],tRETOURP07[DATE])</f>
        <v>0</v>
      </c>
    </row>
    <row r="4" spans="2:25">
      <c r="B4" s="39"/>
      <c r="C4" s="40"/>
      <c r="D4" s="40"/>
      <c r="E4" s="40"/>
      <c r="F4" s="41"/>
      <c r="G4" s="47"/>
      <c r="H4" s="48"/>
      <c r="I4" s="48"/>
      <c r="J4" s="48"/>
      <c r="K4" s="48"/>
      <c r="L4" s="8" t="s">
        <v>1</v>
      </c>
      <c r="M4" s="12">
        <f>zPTRAIN</f>
        <v>0</v>
      </c>
    </row>
    <row r="5" spans="2:25" ht="13.5" thickBot="1">
      <c r="B5" s="42"/>
      <c r="C5" s="43"/>
      <c r="D5" s="43"/>
      <c r="E5" s="43"/>
      <c r="F5" s="44"/>
      <c r="G5" s="49"/>
      <c r="H5" s="50"/>
      <c r="I5" s="50"/>
      <c r="J5" s="50"/>
      <c r="K5" s="50"/>
      <c r="L5" s="9" t="s">
        <v>3</v>
      </c>
      <c r="M5" s="13" t="str">
        <f ca="1">MID(CELL("nomfichier",$A$1),FIND("]",CELL("nomfichier",$A$1))+1,LEN(CELL("nomfichier",$A$1)))</f>
        <v>PORTE 07</v>
      </c>
      <c r="O5" s="35" t="s">
        <v>19</v>
      </c>
      <c r="P5" s="35"/>
      <c r="Q5" s="35"/>
      <c r="R5" s="35"/>
      <c r="S5" s="35"/>
      <c r="U5" s="35" t="s">
        <v>20</v>
      </c>
      <c r="V5" s="35"/>
      <c r="W5" s="35"/>
      <c r="X5" s="35"/>
      <c r="Y5" s="35"/>
    </row>
    <row r="6" spans="2:25" ht="22.5">
      <c r="B6" s="1" t="str">
        <f ca="1">"EFFORTS DE PORTES - TRAIN N°"&amp;zTRAIN&amp; " - " &amp;zPORTE</f>
        <v>EFFORTS DE PORTES - TRAIN N°0 - PORTE 07</v>
      </c>
      <c r="O6" s="18" t="s">
        <v>0</v>
      </c>
      <c r="P6" s="19" t="s">
        <v>7</v>
      </c>
      <c r="Q6" s="20" t="s">
        <v>8</v>
      </c>
      <c r="R6" s="20" t="s">
        <v>9</v>
      </c>
      <c r="S6" s="20" t="s">
        <v>10</v>
      </c>
      <c r="U6" s="20" t="s">
        <v>0</v>
      </c>
      <c r="V6" s="19" t="s">
        <v>7</v>
      </c>
      <c r="W6" s="20" t="s">
        <v>8</v>
      </c>
      <c r="X6" s="20" t="s">
        <v>9</v>
      </c>
      <c r="Y6" s="20" t="s">
        <v>10</v>
      </c>
    </row>
    <row r="7" spans="2:25" ht="13.5" thickBot="1">
      <c r="O7" s="22"/>
      <c r="P7" s="23"/>
      <c r="Q7" s="24"/>
      <c r="R7" s="24"/>
      <c r="S7" s="24"/>
      <c r="U7" s="22"/>
      <c r="V7" s="25"/>
      <c r="W7" s="24"/>
      <c r="X7" s="24"/>
      <c r="Y7" s="24"/>
    </row>
    <row r="8" spans="2:25">
      <c r="B8" s="51" t="s">
        <v>5</v>
      </c>
      <c r="C8" s="52"/>
      <c r="D8" s="52"/>
      <c r="E8" s="52"/>
      <c r="F8" s="53"/>
      <c r="G8" s="14">
        <f>zPLIMHI</f>
        <v>0</v>
      </c>
      <c r="H8" s="1">
        <f>zLIMHI</f>
        <v>0</v>
      </c>
      <c r="I8" s="29" t="s">
        <v>18</v>
      </c>
      <c r="J8" s="30"/>
      <c r="K8" s="30"/>
      <c r="L8" s="31"/>
      <c r="M8" s="14">
        <f>zPCOURSE</f>
        <v>0</v>
      </c>
    </row>
    <row r="9" spans="2:25" ht="13.5" thickBot="1">
      <c r="B9" s="26" t="s">
        <v>6</v>
      </c>
      <c r="C9" s="27"/>
      <c r="D9" s="27"/>
      <c r="E9" s="27"/>
      <c r="F9" s="28"/>
      <c r="G9" s="15">
        <f>zPLIMHIHI</f>
        <v>0</v>
      </c>
      <c r="H9" s="1">
        <f>zLIMHIHI</f>
        <v>0</v>
      </c>
      <c r="I9" s="32" t="s">
        <v>17</v>
      </c>
      <c r="J9" s="33"/>
      <c r="K9" s="33"/>
      <c r="L9" s="34"/>
      <c r="M9" s="15">
        <f>zPVITESSE</f>
        <v>0</v>
      </c>
    </row>
  </sheetData>
  <mergeCells count="8">
    <mergeCell ref="U5:Y5"/>
    <mergeCell ref="B8:F8"/>
    <mergeCell ref="I8:L8"/>
    <mergeCell ref="B9:F9"/>
    <mergeCell ref="I9:L9"/>
    <mergeCell ref="B2:F5"/>
    <mergeCell ref="G2:K5"/>
    <mergeCell ref="O5:S5"/>
  </mergeCells>
  <conditionalFormatting sqref="M2:M5 G8:G9 M8:M9">
    <cfRule type="cellIs" dxfId="39" priority="3" operator="equal">
      <formula>0</formula>
    </cfRule>
    <cfRule type="cellIs" dxfId="38" priority="4" operator="equal">
      <formula>""</formula>
    </cfRule>
  </conditionalFormatting>
  <conditionalFormatting sqref="G2">
    <cfRule type="containsText" dxfId="37" priority="2" operator="containsText" text="EN COURS">
      <formula>NOT(ISERROR(SEARCH("EN COURS",G2)))</formula>
    </cfRule>
  </conditionalFormatting>
  <conditionalFormatting sqref="M8:M9">
    <cfRule type="cellIs" dxfId="36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94" orientation="portrait" r:id="rId1"/>
  <headerFooter>
    <oddFooter>&amp;L&amp;8Révision                : 01
Date de création : 12/01/2016&amp;C&amp;8 RÉSULTAT DES TESTS D'EFFORT À
L'OUVERTURE ET FERMETURE DES PORTES&amp;R&amp;8Page &amp;P/&amp;N</oddFooter>
  </headerFooter>
  <drawing r:id="rId2"/>
  <tableParts count="2">
    <tablePart r:id="rId3"/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08"/>
  <dimension ref="B1:Y9"/>
  <sheetViews>
    <sheetView zoomScaleSheetLayoutView="100" workbookViewId="0">
      <selection activeCell="R21" sqref="R21"/>
    </sheetView>
  </sheetViews>
  <sheetFormatPr baseColWidth="10" defaultRowHeight="12.75"/>
  <cols>
    <col min="1" max="1" width="1.42578125" customWidth="1"/>
    <col min="2" max="2" width="6.140625" customWidth="1"/>
    <col min="3" max="3" width="5.5703125" customWidth="1"/>
    <col min="4" max="4" width="6.28515625" customWidth="1"/>
    <col min="5" max="5" width="8.85546875" bestFit="1" customWidth="1"/>
    <col min="6" max="6" width="9" customWidth="1"/>
    <col min="7" max="11" width="8" customWidth="1"/>
    <col min="12" max="12" width="11.42578125" bestFit="1" customWidth="1"/>
    <col min="13" max="13" width="12.5703125" bestFit="1" customWidth="1"/>
    <col min="14" max="14" width="1.42578125" customWidth="1"/>
    <col min="15" max="15" width="15.5703125" style="16" bestFit="1" customWidth="1"/>
    <col min="16" max="18" width="10.5703125" style="16" customWidth="1"/>
    <col min="19" max="20" width="10.5703125" style="17" customWidth="1"/>
    <col min="21" max="21" width="15.5703125" style="17" bestFit="1" customWidth="1"/>
    <col min="22" max="25" width="10.5703125" style="17" customWidth="1"/>
  </cols>
  <sheetData>
    <row r="1" spans="2:25" ht="7.5" customHeight="1" thickBot="1"/>
    <row r="2" spans="2:25" ht="15" customHeight="1">
      <c r="B2" s="36"/>
      <c r="C2" s="37"/>
      <c r="D2" s="37"/>
      <c r="E2" s="37"/>
      <c r="F2" s="38"/>
      <c r="G2" s="45" t="s">
        <v>4</v>
      </c>
      <c r="H2" s="46"/>
      <c r="I2" s="46"/>
      <c r="J2" s="46"/>
      <c r="K2" s="46"/>
      <c r="L2" s="7" t="s">
        <v>0</v>
      </c>
      <c r="M2" s="10">
        <f>MIN(tALLERP08[DATE],tRETOURP08[DATE])</f>
        <v>0</v>
      </c>
    </row>
    <row r="3" spans="2:25">
      <c r="B3" s="39"/>
      <c r="C3" s="40"/>
      <c r="D3" s="40"/>
      <c r="E3" s="40"/>
      <c r="F3" s="41"/>
      <c r="G3" s="47"/>
      <c r="H3" s="48"/>
      <c r="I3" s="48"/>
      <c r="J3" s="48"/>
      <c r="K3" s="48"/>
      <c r="L3" s="8" t="s">
        <v>2</v>
      </c>
      <c r="M3" s="11">
        <f>MIN(tALLERP08[DATE],tRETOURP08[DATE])</f>
        <v>0</v>
      </c>
    </row>
    <row r="4" spans="2:25">
      <c r="B4" s="39"/>
      <c r="C4" s="40"/>
      <c r="D4" s="40"/>
      <c r="E4" s="40"/>
      <c r="F4" s="41"/>
      <c r="G4" s="47"/>
      <c r="H4" s="48"/>
      <c r="I4" s="48"/>
      <c r="J4" s="48"/>
      <c r="K4" s="48"/>
      <c r="L4" s="8" t="s">
        <v>1</v>
      </c>
      <c r="M4" s="12">
        <f>zPTRAIN</f>
        <v>0</v>
      </c>
    </row>
    <row r="5" spans="2:25" ht="13.5" thickBot="1">
      <c r="B5" s="42"/>
      <c r="C5" s="43"/>
      <c r="D5" s="43"/>
      <c r="E5" s="43"/>
      <c r="F5" s="44"/>
      <c r="G5" s="49"/>
      <c r="H5" s="50"/>
      <c r="I5" s="50"/>
      <c r="J5" s="50"/>
      <c r="K5" s="50"/>
      <c r="L5" s="9" t="s">
        <v>3</v>
      </c>
      <c r="M5" s="13" t="str">
        <f ca="1">MID(CELL("nomfichier",$A$1),FIND("]",CELL("nomfichier",$A$1))+1,LEN(CELL("nomfichier",$A$1)))</f>
        <v>PORTE 08</v>
      </c>
      <c r="O5" s="35" t="s">
        <v>19</v>
      </c>
      <c r="P5" s="35"/>
      <c r="Q5" s="35"/>
      <c r="R5" s="35"/>
      <c r="S5" s="35"/>
      <c r="U5" s="35" t="s">
        <v>20</v>
      </c>
      <c r="V5" s="35"/>
      <c r="W5" s="35"/>
      <c r="X5" s="35"/>
      <c r="Y5" s="35"/>
    </row>
    <row r="6" spans="2:25" ht="22.5">
      <c r="B6" s="1" t="str">
        <f ca="1">"EFFORTS DE PORTES - TRAIN N°"&amp;zTRAIN&amp; " - " &amp;zPORTE</f>
        <v>EFFORTS DE PORTES - TRAIN N°0 - PORTE 08</v>
      </c>
      <c r="O6" s="18" t="s">
        <v>0</v>
      </c>
      <c r="P6" s="19" t="s">
        <v>7</v>
      </c>
      <c r="Q6" s="20" t="s">
        <v>8</v>
      </c>
      <c r="R6" s="20" t="s">
        <v>9</v>
      </c>
      <c r="S6" s="20" t="s">
        <v>10</v>
      </c>
      <c r="U6" s="20" t="s">
        <v>0</v>
      </c>
      <c r="V6" s="19" t="s">
        <v>7</v>
      </c>
      <c r="W6" s="20" t="s">
        <v>8</v>
      </c>
      <c r="X6" s="20" t="s">
        <v>9</v>
      </c>
      <c r="Y6" s="20" t="s">
        <v>10</v>
      </c>
    </row>
    <row r="7" spans="2:25" ht="13.5" thickBot="1">
      <c r="O7" s="22"/>
      <c r="P7" s="23"/>
      <c r="Q7" s="24"/>
      <c r="R7" s="24"/>
      <c r="S7" s="24"/>
      <c r="U7" s="22"/>
      <c r="V7" s="25"/>
      <c r="W7" s="24"/>
      <c r="X7" s="24"/>
      <c r="Y7" s="24"/>
    </row>
    <row r="8" spans="2:25">
      <c r="B8" s="51" t="s">
        <v>5</v>
      </c>
      <c r="C8" s="52"/>
      <c r="D8" s="52"/>
      <c r="E8" s="52"/>
      <c r="F8" s="53"/>
      <c r="G8" s="14">
        <f>zPLIMHI</f>
        <v>0</v>
      </c>
      <c r="H8" s="1">
        <f>zLIMHI</f>
        <v>0</v>
      </c>
      <c r="I8" s="29" t="s">
        <v>18</v>
      </c>
      <c r="J8" s="30"/>
      <c r="K8" s="30"/>
      <c r="L8" s="31"/>
      <c r="M8" s="14">
        <f>zPCOURSE</f>
        <v>0</v>
      </c>
    </row>
    <row r="9" spans="2:25" ht="13.5" thickBot="1">
      <c r="B9" s="26" t="s">
        <v>6</v>
      </c>
      <c r="C9" s="27"/>
      <c r="D9" s="27"/>
      <c r="E9" s="27"/>
      <c r="F9" s="28"/>
      <c r="G9" s="15">
        <f>zPLIMHIHI</f>
        <v>0</v>
      </c>
      <c r="H9" s="1">
        <f>zLIMHIHI</f>
        <v>0</v>
      </c>
      <c r="I9" s="32" t="s">
        <v>17</v>
      </c>
      <c r="J9" s="33"/>
      <c r="K9" s="33"/>
      <c r="L9" s="34"/>
      <c r="M9" s="15">
        <f>zPVITESSE</f>
        <v>0</v>
      </c>
    </row>
  </sheetData>
  <mergeCells count="8">
    <mergeCell ref="U5:Y5"/>
    <mergeCell ref="B8:F8"/>
    <mergeCell ref="I8:L8"/>
    <mergeCell ref="B9:F9"/>
    <mergeCell ref="I9:L9"/>
    <mergeCell ref="B2:F5"/>
    <mergeCell ref="G2:K5"/>
    <mergeCell ref="O5:S5"/>
  </mergeCells>
  <conditionalFormatting sqref="M2:M5 G8:G9 M8:M9">
    <cfRule type="cellIs" dxfId="35" priority="3" operator="equal">
      <formula>0</formula>
    </cfRule>
    <cfRule type="cellIs" dxfId="34" priority="4" operator="equal">
      <formula>""</formula>
    </cfRule>
  </conditionalFormatting>
  <conditionalFormatting sqref="G2">
    <cfRule type="containsText" dxfId="33" priority="2" operator="containsText" text="EN COURS">
      <formula>NOT(ISERROR(SEARCH("EN COURS",G2)))</formula>
    </cfRule>
  </conditionalFormatting>
  <conditionalFormatting sqref="M8:M9">
    <cfRule type="cellIs" dxfId="32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94" orientation="portrait" r:id="rId1"/>
  <headerFooter>
    <oddFooter>&amp;L&amp;8Révision                : 01
Date de création : 12/01/2016&amp;C&amp;8 RÉSULTAT DES TESTS D'EFFORT À
L'OUVERTURE ET FERMETURE DES PORTES&amp;R&amp;8Page &amp;P/&amp;N</oddFooter>
  </headerFooter>
  <drawing r:id="rId2"/>
  <tableParts count="2">
    <tablePart r:id="rId3"/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09"/>
  <dimension ref="B1:Y9"/>
  <sheetViews>
    <sheetView zoomScaleSheetLayoutView="100" workbookViewId="0">
      <selection activeCell="R21" sqref="R21"/>
    </sheetView>
  </sheetViews>
  <sheetFormatPr baseColWidth="10" defaultRowHeight="12.75"/>
  <cols>
    <col min="1" max="1" width="1.42578125" customWidth="1"/>
    <col min="2" max="2" width="6.140625" customWidth="1"/>
    <col min="3" max="3" width="5.5703125" customWidth="1"/>
    <col min="4" max="4" width="6.28515625" customWidth="1"/>
    <col min="5" max="5" width="8.85546875" bestFit="1" customWidth="1"/>
    <col min="6" max="6" width="9" customWidth="1"/>
    <col min="7" max="11" width="8" customWidth="1"/>
    <col min="12" max="12" width="11.42578125" bestFit="1" customWidth="1"/>
    <col min="13" max="13" width="12.5703125" bestFit="1" customWidth="1"/>
    <col min="14" max="14" width="1.42578125" customWidth="1"/>
    <col min="15" max="15" width="15.5703125" style="16" bestFit="1" customWidth="1"/>
    <col min="16" max="18" width="10.5703125" style="16" customWidth="1"/>
    <col min="19" max="20" width="10.5703125" style="17" customWidth="1"/>
    <col min="21" max="21" width="15.5703125" style="17" bestFit="1" customWidth="1"/>
    <col min="22" max="25" width="10.5703125" style="17" customWidth="1"/>
  </cols>
  <sheetData>
    <row r="1" spans="2:25" ht="7.5" customHeight="1" thickBot="1"/>
    <row r="2" spans="2:25" ht="15" customHeight="1">
      <c r="B2" s="36"/>
      <c r="C2" s="37"/>
      <c r="D2" s="37"/>
      <c r="E2" s="37"/>
      <c r="F2" s="38"/>
      <c r="G2" s="45" t="s">
        <v>4</v>
      </c>
      <c r="H2" s="46"/>
      <c r="I2" s="46"/>
      <c r="J2" s="46"/>
      <c r="K2" s="46"/>
      <c r="L2" s="7" t="s">
        <v>0</v>
      </c>
      <c r="M2" s="10">
        <f>MIN(tALLERP09[DATE],tRETOURP09[DATE])</f>
        <v>0</v>
      </c>
    </row>
    <row r="3" spans="2:25">
      <c r="B3" s="39"/>
      <c r="C3" s="40"/>
      <c r="D3" s="40"/>
      <c r="E3" s="40"/>
      <c r="F3" s="41"/>
      <c r="G3" s="47"/>
      <c r="H3" s="48"/>
      <c r="I3" s="48"/>
      <c r="J3" s="48"/>
      <c r="K3" s="48"/>
      <c r="L3" s="8" t="s">
        <v>2</v>
      </c>
      <c r="M3" s="11">
        <f>MIN(tALLERP09[DATE],tRETOURP09[DATE])</f>
        <v>0</v>
      </c>
    </row>
    <row r="4" spans="2:25">
      <c r="B4" s="39"/>
      <c r="C4" s="40"/>
      <c r="D4" s="40"/>
      <c r="E4" s="40"/>
      <c r="F4" s="41"/>
      <c r="G4" s="47"/>
      <c r="H4" s="48"/>
      <c r="I4" s="48"/>
      <c r="J4" s="48"/>
      <c r="K4" s="48"/>
      <c r="L4" s="8" t="s">
        <v>1</v>
      </c>
      <c r="M4" s="12">
        <f>zPTRAIN</f>
        <v>0</v>
      </c>
    </row>
    <row r="5" spans="2:25" ht="13.5" thickBot="1">
      <c r="B5" s="42"/>
      <c r="C5" s="43"/>
      <c r="D5" s="43"/>
      <c r="E5" s="43"/>
      <c r="F5" s="44"/>
      <c r="G5" s="49"/>
      <c r="H5" s="50"/>
      <c r="I5" s="50"/>
      <c r="J5" s="50"/>
      <c r="K5" s="50"/>
      <c r="L5" s="9" t="s">
        <v>3</v>
      </c>
      <c r="M5" s="13" t="str">
        <f ca="1">MID(CELL("nomfichier",$A$1),FIND("]",CELL("nomfichier",$A$1))+1,LEN(CELL("nomfichier",$A$1)))</f>
        <v>PORTE 09</v>
      </c>
      <c r="O5" s="35" t="s">
        <v>19</v>
      </c>
      <c r="P5" s="35"/>
      <c r="Q5" s="35"/>
      <c r="R5" s="35"/>
      <c r="S5" s="35"/>
      <c r="U5" s="35" t="s">
        <v>20</v>
      </c>
      <c r="V5" s="35"/>
      <c r="W5" s="35"/>
      <c r="X5" s="35"/>
      <c r="Y5" s="35"/>
    </row>
    <row r="6" spans="2:25" ht="22.5">
      <c r="B6" s="1" t="str">
        <f ca="1">"EFFORTS DE PORTES - TRAIN N°"&amp;zTRAIN&amp; " - " &amp;zPORTE</f>
        <v>EFFORTS DE PORTES - TRAIN N°0 - PORTE 09</v>
      </c>
      <c r="O6" s="18" t="s">
        <v>0</v>
      </c>
      <c r="P6" s="19" t="s">
        <v>7</v>
      </c>
      <c r="Q6" s="20" t="s">
        <v>8</v>
      </c>
      <c r="R6" s="20" t="s">
        <v>9</v>
      </c>
      <c r="S6" s="20" t="s">
        <v>10</v>
      </c>
      <c r="U6" s="20" t="s">
        <v>0</v>
      </c>
      <c r="V6" s="19" t="s">
        <v>7</v>
      </c>
      <c r="W6" s="20" t="s">
        <v>8</v>
      </c>
      <c r="X6" s="20" t="s">
        <v>9</v>
      </c>
      <c r="Y6" s="20" t="s">
        <v>10</v>
      </c>
    </row>
    <row r="7" spans="2:25" ht="13.5" thickBot="1">
      <c r="O7" s="22"/>
      <c r="P7" s="23"/>
      <c r="Q7" s="24"/>
      <c r="R7" s="24"/>
      <c r="S7" s="24"/>
      <c r="U7" s="22"/>
      <c r="V7" s="25"/>
      <c r="W7" s="24"/>
      <c r="X7" s="24"/>
      <c r="Y7" s="24"/>
    </row>
    <row r="8" spans="2:25">
      <c r="B8" s="51" t="s">
        <v>5</v>
      </c>
      <c r="C8" s="52"/>
      <c r="D8" s="52"/>
      <c r="E8" s="52"/>
      <c r="F8" s="53"/>
      <c r="G8" s="14">
        <f>zPLIMHI</f>
        <v>0</v>
      </c>
      <c r="H8" s="1">
        <f>zLIMHI</f>
        <v>0</v>
      </c>
      <c r="I8" s="29" t="s">
        <v>18</v>
      </c>
      <c r="J8" s="30"/>
      <c r="K8" s="30"/>
      <c r="L8" s="31"/>
      <c r="M8" s="14">
        <f>zPCOURSE</f>
        <v>0</v>
      </c>
    </row>
    <row r="9" spans="2:25" ht="13.5" thickBot="1">
      <c r="B9" s="26" t="s">
        <v>6</v>
      </c>
      <c r="C9" s="27"/>
      <c r="D9" s="27"/>
      <c r="E9" s="27"/>
      <c r="F9" s="28"/>
      <c r="G9" s="15">
        <f>zPLIMHIHI</f>
        <v>0</v>
      </c>
      <c r="H9" s="1">
        <f>zLIMHIHI</f>
        <v>0</v>
      </c>
      <c r="I9" s="32" t="s">
        <v>17</v>
      </c>
      <c r="J9" s="33"/>
      <c r="K9" s="33"/>
      <c r="L9" s="34"/>
      <c r="M9" s="15">
        <f>zPVITESSE</f>
        <v>0</v>
      </c>
    </row>
  </sheetData>
  <mergeCells count="8">
    <mergeCell ref="U5:Y5"/>
    <mergeCell ref="B8:F8"/>
    <mergeCell ref="I8:L8"/>
    <mergeCell ref="B9:F9"/>
    <mergeCell ref="I9:L9"/>
    <mergeCell ref="B2:F5"/>
    <mergeCell ref="G2:K5"/>
    <mergeCell ref="O5:S5"/>
  </mergeCells>
  <conditionalFormatting sqref="M2:M5 G8:G9 M8:M9">
    <cfRule type="cellIs" dxfId="31" priority="3" operator="equal">
      <formula>0</formula>
    </cfRule>
    <cfRule type="cellIs" dxfId="30" priority="4" operator="equal">
      <formula>""</formula>
    </cfRule>
  </conditionalFormatting>
  <conditionalFormatting sqref="G2">
    <cfRule type="containsText" dxfId="29" priority="2" operator="containsText" text="EN COURS">
      <formula>NOT(ISERROR(SEARCH("EN COURS",G2)))</formula>
    </cfRule>
  </conditionalFormatting>
  <conditionalFormatting sqref="M8:M9">
    <cfRule type="cellIs" dxfId="28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94" orientation="portrait" r:id="rId1"/>
  <headerFooter>
    <oddFooter>&amp;L&amp;8Révision                : 01
Date de création : 12/01/2016&amp;C&amp;8 RÉSULTAT DES TESTS D'EFFORT À
L'OUVERTURE ET FERMETURE DES PORTES&amp;R&amp;8Page &amp;P/&amp;N</oddFooter>
  </headerFooter>
  <drawing r:id="rId2"/>
  <tableParts count="2">
    <tablePart r:id="rId3"/>
    <tablePart r:id="rId4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1:Y9"/>
  <sheetViews>
    <sheetView zoomScaleSheetLayoutView="100" workbookViewId="0">
      <selection activeCell="R21" sqref="R21"/>
    </sheetView>
  </sheetViews>
  <sheetFormatPr baseColWidth="10" defaultRowHeight="12.75"/>
  <cols>
    <col min="1" max="1" width="1.42578125" customWidth="1"/>
    <col min="2" max="2" width="6.140625" customWidth="1"/>
    <col min="3" max="3" width="5.5703125" customWidth="1"/>
    <col min="4" max="4" width="6.28515625" customWidth="1"/>
    <col min="5" max="5" width="8.85546875" bestFit="1" customWidth="1"/>
    <col min="6" max="6" width="9" customWidth="1"/>
    <col min="7" max="11" width="8" customWidth="1"/>
    <col min="12" max="12" width="11.42578125" bestFit="1" customWidth="1"/>
    <col min="13" max="13" width="12.5703125" bestFit="1" customWidth="1"/>
    <col min="14" max="14" width="1.42578125" customWidth="1"/>
    <col min="15" max="15" width="15.5703125" style="16" bestFit="1" customWidth="1"/>
    <col min="16" max="18" width="10.5703125" style="16" customWidth="1"/>
    <col min="19" max="20" width="10.5703125" style="17" customWidth="1"/>
    <col min="21" max="21" width="15.5703125" style="17" bestFit="1" customWidth="1"/>
    <col min="22" max="25" width="10.5703125" style="17" customWidth="1"/>
  </cols>
  <sheetData>
    <row r="1" spans="2:25" ht="7.5" customHeight="1" thickBot="1"/>
    <row r="2" spans="2:25" ht="15" customHeight="1">
      <c r="B2" s="36"/>
      <c r="C2" s="37"/>
      <c r="D2" s="37"/>
      <c r="E2" s="37"/>
      <c r="F2" s="38"/>
      <c r="G2" s="45" t="s">
        <v>4</v>
      </c>
      <c r="H2" s="46"/>
      <c r="I2" s="46"/>
      <c r="J2" s="46"/>
      <c r="K2" s="46"/>
      <c r="L2" s="7" t="s">
        <v>0</v>
      </c>
      <c r="M2" s="10">
        <f>MIN(tALLERP10[DATE],tRETOURP10[DATE])</f>
        <v>0</v>
      </c>
    </row>
    <row r="3" spans="2:25">
      <c r="B3" s="39"/>
      <c r="C3" s="40"/>
      <c r="D3" s="40"/>
      <c r="E3" s="40"/>
      <c r="F3" s="41"/>
      <c r="G3" s="47"/>
      <c r="H3" s="48"/>
      <c r="I3" s="48"/>
      <c r="J3" s="48"/>
      <c r="K3" s="48"/>
      <c r="L3" s="8" t="s">
        <v>2</v>
      </c>
      <c r="M3" s="11">
        <f>MIN(tALLERP10[DATE],tRETOURP10[DATE])</f>
        <v>0</v>
      </c>
    </row>
    <row r="4" spans="2:25">
      <c r="B4" s="39"/>
      <c r="C4" s="40"/>
      <c r="D4" s="40"/>
      <c r="E4" s="40"/>
      <c r="F4" s="41"/>
      <c r="G4" s="47"/>
      <c r="H4" s="48"/>
      <c r="I4" s="48"/>
      <c r="J4" s="48"/>
      <c r="K4" s="48"/>
      <c r="L4" s="8" t="s">
        <v>1</v>
      </c>
      <c r="M4" s="12">
        <f>zPTRAIN</f>
        <v>0</v>
      </c>
    </row>
    <row r="5" spans="2:25" ht="13.5" thickBot="1">
      <c r="B5" s="42"/>
      <c r="C5" s="43"/>
      <c r="D5" s="43"/>
      <c r="E5" s="43"/>
      <c r="F5" s="44"/>
      <c r="G5" s="49"/>
      <c r="H5" s="50"/>
      <c r="I5" s="50"/>
      <c r="J5" s="50"/>
      <c r="K5" s="50"/>
      <c r="L5" s="9" t="s">
        <v>3</v>
      </c>
      <c r="M5" s="13" t="str">
        <f ca="1">MID(CELL("nomfichier",$A$1),FIND("]",CELL("nomfichier",$A$1))+1,LEN(CELL("nomfichier",$A$1)))</f>
        <v>PORTE 10</v>
      </c>
      <c r="O5" s="35" t="s">
        <v>19</v>
      </c>
      <c r="P5" s="35"/>
      <c r="Q5" s="35"/>
      <c r="R5" s="35"/>
      <c r="S5" s="35"/>
      <c r="U5" s="35" t="s">
        <v>20</v>
      </c>
      <c r="V5" s="35"/>
      <c r="W5" s="35"/>
      <c r="X5" s="35"/>
      <c r="Y5" s="35"/>
    </row>
    <row r="6" spans="2:25" ht="22.5">
      <c r="B6" s="1" t="str">
        <f ca="1">"EFFORTS DE PORTES - TRAIN N°"&amp;zTRAIN&amp; " - " &amp;zPORTE</f>
        <v>EFFORTS DE PORTES - TRAIN N°0 - PORTE 10</v>
      </c>
      <c r="O6" s="18" t="s">
        <v>0</v>
      </c>
      <c r="P6" s="19" t="s">
        <v>7</v>
      </c>
      <c r="Q6" s="20" t="s">
        <v>8</v>
      </c>
      <c r="R6" s="20" t="s">
        <v>9</v>
      </c>
      <c r="S6" s="20" t="s">
        <v>10</v>
      </c>
      <c r="U6" s="20" t="s">
        <v>0</v>
      </c>
      <c r="V6" s="19" t="s">
        <v>7</v>
      </c>
      <c r="W6" s="20" t="s">
        <v>8</v>
      </c>
      <c r="X6" s="20" t="s">
        <v>9</v>
      </c>
      <c r="Y6" s="20" t="s">
        <v>10</v>
      </c>
    </row>
    <row r="7" spans="2:25" ht="13.5" thickBot="1">
      <c r="O7" s="22"/>
      <c r="P7" s="23"/>
      <c r="Q7" s="24"/>
      <c r="R7" s="24"/>
      <c r="S7" s="24"/>
      <c r="U7" s="22"/>
      <c r="V7" s="25"/>
      <c r="W7" s="24"/>
      <c r="X7" s="24"/>
      <c r="Y7" s="24"/>
    </row>
    <row r="8" spans="2:25">
      <c r="B8" s="51" t="s">
        <v>5</v>
      </c>
      <c r="C8" s="52"/>
      <c r="D8" s="52"/>
      <c r="E8" s="52"/>
      <c r="F8" s="53"/>
      <c r="G8" s="14">
        <f>zPLIMHI</f>
        <v>0</v>
      </c>
      <c r="H8" s="1">
        <f>zLIMHI</f>
        <v>0</v>
      </c>
      <c r="I8" s="29" t="s">
        <v>18</v>
      </c>
      <c r="J8" s="30"/>
      <c r="K8" s="30"/>
      <c r="L8" s="31"/>
      <c r="M8" s="14">
        <f>zPCOURSE</f>
        <v>0</v>
      </c>
    </row>
    <row r="9" spans="2:25" ht="13.5" thickBot="1">
      <c r="B9" s="26" t="s">
        <v>6</v>
      </c>
      <c r="C9" s="27"/>
      <c r="D9" s="27"/>
      <c r="E9" s="27"/>
      <c r="F9" s="28"/>
      <c r="G9" s="15">
        <f>zPLIMHIHI</f>
        <v>0</v>
      </c>
      <c r="H9" s="1">
        <f>zLIMHIHI</f>
        <v>0</v>
      </c>
      <c r="I9" s="32" t="s">
        <v>17</v>
      </c>
      <c r="J9" s="33"/>
      <c r="K9" s="33"/>
      <c r="L9" s="34"/>
      <c r="M9" s="15">
        <f>zPVITESSE</f>
        <v>0</v>
      </c>
    </row>
  </sheetData>
  <mergeCells count="8">
    <mergeCell ref="U5:Y5"/>
    <mergeCell ref="B8:F8"/>
    <mergeCell ref="I8:L8"/>
    <mergeCell ref="B9:F9"/>
    <mergeCell ref="I9:L9"/>
    <mergeCell ref="B2:F5"/>
    <mergeCell ref="G2:K5"/>
    <mergeCell ref="O5:S5"/>
  </mergeCells>
  <conditionalFormatting sqref="M2:M5 G8:G9 M8:M9">
    <cfRule type="cellIs" dxfId="27" priority="3" operator="equal">
      <formula>0</formula>
    </cfRule>
    <cfRule type="cellIs" dxfId="26" priority="4" operator="equal">
      <formula>""</formula>
    </cfRule>
  </conditionalFormatting>
  <conditionalFormatting sqref="G2">
    <cfRule type="containsText" dxfId="25" priority="2" operator="containsText" text="EN COURS">
      <formula>NOT(ISERROR(SEARCH("EN COURS",G2)))</formula>
    </cfRule>
  </conditionalFormatting>
  <conditionalFormatting sqref="M8:M9">
    <cfRule type="cellIs" dxfId="24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94" orientation="portrait" r:id="rId1"/>
  <headerFooter>
    <oddFooter>&amp;L&amp;8Révision                : 01
Date de création : 12/01/2016&amp;C&amp;8 RÉSULTAT DES TESTS D'EFFORT À
L'OUVERTURE ET FERMETURE DES PORTES&amp;R&amp;8Page &amp;P/&amp;N</oddFooter>
  </headerFooter>
  <drawing r:id="rId2"/>
  <tableParts count="2">
    <tablePart r:id="rId3"/>
    <tablePart r:id="rId4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B1:Y9"/>
  <sheetViews>
    <sheetView zoomScaleSheetLayoutView="100" workbookViewId="0">
      <selection activeCell="R21" sqref="R21"/>
    </sheetView>
  </sheetViews>
  <sheetFormatPr baseColWidth="10" defaultRowHeight="12.75"/>
  <cols>
    <col min="1" max="1" width="1.42578125" customWidth="1"/>
    <col min="2" max="2" width="6.140625" customWidth="1"/>
    <col min="3" max="3" width="5.5703125" customWidth="1"/>
    <col min="4" max="4" width="6.28515625" customWidth="1"/>
    <col min="5" max="5" width="8.85546875" bestFit="1" customWidth="1"/>
    <col min="6" max="6" width="9" customWidth="1"/>
    <col min="7" max="11" width="8" customWidth="1"/>
    <col min="12" max="12" width="11.42578125" bestFit="1" customWidth="1"/>
    <col min="13" max="13" width="12.5703125" bestFit="1" customWidth="1"/>
    <col min="14" max="14" width="1.42578125" customWidth="1"/>
    <col min="15" max="15" width="15.5703125" style="16" bestFit="1" customWidth="1"/>
    <col min="16" max="18" width="10.5703125" style="16" customWidth="1"/>
    <col min="19" max="20" width="10.5703125" style="17" customWidth="1"/>
    <col min="21" max="21" width="15.5703125" style="17" bestFit="1" customWidth="1"/>
    <col min="22" max="25" width="10.5703125" style="17" customWidth="1"/>
  </cols>
  <sheetData>
    <row r="1" spans="2:25" ht="7.5" customHeight="1" thickBot="1"/>
    <row r="2" spans="2:25" ht="15" customHeight="1">
      <c r="B2" s="36"/>
      <c r="C2" s="37"/>
      <c r="D2" s="37"/>
      <c r="E2" s="37"/>
      <c r="F2" s="38"/>
      <c r="G2" s="45" t="s">
        <v>4</v>
      </c>
      <c r="H2" s="46"/>
      <c r="I2" s="46"/>
      <c r="J2" s="46"/>
      <c r="K2" s="46"/>
      <c r="L2" s="7" t="s">
        <v>0</v>
      </c>
      <c r="M2" s="10">
        <f>MIN(tALLERP11[DATE],tRETOURP11[DATE])</f>
        <v>0</v>
      </c>
    </row>
    <row r="3" spans="2:25">
      <c r="B3" s="39"/>
      <c r="C3" s="40"/>
      <c r="D3" s="40"/>
      <c r="E3" s="40"/>
      <c r="F3" s="41"/>
      <c r="G3" s="47"/>
      <c r="H3" s="48"/>
      <c r="I3" s="48"/>
      <c r="J3" s="48"/>
      <c r="K3" s="48"/>
      <c r="L3" s="8" t="s">
        <v>2</v>
      </c>
      <c r="M3" s="11">
        <f>MIN(tALLERP11[DATE],tRETOURP11[DATE])</f>
        <v>0</v>
      </c>
    </row>
    <row r="4" spans="2:25">
      <c r="B4" s="39"/>
      <c r="C4" s="40"/>
      <c r="D4" s="40"/>
      <c r="E4" s="40"/>
      <c r="F4" s="41"/>
      <c r="G4" s="47"/>
      <c r="H4" s="48"/>
      <c r="I4" s="48"/>
      <c r="J4" s="48"/>
      <c r="K4" s="48"/>
      <c r="L4" s="8" t="s">
        <v>1</v>
      </c>
      <c r="M4" s="12">
        <f>zPTRAIN</f>
        <v>0</v>
      </c>
    </row>
    <row r="5" spans="2:25" ht="13.5" thickBot="1">
      <c r="B5" s="42"/>
      <c r="C5" s="43"/>
      <c r="D5" s="43"/>
      <c r="E5" s="43"/>
      <c r="F5" s="44"/>
      <c r="G5" s="49"/>
      <c r="H5" s="50"/>
      <c r="I5" s="50"/>
      <c r="J5" s="50"/>
      <c r="K5" s="50"/>
      <c r="L5" s="9" t="s">
        <v>3</v>
      </c>
      <c r="M5" s="13" t="str">
        <f ca="1">MID(CELL("nomfichier",$A$1),FIND("]",CELL("nomfichier",$A$1))+1,LEN(CELL("nomfichier",$A$1)))</f>
        <v>PORTE 11</v>
      </c>
      <c r="O5" s="35" t="s">
        <v>19</v>
      </c>
      <c r="P5" s="35"/>
      <c r="Q5" s="35"/>
      <c r="R5" s="35"/>
      <c r="S5" s="35"/>
      <c r="U5" s="35" t="s">
        <v>20</v>
      </c>
      <c r="V5" s="35"/>
      <c r="W5" s="35"/>
      <c r="X5" s="35"/>
      <c r="Y5" s="35"/>
    </row>
    <row r="6" spans="2:25" ht="22.5">
      <c r="B6" s="1" t="str">
        <f ca="1">"EFFORTS DE PORTES - TRAIN N°"&amp;zTRAIN&amp; " - " &amp;zPORTE</f>
        <v>EFFORTS DE PORTES - TRAIN N°0 - PORTE 11</v>
      </c>
      <c r="O6" s="18" t="s">
        <v>0</v>
      </c>
      <c r="P6" s="19" t="s">
        <v>7</v>
      </c>
      <c r="Q6" s="20" t="s">
        <v>8</v>
      </c>
      <c r="R6" s="20" t="s">
        <v>9</v>
      </c>
      <c r="S6" s="20" t="s">
        <v>10</v>
      </c>
      <c r="U6" s="20" t="s">
        <v>0</v>
      </c>
      <c r="V6" s="19" t="s">
        <v>7</v>
      </c>
      <c r="W6" s="20" t="s">
        <v>8</v>
      </c>
      <c r="X6" s="20" t="s">
        <v>9</v>
      </c>
      <c r="Y6" s="20" t="s">
        <v>10</v>
      </c>
    </row>
    <row r="7" spans="2:25" ht="13.5" thickBot="1">
      <c r="O7" s="22"/>
      <c r="P7" s="23"/>
      <c r="Q7" s="24"/>
      <c r="R7" s="24"/>
      <c r="S7" s="24"/>
      <c r="U7" s="22"/>
      <c r="V7" s="25"/>
      <c r="W7" s="24"/>
      <c r="X7" s="24"/>
      <c r="Y7" s="24"/>
    </row>
    <row r="8" spans="2:25">
      <c r="B8" s="51" t="s">
        <v>5</v>
      </c>
      <c r="C8" s="52"/>
      <c r="D8" s="52"/>
      <c r="E8" s="52"/>
      <c r="F8" s="53"/>
      <c r="G8" s="14">
        <f>zPLIMHI</f>
        <v>0</v>
      </c>
      <c r="H8" s="1">
        <f>zLIMHI</f>
        <v>0</v>
      </c>
      <c r="I8" s="29" t="s">
        <v>18</v>
      </c>
      <c r="J8" s="30"/>
      <c r="K8" s="30"/>
      <c r="L8" s="31"/>
      <c r="M8" s="14">
        <f>zPCOURSE</f>
        <v>0</v>
      </c>
    </row>
    <row r="9" spans="2:25" ht="13.5" thickBot="1">
      <c r="B9" s="26" t="s">
        <v>6</v>
      </c>
      <c r="C9" s="27"/>
      <c r="D9" s="27"/>
      <c r="E9" s="27"/>
      <c r="F9" s="28"/>
      <c r="G9" s="15">
        <f>zPLIMHIHI</f>
        <v>0</v>
      </c>
      <c r="H9" s="1">
        <f>zLIMHIHI</f>
        <v>0</v>
      </c>
      <c r="I9" s="32" t="s">
        <v>17</v>
      </c>
      <c r="J9" s="33"/>
      <c r="K9" s="33"/>
      <c r="L9" s="34"/>
      <c r="M9" s="15">
        <f>zPVITESSE</f>
        <v>0</v>
      </c>
    </row>
  </sheetData>
  <mergeCells count="8">
    <mergeCell ref="U5:Y5"/>
    <mergeCell ref="B8:F8"/>
    <mergeCell ref="I8:L8"/>
    <mergeCell ref="B9:F9"/>
    <mergeCell ref="I9:L9"/>
    <mergeCell ref="B2:F5"/>
    <mergeCell ref="G2:K5"/>
    <mergeCell ref="O5:S5"/>
  </mergeCells>
  <conditionalFormatting sqref="M2:M5 G8:G9 M8:M9">
    <cfRule type="cellIs" dxfId="23" priority="3" operator="equal">
      <formula>0</formula>
    </cfRule>
    <cfRule type="cellIs" dxfId="22" priority="4" operator="equal">
      <formula>""</formula>
    </cfRule>
  </conditionalFormatting>
  <conditionalFormatting sqref="G2">
    <cfRule type="containsText" dxfId="21" priority="2" operator="containsText" text="EN COURS">
      <formula>NOT(ISERROR(SEARCH("EN COURS",G2)))</formula>
    </cfRule>
  </conditionalFormatting>
  <conditionalFormatting sqref="M8:M9">
    <cfRule type="cellIs" dxfId="20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94" orientation="portrait" r:id="rId1"/>
  <headerFooter>
    <oddFooter>&amp;L&amp;8Révision                : 01
Date de création : 12/01/2016&amp;C&amp;8 RÉSULTAT DES TESTS D'EFFORT À
L'OUVERTURE ET FERMETURE DES PORTES&amp;R&amp;8Page &amp;P/&amp;N</oddFooter>
  </headerFooter>
  <drawing r:id="rId2"/>
  <tableParts count="2">
    <tablePart r:id="rId3"/>
    <tablePart r:id="rId4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B1:Y9"/>
  <sheetViews>
    <sheetView zoomScaleSheetLayoutView="100" workbookViewId="0">
      <selection activeCell="R21" sqref="R21"/>
    </sheetView>
  </sheetViews>
  <sheetFormatPr baseColWidth="10" defaultRowHeight="12.75"/>
  <cols>
    <col min="1" max="1" width="1.42578125" customWidth="1"/>
    <col min="2" max="2" width="6.140625" customWidth="1"/>
    <col min="3" max="3" width="5.5703125" customWidth="1"/>
    <col min="4" max="4" width="6.28515625" customWidth="1"/>
    <col min="5" max="5" width="8.85546875" bestFit="1" customWidth="1"/>
    <col min="6" max="6" width="9" customWidth="1"/>
    <col min="7" max="11" width="8" customWidth="1"/>
    <col min="12" max="12" width="11.42578125" bestFit="1" customWidth="1"/>
    <col min="13" max="13" width="12.5703125" bestFit="1" customWidth="1"/>
    <col min="14" max="14" width="1.42578125" customWidth="1"/>
    <col min="15" max="15" width="15.5703125" style="16" bestFit="1" customWidth="1"/>
    <col min="16" max="18" width="10.5703125" style="16" customWidth="1"/>
    <col min="19" max="20" width="10.5703125" style="17" customWidth="1"/>
    <col min="21" max="21" width="15.5703125" style="17" bestFit="1" customWidth="1"/>
    <col min="22" max="25" width="10.5703125" style="17" customWidth="1"/>
  </cols>
  <sheetData>
    <row r="1" spans="2:25" ht="7.5" customHeight="1" thickBot="1"/>
    <row r="2" spans="2:25" ht="15" customHeight="1">
      <c r="B2" s="36"/>
      <c r="C2" s="37"/>
      <c r="D2" s="37"/>
      <c r="E2" s="37"/>
      <c r="F2" s="38"/>
      <c r="G2" s="45" t="s">
        <v>4</v>
      </c>
      <c r="H2" s="46"/>
      <c r="I2" s="46"/>
      <c r="J2" s="46"/>
      <c r="K2" s="46"/>
      <c r="L2" s="7" t="s">
        <v>0</v>
      </c>
      <c r="M2" s="10">
        <f>MIN(tALLERP12[DATE],tRETOURP12[DATE])</f>
        <v>0</v>
      </c>
    </row>
    <row r="3" spans="2:25">
      <c r="B3" s="39"/>
      <c r="C3" s="40"/>
      <c r="D3" s="40"/>
      <c r="E3" s="40"/>
      <c r="F3" s="41"/>
      <c r="G3" s="47"/>
      <c r="H3" s="48"/>
      <c r="I3" s="48"/>
      <c r="J3" s="48"/>
      <c r="K3" s="48"/>
      <c r="L3" s="8" t="s">
        <v>2</v>
      </c>
      <c r="M3" s="11">
        <f>MIN(tALLERP12[DATE],tRETOURP12[DATE])</f>
        <v>0</v>
      </c>
    </row>
    <row r="4" spans="2:25">
      <c r="B4" s="39"/>
      <c r="C4" s="40"/>
      <c r="D4" s="40"/>
      <c r="E4" s="40"/>
      <c r="F4" s="41"/>
      <c r="G4" s="47"/>
      <c r="H4" s="48"/>
      <c r="I4" s="48"/>
      <c r="J4" s="48"/>
      <c r="K4" s="48"/>
      <c r="L4" s="8" t="s">
        <v>1</v>
      </c>
      <c r="M4" s="12">
        <f>zPTRAIN</f>
        <v>0</v>
      </c>
    </row>
    <row r="5" spans="2:25" ht="13.5" thickBot="1">
      <c r="B5" s="42"/>
      <c r="C5" s="43"/>
      <c r="D5" s="43"/>
      <c r="E5" s="43"/>
      <c r="F5" s="44"/>
      <c r="G5" s="49"/>
      <c r="H5" s="50"/>
      <c r="I5" s="50"/>
      <c r="J5" s="50"/>
      <c r="K5" s="50"/>
      <c r="L5" s="9" t="s">
        <v>3</v>
      </c>
      <c r="M5" s="13" t="str">
        <f ca="1">MID(CELL("nomfichier",$A$1),FIND("]",CELL("nomfichier",$A$1))+1,LEN(CELL("nomfichier",$A$1)))</f>
        <v>PORTE 12</v>
      </c>
      <c r="O5" s="35" t="s">
        <v>19</v>
      </c>
      <c r="P5" s="35"/>
      <c r="Q5" s="35"/>
      <c r="R5" s="35"/>
      <c r="S5" s="35"/>
      <c r="U5" s="35" t="s">
        <v>20</v>
      </c>
      <c r="V5" s="35"/>
      <c r="W5" s="35"/>
      <c r="X5" s="35"/>
      <c r="Y5" s="35"/>
    </row>
    <row r="6" spans="2:25" ht="22.5">
      <c r="B6" s="1" t="str">
        <f ca="1">"EFFORTS DE PORTES - TRAIN N°"&amp;zTRAIN&amp; " - " &amp;zPORTE</f>
        <v>EFFORTS DE PORTES - TRAIN N°0 - PORTE 12</v>
      </c>
      <c r="O6" s="18" t="s">
        <v>0</v>
      </c>
      <c r="P6" s="19" t="s">
        <v>7</v>
      </c>
      <c r="Q6" s="20" t="s">
        <v>8</v>
      </c>
      <c r="R6" s="20" t="s">
        <v>9</v>
      </c>
      <c r="S6" s="20" t="s">
        <v>10</v>
      </c>
      <c r="U6" s="20" t="s">
        <v>0</v>
      </c>
      <c r="V6" s="19" t="s">
        <v>7</v>
      </c>
      <c r="W6" s="20" t="s">
        <v>8</v>
      </c>
      <c r="X6" s="20" t="s">
        <v>9</v>
      </c>
      <c r="Y6" s="20" t="s">
        <v>10</v>
      </c>
    </row>
    <row r="7" spans="2:25" ht="13.5" thickBot="1">
      <c r="O7" s="22"/>
      <c r="P7" s="23"/>
      <c r="Q7" s="24"/>
      <c r="R7" s="24"/>
      <c r="S7" s="24"/>
      <c r="U7" s="22"/>
      <c r="V7" s="25"/>
      <c r="W7" s="24"/>
      <c r="X7" s="24"/>
      <c r="Y7" s="24"/>
    </row>
    <row r="8" spans="2:25">
      <c r="B8" s="51" t="s">
        <v>5</v>
      </c>
      <c r="C8" s="52"/>
      <c r="D8" s="52"/>
      <c r="E8" s="52"/>
      <c r="F8" s="53"/>
      <c r="G8" s="14">
        <f>zPLIMHI</f>
        <v>0</v>
      </c>
      <c r="H8" s="1">
        <f>zLIMHI</f>
        <v>0</v>
      </c>
      <c r="I8" s="29" t="s">
        <v>18</v>
      </c>
      <c r="J8" s="30"/>
      <c r="K8" s="30"/>
      <c r="L8" s="31"/>
      <c r="M8" s="14">
        <f>zPCOURSE</f>
        <v>0</v>
      </c>
    </row>
    <row r="9" spans="2:25" ht="13.5" thickBot="1">
      <c r="B9" s="26" t="s">
        <v>6</v>
      </c>
      <c r="C9" s="27"/>
      <c r="D9" s="27"/>
      <c r="E9" s="27"/>
      <c r="F9" s="28"/>
      <c r="G9" s="15">
        <f>zPLIMHIHI</f>
        <v>0</v>
      </c>
      <c r="H9" s="1">
        <f>zLIMHIHI</f>
        <v>0</v>
      </c>
      <c r="I9" s="32" t="s">
        <v>17</v>
      </c>
      <c r="J9" s="33"/>
      <c r="K9" s="33"/>
      <c r="L9" s="34"/>
      <c r="M9" s="15">
        <f>zPVITESSE</f>
        <v>0</v>
      </c>
    </row>
  </sheetData>
  <mergeCells count="8">
    <mergeCell ref="U5:Y5"/>
    <mergeCell ref="B8:F8"/>
    <mergeCell ref="I8:L8"/>
    <mergeCell ref="B9:F9"/>
    <mergeCell ref="I9:L9"/>
    <mergeCell ref="B2:F5"/>
    <mergeCell ref="G2:K5"/>
    <mergeCell ref="O5:S5"/>
  </mergeCells>
  <conditionalFormatting sqref="M2:M5 G8:G9 M8:M9">
    <cfRule type="cellIs" dxfId="19" priority="3" operator="equal">
      <formula>0</formula>
    </cfRule>
    <cfRule type="cellIs" dxfId="18" priority="4" operator="equal">
      <formula>""</formula>
    </cfRule>
  </conditionalFormatting>
  <conditionalFormatting sqref="G2">
    <cfRule type="containsText" dxfId="17" priority="2" operator="containsText" text="EN COURS">
      <formula>NOT(ISERROR(SEARCH("EN COURS",G2)))</formula>
    </cfRule>
  </conditionalFormatting>
  <conditionalFormatting sqref="M8:M9">
    <cfRule type="cellIs" dxfId="16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94" orientation="portrait" r:id="rId1"/>
  <headerFooter>
    <oddFooter>&amp;L&amp;8Révision                : 01
Date de création : 12/01/2016&amp;C&amp;8 RÉSULTAT DES TESTS D'EFFORT À
L'OUVERTURE ET FERMETURE DES PORTES&amp;R&amp;8Page &amp;P/&amp;N</oddFooter>
  </headerFooter>
  <drawing r:id="rId2"/>
  <tableParts count="2">
    <tablePart r:id="rId3"/>
    <tablePart r:id="rId4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B1:Y9"/>
  <sheetViews>
    <sheetView zoomScaleSheetLayoutView="100" workbookViewId="0">
      <selection activeCell="R21" sqref="R21"/>
    </sheetView>
  </sheetViews>
  <sheetFormatPr baseColWidth="10" defaultRowHeight="12.75"/>
  <cols>
    <col min="1" max="1" width="1.42578125" customWidth="1"/>
    <col min="2" max="2" width="6.140625" customWidth="1"/>
    <col min="3" max="3" width="5.5703125" customWidth="1"/>
    <col min="4" max="4" width="6.28515625" customWidth="1"/>
    <col min="5" max="5" width="8.85546875" bestFit="1" customWidth="1"/>
    <col min="6" max="6" width="9" customWidth="1"/>
    <col min="7" max="11" width="8" customWidth="1"/>
    <col min="12" max="12" width="11.42578125" bestFit="1" customWidth="1"/>
    <col min="13" max="13" width="12.5703125" bestFit="1" customWidth="1"/>
    <col min="14" max="14" width="1.42578125" customWidth="1"/>
    <col min="15" max="15" width="15.5703125" style="16" bestFit="1" customWidth="1"/>
    <col min="16" max="18" width="10.5703125" style="16" customWidth="1"/>
    <col min="19" max="20" width="10.5703125" style="17" customWidth="1"/>
    <col min="21" max="21" width="15.5703125" style="17" bestFit="1" customWidth="1"/>
    <col min="22" max="25" width="10.5703125" style="17" customWidth="1"/>
  </cols>
  <sheetData>
    <row r="1" spans="2:25" ht="7.5" customHeight="1" thickBot="1"/>
    <row r="2" spans="2:25" ht="15" customHeight="1">
      <c r="B2" s="36"/>
      <c r="C2" s="37"/>
      <c r="D2" s="37"/>
      <c r="E2" s="37"/>
      <c r="F2" s="38"/>
      <c r="G2" s="45" t="s">
        <v>4</v>
      </c>
      <c r="H2" s="46"/>
      <c r="I2" s="46"/>
      <c r="J2" s="46"/>
      <c r="K2" s="46"/>
      <c r="L2" s="7" t="s">
        <v>0</v>
      </c>
      <c r="M2" s="10">
        <f>MIN(tALLERP13[DATE],tRETOURP13[DATE])</f>
        <v>0</v>
      </c>
    </row>
    <row r="3" spans="2:25">
      <c r="B3" s="39"/>
      <c r="C3" s="40"/>
      <c r="D3" s="40"/>
      <c r="E3" s="40"/>
      <c r="F3" s="41"/>
      <c r="G3" s="47"/>
      <c r="H3" s="48"/>
      <c r="I3" s="48"/>
      <c r="J3" s="48"/>
      <c r="K3" s="48"/>
      <c r="L3" s="8" t="s">
        <v>2</v>
      </c>
      <c r="M3" s="11">
        <f>MIN(tALLERP13[DATE],tRETOURP13[DATE])</f>
        <v>0</v>
      </c>
    </row>
    <row r="4" spans="2:25">
      <c r="B4" s="39"/>
      <c r="C4" s="40"/>
      <c r="D4" s="40"/>
      <c r="E4" s="40"/>
      <c r="F4" s="41"/>
      <c r="G4" s="47"/>
      <c r="H4" s="48"/>
      <c r="I4" s="48"/>
      <c r="J4" s="48"/>
      <c r="K4" s="48"/>
      <c r="L4" s="8" t="s">
        <v>1</v>
      </c>
      <c r="M4" s="12">
        <f>zPTRAIN</f>
        <v>0</v>
      </c>
    </row>
    <row r="5" spans="2:25" ht="13.5" thickBot="1">
      <c r="B5" s="42"/>
      <c r="C5" s="43"/>
      <c r="D5" s="43"/>
      <c r="E5" s="43"/>
      <c r="F5" s="44"/>
      <c r="G5" s="49"/>
      <c r="H5" s="50"/>
      <c r="I5" s="50"/>
      <c r="J5" s="50"/>
      <c r="K5" s="50"/>
      <c r="L5" s="9" t="s">
        <v>3</v>
      </c>
      <c r="M5" s="13" t="str">
        <f ca="1">MID(CELL("nomfichier",$A$1),FIND("]",CELL("nomfichier",$A$1))+1,LEN(CELL("nomfichier",$A$1)))</f>
        <v>PORTE 13</v>
      </c>
      <c r="O5" s="35" t="s">
        <v>19</v>
      </c>
      <c r="P5" s="35"/>
      <c r="Q5" s="35"/>
      <c r="R5" s="35"/>
      <c r="S5" s="35"/>
      <c r="U5" s="35" t="s">
        <v>20</v>
      </c>
      <c r="V5" s="35"/>
      <c r="W5" s="35"/>
      <c r="X5" s="35"/>
      <c r="Y5" s="35"/>
    </row>
    <row r="6" spans="2:25" ht="22.5">
      <c r="B6" s="1" t="str">
        <f ca="1">"EFFORTS DE PORTES - TRAIN N°"&amp;zTRAIN&amp; " - " &amp;zPORTE</f>
        <v>EFFORTS DE PORTES - TRAIN N°0 - PORTE 13</v>
      </c>
      <c r="O6" s="18" t="s">
        <v>0</v>
      </c>
      <c r="P6" s="19" t="s">
        <v>7</v>
      </c>
      <c r="Q6" s="20" t="s">
        <v>8</v>
      </c>
      <c r="R6" s="20" t="s">
        <v>9</v>
      </c>
      <c r="S6" s="20" t="s">
        <v>10</v>
      </c>
      <c r="U6" s="20" t="s">
        <v>0</v>
      </c>
      <c r="V6" s="19" t="s">
        <v>7</v>
      </c>
      <c r="W6" s="20" t="s">
        <v>8</v>
      </c>
      <c r="X6" s="20" t="s">
        <v>9</v>
      </c>
      <c r="Y6" s="20" t="s">
        <v>10</v>
      </c>
    </row>
    <row r="7" spans="2:25" ht="13.5" thickBot="1">
      <c r="O7" s="22"/>
      <c r="P7" s="23"/>
      <c r="Q7" s="24"/>
      <c r="R7" s="24"/>
      <c r="S7" s="24"/>
      <c r="U7" s="22"/>
      <c r="V7" s="25"/>
      <c r="W7" s="24"/>
      <c r="X7" s="24"/>
      <c r="Y7" s="24"/>
    </row>
    <row r="8" spans="2:25">
      <c r="B8" s="51" t="s">
        <v>5</v>
      </c>
      <c r="C8" s="52"/>
      <c r="D8" s="52"/>
      <c r="E8" s="52"/>
      <c r="F8" s="53"/>
      <c r="G8" s="14">
        <f>zPLIMHI</f>
        <v>0</v>
      </c>
      <c r="H8" s="1">
        <f>zLIMHI</f>
        <v>0</v>
      </c>
      <c r="I8" s="29" t="s">
        <v>18</v>
      </c>
      <c r="J8" s="30"/>
      <c r="K8" s="30"/>
      <c r="L8" s="31"/>
      <c r="M8" s="14">
        <f>zPCOURSE</f>
        <v>0</v>
      </c>
    </row>
    <row r="9" spans="2:25" ht="13.5" thickBot="1">
      <c r="B9" s="26" t="s">
        <v>6</v>
      </c>
      <c r="C9" s="27"/>
      <c r="D9" s="27"/>
      <c r="E9" s="27"/>
      <c r="F9" s="28"/>
      <c r="G9" s="15">
        <f>zPLIMHIHI</f>
        <v>0</v>
      </c>
      <c r="H9" s="1">
        <f>zLIMHIHI</f>
        <v>0</v>
      </c>
      <c r="I9" s="32" t="s">
        <v>17</v>
      </c>
      <c r="J9" s="33"/>
      <c r="K9" s="33"/>
      <c r="L9" s="34"/>
      <c r="M9" s="15">
        <f>zPVITESSE</f>
        <v>0</v>
      </c>
    </row>
  </sheetData>
  <mergeCells count="8">
    <mergeCell ref="U5:Y5"/>
    <mergeCell ref="B8:F8"/>
    <mergeCell ref="I8:L8"/>
    <mergeCell ref="B9:F9"/>
    <mergeCell ref="I9:L9"/>
    <mergeCell ref="B2:F5"/>
    <mergeCell ref="G2:K5"/>
    <mergeCell ref="O5:S5"/>
  </mergeCells>
  <conditionalFormatting sqref="M2:M5 G8:G9 M8:M9">
    <cfRule type="cellIs" dxfId="15" priority="3" operator="equal">
      <formula>0</formula>
    </cfRule>
    <cfRule type="cellIs" dxfId="14" priority="4" operator="equal">
      <formula>""</formula>
    </cfRule>
  </conditionalFormatting>
  <conditionalFormatting sqref="G2">
    <cfRule type="containsText" dxfId="13" priority="2" operator="containsText" text="EN COURS">
      <formula>NOT(ISERROR(SEARCH("EN COURS",G2)))</formula>
    </cfRule>
  </conditionalFormatting>
  <conditionalFormatting sqref="M8:M9">
    <cfRule type="cellIs" dxfId="12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94" orientation="portrait" r:id="rId1"/>
  <headerFooter>
    <oddFooter>&amp;L&amp;8Révision                : 01
Date de création : 12/01/2016&amp;C&amp;8 RÉSULTAT DES TESTS D'EFFORT À
L'OUVERTURE ET FERMETURE DES PORTES&amp;R&amp;8Page &amp;P/&amp;N</oddFooter>
  </headerFooter>
  <drawing r:id="rId2"/>
  <tableParts count="2">
    <tablePart r:id="rId3"/>
    <tablePart r:id="rId4"/>
  </tablePart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B1:Y9"/>
  <sheetViews>
    <sheetView zoomScaleSheetLayoutView="100" workbookViewId="0">
      <selection activeCell="R21" sqref="R21"/>
    </sheetView>
  </sheetViews>
  <sheetFormatPr baseColWidth="10" defaultRowHeight="12.75"/>
  <cols>
    <col min="1" max="1" width="1.42578125" customWidth="1"/>
    <col min="2" max="2" width="6.140625" customWidth="1"/>
    <col min="3" max="3" width="5.5703125" customWidth="1"/>
    <col min="4" max="4" width="6.28515625" customWidth="1"/>
    <col min="5" max="5" width="8.85546875" bestFit="1" customWidth="1"/>
    <col min="6" max="6" width="9" customWidth="1"/>
    <col min="7" max="11" width="8" customWidth="1"/>
    <col min="12" max="12" width="11.42578125" bestFit="1" customWidth="1"/>
    <col min="13" max="13" width="12.5703125" bestFit="1" customWidth="1"/>
    <col min="14" max="14" width="1.42578125" customWidth="1"/>
    <col min="15" max="15" width="15.5703125" style="16" bestFit="1" customWidth="1"/>
    <col min="16" max="18" width="10.5703125" style="16" customWidth="1"/>
    <col min="19" max="20" width="10.5703125" style="17" customWidth="1"/>
    <col min="21" max="21" width="15.5703125" style="17" bestFit="1" customWidth="1"/>
    <col min="22" max="25" width="10.5703125" style="17" customWidth="1"/>
  </cols>
  <sheetData>
    <row r="1" spans="2:25" ht="7.5" customHeight="1" thickBot="1"/>
    <row r="2" spans="2:25" ht="15" customHeight="1">
      <c r="B2" s="36"/>
      <c r="C2" s="37"/>
      <c r="D2" s="37"/>
      <c r="E2" s="37"/>
      <c r="F2" s="38"/>
      <c r="G2" s="45" t="s">
        <v>4</v>
      </c>
      <c r="H2" s="46"/>
      <c r="I2" s="46"/>
      <c r="J2" s="46"/>
      <c r="K2" s="46"/>
      <c r="L2" s="7" t="s">
        <v>0</v>
      </c>
      <c r="M2" s="10">
        <f>MIN(tALLERP14[DATE],tRETOURP14[DATE])</f>
        <v>0</v>
      </c>
    </row>
    <row r="3" spans="2:25">
      <c r="B3" s="39"/>
      <c r="C3" s="40"/>
      <c r="D3" s="40"/>
      <c r="E3" s="40"/>
      <c r="F3" s="41"/>
      <c r="G3" s="47"/>
      <c r="H3" s="48"/>
      <c r="I3" s="48"/>
      <c r="J3" s="48"/>
      <c r="K3" s="48"/>
      <c r="L3" s="8" t="s">
        <v>2</v>
      </c>
      <c r="M3" s="11">
        <f>MIN(tALLERP14[DATE],tRETOURP14[DATE])</f>
        <v>0</v>
      </c>
    </row>
    <row r="4" spans="2:25">
      <c r="B4" s="39"/>
      <c r="C4" s="40"/>
      <c r="D4" s="40"/>
      <c r="E4" s="40"/>
      <c r="F4" s="41"/>
      <c r="G4" s="47"/>
      <c r="H4" s="48"/>
      <c r="I4" s="48"/>
      <c r="J4" s="48"/>
      <c r="K4" s="48"/>
      <c r="L4" s="8" t="s">
        <v>1</v>
      </c>
      <c r="M4" s="12">
        <f>zPTRAIN</f>
        <v>0</v>
      </c>
    </row>
    <row r="5" spans="2:25" ht="13.5" thickBot="1">
      <c r="B5" s="42"/>
      <c r="C5" s="43"/>
      <c r="D5" s="43"/>
      <c r="E5" s="43"/>
      <c r="F5" s="44"/>
      <c r="G5" s="49"/>
      <c r="H5" s="50"/>
      <c r="I5" s="50"/>
      <c r="J5" s="50"/>
      <c r="K5" s="50"/>
      <c r="L5" s="9" t="s">
        <v>3</v>
      </c>
      <c r="M5" s="13" t="str">
        <f ca="1">MID(CELL("nomfichier",$A$1),FIND("]",CELL("nomfichier",$A$1))+1,LEN(CELL("nomfichier",$A$1)))</f>
        <v>PORTE 14</v>
      </c>
      <c r="O5" s="35" t="s">
        <v>19</v>
      </c>
      <c r="P5" s="35"/>
      <c r="Q5" s="35"/>
      <c r="R5" s="35"/>
      <c r="S5" s="35"/>
      <c r="U5" s="35" t="s">
        <v>20</v>
      </c>
      <c r="V5" s="35"/>
      <c r="W5" s="35"/>
      <c r="X5" s="35"/>
      <c r="Y5" s="35"/>
    </row>
    <row r="6" spans="2:25" ht="22.5">
      <c r="B6" s="1" t="str">
        <f ca="1">"EFFORTS DE PORTES - TRAIN N°"&amp;zTRAIN&amp; " - " &amp;zPORTE</f>
        <v>EFFORTS DE PORTES - TRAIN N°0 - PORTE 14</v>
      </c>
      <c r="O6" s="18" t="s">
        <v>0</v>
      </c>
      <c r="P6" s="19" t="s">
        <v>7</v>
      </c>
      <c r="Q6" s="20" t="s">
        <v>8</v>
      </c>
      <c r="R6" s="20" t="s">
        <v>9</v>
      </c>
      <c r="S6" s="20" t="s">
        <v>10</v>
      </c>
      <c r="U6" s="20" t="s">
        <v>0</v>
      </c>
      <c r="V6" s="19" t="s">
        <v>7</v>
      </c>
      <c r="W6" s="20" t="s">
        <v>8</v>
      </c>
      <c r="X6" s="20" t="s">
        <v>9</v>
      </c>
      <c r="Y6" s="20" t="s">
        <v>10</v>
      </c>
    </row>
    <row r="7" spans="2:25" ht="13.5" thickBot="1">
      <c r="O7" s="22"/>
      <c r="P7" s="23"/>
      <c r="Q7" s="24"/>
      <c r="R7" s="24"/>
      <c r="S7" s="24"/>
      <c r="U7" s="22"/>
      <c r="V7" s="25"/>
      <c r="W7" s="24"/>
      <c r="X7" s="24"/>
      <c r="Y7" s="24"/>
    </row>
    <row r="8" spans="2:25">
      <c r="B8" s="51" t="s">
        <v>5</v>
      </c>
      <c r="C8" s="52"/>
      <c r="D8" s="52"/>
      <c r="E8" s="52"/>
      <c r="F8" s="53"/>
      <c r="G8" s="14">
        <f>zPLIMHI</f>
        <v>0</v>
      </c>
      <c r="H8" s="1">
        <f>zLIMHI</f>
        <v>0</v>
      </c>
      <c r="I8" s="29" t="s">
        <v>18</v>
      </c>
      <c r="J8" s="30"/>
      <c r="K8" s="30"/>
      <c r="L8" s="31"/>
      <c r="M8" s="14">
        <f>zPCOURSE</f>
        <v>0</v>
      </c>
    </row>
    <row r="9" spans="2:25" ht="13.5" thickBot="1">
      <c r="B9" s="26" t="s">
        <v>6</v>
      </c>
      <c r="C9" s="27"/>
      <c r="D9" s="27"/>
      <c r="E9" s="27"/>
      <c r="F9" s="28"/>
      <c r="G9" s="15">
        <f>zPLIMHIHI</f>
        <v>0</v>
      </c>
      <c r="H9" s="1">
        <f>zLIMHIHI</f>
        <v>0</v>
      </c>
      <c r="I9" s="32" t="s">
        <v>17</v>
      </c>
      <c r="J9" s="33"/>
      <c r="K9" s="33"/>
      <c r="L9" s="34"/>
      <c r="M9" s="15">
        <f>zPVITESSE</f>
        <v>0</v>
      </c>
    </row>
  </sheetData>
  <mergeCells count="8">
    <mergeCell ref="U5:Y5"/>
    <mergeCell ref="B8:F8"/>
    <mergeCell ref="I8:L8"/>
    <mergeCell ref="B9:F9"/>
    <mergeCell ref="I9:L9"/>
    <mergeCell ref="B2:F5"/>
    <mergeCell ref="G2:K5"/>
    <mergeCell ref="O5:S5"/>
  </mergeCells>
  <conditionalFormatting sqref="M2:M5 G8:G9 M8:M9">
    <cfRule type="cellIs" dxfId="11" priority="3" operator="equal">
      <formula>0</formula>
    </cfRule>
    <cfRule type="cellIs" dxfId="10" priority="4" operator="equal">
      <formula>""</formula>
    </cfRule>
  </conditionalFormatting>
  <conditionalFormatting sqref="G2">
    <cfRule type="containsText" dxfId="9" priority="2" operator="containsText" text="EN COURS">
      <formula>NOT(ISERROR(SEARCH("EN COURS",G2)))</formula>
    </cfRule>
  </conditionalFormatting>
  <conditionalFormatting sqref="M8:M9">
    <cfRule type="cellIs" dxfId="8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94" orientation="portrait" r:id="rId1"/>
  <headerFooter>
    <oddFooter>&amp;L&amp;8Révision                : 01
Date de création : 12/01/2016&amp;C&amp;8 RÉSULTAT DES TESTS D'EFFORT À
L'OUVERTURE ET FERMETURE DES PORTES&amp;R&amp;8Page &amp;P/&amp;N</oddFooter>
  </headerFooter>
  <drawing r:id="rId2"/>
  <tableParts count="2">
    <tablePart r:id="rId3"/>
    <tablePart r:id="rId4"/>
  </tableParts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B1:Y9"/>
  <sheetViews>
    <sheetView zoomScaleSheetLayoutView="100" workbookViewId="0">
      <selection activeCell="R21" sqref="R21"/>
    </sheetView>
  </sheetViews>
  <sheetFormatPr baseColWidth="10" defaultRowHeight="12.75"/>
  <cols>
    <col min="1" max="1" width="1.42578125" customWidth="1"/>
    <col min="2" max="2" width="6.140625" customWidth="1"/>
    <col min="3" max="3" width="5.5703125" customWidth="1"/>
    <col min="4" max="4" width="6.28515625" customWidth="1"/>
    <col min="5" max="5" width="8.85546875" bestFit="1" customWidth="1"/>
    <col min="6" max="6" width="9" customWidth="1"/>
    <col min="7" max="11" width="8" customWidth="1"/>
    <col min="12" max="12" width="11.42578125" bestFit="1" customWidth="1"/>
    <col min="13" max="13" width="12.5703125" bestFit="1" customWidth="1"/>
    <col min="14" max="14" width="1.42578125" customWidth="1"/>
    <col min="15" max="15" width="15.5703125" style="16" bestFit="1" customWidth="1"/>
    <col min="16" max="18" width="10.5703125" style="16" customWidth="1"/>
    <col min="19" max="20" width="10.5703125" style="17" customWidth="1"/>
    <col min="21" max="21" width="15.5703125" style="17" bestFit="1" customWidth="1"/>
    <col min="22" max="25" width="10.5703125" style="17" customWidth="1"/>
  </cols>
  <sheetData>
    <row r="1" spans="2:25" ht="7.5" customHeight="1" thickBot="1"/>
    <row r="2" spans="2:25" ht="15" customHeight="1">
      <c r="B2" s="36"/>
      <c r="C2" s="37"/>
      <c r="D2" s="37"/>
      <c r="E2" s="37"/>
      <c r="F2" s="38"/>
      <c r="G2" s="45" t="s">
        <v>4</v>
      </c>
      <c r="H2" s="46"/>
      <c r="I2" s="46"/>
      <c r="J2" s="46"/>
      <c r="K2" s="46"/>
      <c r="L2" s="7" t="s">
        <v>0</v>
      </c>
      <c r="M2" s="10">
        <f>MIN(tALLERP15[DATE],tRETOURP15[DATE])</f>
        <v>0</v>
      </c>
    </row>
    <row r="3" spans="2:25">
      <c r="B3" s="39"/>
      <c r="C3" s="40"/>
      <c r="D3" s="40"/>
      <c r="E3" s="40"/>
      <c r="F3" s="41"/>
      <c r="G3" s="47"/>
      <c r="H3" s="48"/>
      <c r="I3" s="48"/>
      <c r="J3" s="48"/>
      <c r="K3" s="48"/>
      <c r="L3" s="8" t="s">
        <v>2</v>
      </c>
      <c r="M3" s="11">
        <f>MIN(tALLERP15[DATE],tRETOURP15[DATE])</f>
        <v>0</v>
      </c>
    </row>
    <row r="4" spans="2:25">
      <c r="B4" s="39"/>
      <c r="C4" s="40"/>
      <c r="D4" s="40"/>
      <c r="E4" s="40"/>
      <c r="F4" s="41"/>
      <c r="G4" s="47"/>
      <c r="H4" s="48"/>
      <c r="I4" s="48"/>
      <c r="J4" s="48"/>
      <c r="K4" s="48"/>
      <c r="L4" s="8" t="s">
        <v>1</v>
      </c>
      <c r="M4" s="12">
        <f>zPTRAIN</f>
        <v>0</v>
      </c>
    </row>
    <row r="5" spans="2:25" ht="13.5" thickBot="1">
      <c r="B5" s="42"/>
      <c r="C5" s="43"/>
      <c r="D5" s="43"/>
      <c r="E5" s="43"/>
      <c r="F5" s="44"/>
      <c r="G5" s="49"/>
      <c r="H5" s="50"/>
      <c r="I5" s="50"/>
      <c r="J5" s="50"/>
      <c r="K5" s="50"/>
      <c r="L5" s="9" t="s">
        <v>3</v>
      </c>
      <c r="M5" s="13" t="str">
        <f ca="1">MID(CELL("nomfichier",$A$1),FIND("]",CELL("nomfichier",$A$1))+1,LEN(CELL("nomfichier",$A$1)))</f>
        <v>PORTE 15</v>
      </c>
      <c r="O5" s="35" t="s">
        <v>19</v>
      </c>
      <c r="P5" s="35"/>
      <c r="Q5" s="35"/>
      <c r="R5" s="35"/>
      <c r="S5" s="35"/>
      <c r="U5" s="35" t="s">
        <v>20</v>
      </c>
      <c r="V5" s="35"/>
      <c r="W5" s="35"/>
      <c r="X5" s="35"/>
      <c r="Y5" s="35"/>
    </row>
    <row r="6" spans="2:25" ht="22.5">
      <c r="B6" s="1" t="str">
        <f ca="1">"EFFORTS DE PORTES - TRAIN N°"&amp;zTRAIN&amp; " - " &amp;zPORTE</f>
        <v>EFFORTS DE PORTES - TRAIN N°0 - PORTE 15</v>
      </c>
      <c r="O6" s="18" t="s">
        <v>0</v>
      </c>
      <c r="P6" s="19" t="s">
        <v>7</v>
      </c>
      <c r="Q6" s="20" t="s">
        <v>8</v>
      </c>
      <c r="R6" s="20" t="s">
        <v>9</v>
      </c>
      <c r="S6" s="20" t="s">
        <v>10</v>
      </c>
      <c r="U6" s="20" t="s">
        <v>0</v>
      </c>
      <c r="V6" s="19" t="s">
        <v>7</v>
      </c>
      <c r="W6" s="20" t="s">
        <v>8</v>
      </c>
      <c r="X6" s="20" t="s">
        <v>9</v>
      </c>
      <c r="Y6" s="20" t="s">
        <v>10</v>
      </c>
    </row>
    <row r="7" spans="2:25" ht="13.5" thickBot="1">
      <c r="O7" s="22"/>
      <c r="P7" s="23"/>
      <c r="Q7" s="24"/>
      <c r="R7" s="24"/>
      <c r="S7" s="24"/>
      <c r="U7" s="22"/>
      <c r="V7" s="25"/>
      <c r="W7" s="24"/>
      <c r="X7" s="24"/>
      <c r="Y7" s="24"/>
    </row>
    <row r="8" spans="2:25">
      <c r="B8" s="51" t="s">
        <v>5</v>
      </c>
      <c r="C8" s="52"/>
      <c r="D8" s="52"/>
      <c r="E8" s="52"/>
      <c r="F8" s="53"/>
      <c r="G8" s="14">
        <f>zPLIMHI</f>
        <v>0</v>
      </c>
      <c r="H8" s="1">
        <f>zLIMHI</f>
        <v>0</v>
      </c>
      <c r="I8" s="29" t="s">
        <v>18</v>
      </c>
      <c r="J8" s="30"/>
      <c r="K8" s="30"/>
      <c r="L8" s="31"/>
      <c r="M8" s="14">
        <f>zPCOURSE</f>
        <v>0</v>
      </c>
    </row>
    <row r="9" spans="2:25" ht="13.5" thickBot="1">
      <c r="B9" s="26" t="s">
        <v>6</v>
      </c>
      <c r="C9" s="27"/>
      <c r="D9" s="27"/>
      <c r="E9" s="27"/>
      <c r="F9" s="28"/>
      <c r="G9" s="15">
        <f>zPLIMHIHI</f>
        <v>0</v>
      </c>
      <c r="H9" s="1">
        <f>zLIMHIHI</f>
        <v>0</v>
      </c>
      <c r="I9" s="32" t="s">
        <v>17</v>
      </c>
      <c r="J9" s="33"/>
      <c r="K9" s="33"/>
      <c r="L9" s="34"/>
      <c r="M9" s="15">
        <f>zPVITESSE</f>
        <v>0</v>
      </c>
    </row>
  </sheetData>
  <mergeCells count="8">
    <mergeCell ref="U5:Y5"/>
    <mergeCell ref="B8:F8"/>
    <mergeCell ref="I8:L8"/>
    <mergeCell ref="B9:F9"/>
    <mergeCell ref="I9:L9"/>
    <mergeCell ref="B2:F5"/>
    <mergeCell ref="G2:K5"/>
    <mergeCell ref="O5:S5"/>
  </mergeCells>
  <conditionalFormatting sqref="M2:M5 G8:G9 M8:M9">
    <cfRule type="cellIs" dxfId="7" priority="3" operator="equal">
      <formula>0</formula>
    </cfRule>
    <cfRule type="cellIs" dxfId="6" priority="4" operator="equal">
      <formula>""</formula>
    </cfRule>
  </conditionalFormatting>
  <conditionalFormatting sqref="G2">
    <cfRule type="containsText" dxfId="5" priority="2" operator="containsText" text="EN COURS">
      <formula>NOT(ISERROR(SEARCH("EN COURS",G2)))</formula>
    </cfRule>
  </conditionalFormatting>
  <conditionalFormatting sqref="M8:M9">
    <cfRule type="cellIs" dxfId="4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94" orientation="portrait" r:id="rId1"/>
  <headerFooter>
    <oddFooter>&amp;L&amp;8Révision                : 01
Date de création : 12/01/2016&amp;C&amp;8 RÉSULTAT DES TESTS D'EFFORT À
L'OUVERTURE ET FERMETURE DES PORTES&amp;R&amp;8Page &amp;P/&amp;N</oddFooter>
  </headerFooter>
  <drawing r:id="rId2"/>
  <tableParts count="2">
    <tablePart r:id="rId3"/>
    <tablePart r:id="rId4"/>
  </tablePart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B1:Y9"/>
  <sheetViews>
    <sheetView zoomScaleSheetLayoutView="100" workbookViewId="0">
      <selection activeCell="T22" sqref="T22"/>
    </sheetView>
  </sheetViews>
  <sheetFormatPr baseColWidth="10" defaultRowHeight="12.75"/>
  <cols>
    <col min="1" max="1" width="1.42578125" customWidth="1"/>
    <col min="2" max="2" width="6.140625" customWidth="1"/>
    <col min="3" max="3" width="5.5703125" customWidth="1"/>
    <col min="4" max="4" width="6.28515625" customWidth="1"/>
    <col min="5" max="5" width="8.85546875" bestFit="1" customWidth="1"/>
    <col min="6" max="6" width="9" customWidth="1"/>
    <col min="7" max="11" width="8" customWidth="1"/>
    <col min="12" max="12" width="11.42578125" bestFit="1" customWidth="1"/>
    <col min="13" max="13" width="12.5703125" bestFit="1" customWidth="1"/>
    <col min="14" max="14" width="1.42578125" customWidth="1"/>
    <col min="15" max="15" width="15.5703125" style="16" bestFit="1" customWidth="1"/>
    <col min="16" max="18" width="10.5703125" style="16" customWidth="1"/>
    <col min="19" max="20" width="10.5703125" style="17" customWidth="1"/>
    <col min="21" max="21" width="15.5703125" style="17" bestFit="1" customWidth="1"/>
    <col min="22" max="25" width="10.5703125" style="17" customWidth="1"/>
  </cols>
  <sheetData>
    <row r="1" spans="2:25" ht="7.5" customHeight="1" thickBot="1"/>
    <row r="2" spans="2:25" ht="15" customHeight="1">
      <c r="B2" s="36"/>
      <c r="C2" s="37"/>
      <c r="D2" s="37"/>
      <c r="E2" s="37"/>
      <c r="F2" s="38"/>
      <c r="G2" s="45" t="s">
        <v>4</v>
      </c>
      <c r="H2" s="46"/>
      <c r="I2" s="46"/>
      <c r="J2" s="46"/>
      <c r="K2" s="46"/>
      <c r="L2" s="7" t="s">
        <v>0</v>
      </c>
      <c r="M2" s="10">
        <f>MIN(tALLERP16[DATE],tRETOURP16[DATE])</f>
        <v>0</v>
      </c>
    </row>
    <row r="3" spans="2:25">
      <c r="B3" s="39"/>
      <c r="C3" s="40"/>
      <c r="D3" s="40"/>
      <c r="E3" s="40"/>
      <c r="F3" s="41"/>
      <c r="G3" s="47"/>
      <c r="H3" s="48"/>
      <c r="I3" s="48"/>
      <c r="J3" s="48"/>
      <c r="K3" s="48"/>
      <c r="L3" s="8" t="s">
        <v>2</v>
      </c>
      <c r="M3" s="11">
        <f>MIN(tALLERP16[DATE],tRETOURP16[DATE])</f>
        <v>0</v>
      </c>
    </row>
    <row r="4" spans="2:25">
      <c r="B4" s="39"/>
      <c r="C4" s="40"/>
      <c r="D4" s="40"/>
      <c r="E4" s="40"/>
      <c r="F4" s="41"/>
      <c r="G4" s="47"/>
      <c r="H4" s="48"/>
      <c r="I4" s="48"/>
      <c r="J4" s="48"/>
      <c r="K4" s="48"/>
      <c r="L4" s="8" t="s">
        <v>1</v>
      </c>
      <c r="M4" s="12">
        <f>zPTRAIN</f>
        <v>0</v>
      </c>
    </row>
    <row r="5" spans="2:25" ht="13.5" thickBot="1">
      <c r="B5" s="42"/>
      <c r="C5" s="43"/>
      <c r="D5" s="43"/>
      <c r="E5" s="43"/>
      <c r="F5" s="44"/>
      <c r="G5" s="49"/>
      <c r="H5" s="50"/>
      <c r="I5" s="50"/>
      <c r="J5" s="50"/>
      <c r="K5" s="50"/>
      <c r="L5" s="9" t="s">
        <v>3</v>
      </c>
      <c r="M5" s="13" t="str">
        <f ca="1">MID(CELL("nomfichier",$A$1),FIND("]",CELL("nomfichier",$A$1))+1,LEN(CELL("nomfichier",$A$1)))</f>
        <v>PORTE 16</v>
      </c>
      <c r="O5" s="35" t="s">
        <v>19</v>
      </c>
      <c r="P5" s="35"/>
      <c r="Q5" s="35"/>
      <c r="R5" s="35"/>
      <c r="S5" s="35"/>
      <c r="U5" s="35" t="s">
        <v>20</v>
      </c>
      <c r="V5" s="35"/>
      <c r="W5" s="35"/>
      <c r="X5" s="35"/>
      <c r="Y5" s="35"/>
    </row>
    <row r="6" spans="2:25" ht="22.5">
      <c r="B6" s="1" t="str">
        <f ca="1">"EFFORTS DE PORTES - TRAIN N°"&amp;zTRAIN&amp; " - " &amp;zPORTE</f>
        <v>EFFORTS DE PORTES - TRAIN N°0 - PORTE 16</v>
      </c>
      <c r="O6" s="18" t="s">
        <v>0</v>
      </c>
      <c r="P6" s="19" t="s">
        <v>7</v>
      </c>
      <c r="Q6" s="20" t="s">
        <v>8</v>
      </c>
      <c r="R6" s="20" t="s">
        <v>9</v>
      </c>
      <c r="S6" s="20" t="s">
        <v>10</v>
      </c>
      <c r="U6" s="20" t="s">
        <v>0</v>
      </c>
      <c r="V6" s="19" t="s">
        <v>7</v>
      </c>
      <c r="W6" s="20" t="s">
        <v>8</v>
      </c>
      <c r="X6" s="20" t="s">
        <v>9</v>
      </c>
      <c r="Y6" s="20" t="s">
        <v>10</v>
      </c>
    </row>
    <row r="7" spans="2:25" ht="13.5" thickBot="1">
      <c r="O7" s="22"/>
      <c r="P7" s="23"/>
      <c r="Q7" s="24"/>
      <c r="R7" s="24"/>
      <c r="S7" s="24"/>
      <c r="U7" s="22"/>
      <c r="V7" s="25"/>
      <c r="W7" s="24"/>
      <c r="X7" s="24"/>
      <c r="Y7" s="24"/>
    </row>
    <row r="8" spans="2:25">
      <c r="B8" s="51" t="s">
        <v>5</v>
      </c>
      <c r="C8" s="52"/>
      <c r="D8" s="52"/>
      <c r="E8" s="52"/>
      <c r="F8" s="53"/>
      <c r="G8" s="14">
        <f>zPLIMHI</f>
        <v>0</v>
      </c>
      <c r="H8" s="1">
        <f>zLIMHI</f>
        <v>0</v>
      </c>
      <c r="I8" s="29" t="s">
        <v>18</v>
      </c>
      <c r="J8" s="30"/>
      <c r="K8" s="30"/>
      <c r="L8" s="31"/>
      <c r="M8" s="14">
        <f>zPCOURSE</f>
        <v>0</v>
      </c>
    </row>
    <row r="9" spans="2:25" ht="13.5" thickBot="1">
      <c r="B9" s="26" t="s">
        <v>6</v>
      </c>
      <c r="C9" s="27"/>
      <c r="D9" s="27"/>
      <c r="E9" s="27"/>
      <c r="F9" s="28"/>
      <c r="G9" s="15">
        <f>zPLIMHIHI</f>
        <v>0</v>
      </c>
      <c r="H9" s="1">
        <f>zLIMHIHI</f>
        <v>0</v>
      </c>
      <c r="I9" s="32" t="s">
        <v>17</v>
      </c>
      <c r="J9" s="33"/>
      <c r="K9" s="33"/>
      <c r="L9" s="34"/>
      <c r="M9" s="15">
        <f>zPVITESSE</f>
        <v>0</v>
      </c>
    </row>
  </sheetData>
  <mergeCells count="8">
    <mergeCell ref="U5:Y5"/>
    <mergeCell ref="B8:F8"/>
    <mergeCell ref="I8:L8"/>
    <mergeCell ref="B9:F9"/>
    <mergeCell ref="I9:L9"/>
    <mergeCell ref="B2:F5"/>
    <mergeCell ref="G2:K5"/>
    <mergeCell ref="O5:S5"/>
  </mergeCells>
  <conditionalFormatting sqref="M2:M5 G8:G9 M8:M9">
    <cfRule type="cellIs" dxfId="3" priority="3" operator="equal">
      <formula>0</formula>
    </cfRule>
    <cfRule type="cellIs" dxfId="2" priority="4" operator="equal">
      <formula>""</formula>
    </cfRule>
  </conditionalFormatting>
  <conditionalFormatting sqref="G2">
    <cfRule type="containsText" dxfId="1" priority="2" operator="containsText" text="EN COURS">
      <formula>NOT(ISERROR(SEARCH("EN COURS",G2)))</formula>
    </cfRule>
  </conditionalFormatting>
  <conditionalFormatting sqref="M8:M9">
    <cfRule type="cellIs" dxfId="0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94" orientation="portrait" r:id="rId1"/>
  <headerFooter>
    <oddFooter>&amp;L&amp;8Révision                : 01
Date de création : 12/01/2016&amp;C&amp;8 RÉSULTAT DES TESTS D'EFFORT À
L'OUVERTURE ET FERMETURE DES PORTES&amp;R&amp;8Page &amp;P/&amp;N</oddFooter>
  </headerFooter>
  <drawing r:id="rId2"/>
  <tableParts count="2">
    <tablePart r:id="rId3"/>
    <tablePart r:id="rId4"/>
  </tableParts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B38"/>
  <sheetViews>
    <sheetView view="pageBreakPreview" topLeftCell="C1" zoomScaleSheetLayoutView="100" workbookViewId="0">
      <selection activeCell="P15" sqref="P15"/>
    </sheetView>
  </sheetViews>
  <sheetFormatPr baseColWidth="10" defaultRowHeight="12.75"/>
  <cols>
    <col min="1" max="1" width="34.7109375" customWidth="1"/>
    <col min="2" max="2" width="65.85546875" bestFit="1" customWidth="1"/>
  </cols>
  <sheetData>
    <row r="1" spans="1:2" ht="13.5" thickBot="1">
      <c r="A1" s="2" t="s">
        <v>11</v>
      </c>
      <c r="B1" s="2" t="s">
        <v>12</v>
      </c>
    </row>
    <row r="2" spans="1:2">
      <c r="A2" s="3" t="s">
        <v>13</v>
      </c>
      <c r="B2" s="21" t="s">
        <v>14</v>
      </c>
    </row>
    <row r="3" spans="1:2">
      <c r="A3" s="4" t="s">
        <v>1</v>
      </c>
      <c r="B3" s="5"/>
    </row>
    <row r="4" spans="1:2">
      <c r="A4" s="4" t="s">
        <v>5</v>
      </c>
      <c r="B4" s="5"/>
    </row>
    <row r="5" spans="1:2">
      <c r="A5" s="4" t="s">
        <v>6</v>
      </c>
      <c r="B5" s="5"/>
    </row>
    <row r="6" spans="1:2">
      <c r="A6" s="4" t="s">
        <v>16</v>
      </c>
      <c r="B6" s="5"/>
    </row>
    <row r="7" spans="1:2">
      <c r="A7" s="4" t="s">
        <v>15</v>
      </c>
      <c r="B7" s="5"/>
    </row>
    <row r="8" spans="1:2">
      <c r="A8" s="6"/>
      <c r="B8" s="5"/>
    </row>
    <row r="9" spans="1:2">
      <c r="A9" s="6"/>
      <c r="B9" s="5"/>
    </row>
    <row r="10" spans="1:2">
      <c r="A10" s="6"/>
      <c r="B10" s="5"/>
    </row>
    <row r="11" spans="1:2">
      <c r="A11" s="6"/>
      <c r="B11" s="5"/>
    </row>
    <row r="12" spans="1:2">
      <c r="A12" s="6"/>
      <c r="B12" s="5"/>
    </row>
    <row r="13" spans="1:2">
      <c r="A13" s="6"/>
      <c r="B13" s="5"/>
    </row>
    <row r="14" spans="1:2">
      <c r="A14" s="6"/>
      <c r="B14" s="5"/>
    </row>
    <row r="15" spans="1:2">
      <c r="A15" s="6"/>
      <c r="B15" s="5"/>
    </row>
    <row r="16" spans="1:2">
      <c r="A16" s="6"/>
      <c r="B16" s="5"/>
    </row>
    <row r="17" spans="1:2">
      <c r="A17" s="6"/>
      <c r="B17" s="5"/>
    </row>
    <row r="18" spans="1:2">
      <c r="A18" s="6"/>
      <c r="B18" s="5"/>
    </row>
    <row r="19" spans="1:2">
      <c r="A19" s="6"/>
      <c r="B19" s="5"/>
    </row>
    <row r="20" spans="1:2">
      <c r="A20" s="6"/>
      <c r="B20" s="5"/>
    </row>
    <row r="21" spans="1:2">
      <c r="A21" s="6"/>
      <c r="B21" s="5"/>
    </row>
    <row r="22" spans="1:2">
      <c r="A22" s="6"/>
      <c r="B22" s="5"/>
    </row>
    <row r="23" spans="1:2">
      <c r="A23" s="6"/>
      <c r="B23" s="5"/>
    </row>
    <row r="24" spans="1:2">
      <c r="A24" s="6"/>
      <c r="B24" s="5"/>
    </row>
    <row r="25" spans="1:2">
      <c r="A25" s="6"/>
      <c r="B25" s="5"/>
    </row>
    <row r="26" spans="1:2">
      <c r="A26" s="6"/>
      <c r="B26" s="5"/>
    </row>
    <row r="27" spans="1:2">
      <c r="A27" s="6"/>
      <c r="B27" s="5"/>
    </row>
    <row r="28" spans="1:2">
      <c r="A28" s="6"/>
      <c r="B28" s="5"/>
    </row>
    <row r="29" spans="1:2">
      <c r="A29" s="6"/>
      <c r="B29" s="5"/>
    </row>
    <row r="30" spans="1:2">
      <c r="A30" s="6"/>
      <c r="B30" s="5"/>
    </row>
    <row r="31" spans="1:2">
      <c r="A31" s="6"/>
      <c r="B31" s="5"/>
    </row>
    <row r="32" spans="1:2">
      <c r="A32" s="6"/>
      <c r="B32" s="5"/>
    </row>
    <row r="33" spans="1:2">
      <c r="A33" s="6"/>
      <c r="B33" s="5"/>
    </row>
    <row r="34" spans="1:2">
      <c r="A34" s="6"/>
      <c r="B34" s="5"/>
    </row>
    <row r="35" spans="1:2">
      <c r="A35" s="6"/>
      <c r="B35" s="5"/>
    </row>
    <row r="36" spans="1:2">
      <c r="A36" s="6"/>
      <c r="B36" s="5"/>
    </row>
    <row r="37" spans="1:2">
      <c r="B37" s="5"/>
    </row>
    <row r="38" spans="1:2">
      <c r="B38" s="5"/>
    </row>
  </sheetData>
  <pageMargins left="0.70866141732283472" right="0.70866141732283472" top="0.74803149606299213" bottom="0.74803149606299213" header="0.31496062992125984" footer="0.31496062992125984"/>
  <pageSetup paperSize="9" scale="94" orientation="portrait" horizontalDpi="300" verticalDpi="300" r:id="rId1"/>
  <headerFooter>
    <oddFooter>&amp;L&amp;8Révision                : 01
Date de création : 12/01/2016&amp;C&amp;8 RÉSULTAT DES TESTS D'EFFORT À
L'OUVERTURE ET FERMETURE DES PORTES&amp;R&amp;8Page &amp;P/&amp;N</oddFooter>
  </headerFooter>
  <colBreaks count="1" manualBreakCount="1">
    <brk id="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119</vt:i4>
      </vt:variant>
    </vt:vector>
  </HeadingPairs>
  <TitlesOfParts>
    <vt:vector size="136" baseType="lpstr">
      <vt:lpstr>PORTE 01</vt:lpstr>
      <vt:lpstr>PORTE 02</vt:lpstr>
      <vt:lpstr>PORTE 03</vt:lpstr>
      <vt:lpstr>PORTE 04</vt:lpstr>
      <vt:lpstr>PORTE 05</vt:lpstr>
      <vt:lpstr>PORTE 06</vt:lpstr>
      <vt:lpstr>PORTE 07</vt:lpstr>
      <vt:lpstr>PORTE 08</vt:lpstr>
      <vt:lpstr>PORTE 09</vt:lpstr>
      <vt:lpstr>PORTE 10</vt:lpstr>
      <vt:lpstr>PORTE 11</vt:lpstr>
      <vt:lpstr>PORTE 12</vt:lpstr>
      <vt:lpstr>PORTE 13</vt:lpstr>
      <vt:lpstr>PORTE 14</vt:lpstr>
      <vt:lpstr>PORTE 15</vt:lpstr>
      <vt:lpstr>PORTE 16</vt:lpstr>
      <vt:lpstr>PARAMETRES</vt:lpstr>
      <vt:lpstr>zDATAMNGPATH</vt:lpstr>
      <vt:lpstr>'PORTE 01'!zDATE</vt:lpstr>
      <vt:lpstr>'PORTE 02'!zDATE</vt:lpstr>
      <vt:lpstr>'PORTE 03'!zDATE</vt:lpstr>
      <vt:lpstr>'PORTE 04'!zDATE</vt:lpstr>
      <vt:lpstr>'PORTE 05'!zDATE</vt:lpstr>
      <vt:lpstr>'PORTE 06'!zDATE</vt:lpstr>
      <vt:lpstr>'PORTE 07'!zDATE</vt:lpstr>
      <vt:lpstr>'PORTE 08'!zDATE</vt:lpstr>
      <vt:lpstr>'PORTE 09'!zDATE</vt:lpstr>
      <vt:lpstr>'PORTE 10'!zDATE</vt:lpstr>
      <vt:lpstr>'PORTE 11'!zDATE</vt:lpstr>
      <vt:lpstr>'PORTE 12'!zDATE</vt:lpstr>
      <vt:lpstr>'PORTE 13'!zDATE</vt:lpstr>
      <vt:lpstr>'PORTE 14'!zDATE</vt:lpstr>
      <vt:lpstr>'PORTE 15'!zDATE</vt:lpstr>
      <vt:lpstr>'PORTE 16'!zDATE</vt:lpstr>
      <vt:lpstr>'PORTE 01'!zHEURE</vt:lpstr>
      <vt:lpstr>'PORTE 02'!zHEURE</vt:lpstr>
      <vt:lpstr>'PORTE 03'!zHEURE</vt:lpstr>
      <vt:lpstr>'PORTE 04'!zHEURE</vt:lpstr>
      <vt:lpstr>'PORTE 05'!zHEURE</vt:lpstr>
      <vt:lpstr>'PORTE 06'!zHEURE</vt:lpstr>
      <vt:lpstr>'PORTE 07'!zHEURE</vt:lpstr>
      <vt:lpstr>'PORTE 08'!zHEURE</vt:lpstr>
      <vt:lpstr>'PORTE 09'!zHEURE</vt:lpstr>
      <vt:lpstr>'PORTE 10'!zHEURE</vt:lpstr>
      <vt:lpstr>'PORTE 11'!zHEURE</vt:lpstr>
      <vt:lpstr>'PORTE 12'!zHEURE</vt:lpstr>
      <vt:lpstr>'PORTE 13'!zHEURE</vt:lpstr>
      <vt:lpstr>'PORTE 14'!zHEURE</vt:lpstr>
      <vt:lpstr>'PORTE 15'!zHEURE</vt:lpstr>
      <vt:lpstr>'PORTE 16'!zHEURE</vt:lpstr>
      <vt:lpstr>'PORTE 01'!zLIMHI</vt:lpstr>
      <vt:lpstr>'PORTE 02'!zLIMHI</vt:lpstr>
      <vt:lpstr>'PORTE 03'!zLIMHI</vt:lpstr>
      <vt:lpstr>'PORTE 04'!zLIMHI</vt:lpstr>
      <vt:lpstr>'PORTE 05'!zLIMHI</vt:lpstr>
      <vt:lpstr>'PORTE 06'!zLIMHI</vt:lpstr>
      <vt:lpstr>'PORTE 07'!zLIMHI</vt:lpstr>
      <vt:lpstr>'PORTE 08'!zLIMHI</vt:lpstr>
      <vt:lpstr>'PORTE 09'!zLIMHI</vt:lpstr>
      <vt:lpstr>'PORTE 10'!zLIMHI</vt:lpstr>
      <vt:lpstr>'PORTE 11'!zLIMHI</vt:lpstr>
      <vt:lpstr>'PORTE 12'!zLIMHI</vt:lpstr>
      <vt:lpstr>'PORTE 13'!zLIMHI</vt:lpstr>
      <vt:lpstr>'PORTE 14'!zLIMHI</vt:lpstr>
      <vt:lpstr>'PORTE 15'!zLIMHI</vt:lpstr>
      <vt:lpstr>'PORTE 16'!zLIMHI</vt:lpstr>
      <vt:lpstr>'PORTE 01'!zLIMHIHI</vt:lpstr>
      <vt:lpstr>'PORTE 02'!zLIMHIHI</vt:lpstr>
      <vt:lpstr>'PORTE 03'!zLIMHIHI</vt:lpstr>
      <vt:lpstr>'PORTE 04'!zLIMHIHI</vt:lpstr>
      <vt:lpstr>'PORTE 05'!zLIMHIHI</vt:lpstr>
      <vt:lpstr>'PORTE 06'!zLIMHIHI</vt:lpstr>
      <vt:lpstr>'PORTE 07'!zLIMHIHI</vt:lpstr>
      <vt:lpstr>'PORTE 08'!zLIMHIHI</vt:lpstr>
      <vt:lpstr>'PORTE 09'!zLIMHIHI</vt:lpstr>
      <vt:lpstr>'PORTE 10'!zLIMHIHI</vt:lpstr>
      <vt:lpstr>'PORTE 11'!zLIMHIHI</vt:lpstr>
      <vt:lpstr>'PORTE 12'!zLIMHIHI</vt:lpstr>
      <vt:lpstr>'PORTE 13'!zLIMHIHI</vt:lpstr>
      <vt:lpstr>'PORTE 14'!zLIMHIHI</vt:lpstr>
      <vt:lpstr>'PORTE 15'!zLIMHIHI</vt:lpstr>
      <vt:lpstr>'PORTE 16'!zLIMHIHI</vt:lpstr>
      <vt:lpstr>PARAMETRES!Zone_d_impression</vt:lpstr>
      <vt:lpstr>'PORTE 01'!Zone_d_impression</vt:lpstr>
      <vt:lpstr>'PORTE 02'!Zone_d_impression</vt:lpstr>
      <vt:lpstr>'PORTE 03'!Zone_d_impression</vt:lpstr>
      <vt:lpstr>'PORTE 04'!Zone_d_impression</vt:lpstr>
      <vt:lpstr>'PORTE 05'!Zone_d_impression</vt:lpstr>
      <vt:lpstr>'PORTE 06'!Zone_d_impression</vt:lpstr>
      <vt:lpstr>'PORTE 07'!Zone_d_impression</vt:lpstr>
      <vt:lpstr>'PORTE 08'!Zone_d_impression</vt:lpstr>
      <vt:lpstr>'PORTE 09'!Zone_d_impression</vt:lpstr>
      <vt:lpstr>'PORTE 10'!Zone_d_impression</vt:lpstr>
      <vt:lpstr>'PORTE 11'!Zone_d_impression</vt:lpstr>
      <vt:lpstr>'PORTE 12'!Zone_d_impression</vt:lpstr>
      <vt:lpstr>'PORTE 13'!Zone_d_impression</vt:lpstr>
      <vt:lpstr>'PORTE 14'!Zone_d_impression</vt:lpstr>
      <vt:lpstr>'PORTE 15'!Zone_d_impression</vt:lpstr>
      <vt:lpstr>'PORTE 16'!Zone_d_impression</vt:lpstr>
      <vt:lpstr>zPCOURSE</vt:lpstr>
      <vt:lpstr>zPLIMHI</vt:lpstr>
      <vt:lpstr>zPLIMHIHI</vt:lpstr>
      <vt:lpstr>'PORTE 01'!zPORTE</vt:lpstr>
      <vt:lpstr>'PORTE 02'!zPORTE</vt:lpstr>
      <vt:lpstr>'PORTE 03'!zPORTE</vt:lpstr>
      <vt:lpstr>'PORTE 04'!zPORTE</vt:lpstr>
      <vt:lpstr>'PORTE 05'!zPORTE</vt:lpstr>
      <vt:lpstr>'PORTE 06'!zPORTE</vt:lpstr>
      <vt:lpstr>'PORTE 07'!zPORTE</vt:lpstr>
      <vt:lpstr>'PORTE 08'!zPORTE</vt:lpstr>
      <vt:lpstr>'PORTE 09'!zPORTE</vt:lpstr>
      <vt:lpstr>'PORTE 10'!zPORTE</vt:lpstr>
      <vt:lpstr>'PORTE 11'!zPORTE</vt:lpstr>
      <vt:lpstr>'PORTE 12'!zPORTE</vt:lpstr>
      <vt:lpstr>'PORTE 13'!zPORTE</vt:lpstr>
      <vt:lpstr>'PORTE 14'!zPORTE</vt:lpstr>
      <vt:lpstr>'PORTE 15'!zPORTE</vt:lpstr>
      <vt:lpstr>'PORTE 16'!zPORTE</vt:lpstr>
      <vt:lpstr>zPTRAIN</vt:lpstr>
      <vt:lpstr>zPVITESSE</vt:lpstr>
      <vt:lpstr>'PORTE 01'!zTRAIN</vt:lpstr>
      <vt:lpstr>'PORTE 02'!zTRAIN</vt:lpstr>
      <vt:lpstr>'PORTE 03'!zTRAIN</vt:lpstr>
      <vt:lpstr>'PORTE 04'!zTRAIN</vt:lpstr>
      <vt:lpstr>'PORTE 05'!zTRAIN</vt:lpstr>
      <vt:lpstr>'PORTE 06'!zTRAIN</vt:lpstr>
      <vt:lpstr>'PORTE 07'!zTRAIN</vt:lpstr>
      <vt:lpstr>'PORTE 08'!zTRAIN</vt:lpstr>
      <vt:lpstr>'PORTE 09'!zTRAIN</vt:lpstr>
      <vt:lpstr>'PORTE 10'!zTRAIN</vt:lpstr>
      <vt:lpstr>'PORTE 11'!zTRAIN</vt:lpstr>
      <vt:lpstr>'PORTE 12'!zTRAIN</vt:lpstr>
      <vt:lpstr>'PORTE 13'!zTRAIN</vt:lpstr>
      <vt:lpstr>'PORTE 14'!zTRAIN</vt:lpstr>
      <vt:lpstr>'PORTE 15'!zTRAIN</vt:lpstr>
      <vt:lpstr>'PORTE 16'!zTRAIN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SYGA_CEDRIC</dc:creator>
  <cp:lastModifiedBy>SYGA_CEDRIC</cp:lastModifiedBy>
  <cp:lastPrinted>2017-01-13T13:30:47Z</cp:lastPrinted>
  <dcterms:created xsi:type="dcterms:W3CDTF">2017-01-09T16:00:22Z</dcterms:created>
  <dcterms:modified xsi:type="dcterms:W3CDTF">2017-01-13T13:34:21Z</dcterms:modified>
</cp:coreProperties>
</file>