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ocuments\"/>
    </mc:Choice>
  </mc:AlternateContent>
  <bookViews>
    <workbookView xWindow="0" yWindow="0" windowWidth="24000" windowHeight="10800" activeTab="5"/>
  </bookViews>
  <sheets>
    <sheet name="Accueil" sheetId="7" r:id="rId1"/>
    <sheet name="BdClients" sheetId="1" r:id="rId2"/>
    <sheet name="Facture" sheetId="5" r:id="rId3"/>
    <sheet name="Devis" sheetId="8" r:id="rId4"/>
    <sheet name="Calendrier" sheetId="9" r:id="rId5"/>
    <sheet name="Configuration" sheetId="4" r:id="rId6"/>
  </sheets>
  <functionGroups builtInGroupCount="18"/>
  <definedNames>
    <definedName name="ReglementFacture">Configuration!$I$2:$I$5</definedName>
    <definedName name="_xlnm.Print_Area" localSheetId="3">Devis!$A$1:$J$45</definedName>
    <definedName name="_xlnm.Print_Area" localSheetId="2">Facture!$A$1:$J$45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8" l="1"/>
  <c r="A41" i="8"/>
  <c r="A34" i="8"/>
  <c r="F23" i="8"/>
  <c r="F22" i="8"/>
  <c r="H22" i="8" s="1"/>
  <c r="F21" i="8"/>
  <c r="F20" i="8"/>
  <c r="H20" i="8" s="1"/>
  <c r="F19" i="8"/>
  <c r="F18" i="8"/>
  <c r="J18" i="8" s="1"/>
  <c r="G14" i="8"/>
  <c r="A4" i="8"/>
  <c r="A3" i="8"/>
  <c r="J2" i="8"/>
  <c r="A2" i="8"/>
  <c r="A1" i="8"/>
  <c r="A42" i="5"/>
  <c r="A41" i="5"/>
  <c r="A34" i="5"/>
  <c r="F23" i="5"/>
  <c r="F22" i="5"/>
  <c r="J22" i="5" s="1"/>
  <c r="F21" i="5"/>
  <c r="F20" i="5"/>
  <c r="H20" i="5" s="1"/>
  <c r="F19" i="5"/>
  <c r="F18" i="5"/>
  <c r="I18" i="5" s="1"/>
  <c r="G14" i="5"/>
  <c r="A4" i="5"/>
  <c r="A3" i="5"/>
  <c r="J2" i="5"/>
  <c r="A2" i="5"/>
  <c r="A1" i="5"/>
  <c r="G18" i="8" l="1"/>
  <c r="G19" i="5"/>
  <c r="J19" i="5" s="1"/>
  <c r="G23" i="5"/>
  <c r="G19" i="8"/>
  <c r="J19" i="8" s="1"/>
  <c r="G21" i="8"/>
  <c r="G23" i="8"/>
  <c r="J23" i="5"/>
  <c r="H23" i="5"/>
  <c r="H23" i="8"/>
  <c r="I23" i="8"/>
  <c r="G22" i="5"/>
  <c r="I22" i="5"/>
  <c r="G22" i="8"/>
  <c r="H22" i="5"/>
  <c r="G20" i="5"/>
  <c r="G20" i="8"/>
  <c r="H19" i="8"/>
  <c r="H19" i="5"/>
  <c r="I18" i="8"/>
  <c r="H18" i="5"/>
  <c r="J18" i="5"/>
  <c r="G18" i="5"/>
  <c r="H18" i="8"/>
  <c r="I19" i="5"/>
  <c r="J20" i="5"/>
  <c r="I23" i="5"/>
  <c r="I20" i="5"/>
  <c r="I21" i="5"/>
  <c r="H21" i="5"/>
  <c r="H21" i="8"/>
  <c r="G21" i="5"/>
  <c r="J21" i="5" s="1"/>
  <c r="I22" i="8"/>
  <c r="J22" i="8"/>
  <c r="I20" i="8"/>
  <c r="J21" i="8"/>
  <c r="J23" i="8"/>
  <c r="I19" i="8"/>
  <c r="J20" i="8"/>
  <c r="I21" i="8"/>
  <c r="J33" i="5" l="1"/>
  <c r="J34" i="5"/>
  <c r="J33" i="8"/>
  <c r="J32" i="5"/>
  <c r="J34" i="8"/>
  <c r="J32" i="8"/>
</calcChain>
</file>

<file path=xl/comments1.xml><?xml version="1.0" encoding="utf-8"?>
<comments xmlns="http://schemas.openxmlformats.org/spreadsheetml/2006/main">
  <authors>
    <author>Don Pépé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Id unique par client</t>
        </r>
      </text>
    </comment>
  </commentList>
</comments>
</file>

<file path=xl/comments2.xml><?xml version="1.0" encoding="utf-8"?>
<comments xmlns="http://schemas.openxmlformats.org/spreadsheetml/2006/main">
  <authors>
    <author>Don Pépé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Mode de paiement à afficher sur la facture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Annoncer le nombre de réservation complet ou les reservation qui reste.
50 est un exemple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Configuration:
1= configurer
0= pas configurer</t>
        </r>
      </text>
    </comment>
  </commentList>
</comments>
</file>

<file path=xl/sharedStrings.xml><?xml version="1.0" encoding="utf-8"?>
<sst xmlns="http://schemas.openxmlformats.org/spreadsheetml/2006/main" count="161" uniqueCount="102">
  <si>
    <t>Id</t>
  </si>
  <si>
    <t>Civilité</t>
  </si>
  <si>
    <t>Nom</t>
  </si>
  <si>
    <t>Prénom</t>
  </si>
  <si>
    <t>Adresse</t>
  </si>
  <si>
    <t>CP</t>
  </si>
  <si>
    <t>Ville</t>
  </si>
  <si>
    <t>Téléphone</t>
  </si>
  <si>
    <t>Mail</t>
  </si>
  <si>
    <t>Adulte</t>
  </si>
  <si>
    <t>Enfant</t>
  </si>
  <si>
    <t>Animal</t>
  </si>
  <si>
    <t>Epl</t>
  </si>
  <si>
    <t>Elec</t>
  </si>
  <si>
    <t>Date fin</t>
  </si>
  <si>
    <t>Date debut</t>
  </si>
  <si>
    <t>M.</t>
  </si>
  <si>
    <t>Emplacement nu</t>
  </si>
  <si>
    <t>Emplacement</t>
  </si>
  <si>
    <t>Electricité</t>
  </si>
  <si>
    <t>Produit</t>
  </si>
  <si>
    <t>Tva</t>
  </si>
  <si>
    <t>Epl nu</t>
  </si>
  <si>
    <t>Libellé</t>
  </si>
  <si>
    <t>Info</t>
  </si>
  <si>
    <t>Code postal</t>
  </si>
  <si>
    <t>Siret</t>
  </si>
  <si>
    <t>RCS</t>
  </si>
  <si>
    <t>N° TVA</t>
  </si>
  <si>
    <t>Paiement</t>
  </si>
  <si>
    <t>Carte bleu</t>
  </si>
  <si>
    <t>Espèce</t>
  </si>
  <si>
    <t>Chèque</t>
  </si>
  <si>
    <t>Chèque vacance</t>
  </si>
  <si>
    <t>Chemin Pdf</t>
  </si>
  <si>
    <t>Nombre d'emplacement</t>
  </si>
  <si>
    <t>N° facture</t>
  </si>
  <si>
    <t>Route de la brouletta</t>
  </si>
  <si>
    <t>Le Grau du Roi</t>
  </si>
  <si>
    <t>adresse@mail.fr</t>
  </si>
  <si>
    <t>RCS Bayonne 489 573 592</t>
  </si>
  <si>
    <t>Siret 489 573 592 00016</t>
  </si>
  <si>
    <t>TVA Intracommunautaire FR 41 489 573 592</t>
  </si>
  <si>
    <t>Loub</t>
  </si>
  <si>
    <t>Bob</t>
  </si>
  <si>
    <t>2 rue des arbres</t>
  </si>
  <si>
    <t>Qte</t>
  </si>
  <si>
    <t>Prix HT</t>
  </si>
  <si>
    <t>Désignation</t>
  </si>
  <si>
    <t>Nbr nuit</t>
  </si>
  <si>
    <t>P.U HT</t>
  </si>
  <si>
    <t>Montant HT</t>
  </si>
  <si>
    <t>Séjour du</t>
  </si>
  <si>
    <t>Au</t>
  </si>
  <si>
    <t>Montant TTC</t>
  </si>
  <si>
    <t>Date</t>
  </si>
  <si>
    <t>Total HT</t>
  </si>
  <si>
    <t>Total TTC</t>
  </si>
  <si>
    <t>Mode de règlement</t>
  </si>
  <si>
    <t>TVA</t>
  </si>
  <si>
    <t>Régler</t>
  </si>
  <si>
    <t>Oui</t>
  </si>
  <si>
    <t xml:space="preserve">Emplacement </t>
  </si>
  <si>
    <t>Emplacement vide</t>
  </si>
  <si>
    <t>P.U TTC</t>
  </si>
  <si>
    <t>Total TVA</t>
  </si>
  <si>
    <t>Facture</t>
  </si>
  <si>
    <t>Devis</t>
  </si>
  <si>
    <t>Payer</t>
  </si>
  <si>
    <t>31000</t>
  </si>
  <si>
    <t>kikoo@lol.fr</t>
  </si>
  <si>
    <t>Mon</t>
  </si>
  <si>
    <t>Cul</t>
  </si>
  <si>
    <t>Montauban</t>
  </si>
  <si>
    <t>3 rue c'est du poulet</t>
  </si>
  <si>
    <t>mon@cul.fr</t>
  </si>
  <si>
    <t>Tolosa</t>
  </si>
  <si>
    <t>0</t>
  </si>
  <si>
    <t>1</t>
  </si>
  <si>
    <t>2</t>
  </si>
  <si>
    <t>03/02/2017</t>
  </si>
  <si>
    <t>Fact170101</t>
  </si>
  <si>
    <t>Fact170102</t>
  </si>
  <si>
    <t>M. Loub Bob</t>
  </si>
  <si>
    <t>31000 Tolosa</t>
  </si>
  <si>
    <t>C:\Camping\Devis\</t>
  </si>
  <si>
    <t>C:\Camping\Factures\</t>
  </si>
  <si>
    <t>Configuration</t>
  </si>
  <si>
    <t>02/02/2017</t>
  </si>
  <si>
    <t>Devi170100</t>
  </si>
  <si>
    <t>ljhklh lhlglgg</t>
  </si>
  <si>
    <t>kgkg</t>
  </si>
  <si>
    <t>kg kgkgk</t>
  </si>
  <si>
    <t>82000</t>
  </si>
  <si>
    <t>Camping de la Brouletta</t>
  </si>
  <si>
    <t>30240</t>
  </si>
  <si>
    <t>601020304</t>
  </si>
  <si>
    <t>15</t>
  </si>
  <si>
    <t>10</t>
  </si>
  <si>
    <t>5</t>
  </si>
  <si>
    <t>8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</si>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</sst>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00\ 00\ 00\ 00\ 00"/>
  </numFmts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6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/>
    <xf numFmtId="44" fontId="0" fillId="3" borderId="1" xfId="0" applyNumberFormat="1" applyFill="1" applyBorder="1"/>
    <xf numFmtId="0" fontId="0" fillId="2" borderId="2" xfId="0" applyFill="1" applyBorder="1"/>
    <xf numFmtId="0" fontId="0" fillId="3" borderId="2" xfId="0" applyFill="1" applyBorder="1"/>
    <xf numFmtId="49" fontId="2" fillId="0" borderId="0" xfId="1" applyNumberFormat="1" applyAlignment="1">
      <alignment horizontal="right"/>
    </xf>
    <xf numFmtId="0" fontId="3" fillId="0" borderId="0" xfId="0" applyFont="1"/>
    <xf numFmtId="0" fontId="0" fillId="3" borderId="4" xfId="0" applyFill="1" applyBorder="1"/>
    <xf numFmtId="0" fontId="0" fillId="3" borderId="3" xfId="0" applyFill="1" applyBorder="1"/>
    <xf numFmtId="164" fontId="0" fillId="3" borderId="1" xfId="0" applyNumberFormat="1" applyFill="1" applyBorder="1"/>
    <xf numFmtId="0" fontId="2" fillId="3" borderId="1" xfId="1" applyFill="1" applyBorder="1"/>
    <xf numFmtId="10" fontId="0" fillId="0" borderId="5" xfId="0" applyNumberFormat="1" applyFill="1" applyBorder="1"/>
    <xf numFmtId="0" fontId="4" fillId="2" borderId="1" xfId="0" applyFont="1" applyFill="1" applyBorder="1"/>
    <xf numFmtId="44" fontId="4" fillId="3" borderId="1" xfId="0" applyNumberFormat="1" applyFont="1" applyFill="1" applyBorder="1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/>
    <xf numFmtId="0" fontId="0" fillId="3" borderId="1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0" fillId="0" borderId="0" xfId="0" applyBorder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44" fontId="0" fillId="3" borderId="1" xfId="0" applyNumberFormat="1" applyFill="1" applyBorder="1" applyAlignment="1">
      <alignment horizontal="center"/>
    </xf>
    <xf numFmtId="44" fontId="0" fillId="3" borderId="1" xfId="0" applyNumberFormat="1" applyFill="1" applyBorder="1" applyAlignment="1">
      <alignment horizontal="center" vertical="center"/>
    </xf>
    <xf numFmtId="44" fontId="0" fillId="3" borderId="1" xfId="0" applyNumberFormat="1" applyFill="1" applyBorder="1" applyAlignme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/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3" borderId="0" xfId="0" applyFill="1"/>
    <xf numFmtId="165" fontId="0" fillId="4" borderId="0" xfId="0" applyNumberFormat="1" applyFill="1"/>
    <xf numFmtId="166" fontId="0" fillId="4" borderId="0" xfId="0" applyNumberFormat="1" applyFill="1"/>
    <xf numFmtId="14" fontId="0" fillId="0" borderId="0" xfId="0" applyNumberFormat="1" applyAlignment="1">
      <alignment horizontal="center" vertical="center"/>
    </xf>
    <xf numFmtId="0" fontId="3" fillId="2" borderId="0" xfId="0" applyFont="1" applyFill="1"/>
    <xf numFmtId="0" fontId="0" fillId="0" borderId="0" xfId="0" applyFill="1"/>
    <xf numFmtId="0" fontId="0" fillId="3" borderId="1" xfId="0" applyFill="1" applyBorder="1" applyAlignment="1">
      <alignment horizontal="right" vertical="center"/>
    </xf>
    <xf numFmtId="0" fontId="0" fillId="2" borderId="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</xdr:row>
          <xdr:rowOff>9525</xdr:rowOff>
        </xdr:from>
        <xdr:to>
          <xdr:col>14</xdr:col>
          <xdr:colOff>0</xdr:colOff>
          <xdr:row>4</xdr:row>
          <xdr:rowOff>0</xdr:rowOff>
        </xdr:to>
        <xdr:sp macro="" textlink="">
          <xdr:nvSpPr>
            <xdr:cNvPr id="12291" name="Label1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0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5</xdr:row>
          <xdr:rowOff>0</xdr:rowOff>
        </xdr:from>
        <xdr:to>
          <xdr:col>7</xdr:col>
          <xdr:colOff>742950</xdr:colOff>
          <xdr:row>7</xdr:row>
          <xdr:rowOff>0</xdr:rowOff>
        </xdr:to>
        <xdr:sp macro="" textlink="">
          <xdr:nvSpPr>
            <xdr:cNvPr id="12292" name="GestionClient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0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12293" name="GestionResa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0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</xdr:row>
          <xdr:rowOff>0</xdr:rowOff>
        </xdr:from>
        <xdr:to>
          <xdr:col>14</xdr:col>
          <xdr:colOff>9525</xdr:colOff>
          <xdr:row>7</xdr:row>
          <xdr:rowOff>0</xdr:rowOff>
        </xdr:to>
        <xdr:sp macro="" textlink="">
          <xdr:nvSpPr>
            <xdr:cNvPr id="12294" name="CreerDevis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0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0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12295" name="CommandButton1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0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9525</xdr:rowOff>
        </xdr:from>
        <xdr:to>
          <xdr:col>4</xdr:col>
          <xdr:colOff>114300</xdr:colOff>
          <xdr:row>9</xdr:row>
          <xdr:rowOff>76200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4</xdr:row>
          <xdr:rowOff>0</xdr:rowOff>
        </xdr:from>
        <xdr:to>
          <xdr:col>11</xdr:col>
          <xdr:colOff>523875</xdr:colOff>
          <xdr:row>6</xdr:row>
          <xdr:rowOff>0</xdr:rowOff>
        </xdr:to>
        <xdr:sp macro="" textlink="">
          <xdr:nvSpPr>
            <xdr:cNvPr id="8196" name="ImprimerFacture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6</xdr:row>
          <xdr:rowOff>28575</xdr:rowOff>
        </xdr:from>
        <xdr:to>
          <xdr:col>11</xdr:col>
          <xdr:colOff>514350</xdr:colOff>
          <xdr:row>8</xdr:row>
          <xdr:rowOff>28575</xdr:rowOff>
        </xdr:to>
        <xdr:sp macro="" textlink="">
          <xdr:nvSpPr>
            <xdr:cNvPr id="8197" name="EnregistrerPdfFacture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2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9525</xdr:rowOff>
        </xdr:from>
        <xdr:to>
          <xdr:col>4</xdr:col>
          <xdr:colOff>114300</xdr:colOff>
          <xdr:row>9</xdr:row>
          <xdr:rowOff>76200</xdr:rowOff>
        </xdr:to>
        <xdr:sp macro="" textlink="">
          <xdr:nvSpPr>
            <xdr:cNvPr id="13313" name="Label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3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523875</xdr:colOff>
          <xdr:row>7</xdr:row>
          <xdr:rowOff>57150</xdr:rowOff>
        </xdr:from>
        <xdr:to>
          <xdr:col>12</xdr:col>
          <xdr:colOff>28575</xdr:colOff>
          <xdr:row>9</xdr:row>
          <xdr:rowOff>57150</xdr:rowOff>
        </xdr:to>
        <xdr:sp macro="" textlink="">
          <xdr:nvSpPr>
            <xdr:cNvPr id="13314" name="ImprimerDevis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3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523875</xdr:colOff>
          <xdr:row>9</xdr:row>
          <xdr:rowOff>85725</xdr:rowOff>
        </xdr:from>
        <xdr:to>
          <xdr:col>12</xdr:col>
          <xdr:colOff>28575</xdr:colOff>
          <xdr:row>11</xdr:row>
          <xdr:rowOff>85725</xdr:rowOff>
        </xdr:to>
        <xdr:sp macro="" textlink="">
          <xdr:nvSpPr>
            <xdr:cNvPr id="13315" name="EnregistrerPdfDevis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3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5</xdr:row>
          <xdr:rowOff>47625</xdr:rowOff>
        </xdr:from>
        <xdr:to>
          <xdr:col>12</xdr:col>
          <xdr:colOff>38100</xdr:colOff>
          <xdr:row>7</xdr:row>
          <xdr:rowOff>47625</xdr:rowOff>
        </xdr:to>
        <xdr:sp macro="" textlink="">
          <xdr:nvSpPr>
            <xdr:cNvPr id="13316" name="CreerDevis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3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ol@lol.fr" TargetMode="External"/><Relationship Id="rId1" Type="http://schemas.openxmlformats.org/officeDocument/2006/relationships/hyperlink" Target="mailto:test@mail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adresse@mail.fr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3"/>
  <sheetViews>
    <sheetView workbookViewId="0">
      <selection activeCell="L19" sqref="L19"/>
    </sheetView>
  </sheetViews>
  <sheetFormatPr baseColWidth="10" defaultRowHeight="15" x14ac:dyDescent="0.25"/>
  <cols>
    <col min="9" max="9" width="12.7109375" bestFit="1" customWidth="1"/>
  </cols>
  <sheetData>
    <row r="1" spans="1:20" x14ac:dyDescent="0.25">
      <c r="A1" s="54"/>
      <c r="B1" s="49"/>
      <c r="C1" s="10"/>
      <c r="D1" s="49"/>
      <c r="E1" s="10"/>
      <c r="F1" s="49"/>
      <c r="G1" s="10"/>
      <c r="H1" s="49"/>
      <c r="I1" s="10"/>
      <c r="J1" s="49"/>
      <c r="K1" s="10"/>
      <c r="L1" s="49"/>
      <c r="M1" s="10"/>
      <c r="N1" s="49"/>
      <c r="O1" s="10"/>
      <c r="P1" s="49"/>
      <c r="Q1" s="10"/>
      <c r="R1" s="49"/>
      <c r="S1" s="10"/>
      <c r="T1" s="49"/>
    </row>
    <row r="2" spans="1:20" x14ac:dyDescent="0.25">
      <c r="A2" s="49"/>
      <c r="B2" s="49"/>
      <c r="C2" s="49"/>
      <c r="D2" s="49"/>
      <c r="E2" s="49"/>
      <c r="F2" s="51"/>
      <c r="G2" s="49"/>
      <c r="H2" s="49"/>
      <c r="I2" s="52"/>
      <c r="J2" s="49"/>
      <c r="K2" s="49"/>
      <c r="L2" s="49"/>
      <c r="M2" s="49"/>
      <c r="N2" s="49"/>
      <c r="O2" s="49"/>
      <c r="P2" s="49"/>
      <c r="Q2" s="49"/>
      <c r="R2" s="49"/>
      <c r="S2" s="49"/>
      <c r="T2" s="55"/>
    </row>
    <row r="3" spans="1:20" x14ac:dyDescent="0.25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</row>
    <row r="4" spans="1:20" x14ac:dyDescent="0.25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</row>
    <row r="5" spans="1:20" x14ac:dyDescent="0.25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</row>
    <row r="6" spans="1:20" x14ac:dyDescent="0.25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</row>
    <row r="8" spans="1:20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</row>
    <row r="9" spans="1:20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</row>
    <row r="10" spans="1:20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</row>
    <row r="11" spans="1:20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</row>
    <row r="12" spans="1:20" x14ac:dyDescent="0.25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</row>
    <row r="13" spans="1:20" x14ac:dyDescent="0.25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</row>
    <row r="14" spans="1:20" x14ac:dyDescent="0.25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</row>
    <row r="15" spans="1:20" x14ac:dyDescent="0.25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</row>
    <row r="16" spans="1:20" x14ac:dyDescent="0.25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</row>
    <row r="17" spans="1:20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</row>
    <row r="18" spans="1:20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</row>
    <row r="19" spans="1:20" x14ac:dyDescent="0.25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</row>
    <row r="20" spans="1:20" x14ac:dyDescent="0.25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</row>
    <row r="21" spans="1:20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</row>
    <row r="22" spans="1:20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</row>
    <row r="23" spans="1:20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</row>
    <row r="24" spans="1:20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</row>
    <row r="25" spans="1:20" x14ac:dyDescent="0.25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</row>
    <row r="26" spans="1:20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</row>
    <row r="27" spans="1:20" x14ac:dyDescent="0.25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</row>
    <row r="28" spans="1:20" x14ac:dyDescent="0.25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</row>
    <row r="29" spans="1:20" x14ac:dyDescent="0.25">
      <c r="A29" s="49"/>
      <c r="B29" s="10"/>
      <c r="C29" s="49"/>
      <c r="D29" s="10"/>
      <c r="E29" s="49"/>
      <c r="F29" s="10"/>
      <c r="G29" s="49"/>
      <c r="H29" s="10"/>
      <c r="I29" s="49"/>
      <c r="J29" s="10"/>
      <c r="K29" s="49"/>
      <c r="L29" s="10"/>
      <c r="M29" s="49"/>
      <c r="N29" s="10"/>
      <c r="O29" s="49"/>
      <c r="P29" s="10"/>
      <c r="Q29" s="49"/>
      <c r="R29" s="10"/>
      <c r="S29" s="49"/>
      <c r="T29" s="49"/>
    </row>
    <row r="30" spans="1:20" x14ac:dyDescent="0.25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</row>
    <row r="31" spans="1:20" x14ac:dyDescent="0.25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</row>
    <row r="32" spans="1:20" x14ac:dyDescent="0.25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</row>
    <row r="33" spans="1:20" x14ac:dyDescent="0.25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4" r:id="rId4" name="CreerDevis">
          <controlPr defaultSize="0" autoLine="0" autoPict="0" r:id="rId5">
            <anchor moveWithCells="1">
              <from>
                <xdr:col>11</xdr:col>
                <xdr:colOff>9525</xdr:colOff>
                <xdr:row>5</xdr:row>
                <xdr:rowOff>0</xdr:rowOff>
              </from>
              <to>
                <xdr:col>14</xdr:col>
                <xdr:colOff>9525</xdr:colOff>
                <xdr:row>7</xdr:row>
                <xdr:rowOff>0</xdr:rowOff>
              </to>
            </anchor>
          </controlPr>
        </control>
      </mc:Choice>
      <mc:Fallback>
        <control shapeId="12294" r:id="rId4" name="CreerDevis"/>
      </mc:Fallback>
    </mc:AlternateContent>
    <mc:AlternateContent xmlns:mc="http://schemas.openxmlformats.org/markup-compatibility/2006">
      <mc:Choice Requires="x14">
        <control shapeId="12293" r:id="rId6" name="GestionResa">
          <controlPr defaultSize="0" autoLine="0" autoPict="0" r:id="rId7">
            <anchor moveWithCells="1">
              <from>
                <xdr:col>8</xdr:col>
                <xdr:colOff>0</xdr:colOff>
                <xdr:row>5</xdr:row>
                <xdr:rowOff>0</xdr:rowOff>
              </from>
              <to>
                <xdr:col>11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12293" r:id="rId6" name="GestionResa"/>
      </mc:Fallback>
    </mc:AlternateContent>
    <mc:AlternateContent xmlns:mc="http://schemas.openxmlformats.org/markup-compatibility/2006">
      <mc:Choice Requires="x14">
        <control shapeId="12292" r:id="rId8" name="GestionClient">
          <controlPr defaultSize="0" autoLine="0" r:id="rId9">
            <anchor moveWithCells="1">
              <from>
                <xdr:col>5</xdr:col>
                <xdr:colOff>9525</xdr:colOff>
                <xdr:row>5</xdr:row>
                <xdr:rowOff>0</xdr:rowOff>
              </from>
              <to>
                <xdr:col>7</xdr:col>
                <xdr:colOff>742950</xdr:colOff>
                <xdr:row>7</xdr:row>
                <xdr:rowOff>0</xdr:rowOff>
              </to>
            </anchor>
          </controlPr>
        </control>
      </mc:Choice>
      <mc:Fallback>
        <control shapeId="12292" r:id="rId8" name="GestionClient"/>
      </mc:Fallback>
    </mc:AlternateContent>
    <mc:AlternateContent xmlns:mc="http://schemas.openxmlformats.org/markup-compatibility/2006">
      <mc:Choice Requires="x14">
        <control shapeId="12291" r:id="rId10" name="Label1">
          <controlPr defaultSize="0" autoLine="0" r:id="rId11">
            <anchor moveWithCells="1">
              <from>
                <xdr:col>5</xdr:col>
                <xdr:colOff>9525</xdr:colOff>
                <xdr:row>1</xdr:row>
                <xdr:rowOff>9525</xdr:rowOff>
              </from>
              <to>
                <xdr:col>14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2291" r:id="rId10" name="Label1"/>
      </mc:Fallback>
    </mc:AlternateContent>
    <mc:AlternateContent xmlns:mc="http://schemas.openxmlformats.org/markup-compatibility/2006">
      <mc:Choice Requires="x14">
        <control shapeId="12295" r:id="rId12" name="CommandButton1">
          <controlPr defaultSize="0" autoLine="0" r:id="rId13">
            <anchor moveWithCells="1">
              <from>
                <xdr:col>8</xdr:col>
                <xdr:colOff>0</xdr:colOff>
                <xdr:row>8</xdr:row>
                <xdr:rowOff>0</xdr:rowOff>
              </from>
              <to>
                <xdr:col>11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2295" r:id="rId12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"/>
  <sheetViews>
    <sheetView topLeftCell="F1" workbookViewId="0">
      <selection activeCell="I3" sqref="I3"/>
    </sheetView>
  </sheetViews>
  <sheetFormatPr baseColWidth="10" defaultRowHeight="15" x14ac:dyDescent="0.25"/>
  <cols>
    <col min="1" max="1" width="4" style="9" customWidth="1"/>
    <col min="2" max="2" width="8.7109375" style="9" customWidth="1"/>
    <col min="3" max="3" width="16.7109375" style="9" customWidth="1"/>
    <col min="4" max="4" width="19.42578125" style="9" customWidth="1"/>
    <col min="5" max="5" width="27" style="6" customWidth="1"/>
    <col min="6" max="6" width="11.42578125" style="7"/>
    <col min="7" max="7" width="20.7109375" style="6" customWidth="1"/>
    <col min="8" max="8" width="31.7109375" style="8" customWidth="1"/>
    <col min="9" max="9" width="13.42578125" style="46" customWidth="1"/>
    <col min="10" max="19" width="11.42578125" style="9"/>
  </cols>
  <sheetData>
    <row r="1" spans="1:20" s="9" customFormat="1" x14ac:dyDescent="0.25">
      <c r="A1" s="38" t="s">
        <v>0</v>
      </c>
      <c r="B1" s="38" t="s">
        <v>1</v>
      </c>
      <c r="C1" s="38" t="s">
        <v>2</v>
      </c>
      <c r="D1" s="38" t="s">
        <v>3</v>
      </c>
      <c r="E1" s="2" t="s">
        <v>4</v>
      </c>
      <c r="F1" s="3" t="s">
        <v>5</v>
      </c>
      <c r="G1" s="2" t="s">
        <v>6</v>
      </c>
      <c r="H1" s="5" t="s">
        <v>8</v>
      </c>
      <c r="I1" s="4" t="s">
        <v>7</v>
      </c>
      <c r="J1" s="42" t="s">
        <v>12</v>
      </c>
      <c r="K1" s="42" t="s">
        <v>22</v>
      </c>
      <c r="L1" s="42" t="s">
        <v>13</v>
      </c>
      <c r="M1" s="42" t="s">
        <v>9</v>
      </c>
      <c r="N1" s="42" t="s">
        <v>10</v>
      </c>
      <c r="O1" s="42" t="s">
        <v>11</v>
      </c>
      <c r="P1" s="42" t="s">
        <v>15</v>
      </c>
      <c r="Q1" s="42" t="s">
        <v>14</v>
      </c>
      <c r="R1" s="42" t="s">
        <v>68</v>
      </c>
      <c r="S1" s="42" t="s">
        <v>36</v>
      </c>
      <c r="T1" s="47" t="s">
        <v>82</v>
      </c>
    </row>
    <row r="2" spans="1:20" s="6" customFormat="1" x14ac:dyDescent="0.25">
      <c r="A2" s="9">
        <v>1</v>
      </c>
      <c r="B2" s="9" t="s">
        <v>16</v>
      </c>
      <c r="C2" s="9" t="s">
        <v>71</v>
      </c>
      <c r="D2" s="9" t="s">
        <v>72</v>
      </c>
      <c r="E2" s="6" t="s">
        <v>74</v>
      </c>
      <c r="F2" s="7" t="s">
        <v>93</v>
      </c>
      <c r="G2" s="6" t="s">
        <v>73</v>
      </c>
      <c r="H2" s="15" t="s">
        <v>75</v>
      </c>
      <c r="I2" s="46">
        <v>602030405</v>
      </c>
      <c r="J2" s="43">
        <v>0</v>
      </c>
      <c r="K2" s="43">
        <v>1</v>
      </c>
      <c r="L2" s="43">
        <v>1</v>
      </c>
      <c r="M2" s="43">
        <v>2</v>
      </c>
      <c r="N2" s="43">
        <v>1</v>
      </c>
      <c r="O2" s="43">
        <v>1</v>
      </c>
      <c r="P2" s="53">
        <v>42760</v>
      </c>
      <c r="Q2" s="53">
        <v>42763</v>
      </c>
      <c r="R2" s="43" t="s">
        <v>61</v>
      </c>
      <c r="S2" s="43" t="s">
        <v>81</v>
      </c>
    </row>
    <row r="3" spans="1:20" x14ac:dyDescent="0.25">
      <c r="A3" s="9">
        <v>2</v>
      </c>
      <c r="B3" s="9" t="s">
        <v>16</v>
      </c>
      <c r="C3" s="9" t="s">
        <v>43</v>
      </c>
      <c r="D3" s="9" t="s">
        <v>44</v>
      </c>
      <c r="E3" s="6" t="s">
        <v>45</v>
      </c>
      <c r="F3" s="7" t="s">
        <v>69</v>
      </c>
      <c r="G3" s="6" t="s">
        <v>76</v>
      </c>
      <c r="H3" s="15" t="s">
        <v>70</v>
      </c>
      <c r="I3" s="46">
        <v>601020304</v>
      </c>
      <c r="J3" s="9" t="s">
        <v>77</v>
      </c>
      <c r="K3" s="41" t="s">
        <v>78</v>
      </c>
      <c r="L3" s="41">
        <v>1</v>
      </c>
      <c r="M3" s="41" t="s">
        <v>79</v>
      </c>
      <c r="N3" s="9" t="s">
        <v>77</v>
      </c>
      <c r="O3" s="9" t="s">
        <v>78</v>
      </c>
      <c r="P3" s="48" t="s">
        <v>88</v>
      </c>
      <c r="Q3" s="9" t="s">
        <v>80</v>
      </c>
      <c r="R3" s="9" t="s">
        <v>61</v>
      </c>
      <c r="S3" s="9" t="s">
        <v>82</v>
      </c>
    </row>
  </sheetData>
  <sheetProtection deleteColumns="0" deleteRows="0"/>
  <hyperlinks>
    <hyperlink ref="H2" r:id="rId1" display="test@mail.fr"/>
    <hyperlink ref="H3" r:id="rId2" display="lol@lol.fr"/>
  </hyperlinks>
  <pageMargins left="0.7" right="0.7" top="0.75" bottom="0.75" header="0.3" footer="0.3"/>
  <pageSetup paperSize="9" orientation="portrait"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2"/>
  <sheetViews>
    <sheetView showRuler="0" showWhiteSpace="0" view="pageLayout" zoomScale="80" zoomScaleNormal="100" zoomScaleSheetLayoutView="80" zoomScalePageLayoutView="80" workbookViewId="0">
      <selection activeCell="B28" sqref="B28:E28"/>
    </sheetView>
  </sheetViews>
  <sheetFormatPr baseColWidth="10" defaultRowHeight="15" x14ac:dyDescent="0.25"/>
  <cols>
    <col min="1" max="1" width="5.5703125" customWidth="1"/>
    <col min="2" max="2" width="4.28515625" customWidth="1"/>
    <col min="4" max="4" width="4.28515625" customWidth="1"/>
    <col min="5" max="5" width="11.42578125" customWidth="1"/>
    <col min="6" max="7" width="9.42578125" customWidth="1"/>
    <col min="8" max="8" width="8.28515625" customWidth="1"/>
    <col min="9" max="9" width="11.7109375" customWidth="1"/>
    <col min="10" max="10" width="11.42578125" customWidth="1"/>
  </cols>
  <sheetData>
    <row r="1" spans="1:15" x14ac:dyDescent="0.25">
      <c r="A1" s="57" t="str">
        <f>Configuration!G2</f>
        <v>Camping de la Brouletta</v>
      </c>
      <c r="B1" s="58"/>
      <c r="C1" s="58"/>
      <c r="D1" s="58"/>
      <c r="E1" s="59"/>
      <c r="I1" s="2" t="s">
        <v>66</v>
      </c>
      <c r="J1" s="24" t="s">
        <v>82</v>
      </c>
    </row>
    <row r="2" spans="1:15" x14ac:dyDescent="0.25">
      <c r="A2" s="63" t="str">
        <f>Configuration!G3</f>
        <v>Route de la brouletta</v>
      </c>
      <c r="B2" s="64"/>
      <c r="C2" s="64"/>
      <c r="D2" s="64"/>
      <c r="E2" s="65"/>
      <c r="I2" s="2" t="s">
        <v>55</v>
      </c>
      <c r="J2" s="25">
        <f ca="1">TODAY()</f>
        <v>42760</v>
      </c>
    </row>
    <row r="3" spans="1:15" x14ac:dyDescent="0.25">
      <c r="A3" s="63" t="str">
        <f>Configuration!G4 &amp;" "&amp;  Configuration!G5</f>
        <v>30240 Le Grau du Roi</v>
      </c>
      <c r="B3" s="64"/>
      <c r="C3" s="64"/>
      <c r="D3" s="64"/>
      <c r="E3" s="65"/>
    </row>
    <row r="4" spans="1:15" x14ac:dyDescent="0.25">
      <c r="A4" s="60" t="str">
        <f>"Tel: "&amp;Configuration!G6&amp;" - Mail: "&amp;Configuration!G7</f>
        <v>Tel: 601020304 - Mail: adresse@mail.fr</v>
      </c>
      <c r="B4" s="61"/>
      <c r="C4" s="61"/>
      <c r="D4" s="61"/>
      <c r="E4" s="62"/>
    </row>
    <row r="6" spans="1:15" x14ac:dyDescent="0.25">
      <c r="G6" s="57" t="s">
        <v>83</v>
      </c>
      <c r="H6" s="58"/>
      <c r="I6" s="58"/>
      <c r="J6" s="59"/>
    </row>
    <row r="7" spans="1:15" x14ac:dyDescent="0.25">
      <c r="G7" s="63" t="s">
        <v>45</v>
      </c>
      <c r="H7" s="64"/>
      <c r="I7" s="64"/>
      <c r="J7" s="65"/>
    </row>
    <row r="8" spans="1:15" x14ac:dyDescent="0.25">
      <c r="G8" s="60" t="s">
        <v>84</v>
      </c>
      <c r="H8" s="61"/>
      <c r="I8" s="61"/>
      <c r="J8" s="62"/>
    </row>
    <row r="12" spans="1:15" x14ac:dyDescent="0.25">
      <c r="K12" s="33"/>
      <c r="L12" s="34"/>
      <c r="M12" s="33"/>
      <c r="N12" s="34"/>
      <c r="O12" s="34"/>
    </row>
    <row r="13" spans="1:15" x14ac:dyDescent="0.25">
      <c r="K13" s="33"/>
      <c r="L13" s="34"/>
      <c r="M13" s="33"/>
      <c r="N13" s="34"/>
      <c r="O13" s="34"/>
    </row>
    <row r="14" spans="1:15" x14ac:dyDescent="0.25">
      <c r="A14" s="70" t="s">
        <v>52</v>
      </c>
      <c r="B14" s="70"/>
      <c r="C14" s="25">
        <v>42768</v>
      </c>
      <c r="D14" s="26" t="s">
        <v>53</v>
      </c>
      <c r="E14" s="25" t="s">
        <v>80</v>
      </c>
      <c r="F14" s="2" t="s">
        <v>49</v>
      </c>
      <c r="G14" s="28">
        <f>DATEDIF(C14,E14,"d")</f>
        <v>1</v>
      </c>
      <c r="H14" s="31"/>
      <c r="K14" s="32"/>
      <c r="L14" s="32"/>
      <c r="M14" s="32"/>
      <c r="N14" s="32"/>
      <c r="O14" s="32"/>
    </row>
    <row r="17" spans="1:10" x14ac:dyDescent="0.25">
      <c r="A17" s="2" t="s">
        <v>46</v>
      </c>
      <c r="B17" s="73" t="s">
        <v>48</v>
      </c>
      <c r="C17" s="73"/>
      <c r="D17" s="73"/>
      <c r="E17" s="68"/>
      <c r="F17" s="27" t="s">
        <v>50</v>
      </c>
      <c r="G17" s="27" t="s">
        <v>64</v>
      </c>
      <c r="H17" s="27" t="s">
        <v>59</v>
      </c>
      <c r="I17" s="27" t="s">
        <v>51</v>
      </c>
      <c r="J17" s="27" t="s">
        <v>54</v>
      </c>
    </row>
    <row r="18" spans="1:10" x14ac:dyDescent="0.25">
      <c r="A18" s="28" t="s">
        <v>77</v>
      </c>
      <c r="B18" s="71" t="s">
        <v>62</v>
      </c>
      <c r="C18" s="74"/>
      <c r="D18" s="74"/>
      <c r="E18" s="74"/>
      <c r="F18" s="35" t="str">
        <f>Configuration!B2</f>
        <v>15</v>
      </c>
      <c r="G18" s="36">
        <f>SUM(F18+(F18*A34)/100)</f>
        <v>16.5</v>
      </c>
      <c r="H18" s="36" t="str">
        <f>IF(F18*A18=0,"",A18*(F18*A34)/100)</f>
        <v/>
      </c>
      <c r="I18" s="36" t="str">
        <f>IF(F18*A18=0,"",(F18*G14))</f>
        <v/>
      </c>
      <c r="J18" s="36" t="str">
        <f>IF(F18*A18=0,"",(G18*G14))</f>
        <v/>
      </c>
    </row>
    <row r="19" spans="1:10" x14ac:dyDescent="0.25">
      <c r="A19" s="28" t="s">
        <v>78</v>
      </c>
      <c r="B19" s="71" t="s">
        <v>63</v>
      </c>
      <c r="C19" s="74"/>
      <c r="D19" s="74"/>
      <c r="E19" s="74"/>
      <c r="F19" s="35" t="str">
        <f>Configuration!B3</f>
        <v>10</v>
      </c>
      <c r="G19" s="36">
        <f>SUM(F19+(F19*A34)/100)</f>
        <v>11</v>
      </c>
      <c r="H19" s="36">
        <f>IF(F19*A19=0,"",A19*(F19*A34)/100)</f>
        <v>1</v>
      </c>
      <c r="I19" s="36">
        <f>IF(F19*A19=0,"",(F19*G14))</f>
        <v>10</v>
      </c>
      <c r="J19" s="36">
        <f>IF(F19*A19=0,"",(G19*G14))</f>
        <v>11</v>
      </c>
    </row>
    <row r="20" spans="1:10" x14ac:dyDescent="0.25">
      <c r="A20" s="28">
        <v>1</v>
      </c>
      <c r="B20" s="71" t="s">
        <v>19</v>
      </c>
      <c r="C20" s="74"/>
      <c r="D20" s="74"/>
      <c r="E20" s="74"/>
      <c r="F20" s="37" t="str">
        <f>Configuration!B4</f>
        <v>5</v>
      </c>
      <c r="G20" s="36">
        <f>SUM(F20+(F20*A34)/100)</f>
        <v>5.5</v>
      </c>
      <c r="H20" s="36">
        <f>IF(F20*A20=0,"",A20*(F20*A34)/100)</f>
        <v>0.5</v>
      </c>
      <c r="I20" s="36">
        <f>IF(F20*A20=0,"",(F20*G14))</f>
        <v>5</v>
      </c>
      <c r="J20" s="36">
        <f>IF(F20*A20=0,"",(G20*G14))</f>
        <v>5.5</v>
      </c>
    </row>
    <row r="21" spans="1:10" x14ac:dyDescent="0.25">
      <c r="A21" s="28" t="s">
        <v>79</v>
      </c>
      <c r="B21" s="71" t="s">
        <v>9</v>
      </c>
      <c r="C21" s="74"/>
      <c r="D21" s="74"/>
      <c r="E21" s="74"/>
      <c r="F21" s="35" t="str">
        <f>Configuration!B5</f>
        <v>8</v>
      </c>
      <c r="G21" s="36">
        <f>SUM(F21+(F21*A34)/100)</f>
        <v>8.8000000000000007</v>
      </c>
      <c r="H21" s="36">
        <f>IF(F21*A21=0,"",A21*(F21*A34)/100)</f>
        <v>1.6</v>
      </c>
      <c r="I21" s="36">
        <f>IF(F21*A21=0,"",(F21*G14))</f>
        <v>8</v>
      </c>
      <c r="J21" s="36">
        <f>IF(F21*A21=0,"",(G21*G14))</f>
        <v>8.8000000000000007</v>
      </c>
    </row>
    <row r="22" spans="1:10" x14ac:dyDescent="0.25">
      <c r="A22" s="28" t="s">
        <v>77</v>
      </c>
      <c r="B22" s="71" t="s">
        <v>10</v>
      </c>
      <c r="C22" s="74"/>
      <c r="D22" s="74"/>
      <c r="E22" s="74"/>
      <c r="F22" s="35" t="str">
        <f>Configuration!B6</f>
        <v>5</v>
      </c>
      <c r="G22" s="36">
        <f>SUM(F22+(F22*A34)/100)</f>
        <v>5.5</v>
      </c>
      <c r="H22" s="36" t="str">
        <f>IF(F22*A22=0,"",A22*(F22*A34)/100)</f>
        <v/>
      </c>
      <c r="I22" s="36" t="str">
        <f>IF(F22*A22=0,"",(F22*G14))</f>
        <v/>
      </c>
      <c r="J22" s="36" t="str">
        <f>IF(F22*A22=0,"",(G22*G14))</f>
        <v/>
      </c>
    </row>
    <row r="23" spans="1:10" x14ac:dyDescent="0.25">
      <c r="A23" s="28" t="s">
        <v>78</v>
      </c>
      <c r="B23" s="71" t="s">
        <v>11</v>
      </c>
      <c r="C23" s="74"/>
      <c r="D23" s="74"/>
      <c r="E23" s="74"/>
      <c r="F23" s="35" t="str">
        <f>Configuration!B7</f>
        <v>2</v>
      </c>
      <c r="G23" s="36">
        <f>SUM(F23+(F23*A34)/100)</f>
        <v>2.2000000000000002</v>
      </c>
      <c r="H23" s="36">
        <f>IF(F23*A23=0,"",A23*(F23*A34)/100)</f>
        <v>0.2</v>
      </c>
      <c r="I23" s="36">
        <f>IF(F23*A23=0,"",(F23*G14))</f>
        <v>2</v>
      </c>
      <c r="J23" s="36">
        <f>IF(F23*A23=0,"",(G23*G14))</f>
        <v>2.2000000000000002</v>
      </c>
    </row>
    <row r="24" spans="1:10" x14ac:dyDescent="0.25">
      <c r="A24" s="11"/>
      <c r="B24" s="71"/>
      <c r="C24" s="74"/>
      <c r="D24" s="74"/>
      <c r="E24" s="74"/>
      <c r="F24" s="28"/>
      <c r="G24" s="12"/>
      <c r="H24" s="12"/>
      <c r="I24" s="12"/>
      <c r="J24" s="12"/>
    </row>
    <row r="25" spans="1:10" x14ac:dyDescent="0.25">
      <c r="A25" s="11"/>
      <c r="B25" s="71"/>
      <c r="C25" s="74"/>
      <c r="D25" s="74"/>
      <c r="E25" s="74"/>
      <c r="F25" s="28"/>
      <c r="G25" s="12"/>
      <c r="H25" s="12"/>
      <c r="I25" s="12"/>
      <c r="J25" s="12"/>
    </row>
    <row r="26" spans="1:10" x14ac:dyDescent="0.25">
      <c r="A26" s="11"/>
      <c r="B26" s="71"/>
      <c r="C26" s="74"/>
      <c r="D26" s="74"/>
      <c r="E26" s="74"/>
      <c r="F26" s="28"/>
      <c r="G26" s="12"/>
      <c r="H26" s="12"/>
      <c r="I26" s="12"/>
      <c r="J26" s="12"/>
    </row>
    <row r="27" spans="1:10" x14ac:dyDescent="0.25">
      <c r="A27" s="11"/>
      <c r="B27" s="71"/>
      <c r="C27" s="74"/>
      <c r="D27" s="74"/>
      <c r="E27" s="74"/>
      <c r="F27" s="28"/>
      <c r="G27" s="12"/>
      <c r="H27" s="12"/>
      <c r="I27" s="12"/>
      <c r="J27" s="12"/>
    </row>
    <row r="28" spans="1:10" x14ac:dyDescent="0.25">
      <c r="A28" s="11"/>
      <c r="B28" s="71"/>
      <c r="C28" s="74"/>
      <c r="D28" s="74"/>
      <c r="E28" s="74"/>
      <c r="F28" s="28"/>
      <c r="G28" s="12"/>
      <c r="H28" s="12"/>
      <c r="I28" s="12"/>
      <c r="J28" s="12"/>
    </row>
    <row r="29" spans="1:10" x14ac:dyDescent="0.25">
      <c r="A29" s="11"/>
      <c r="B29" s="71"/>
      <c r="C29" s="74"/>
      <c r="D29" s="74"/>
      <c r="E29" s="74"/>
      <c r="F29" s="28"/>
      <c r="G29" s="12"/>
      <c r="H29" s="12"/>
      <c r="I29" s="12"/>
      <c r="J29" s="12"/>
    </row>
    <row r="30" spans="1:10" x14ac:dyDescent="0.25">
      <c r="A30" s="11"/>
      <c r="B30" s="71"/>
      <c r="C30" s="74"/>
      <c r="D30" s="74"/>
      <c r="E30" s="74"/>
      <c r="F30" s="28"/>
      <c r="G30" s="12"/>
      <c r="H30" s="12"/>
      <c r="I30" s="12"/>
      <c r="J30" s="12"/>
    </row>
    <row r="31" spans="1:10" x14ac:dyDescent="0.25">
      <c r="A31" s="11"/>
      <c r="B31" s="71"/>
      <c r="C31" s="74"/>
      <c r="D31" s="74"/>
      <c r="E31" s="74"/>
      <c r="F31" s="28"/>
      <c r="G31" s="12"/>
      <c r="H31" s="12"/>
      <c r="I31" s="12"/>
      <c r="J31" s="12"/>
    </row>
    <row r="32" spans="1:10" x14ac:dyDescent="0.25">
      <c r="I32" s="1" t="s">
        <v>56</v>
      </c>
      <c r="J32" s="12">
        <f>SUM(I18:I23)</f>
        <v>25</v>
      </c>
    </row>
    <row r="33" spans="1:10" x14ac:dyDescent="0.25">
      <c r="A33" s="2" t="s">
        <v>59</v>
      </c>
      <c r="C33" s="2" t="s">
        <v>60</v>
      </c>
      <c r="E33" s="68" t="s">
        <v>58</v>
      </c>
      <c r="F33" s="69"/>
      <c r="I33" s="1" t="s">
        <v>65</v>
      </c>
      <c r="J33" s="12">
        <f>SUM(H18:H23)*G14</f>
        <v>3.3000000000000003</v>
      </c>
    </row>
    <row r="34" spans="1:10" x14ac:dyDescent="0.25">
      <c r="A34" s="30" t="str">
        <f>Configuration!D2</f>
        <v>10</v>
      </c>
      <c r="C34" s="28" t="s">
        <v>61</v>
      </c>
      <c r="E34" s="71" t="s">
        <v>30</v>
      </c>
      <c r="F34" s="72"/>
      <c r="I34" s="1" t="s">
        <v>57</v>
      </c>
      <c r="J34" s="12">
        <f>SUM(J18:J23)</f>
        <v>27.5</v>
      </c>
    </row>
    <row r="38" spans="1:10" x14ac:dyDescent="0.25">
      <c r="A38" s="16">
        <v>2</v>
      </c>
    </row>
    <row r="41" spans="1:10" x14ac:dyDescent="0.25">
      <c r="A41" s="66" t="str">
        <f>Configuration!G2&amp;" et toute l'équipe vous remercie de vôtre séjour."</f>
        <v>Camping de la Brouletta et toute l'équipe vous remercie de vôtre séjour.</v>
      </c>
      <c r="B41" s="66"/>
      <c r="C41" s="66"/>
      <c r="D41" s="66"/>
      <c r="E41" s="66"/>
      <c r="F41" s="66"/>
      <c r="G41" s="66"/>
      <c r="H41" s="66"/>
      <c r="I41" s="66"/>
      <c r="J41" s="66"/>
    </row>
    <row r="42" spans="1:10" x14ac:dyDescent="0.25">
      <c r="A42" s="67" t="str">
        <f>Configuration!G8&amp; " - "&amp;Configuration!G9&amp; " - "&amp;Configuration!G10</f>
        <v>RCS Bayonne 489 573 592 - Siret 489 573 592 00016 - TVA Intracommunautaire FR 41 489 573 592</v>
      </c>
      <c r="B42" s="67"/>
      <c r="C42" s="67"/>
      <c r="D42" s="67"/>
      <c r="E42" s="67"/>
      <c r="F42" s="67"/>
      <c r="G42" s="67"/>
      <c r="H42" s="67"/>
      <c r="I42" s="67"/>
      <c r="J42" s="67"/>
    </row>
  </sheetData>
  <mergeCells count="27">
    <mergeCell ref="B31:E31"/>
    <mergeCell ref="B19:E19"/>
    <mergeCell ref="B20:E20"/>
    <mergeCell ref="B21:E21"/>
    <mergeCell ref="B22:E22"/>
    <mergeCell ref="B23:E23"/>
    <mergeCell ref="A41:J41"/>
    <mergeCell ref="A42:J42"/>
    <mergeCell ref="G7:J7"/>
    <mergeCell ref="G8:J8"/>
    <mergeCell ref="E33:F33"/>
    <mergeCell ref="A14:B14"/>
    <mergeCell ref="E34:F34"/>
    <mergeCell ref="B17:E17"/>
    <mergeCell ref="B18:E18"/>
    <mergeCell ref="B24:E24"/>
    <mergeCell ref="B25:E25"/>
    <mergeCell ref="B26:E26"/>
    <mergeCell ref="B27:E27"/>
    <mergeCell ref="B28:E28"/>
    <mergeCell ref="B29:E29"/>
    <mergeCell ref="B30:E30"/>
    <mergeCell ref="A1:E1"/>
    <mergeCell ref="A4:E4"/>
    <mergeCell ref="A2:E2"/>
    <mergeCell ref="A3:E3"/>
    <mergeCell ref="G6:J6"/>
  </mergeCells>
  <dataValidations count="1">
    <dataValidation type="list" allowBlank="1" showInputMessage="1" showErrorMessage="1" sqref="E34:F34">
      <formula1>ReglementFacture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7" r:id="rId4" name="EnregistrerPdfFacture">
          <controlPr defaultSize="0" autoLine="0" r:id="rId5">
            <anchor moveWithCells="1">
              <from>
                <xdr:col>10</xdr:col>
                <xdr:colOff>190500</xdr:colOff>
                <xdr:row>6</xdr:row>
                <xdr:rowOff>28575</xdr:rowOff>
              </from>
              <to>
                <xdr:col>11</xdr:col>
                <xdr:colOff>514350</xdr:colOff>
                <xdr:row>8</xdr:row>
                <xdr:rowOff>28575</xdr:rowOff>
              </to>
            </anchor>
          </controlPr>
        </control>
      </mc:Choice>
      <mc:Fallback>
        <control shapeId="8197" r:id="rId4" name="EnregistrerPdfFacture"/>
      </mc:Fallback>
    </mc:AlternateContent>
    <mc:AlternateContent xmlns:mc="http://schemas.openxmlformats.org/markup-compatibility/2006">
      <mc:Choice Requires="x14">
        <control shapeId="8196" r:id="rId6" name="ImprimerFacture">
          <controlPr defaultSize="0" autoLine="0" r:id="rId7">
            <anchor moveWithCells="1">
              <from>
                <xdr:col>10</xdr:col>
                <xdr:colOff>200025</xdr:colOff>
                <xdr:row>4</xdr:row>
                <xdr:rowOff>0</xdr:rowOff>
              </from>
              <to>
                <xdr:col>11</xdr:col>
                <xdr:colOff>523875</xdr:colOff>
                <xdr:row>6</xdr:row>
                <xdr:rowOff>0</xdr:rowOff>
              </to>
            </anchor>
          </controlPr>
        </control>
      </mc:Choice>
      <mc:Fallback>
        <control shapeId="8196" r:id="rId6" name="ImprimerFacture"/>
      </mc:Fallback>
    </mc:AlternateContent>
    <mc:AlternateContent xmlns:mc="http://schemas.openxmlformats.org/markup-compatibility/2006">
      <mc:Choice Requires="x14">
        <control shapeId="8195" r:id="rId8" name="Label1">
          <controlPr defaultSize="0" autoLine="0" r:id="rId9">
            <anchor moveWithCells="1">
              <from>
                <xdr:col>2</xdr:col>
                <xdr:colOff>28575</xdr:colOff>
                <xdr:row>7</xdr:row>
                <xdr:rowOff>9525</xdr:rowOff>
              </from>
              <to>
                <xdr:col>4</xdr:col>
                <xdr:colOff>114300</xdr:colOff>
                <xdr:row>9</xdr:row>
                <xdr:rowOff>76200</xdr:rowOff>
              </to>
            </anchor>
          </controlPr>
        </control>
      </mc:Choice>
      <mc:Fallback>
        <control shapeId="8195" r:id="rId8" name="Label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42"/>
  <sheetViews>
    <sheetView showRuler="0" showWhiteSpace="0" view="pageLayout" zoomScale="80" zoomScaleNormal="100" zoomScaleSheetLayoutView="80" zoomScalePageLayoutView="80" workbookViewId="0">
      <selection sqref="A1:E1"/>
    </sheetView>
  </sheetViews>
  <sheetFormatPr baseColWidth="10" defaultRowHeight="15" x14ac:dyDescent="0.25"/>
  <cols>
    <col min="1" max="1" width="5.5703125" customWidth="1"/>
    <col min="2" max="2" width="4.28515625" customWidth="1"/>
    <col min="4" max="4" width="4.28515625" customWidth="1"/>
    <col min="5" max="5" width="11.42578125" customWidth="1"/>
    <col min="6" max="7" width="9.42578125" customWidth="1"/>
    <col min="8" max="8" width="8.28515625" customWidth="1"/>
    <col min="9" max="9" width="11.5703125" customWidth="1"/>
    <col min="10" max="10" width="11.7109375" customWidth="1"/>
  </cols>
  <sheetData>
    <row r="1" spans="1:15" x14ac:dyDescent="0.25">
      <c r="A1" s="57" t="str">
        <f>Configuration!G2</f>
        <v>Camping de la Brouletta</v>
      </c>
      <c r="B1" s="58"/>
      <c r="C1" s="58"/>
      <c r="D1" s="58"/>
      <c r="E1" s="59"/>
      <c r="I1" s="38" t="s">
        <v>67</v>
      </c>
      <c r="J1" s="24" t="s">
        <v>89</v>
      </c>
    </row>
    <row r="2" spans="1:15" x14ac:dyDescent="0.25">
      <c r="A2" s="63" t="str">
        <f>Configuration!G3</f>
        <v>Route de la brouletta</v>
      </c>
      <c r="B2" s="64"/>
      <c r="C2" s="64"/>
      <c r="D2" s="64"/>
      <c r="E2" s="65"/>
      <c r="I2" s="38" t="s">
        <v>55</v>
      </c>
      <c r="J2" s="25">
        <f ca="1">TODAY()</f>
        <v>42760</v>
      </c>
    </row>
    <row r="3" spans="1:15" x14ac:dyDescent="0.25">
      <c r="A3" s="63" t="str">
        <f>Configuration!G4 &amp;" "&amp;  Configuration!G5</f>
        <v>30240 Le Grau du Roi</v>
      </c>
      <c r="B3" s="64"/>
      <c r="C3" s="64"/>
      <c r="D3" s="64"/>
      <c r="E3" s="65"/>
    </row>
    <row r="4" spans="1:15" x14ac:dyDescent="0.25">
      <c r="A4" s="60" t="str">
        <f>"Tel: "&amp;Configuration!G6&amp;" - Mail: "&amp;Configuration!G7</f>
        <v>Tel: 601020304 - Mail: adresse@mail.fr</v>
      </c>
      <c r="B4" s="61"/>
      <c r="C4" s="61"/>
      <c r="D4" s="61"/>
      <c r="E4" s="62"/>
    </row>
    <row r="6" spans="1:15" x14ac:dyDescent="0.25">
      <c r="G6" s="57" t="s">
        <v>90</v>
      </c>
      <c r="H6" s="58"/>
      <c r="I6" s="58"/>
      <c r="J6" s="59"/>
    </row>
    <row r="7" spans="1:15" x14ac:dyDescent="0.25">
      <c r="G7" s="63" t="s">
        <v>91</v>
      </c>
      <c r="H7" s="64"/>
      <c r="I7" s="64"/>
      <c r="J7" s="65"/>
    </row>
    <row r="8" spans="1:15" x14ac:dyDescent="0.25">
      <c r="G8" s="60" t="s">
        <v>92</v>
      </c>
      <c r="H8" s="61"/>
      <c r="I8" s="61"/>
      <c r="J8" s="62"/>
    </row>
    <row r="12" spans="1:15" x14ac:dyDescent="0.25">
      <c r="K12" s="33"/>
      <c r="L12" s="34"/>
      <c r="M12" s="33"/>
      <c r="N12" s="34"/>
      <c r="O12" s="34"/>
    </row>
    <row r="13" spans="1:15" x14ac:dyDescent="0.25">
      <c r="K13" s="33"/>
      <c r="L13" s="34"/>
      <c r="M13" s="33"/>
      <c r="N13" s="34"/>
      <c r="O13" s="34"/>
    </row>
    <row r="14" spans="1:15" x14ac:dyDescent="0.25">
      <c r="A14" s="70" t="s">
        <v>52</v>
      </c>
      <c r="B14" s="70"/>
      <c r="C14" s="25" t="s">
        <v>88</v>
      </c>
      <c r="D14" s="39" t="s">
        <v>53</v>
      </c>
      <c r="E14" s="25" t="s">
        <v>80</v>
      </c>
      <c r="F14" s="38" t="s">
        <v>49</v>
      </c>
      <c r="G14" s="40">
        <f>DATEDIF(C14,E14,"d")</f>
        <v>1</v>
      </c>
      <c r="H14" s="31"/>
      <c r="K14" s="32"/>
      <c r="L14" s="32"/>
      <c r="M14" s="32"/>
      <c r="N14" s="32"/>
      <c r="O14" s="32"/>
    </row>
    <row r="17" spans="1:10" x14ac:dyDescent="0.25">
      <c r="A17" s="38" t="s">
        <v>46</v>
      </c>
      <c r="B17" s="73" t="s">
        <v>48</v>
      </c>
      <c r="C17" s="73"/>
      <c r="D17" s="73"/>
      <c r="E17" s="68"/>
      <c r="F17" s="39" t="s">
        <v>50</v>
      </c>
      <c r="G17" s="39" t="s">
        <v>64</v>
      </c>
      <c r="H17" s="39" t="s">
        <v>59</v>
      </c>
      <c r="I17" s="39" t="s">
        <v>51</v>
      </c>
      <c r="J17" s="39" t="s">
        <v>54</v>
      </c>
    </row>
    <row r="18" spans="1:10" x14ac:dyDescent="0.25">
      <c r="A18" s="40" t="s">
        <v>77</v>
      </c>
      <c r="B18" s="71" t="s">
        <v>62</v>
      </c>
      <c r="C18" s="74"/>
      <c r="D18" s="74"/>
      <c r="E18" s="74"/>
      <c r="F18" s="35" t="str">
        <f>Configuration!B2</f>
        <v>15</v>
      </c>
      <c r="G18" s="36">
        <f>SUM(F18+(F18*A34)/100)</f>
        <v>16.5</v>
      </c>
      <c r="H18" s="36" t="str">
        <f>IF(F18*A18=0,"",A18*(F18*A34)/100)</f>
        <v/>
      </c>
      <c r="I18" s="36" t="str">
        <f>IF(F18*A18=0,"",(F18*G14))</f>
        <v/>
      </c>
      <c r="J18" s="36" t="str">
        <f>IF(F18*A18=0,"",(G18*G14))</f>
        <v/>
      </c>
    </row>
    <row r="19" spans="1:10" x14ac:dyDescent="0.25">
      <c r="A19" s="40" t="s">
        <v>78</v>
      </c>
      <c r="B19" s="71" t="s">
        <v>63</v>
      </c>
      <c r="C19" s="74"/>
      <c r="D19" s="74"/>
      <c r="E19" s="74"/>
      <c r="F19" s="35" t="str">
        <f>Configuration!B3</f>
        <v>10</v>
      </c>
      <c r="G19" s="36">
        <f>SUM(F19+(F19*A34)/100)</f>
        <v>11</v>
      </c>
      <c r="H19" s="36">
        <f>IF(F19*A19=0,"",A19*(F19*A34)/100)</f>
        <v>1</v>
      </c>
      <c r="I19" s="36">
        <f>IF(F19*A19=0,"",(F19*G14))</f>
        <v>10</v>
      </c>
      <c r="J19" s="36">
        <f>IF(F19*A19=0,"",(G19*G14))</f>
        <v>11</v>
      </c>
    </row>
    <row r="20" spans="1:10" x14ac:dyDescent="0.25">
      <c r="A20" s="40">
        <v>1</v>
      </c>
      <c r="B20" s="71" t="s">
        <v>19</v>
      </c>
      <c r="C20" s="74"/>
      <c r="D20" s="74"/>
      <c r="E20" s="74"/>
      <c r="F20" s="37" t="str">
        <f>Configuration!B4</f>
        <v>5</v>
      </c>
      <c r="G20" s="36">
        <f>SUM(F20+(F20*A34)/100)</f>
        <v>5.5</v>
      </c>
      <c r="H20" s="36">
        <f>IF(F20*A20=0,"",A20*(F20*A34)/100)</f>
        <v>0.5</v>
      </c>
      <c r="I20" s="36">
        <f>IF(F20*A20=0,"",(F20*G14))</f>
        <v>5</v>
      </c>
      <c r="J20" s="36">
        <f>IF(F20*A20=0,"",(G20*G14))</f>
        <v>5.5</v>
      </c>
    </row>
    <row r="21" spans="1:10" x14ac:dyDescent="0.25">
      <c r="A21" s="40" t="s">
        <v>79</v>
      </c>
      <c r="B21" s="71" t="s">
        <v>9</v>
      </c>
      <c r="C21" s="74"/>
      <c r="D21" s="74"/>
      <c r="E21" s="74"/>
      <c r="F21" s="35" t="str">
        <f>Configuration!B5</f>
        <v>8</v>
      </c>
      <c r="G21" s="36">
        <f>SUM(F21+(F21*A34)/100)</f>
        <v>8.8000000000000007</v>
      </c>
      <c r="H21" s="36">
        <f>IF(F21*A21=0,"",A21*(F21*A34)/100)</f>
        <v>1.6</v>
      </c>
      <c r="I21" s="36">
        <f>IF(F21*A21=0,"",(F21*G14))</f>
        <v>8</v>
      </c>
      <c r="J21" s="36">
        <f>IF(F21*A21=0,"",(G21*G14))</f>
        <v>8.8000000000000007</v>
      </c>
    </row>
    <row r="22" spans="1:10" x14ac:dyDescent="0.25">
      <c r="A22" s="40" t="s">
        <v>78</v>
      </c>
      <c r="B22" s="71" t="s">
        <v>10</v>
      </c>
      <c r="C22" s="74"/>
      <c r="D22" s="74"/>
      <c r="E22" s="74"/>
      <c r="F22" s="35" t="str">
        <f>Configuration!B6</f>
        <v>5</v>
      </c>
      <c r="G22" s="36">
        <f>SUM(F22+(F22*A34)/100)</f>
        <v>5.5</v>
      </c>
      <c r="H22" s="36">
        <f>IF(F22*A22=0,"",A22*(F22*A34)/100)</f>
        <v>0.5</v>
      </c>
      <c r="I22" s="36">
        <f>IF(F22*A22=0,"",(F22*G14))</f>
        <v>5</v>
      </c>
      <c r="J22" s="36">
        <f>IF(F22*A22=0,"",(G22*G14))</f>
        <v>5.5</v>
      </c>
    </row>
    <row r="23" spans="1:10" x14ac:dyDescent="0.25">
      <c r="A23" s="40" t="s">
        <v>78</v>
      </c>
      <c r="B23" s="71" t="s">
        <v>11</v>
      </c>
      <c r="C23" s="74"/>
      <c r="D23" s="74"/>
      <c r="E23" s="74"/>
      <c r="F23" s="35" t="str">
        <f>Configuration!B7</f>
        <v>2</v>
      </c>
      <c r="G23" s="36">
        <f>SUM(F23+(F23*A34)/100)</f>
        <v>2.2000000000000002</v>
      </c>
      <c r="H23" s="36">
        <f>IF(F23*A23=0,"",A23*(F23*A34)/100)</f>
        <v>0.2</v>
      </c>
      <c r="I23" s="36">
        <f>IF(F23*A23=0,"",(F23*G14))</f>
        <v>2</v>
      </c>
      <c r="J23" s="36">
        <f>IF(F23*A23=0,"",(G23*G14))</f>
        <v>2.2000000000000002</v>
      </c>
    </row>
    <row r="24" spans="1:10" x14ac:dyDescent="0.25">
      <c r="A24" s="11"/>
      <c r="B24" s="71"/>
      <c r="C24" s="74"/>
      <c r="D24" s="74"/>
      <c r="E24" s="74"/>
      <c r="F24" s="40"/>
      <c r="G24" s="12"/>
      <c r="H24" s="12"/>
      <c r="I24" s="12"/>
      <c r="J24" s="12"/>
    </row>
    <row r="25" spans="1:10" x14ac:dyDescent="0.25">
      <c r="A25" s="11"/>
      <c r="B25" s="71"/>
      <c r="C25" s="74"/>
      <c r="D25" s="74"/>
      <c r="E25" s="74"/>
      <c r="F25" s="40"/>
      <c r="G25" s="12"/>
      <c r="H25" s="12"/>
      <c r="I25" s="12"/>
      <c r="J25" s="12"/>
    </row>
    <row r="26" spans="1:10" x14ac:dyDescent="0.25">
      <c r="A26" s="11"/>
      <c r="B26" s="71"/>
      <c r="C26" s="74"/>
      <c r="D26" s="74"/>
      <c r="E26" s="74"/>
      <c r="F26" s="40"/>
      <c r="G26" s="12"/>
      <c r="H26" s="12"/>
      <c r="I26" s="12"/>
      <c r="J26" s="12"/>
    </row>
    <row r="27" spans="1:10" x14ac:dyDescent="0.25">
      <c r="A27" s="11"/>
      <c r="B27" s="71"/>
      <c r="C27" s="74"/>
      <c r="D27" s="74"/>
      <c r="E27" s="74"/>
      <c r="F27" s="40"/>
      <c r="G27" s="12"/>
      <c r="H27" s="12"/>
      <c r="I27" s="12"/>
      <c r="J27" s="12"/>
    </row>
    <row r="28" spans="1:10" x14ac:dyDescent="0.25">
      <c r="A28" s="11"/>
      <c r="B28" s="71"/>
      <c r="C28" s="74"/>
      <c r="D28" s="74"/>
      <c r="E28" s="74"/>
      <c r="F28" s="40"/>
      <c r="G28" s="12"/>
      <c r="H28" s="12"/>
      <c r="I28" s="12"/>
      <c r="J28" s="12"/>
    </row>
    <row r="29" spans="1:10" x14ac:dyDescent="0.25">
      <c r="A29" s="11"/>
      <c r="B29" s="71"/>
      <c r="C29" s="74"/>
      <c r="D29" s="74"/>
      <c r="E29" s="74"/>
      <c r="F29" s="40"/>
      <c r="G29" s="12"/>
      <c r="H29" s="12"/>
      <c r="I29" s="12"/>
      <c r="J29" s="12"/>
    </row>
    <row r="30" spans="1:10" x14ac:dyDescent="0.25">
      <c r="A30" s="11"/>
      <c r="B30" s="71"/>
      <c r="C30" s="74"/>
      <c r="D30" s="74"/>
      <c r="E30" s="74"/>
      <c r="F30" s="40"/>
      <c r="G30" s="12"/>
      <c r="H30" s="12"/>
      <c r="I30" s="12"/>
      <c r="J30" s="12"/>
    </row>
    <row r="31" spans="1:10" x14ac:dyDescent="0.25">
      <c r="A31" s="11"/>
      <c r="B31" s="71"/>
      <c r="C31" s="74"/>
      <c r="D31" s="74"/>
      <c r="E31" s="74"/>
      <c r="F31" s="40"/>
      <c r="G31" s="12"/>
      <c r="H31" s="12"/>
      <c r="I31" s="12"/>
      <c r="J31" s="12"/>
    </row>
    <row r="32" spans="1:10" x14ac:dyDescent="0.25">
      <c r="I32" s="1" t="s">
        <v>56</v>
      </c>
      <c r="J32" s="12">
        <f>SUM(I18:I23)</f>
        <v>30</v>
      </c>
    </row>
    <row r="33" spans="1:10" x14ac:dyDescent="0.25">
      <c r="A33" s="38" t="s">
        <v>59</v>
      </c>
      <c r="C33" s="44"/>
      <c r="D33" s="45"/>
      <c r="E33" s="75"/>
      <c r="F33" s="75"/>
      <c r="G33" s="45"/>
      <c r="I33" s="1" t="s">
        <v>65</v>
      </c>
      <c r="J33" s="12">
        <f>SUM(H18:H23)*G14</f>
        <v>3.8000000000000003</v>
      </c>
    </row>
    <row r="34" spans="1:10" x14ac:dyDescent="0.25">
      <c r="A34" s="30" t="str">
        <f>Configuration!D2</f>
        <v>10</v>
      </c>
      <c r="C34" s="31"/>
      <c r="D34" s="45"/>
      <c r="E34" s="75"/>
      <c r="F34" s="75"/>
      <c r="G34" s="45"/>
      <c r="I34" s="1" t="s">
        <v>57</v>
      </c>
      <c r="J34" s="12">
        <f>SUM(J18:J23)</f>
        <v>33</v>
      </c>
    </row>
    <row r="35" spans="1:10" x14ac:dyDescent="0.25">
      <c r="C35" s="45"/>
      <c r="D35" s="45"/>
      <c r="E35" s="45"/>
      <c r="F35" s="45"/>
      <c r="G35" s="45"/>
    </row>
    <row r="38" spans="1:10" x14ac:dyDescent="0.25">
      <c r="A38" s="16">
        <v>2</v>
      </c>
    </row>
    <row r="41" spans="1:10" x14ac:dyDescent="0.25">
      <c r="A41" s="66" t="str">
        <f>Configuration!G2&amp;" et toute l'équipe vous remercie de vôtre séjour."</f>
        <v>Camping de la Brouletta et toute l'équipe vous remercie de vôtre séjour.</v>
      </c>
      <c r="B41" s="66"/>
      <c r="C41" s="66"/>
      <c r="D41" s="66"/>
      <c r="E41" s="66"/>
      <c r="F41" s="66"/>
      <c r="G41" s="66"/>
      <c r="H41" s="66"/>
      <c r="I41" s="66"/>
      <c r="J41" s="66"/>
    </row>
    <row r="42" spans="1:10" x14ac:dyDescent="0.25">
      <c r="A42" s="67" t="str">
        <f>Configuration!G8&amp; " - "&amp;Configuration!G9&amp; " - "&amp;Configuration!G10</f>
        <v>RCS Bayonne 489 573 592 - Siret 489 573 592 00016 - TVA Intracommunautaire FR 41 489 573 592</v>
      </c>
      <c r="B42" s="67"/>
      <c r="C42" s="67"/>
      <c r="D42" s="67"/>
      <c r="E42" s="67"/>
      <c r="F42" s="67"/>
      <c r="G42" s="67"/>
      <c r="H42" s="67"/>
      <c r="I42" s="67"/>
      <c r="J42" s="67"/>
    </row>
  </sheetData>
  <mergeCells count="27">
    <mergeCell ref="E34:F34"/>
    <mergeCell ref="A41:J41"/>
    <mergeCell ref="A42:J42"/>
    <mergeCell ref="B27:E27"/>
    <mergeCell ref="B28:E28"/>
    <mergeCell ref="B29:E29"/>
    <mergeCell ref="B30:E30"/>
    <mergeCell ref="B31:E31"/>
    <mergeCell ref="E33:F33"/>
    <mergeCell ref="B26:E26"/>
    <mergeCell ref="G8:J8"/>
    <mergeCell ref="A14:B14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G7:J7"/>
    <mergeCell ref="A1:E1"/>
    <mergeCell ref="A2:E2"/>
    <mergeCell ref="A3:E3"/>
    <mergeCell ref="A4:E4"/>
    <mergeCell ref="G6:J6"/>
  </mergeCells>
  <dataValidations count="1">
    <dataValidation type="list" allowBlank="1" showInputMessage="1" showErrorMessage="1" sqref="E34:F34">
      <formula1>ReglementFacture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6" r:id="rId4" name="CreerDevis">
          <controlPr defaultSize="0" autoLine="0" r:id="rId5">
            <anchor moveWithCells="1">
              <from>
                <xdr:col>10</xdr:col>
                <xdr:colOff>533400</xdr:colOff>
                <xdr:row>5</xdr:row>
                <xdr:rowOff>47625</xdr:rowOff>
              </from>
              <to>
                <xdr:col>12</xdr:col>
                <xdr:colOff>38100</xdr:colOff>
                <xdr:row>7</xdr:row>
                <xdr:rowOff>47625</xdr:rowOff>
              </to>
            </anchor>
          </controlPr>
        </control>
      </mc:Choice>
      <mc:Fallback>
        <control shapeId="13316" r:id="rId4" name="CreerDevis"/>
      </mc:Fallback>
    </mc:AlternateContent>
    <mc:AlternateContent xmlns:mc="http://schemas.openxmlformats.org/markup-compatibility/2006">
      <mc:Choice Requires="x14">
        <control shapeId="13315" r:id="rId6" name="EnregistrerPdfDevis">
          <controlPr defaultSize="0" autoLine="0" r:id="rId7">
            <anchor moveWithCells="1">
              <from>
                <xdr:col>10</xdr:col>
                <xdr:colOff>523875</xdr:colOff>
                <xdr:row>9</xdr:row>
                <xdr:rowOff>85725</xdr:rowOff>
              </from>
              <to>
                <xdr:col>12</xdr:col>
                <xdr:colOff>28575</xdr:colOff>
                <xdr:row>11</xdr:row>
                <xdr:rowOff>85725</xdr:rowOff>
              </to>
            </anchor>
          </controlPr>
        </control>
      </mc:Choice>
      <mc:Fallback>
        <control shapeId="13315" r:id="rId6" name="EnregistrerPdfDevis"/>
      </mc:Fallback>
    </mc:AlternateContent>
    <mc:AlternateContent xmlns:mc="http://schemas.openxmlformats.org/markup-compatibility/2006">
      <mc:Choice Requires="x14">
        <control shapeId="13314" r:id="rId8" name="ImprimerDevis">
          <controlPr defaultSize="0" autoLine="0" autoPict="0" r:id="rId9">
            <anchor moveWithCells="1">
              <from>
                <xdr:col>10</xdr:col>
                <xdr:colOff>523875</xdr:colOff>
                <xdr:row>7</xdr:row>
                <xdr:rowOff>57150</xdr:rowOff>
              </from>
              <to>
                <xdr:col>12</xdr:col>
                <xdr:colOff>28575</xdr:colOff>
                <xdr:row>9</xdr:row>
                <xdr:rowOff>57150</xdr:rowOff>
              </to>
            </anchor>
          </controlPr>
        </control>
      </mc:Choice>
      <mc:Fallback>
        <control shapeId="13314" r:id="rId8" name="ImprimerDevis"/>
      </mc:Fallback>
    </mc:AlternateContent>
    <mc:AlternateContent xmlns:mc="http://schemas.openxmlformats.org/markup-compatibility/2006">
      <mc:Choice Requires="x14">
        <control shapeId="13313" r:id="rId10" name="Label1">
          <controlPr defaultSize="0" autoLine="0" r:id="rId11">
            <anchor moveWithCells="1">
              <from>
                <xdr:col>2</xdr:col>
                <xdr:colOff>28575</xdr:colOff>
                <xdr:row>7</xdr:row>
                <xdr:rowOff>9525</xdr:rowOff>
              </from>
              <to>
                <xdr:col>4</xdr:col>
                <xdr:colOff>114300</xdr:colOff>
                <xdr:row>9</xdr:row>
                <xdr:rowOff>76200</xdr:rowOff>
              </to>
            </anchor>
          </controlPr>
        </control>
      </mc:Choice>
      <mc:Fallback>
        <control shapeId="13313" r:id="rId10" name="Label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12"/>
  <sheetViews>
    <sheetView tabSelected="1" workbookViewId="0">
      <selection activeCell="F21" sqref="F21"/>
    </sheetView>
  </sheetViews>
  <sheetFormatPr baseColWidth="10" defaultRowHeight="15" x14ac:dyDescent="0.25"/>
  <cols>
    <col min="1" max="1" width="16.85546875" customWidth="1"/>
    <col min="6" max="6" width="13.5703125" customWidth="1"/>
    <col min="7" max="7" width="40.42578125" customWidth="1"/>
    <col min="9" max="9" width="15.28515625" customWidth="1"/>
    <col min="11" max="11" width="27.28515625" customWidth="1"/>
    <col min="13" max="13" width="23" customWidth="1"/>
  </cols>
  <sheetData>
    <row r="1" spans="1:13" x14ac:dyDescent="0.25">
      <c r="A1" s="1" t="s">
        <v>20</v>
      </c>
      <c r="B1" s="22" t="s">
        <v>47</v>
      </c>
      <c r="D1" s="1" t="s">
        <v>21</v>
      </c>
      <c r="F1" s="1" t="s">
        <v>23</v>
      </c>
      <c r="G1" s="1" t="s">
        <v>24</v>
      </c>
      <c r="I1" s="1" t="s">
        <v>29</v>
      </c>
      <c r="K1" s="13" t="s">
        <v>34</v>
      </c>
      <c r="M1" s="1" t="s">
        <v>35</v>
      </c>
    </row>
    <row r="2" spans="1:13" x14ac:dyDescent="0.25">
      <c r="A2" s="11" t="s">
        <v>18</v>
      </c>
      <c r="B2" s="23" t="s">
        <v>97</v>
      </c>
      <c r="D2" s="29" t="s">
        <v>98</v>
      </c>
      <c r="F2" s="11" t="s">
        <v>2</v>
      </c>
      <c r="G2" s="11" t="s">
        <v>94</v>
      </c>
      <c r="I2" s="11" t="s">
        <v>30</v>
      </c>
      <c r="K2" s="14" t="s">
        <v>85</v>
      </c>
      <c r="M2" s="56" t="s">
        <v>101</v>
      </c>
    </row>
    <row r="3" spans="1:13" x14ac:dyDescent="0.25">
      <c r="A3" s="11" t="s">
        <v>17</v>
      </c>
      <c r="B3" s="23" t="s">
        <v>98</v>
      </c>
      <c r="D3" s="21"/>
      <c r="F3" s="11" t="s">
        <v>4</v>
      </c>
      <c r="G3" s="11" t="s">
        <v>37</v>
      </c>
      <c r="I3" s="11" t="s">
        <v>31</v>
      </c>
      <c r="K3" s="14" t="s">
        <v>86</v>
      </c>
    </row>
    <row r="4" spans="1:13" x14ac:dyDescent="0.25">
      <c r="A4" s="11" t="s">
        <v>19</v>
      </c>
      <c r="B4" s="23" t="s">
        <v>99</v>
      </c>
      <c r="F4" s="11" t="s">
        <v>25</v>
      </c>
      <c r="G4" s="11" t="s">
        <v>95</v>
      </c>
      <c r="I4" s="11" t="s">
        <v>32</v>
      </c>
    </row>
    <row r="5" spans="1:13" x14ac:dyDescent="0.25">
      <c r="A5" s="11" t="s">
        <v>9</v>
      </c>
      <c r="B5" s="23" t="s">
        <v>100</v>
      </c>
      <c r="F5" s="11" t="s">
        <v>6</v>
      </c>
      <c r="G5" s="11" t="s">
        <v>38</v>
      </c>
      <c r="I5" s="11" t="s">
        <v>33</v>
      </c>
    </row>
    <row r="6" spans="1:13" x14ac:dyDescent="0.25">
      <c r="A6" s="11" t="s">
        <v>10</v>
      </c>
      <c r="B6" s="23" t="s">
        <v>99</v>
      </c>
      <c r="F6" s="11" t="s">
        <v>7</v>
      </c>
      <c r="G6" s="19" t="s">
        <v>96</v>
      </c>
    </row>
    <row r="7" spans="1:13" x14ac:dyDescent="0.25">
      <c r="A7" s="11" t="s">
        <v>11</v>
      </c>
      <c r="B7" s="23" t="s">
        <v>79</v>
      </c>
      <c r="F7" s="17" t="s">
        <v>8</v>
      </c>
      <c r="G7" s="20" t="s">
        <v>39</v>
      </c>
    </row>
    <row r="8" spans="1:13" x14ac:dyDescent="0.25">
      <c r="F8" s="11" t="s">
        <v>27</v>
      </c>
      <c r="G8" s="11" t="s">
        <v>40</v>
      </c>
    </row>
    <row r="9" spans="1:13" x14ac:dyDescent="0.25">
      <c r="F9" s="11" t="s">
        <v>26</v>
      </c>
      <c r="G9" s="11" t="s">
        <v>41</v>
      </c>
    </row>
    <row r="10" spans="1:13" x14ac:dyDescent="0.25">
      <c r="F10" s="11" t="s">
        <v>28</v>
      </c>
      <c r="G10" s="18" t="s">
        <v>42</v>
      </c>
    </row>
    <row r="12" spans="1:13" x14ac:dyDescent="0.25">
      <c r="A12" s="10" t="s">
        <v>87</v>
      </c>
      <c r="B12" s="50">
        <v>1</v>
      </c>
    </row>
  </sheetData>
  <hyperlinks>
    <hyperlink ref="G7" r:id="rId1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BdClients</vt:lpstr>
      <vt:lpstr>Facture</vt:lpstr>
      <vt:lpstr>Devis</vt:lpstr>
      <vt:lpstr>Calendrier</vt:lpstr>
      <vt:lpstr>Configuration</vt:lpstr>
      <vt:lpstr>ReglementFacture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Don Pépé</cp:lastModifiedBy>
  <cp:lastPrinted>2017-01-25T10:33:15Z</cp:lastPrinted>
  <dcterms:created xsi:type="dcterms:W3CDTF">2017-01-21T11:41:14Z</dcterms:created>
  <dcterms:modified xsi:type="dcterms:W3CDTF">2017-01-25T16:25:37Z</dcterms:modified>
</cp:coreProperties>
</file>