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Camping\"/>
    </mc:Choice>
  </mc:AlternateContent>
  <bookViews>
    <workbookView xWindow="0" yWindow="0" windowWidth="24000" windowHeight="9510" activeTab="1"/>
  </bookViews>
  <sheets>
    <sheet name="BddClients" sheetId="1" r:id="rId1"/>
    <sheet name="Calendrier_" sheetId="7" r:id="rId2"/>
    <sheet name="Calendrier" sheetId="3" state="hidden" r:id="rId3"/>
    <sheet name="Stats" sheetId="5" state="hidden" r:id="rId4"/>
    <sheet name="Facture" sheetId="6" state="hidden" r:id="rId5"/>
    <sheet name="Liste" sheetId="4" state="hidden" r:id="rId6"/>
  </sheets>
  <definedNames>
    <definedName name="Adulte">OFFSET(BddClients!$M$2,0,0,COUNTA(BddClients!$M:$M)-1,1)</definedName>
    <definedName name="Animal">OFFSET(BddClients!$O$2,0,0,COUNTA(BddClients!$O:$O)-1,1)</definedName>
    <definedName name="Début">OFFSET(BddClients!$P$2,0,0,COUNTA(BddClients!$P:$P)-1,1)</definedName>
    <definedName name="Emplacement">OFFSET(BddClients!$K$2,0,0,COUNTA(BddClients!$K:$K)-1,1)</definedName>
    <definedName name="Enfant">OFFSET(BddClients!$N$2,0,0,COUNTA(BddClients!$N:$N)-1,1)</definedName>
    <definedName name="Fériés" localSheetId="2">Calendrier!$N$6:$N$16</definedName>
    <definedName name="Fériés" localSheetId="1">Calendrier!$N$6:$N$16</definedName>
    <definedName name="Fin">OFFSET(BddClients!$Q$2,0,0,COUNTA(BddClients!$Q:$Q)-1,1)</definedName>
    <definedName name="ListeAnnée">OFFSET(Liste!$B$2,0,0,COUNTA(Liste!$B:$B)-1,1)</definedName>
    <definedName name="ListeClients">OFFSET(BddClients!$C$2,0,0,COUNTA(BddClients!$C:$C)-1,1)</definedName>
    <definedName name="ListeEnt">OFFSET(Calendrier!$P$4,,,COUNTIF(Calendrier!$P$4:$P$13,"&lt;&gt;0"))</definedName>
    <definedName name="ListeMois">Tableau4[Mois]</definedName>
    <definedName name="_xlnm.Print_Area" localSheetId="3">Stats!$A$1:$BQ$15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19" i="7" l="1"/>
  <c r="AL16" i="7"/>
  <c r="AK16" i="7"/>
  <c r="AJ16" i="7"/>
  <c r="AI16" i="7"/>
  <c r="AF14" i="3"/>
  <c r="AI13" i="7" l="1"/>
  <c r="AI12" i="7"/>
  <c r="AI11" i="7"/>
  <c r="AI10" i="7"/>
  <c r="AI9" i="7"/>
  <c r="AI8" i="7"/>
  <c r="AI7" i="7"/>
  <c r="AI6" i="7"/>
  <c r="AI5" i="7"/>
  <c r="AI4" i="7"/>
  <c r="AG4" i="3"/>
  <c r="B4" i="7"/>
  <c r="A6" i="7" l="1"/>
  <c r="C6" i="7" s="1" a="1"/>
  <c r="C6" i="7" s="1"/>
  <c r="A3" i="7"/>
  <c r="B6" i="7"/>
  <c r="B7" i="7" s="1"/>
  <c r="B8" i="7" s="1"/>
  <c r="B9" i="7" s="1"/>
  <c r="B10" i="7" s="1"/>
  <c r="B11" i="7" s="1"/>
  <c r="B12" i="7" s="1"/>
  <c r="B13" i="7" s="1"/>
  <c r="B14" i="7" s="1"/>
  <c r="B15" i="7" s="1"/>
  <c r="B16" i="7" s="1"/>
  <c r="B17" i="7" s="1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31" i="7" s="1"/>
  <c r="B32" i="7" s="1"/>
  <c r="B33" i="7" s="1"/>
  <c r="B34" i="7" s="1"/>
  <c r="B35" i="7" s="1"/>
  <c r="B36" i="7" s="1"/>
  <c r="A23" i="6"/>
  <c r="AF6" i="7" l="1" a="1"/>
  <c r="AF6" i="7" s="1"/>
  <c r="AD6" i="7" a="1"/>
  <c r="AD6" i="7" s="1"/>
  <c r="AB6" i="7" a="1"/>
  <c r="AB6" i="7" s="1"/>
  <c r="Z6" i="7" a="1"/>
  <c r="Z6" i="7" s="1"/>
  <c r="X6" i="7" a="1"/>
  <c r="X6" i="7" s="1"/>
  <c r="V6" i="7" a="1"/>
  <c r="V6" i="7" s="1"/>
  <c r="T6" i="7" a="1"/>
  <c r="T6" i="7" s="1"/>
  <c r="R6" i="7" a="1"/>
  <c r="R6" i="7" s="1"/>
  <c r="P6" i="7" a="1"/>
  <c r="P6" i="7" s="1"/>
  <c r="N6" i="7" a="1"/>
  <c r="N6" i="7" s="1"/>
  <c r="L6" i="7" a="1"/>
  <c r="L6" i="7" s="1"/>
  <c r="J6" i="7" a="1"/>
  <c r="J6" i="7" s="1"/>
  <c r="H6" i="7" a="1"/>
  <c r="H6" i="7" s="1"/>
  <c r="F6" i="7" a="1"/>
  <c r="F6" i="7" s="1"/>
  <c r="D6" i="7" a="1"/>
  <c r="D6" i="7" s="1"/>
  <c r="AE6" i="7" a="1"/>
  <c r="AE6" i="7" s="1"/>
  <c r="AA6" i="7" a="1"/>
  <c r="AA6" i="7" s="1"/>
  <c r="W6" i="7" a="1"/>
  <c r="W6" i="7" s="1"/>
  <c r="S6" i="7" a="1"/>
  <c r="S6" i="7" s="1"/>
  <c r="O6" i="7" a="1"/>
  <c r="O6" i="7" s="1"/>
  <c r="K6" i="7" a="1"/>
  <c r="K6" i="7" s="1"/>
  <c r="G6" i="7" a="1"/>
  <c r="G6" i="7" s="1"/>
  <c r="E6" i="7" a="1"/>
  <c r="E6" i="7" s="1"/>
  <c r="AC6" i="7" a="1"/>
  <c r="AC6" i="7" s="1"/>
  <c r="Y6" i="7" a="1"/>
  <c r="Y6" i="7" s="1"/>
  <c r="U6" i="7" a="1"/>
  <c r="U6" i="7" s="1"/>
  <c r="Q6" i="7" a="1"/>
  <c r="Q6" i="7" s="1"/>
  <c r="M6" i="7" a="1"/>
  <c r="M6" i="7" s="1"/>
  <c r="I6" i="7" a="1"/>
  <c r="I6" i="7" s="1"/>
  <c r="A7" i="7"/>
  <c r="J2" i="6"/>
  <c r="A24" i="6"/>
  <c r="A22" i="6"/>
  <c r="A21" i="6"/>
  <c r="AE7" i="7" l="1" a="1"/>
  <c r="AE7" i="7" s="1"/>
  <c r="AB7" i="7" a="1"/>
  <c r="AB7" i="7" s="1"/>
  <c r="AF7" i="7" a="1"/>
  <c r="AF7" i="7" s="1"/>
  <c r="AA7" i="7" a="1"/>
  <c r="AA7" i="7" s="1"/>
  <c r="X7" i="7" a="1"/>
  <c r="X7" i="7" s="1"/>
  <c r="Z7" i="7" a="1"/>
  <c r="Z7" i="7" s="1"/>
  <c r="U7" i="7" a="1"/>
  <c r="U7" i="7" s="1"/>
  <c r="W7" i="7" a="1"/>
  <c r="W7" i="7" s="1"/>
  <c r="R7" i="7" a="1"/>
  <c r="R7" i="7" s="1"/>
  <c r="T7" i="7" a="1"/>
  <c r="T7" i="7" s="1"/>
  <c r="AC7" i="7" a="1"/>
  <c r="AC7" i="7" s="1"/>
  <c r="V7" i="7" a="1"/>
  <c r="V7" i="7" s="1"/>
  <c r="I7" i="7" a="1"/>
  <c r="I7" i="7" s="1"/>
  <c r="K7" i="7" a="1"/>
  <c r="K7" i="7" s="1"/>
  <c r="O7" i="7" a="1"/>
  <c r="O7" i="7" s="1"/>
  <c r="Q7" i="7" a="1"/>
  <c r="Q7" i="7" s="1"/>
  <c r="L7" i="7" a="1"/>
  <c r="L7" i="7" s="1"/>
  <c r="N7" i="7" a="1"/>
  <c r="N7" i="7" s="1"/>
  <c r="H7" i="7" a="1"/>
  <c r="H7" i="7" s="1"/>
  <c r="F7" i="7" a="1"/>
  <c r="F7" i="7" s="1"/>
  <c r="AD7" i="7" a="1"/>
  <c r="AD7" i="7" s="1"/>
  <c r="S7" i="7" a="1"/>
  <c r="S7" i="7" s="1"/>
  <c r="P7" i="7" a="1"/>
  <c r="P7" i="7" s="1"/>
  <c r="E7" i="7" a="1"/>
  <c r="E7" i="7" s="1"/>
  <c r="Y7" i="7" a="1"/>
  <c r="Y7" i="7" s="1"/>
  <c r="J7" i="7" a="1"/>
  <c r="J7" i="7" s="1"/>
  <c r="M7" i="7" a="1"/>
  <c r="M7" i="7" s="1"/>
  <c r="G7" i="7" a="1"/>
  <c r="G7" i="7" s="1"/>
  <c r="D7" i="7" a="1"/>
  <c r="D7" i="7" s="1"/>
  <c r="C7" i="7" a="1"/>
  <c r="C7" i="7" s="1"/>
  <c r="A8" i="7"/>
  <c r="B19" i="6"/>
  <c r="G9" i="6"/>
  <c r="G8" i="6"/>
  <c r="G7" i="6"/>
  <c r="E15" i="6"/>
  <c r="C15" i="6"/>
  <c r="J3" i="6"/>
  <c r="AD8" i="7" l="1" a="1"/>
  <c r="AD8" i="7" s="1"/>
  <c r="AF8" i="7" a="1"/>
  <c r="AF8" i="7" s="1"/>
  <c r="AA8" i="7" a="1"/>
  <c r="AA8" i="7" s="1"/>
  <c r="AC8" i="7" a="1"/>
  <c r="AC8" i="7" s="1"/>
  <c r="AB8" i="7" a="1"/>
  <c r="AB8" i="7" s="1"/>
  <c r="Y8" i="7" a="1"/>
  <c r="Y8" i="7" s="1"/>
  <c r="V8" i="7" a="1"/>
  <c r="V8" i="7" s="1"/>
  <c r="S8" i="7" a="1"/>
  <c r="S8" i="7" s="1"/>
  <c r="AE8" i="7" a="1"/>
  <c r="AE8" i="7" s="1"/>
  <c r="X8" i="7" a="1"/>
  <c r="X8" i="7" s="1"/>
  <c r="W8" i="7" a="1"/>
  <c r="W8" i="7" s="1"/>
  <c r="R8" i="7" a="1"/>
  <c r="R8" i="7" s="1"/>
  <c r="J8" i="7" a="1"/>
  <c r="J8" i="7" s="1"/>
  <c r="P8" i="7" a="1"/>
  <c r="P8" i="7" s="1"/>
  <c r="M8" i="7" a="1"/>
  <c r="M8" i="7" s="1"/>
  <c r="G8" i="7" a="1"/>
  <c r="G8" i="7" s="1"/>
  <c r="E8" i="7" a="1"/>
  <c r="E8" i="7" s="1"/>
  <c r="D8" i="7" a="1"/>
  <c r="D8" i="7" s="1"/>
  <c r="C8" i="7" a="1"/>
  <c r="C8" i="7" s="1"/>
  <c r="Z8" i="7" a="1"/>
  <c r="Z8" i="7" s="1"/>
  <c r="U8" i="7" a="1"/>
  <c r="U8" i="7" s="1"/>
  <c r="I8" i="7" a="1"/>
  <c r="I8" i="7" s="1"/>
  <c r="Q8" i="7" a="1"/>
  <c r="Q8" i="7" s="1"/>
  <c r="L8" i="7" a="1"/>
  <c r="L8" i="7" s="1"/>
  <c r="H8" i="7" a="1"/>
  <c r="H8" i="7" s="1"/>
  <c r="T8" i="7" a="1"/>
  <c r="T8" i="7" s="1"/>
  <c r="K8" i="7" a="1"/>
  <c r="K8" i="7" s="1"/>
  <c r="O8" i="7" a="1"/>
  <c r="O8" i="7" s="1"/>
  <c r="N8" i="7" a="1"/>
  <c r="N8" i="7" s="1"/>
  <c r="F8" i="7" a="1"/>
  <c r="F8" i="7" s="1"/>
  <c r="A9" i="7"/>
  <c r="G15" i="6"/>
  <c r="BP16" i="5"/>
  <c r="BP15" i="5" s="1"/>
  <c r="BN16" i="5"/>
  <c r="BN15" i="5" s="1"/>
  <c r="BL16" i="5"/>
  <c r="BL15" i="5" s="1"/>
  <c r="BJ16" i="5"/>
  <c r="BJ15" i="5" s="1"/>
  <c r="BH16" i="5"/>
  <c r="BH15" i="5" s="1"/>
  <c r="BF16" i="5"/>
  <c r="BF15" i="5" s="1"/>
  <c r="BD16" i="5"/>
  <c r="BD15" i="5" s="1"/>
  <c r="BB16" i="5"/>
  <c r="BB15" i="5" s="1"/>
  <c r="AZ16" i="5"/>
  <c r="AZ15" i="5" s="1"/>
  <c r="AX16" i="5"/>
  <c r="AX15" i="5" s="1"/>
  <c r="AV16" i="5"/>
  <c r="AV15" i="5" s="1"/>
  <c r="AT16" i="5"/>
  <c r="AT15" i="5" s="1"/>
  <c r="AR16" i="5"/>
  <c r="AR15" i="5" s="1"/>
  <c r="AP16" i="5"/>
  <c r="AP15" i="5" s="1"/>
  <c r="AN16" i="5"/>
  <c r="AN15" i="5" s="1"/>
  <c r="AL16" i="5"/>
  <c r="AL15" i="5" s="1"/>
  <c r="AJ16" i="5"/>
  <c r="AJ15" i="5" s="1"/>
  <c r="AH16" i="5"/>
  <c r="AH15" i="5" s="1"/>
  <c r="AF16" i="5"/>
  <c r="AF15" i="5" s="1"/>
  <c r="AD16" i="5"/>
  <c r="AD15" i="5" s="1"/>
  <c r="AB16" i="5"/>
  <c r="AB15" i="5" s="1"/>
  <c r="Z16" i="5"/>
  <c r="Z15" i="5" s="1"/>
  <c r="X16" i="5"/>
  <c r="X15" i="5" s="1"/>
  <c r="V16" i="5"/>
  <c r="V15" i="5" s="1"/>
  <c r="T16" i="5"/>
  <c r="T15" i="5" s="1"/>
  <c r="R16" i="5"/>
  <c r="R15" i="5" s="1"/>
  <c r="P16" i="5"/>
  <c r="P15" i="5" s="1"/>
  <c r="N16" i="5"/>
  <c r="N15" i="5" s="1"/>
  <c r="L16" i="5"/>
  <c r="L15" i="5" s="1"/>
  <c r="J16" i="5"/>
  <c r="J15" i="5" s="1"/>
  <c r="H16" i="5"/>
  <c r="H15" i="5" s="1"/>
  <c r="F16" i="5"/>
  <c r="F15" i="5" s="1"/>
  <c r="D16" i="5"/>
  <c r="D15" i="5" s="1"/>
  <c r="K15" i="5"/>
  <c r="M15" i="5"/>
  <c r="O15" i="5"/>
  <c r="Q15" i="5"/>
  <c r="S15" i="5"/>
  <c r="U15" i="5"/>
  <c r="W15" i="5"/>
  <c r="Y15" i="5"/>
  <c r="AA15" i="5"/>
  <c r="AC15" i="5"/>
  <c r="AE15" i="5"/>
  <c r="AG15" i="5"/>
  <c r="AI15" i="5"/>
  <c r="AK15" i="5"/>
  <c r="AM15" i="5"/>
  <c r="AO15" i="5"/>
  <c r="AQ15" i="5"/>
  <c r="AS15" i="5"/>
  <c r="AU15" i="5"/>
  <c r="AW15" i="5"/>
  <c r="AY15" i="5"/>
  <c r="BA15" i="5"/>
  <c r="BC15" i="5"/>
  <c r="BE15" i="5"/>
  <c r="BG15" i="5"/>
  <c r="BI15" i="5"/>
  <c r="BK15" i="5"/>
  <c r="BM15" i="5"/>
  <c r="BO15" i="5"/>
  <c r="BQ15" i="5"/>
  <c r="G15" i="5"/>
  <c r="I15" i="5"/>
  <c r="E15" i="5"/>
  <c r="C15" i="5"/>
  <c r="AE9" i="7" l="1" a="1"/>
  <c r="AE9" i="7" s="1"/>
  <c r="AB9" i="7" a="1"/>
  <c r="AB9" i="7" s="1"/>
  <c r="AD9" i="7" a="1"/>
  <c r="AD9" i="7" s="1"/>
  <c r="AC9" i="7" a="1"/>
  <c r="AC9" i="7" s="1"/>
  <c r="X9" i="7" a="1"/>
  <c r="X9" i="7" s="1"/>
  <c r="Z9" i="7" a="1"/>
  <c r="Z9" i="7" s="1"/>
  <c r="U9" i="7" a="1"/>
  <c r="U9" i="7" s="1"/>
  <c r="W9" i="7" a="1"/>
  <c r="W9" i="7" s="1"/>
  <c r="R9" i="7" a="1"/>
  <c r="R9" i="7" s="1"/>
  <c r="T9" i="7" a="1"/>
  <c r="T9" i="7" s="1"/>
  <c r="Y9" i="7" a="1"/>
  <c r="Y9" i="7" s="1"/>
  <c r="S9" i="7" a="1"/>
  <c r="S9" i="7" s="1"/>
  <c r="I9" i="7" a="1"/>
  <c r="I9" i="7" s="1"/>
  <c r="K9" i="7" a="1"/>
  <c r="K9" i="7" s="1"/>
  <c r="O9" i="7" a="1"/>
  <c r="O9" i="7" s="1"/>
  <c r="Q9" i="7" a="1"/>
  <c r="Q9" i="7" s="1"/>
  <c r="L9" i="7" a="1"/>
  <c r="L9" i="7" s="1"/>
  <c r="N9" i="7" a="1"/>
  <c r="N9" i="7" s="1"/>
  <c r="H9" i="7" a="1"/>
  <c r="H9" i="7" s="1"/>
  <c r="F9" i="7" a="1"/>
  <c r="F9" i="7" s="1"/>
  <c r="AF9" i="7" a="1"/>
  <c r="AF9" i="7" s="1"/>
  <c r="J9" i="7" a="1"/>
  <c r="J9" i="7" s="1"/>
  <c r="M9" i="7" a="1"/>
  <c r="M9" i="7" s="1"/>
  <c r="G9" i="7" a="1"/>
  <c r="G9" i="7" s="1"/>
  <c r="D9" i="7" a="1"/>
  <c r="D9" i="7" s="1"/>
  <c r="C9" i="7" a="1"/>
  <c r="C9" i="7" s="1"/>
  <c r="AA9" i="7" a="1"/>
  <c r="AA9" i="7" s="1"/>
  <c r="V9" i="7" a="1"/>
  <c r="V9" i="7" s="1"/>
  <c r="P9" i="7" a="1"/>
  <c r="P9" i="7" s="1"/>
  <c r="E9" i="7" a="1"/>
  <c r="E9" i="7" s="1"/>
  <c r="A10" i="7"/>
  <c r="T4" i="3"/>
  <c r="AG14" i="3" s="1"/>
  <c r="AD10" i="7" l="1" a="1"/>
  <c r="AD10" i="7" s="1"/>
  <c r="AF10" i="7" a="1"/>
  <c r="AF10" i="7" s="1"/>
  <c r="AA10" i="7" a="1"/>
  <c r="AA10" i="7" s="1"/>
  <c r="AC10" i="7" a="1"/>
  <c r="AC10" i="7" s="1"/>
  <c r="AE10" i="7" a="1"/>
  <c r="AE10" i="7" s="1"/>
  <c r="Y10" i="7" a="1"/>
  <c r="Y10" i="7" s="1"/>
  <c r="V10" i="7" a="1"/>
  <c r="V10" i="7" s="1"/>
  <c r="S10" i="7" a="1"/>
  <c r="S10" i="7" s="1"/>
  <c r="AB10" i="7" a="1"/>
  <c r="AB10" i="7" s="1"/>
  <c r="Z10" i="7" a="1"/>
  <c r="Z10" i="7" s="1"/>
  <c r="U10" i="7" a="1"/>
  <c r="U10" i="7" s="1"/>
  <c r="T10" i="7" a="1"/>
  <c r="T10" i="7" s="1"/>
  <c r="J10" i="7" a="1"/>
  <c r="J10" i="7" s="1"/>
  <c r="P10" i="7" a="1"/>
  <c r="P10" i="7" s="1"/>
  <c r="M10" i="7" a="1"/>
  <c r="M10" i="7" s="1"/>
  <c r="G10" i="7" a="1"/>
  <c r="G10" i="7" s="1"/>
  <c r="E10" i="7" a="1"/>
  <c r="E10" i="7" s="1"/>
  <c r="D10" i="7" a="1"/>
  <c r="D10" i="7" s="1"/>
  <c r="C10" i="7" a="1"/>
  <c r="C10" i="7" s="1"/>
  <c r="W10" i="7" a="1"/>
  <c r="W10" i="7" s="1"/>
  <c r="R10" i="7" a="1"/>
  <c r="R10" i="7" s="1"/>
  <c r="K10" i="7" a="1"/>
  <c r="K10" i="7" s="1"/>
  <c r="O10" i="7" a="1"/>
  <c r="O10" i="7" s="1"/>
  <c r="N10" i="7" a="1"/>
  <c r="N10" i="7" s="1"/>
  <c r="F10" i="7" a="1"/>
  <c r="F10" i="7" s="1"/>
  <c r="X10" i="7" a="1"/>
  <c r="X10" i="7" s="1"/>
  <c r="I10" i="7" a="1"/>
  <c r="I10" i="7" s="1"/>
  <c r="Q10" i="7" a="1"/>
  <c r="Q10" i="7" s="1"/>
  <c r="L10" i="7" a="1"/>
  <c r="L10" i="7" s="1"/>
  <c r="H10" i="7" a="1"/>
  <c r="H10" i="7" s="1"/>
  <c r="A11" i="7"/>
  <c r="AG19" i="3"/>
  <c r="AG16" i="3"/>
  <c r="AG13" i="3"/>
  <c r="AG12" i="3"/>
  <c r="AG11" i="3"/>
  <c r="AG10" i="3"/>
  <c r="AG9" i="3"/>
  <c r="AG8" i="3"/>
  <c r="AG7" i="3"/>
  <c r="AG6" i="3"/>
  <c r="AG5" i="3"/>
  <c r="AE11" i="7" l="1" a="1"/>
  <c r="AE11" i="7" s="1"/>
  <c r="AB11" i="7" a="1"/>
  <c r="AB11" i="7" s="1"/>
  <c r="AF11" i="7" a="1"/>
  <c r="AF11" i="7" s="1"/>
  <c r="AA11" i="7" a="1"/>
  <c r="AA11" i="7" s="1"/>
  <c r="X11" i="7" a="1"/>
  <c r="X11" i="7" s="1"/>
  <c r="Z11" i="7" a="1"/>
  <c r="Z11" i="7" s="1"/>
  <c r="U11" i="7" a="1"/>
  <c r="U11" i="7" s="1"/>
  <c r="W11" i="7" a="1"/>
  <c r="W11" i="7" s="1"/>
  <c r="R11" i="7" a="1"/>
  <c r="R11" i="7" s="1"/>
  <c r="T11" i="7" a="1"/>
  <c r="T11" i="7" s="1"/>
  <c r="AD11" i="7" a="1"/>
  <c r="AD11" i="7" s="1"/>
  <c r="V11" i="7" a="1"/>
  <c r="V11" i="7" s="1"/>
  <c r="I11" i="7" a="1"/>
  <c r="I11" i="7" s="1"/>
  <c r="K11" i="7" a="1"/>
  <c r="K11" i="7" s="1"/>
  <c r="O11" i="7" a="1"/>
  <c r="O11" i="7" s="1"/>
  <c r="Q11" i="7" a="1"/>
  <c r="Q11" i="7" s="1"/>
  <c r="L11" i="7" a="1"/>
  <c r="L11" i="7" s="1"/>
  <c r="N11" i="7" a="1"/>
  <c r="N11" i="7" s="1"/>
  <c r="H11" i="7" a="1"/>
  <c r="H11" i="7" s="1"/>
  <c r="F11" i="7" a="1"/>
  <c r="F11" i="7" s="1"/>
  <c r="AC11" i="7" a="1"/>
  <c r="AC11" i="7" s="1"/>
  <c r="Y11" i="7" a="1"/>
  <c r="Y11" i="7" s="1"/>
  <c r="P11" i="7" a="1"/>
  <c r="P11" i="7" s="1"/>
  <c r="E11" i="7" a="1"/>
  <c r="E11" i="7" s="1"/>
  <c r="S11" i="7" a="1"/>
  <c r="S11" i="7" s="1"/>
  <c r="J11" i="7" a="1"/>
  <c r="J11" i="7" s="1"/>
  <c r="M11" i="7" a="1"/>
  <c r="M11" i="7" s="1"/>
  <c r="G11" i="7" a="1"/>
  <c r="G11" i="7" s="1"/>
  <c r="D11" i="7" a="1"/>
  <c r="D11" i="7" s="1"/>
  <c r="C11" i="7" a="1"/>
  <c r="C11" i="7" s="1"/>
  <c r="A12" i="7"/>
  <c r="S5" i="3"/>
  <c r="S6" i="3" s="1"/>
  <c r="S7" i="3" s="1"/>
  <c r="S8" i="3" s="1"/>
  <c r="S9" i="3" s="1"/>
  <c r="S10" i="3" s="1"/>
  <c r="S11" i="3" s="1"/>
  <c r="S12" i="3" s="1"/>
  <c r="S13" i="3" s="1"/>
  <c r="S14" i="3" s="1"/>
  <c r="S15" i="3" s="1"/>
  <c r="S16" i="3" s="1"/>
  <c r="S17" i="3" s="1"/>
  <c r="S18" i="3" s="1"/>
  <c r="S19" i="3" s="1"/>
  <c r="S20" i="3" s="1"/>
  <c r="S21" i="3" s="1"/>
  <c r="S22" i="3" s="1"/>
  <c r="S23" i="3" s="1"/>
  <c r="S24" i="3" s="1"/>
  <c r="S25" i="3" s="1"/>
  <c r="S26" i="3" s="1"/>
  <c r="S27" i="3" s="1"/>
  <c r="S28" i="3" s="1"/>
  <c r="S29" i="3" s="1"/>
  <c r="S30" i="3" s="1"/>
  <c r="S31" i="3" s="1"/>
  <c r="S32" i="3" s="1"/>
  <c r="S33" i="3" s="1"/>
  <c r="S34" i="3" s="1"/>
  <c r="S35" i="3" s="1"/>
  <c r="T5" i="3"/>
  <c r="T6" i="3" s="1"/>
  <c r="T7" i="3" s="1"/>
  <c r="T8" i="3" s="1"/>
  <c r="T9" i="3" s="1"/>
  <c r="T10" i="3" s="1"/>
  <c r="T11" i="3" s="1"/>
  <c r="T12" i="3" s="1"/>
  <c r="T13" i="3" s="1"/>
  <c r="T14" i="3" s="1"/>
  <c r="T15" i="3" s="1"/>
  <c r="T16" i="3" s="1"/>
  <c r="T17" i="3" s="1"/>
  <c r="T18" i="3" s="1"/>
  <c r="T19" i="3" s="1"/>
  <c r="T20" i="3" s="1"/>
  <c r="T21" i="3" s="1"/>
  <c r="T22" i="3" s="1"/>
  <c r="T23" i="3" s="1"/>
  <c r="T24" i="3" s="1"/>
  <c r="T25" i="3" s="1"/>
  <c r="T26" i="3" s="1"/>
  <c r="T27" i="3" s="1"/>
  <c r="T28" i="3" s="1"/>
  <c r="T29" i="3" s="1"/>
  <c r="T30" i="3" s="1"/>
  <c r="T31" i="3" s="1"/>
  <c r="S3" i="3"/>
  <c r="N13" i="3"/>
  <c r="N12" i="3"/>
  <c r="N11" i="3"/>
  <c r="N10" i="3"/>
  <c r="N9" i="3"/>
  <c r="N8" i="3"/>
  <c r="N7" i="3"/>
  <c r="N6" i="3"/>
  <c r="N4" i="3"/>
  <c r="N16" i="3" s="1"/>
  <c r="AD12" i="7" l="1" a="1"/>
  <c r="AD12" i="7" s="1"/>
  <c r="AF12" i="7" a="1"/>
  <c r="AF12" i="7" s="1"/>
  <c r="AA12" i="7" a="1"/>
  <c r="AA12" i="7" s="1"/>
  <c r="AC12" i="7" a="1"/>
  <c r="AC12" i="7" s="1"/>
  <c r="AB12" i="7" a="1"/>
  <c r="AB12" i="7" s="1"/>
  <c r="Y12" i="7" a="1"/>
  <c r="Y12" i="7" s="1"/>
  <c r="V12" i="7" a="1"/>
  <c r="V12" i="7" s="1"/>
  <c r="S12" i="7" a="1"/>
  <c r="S12" i="7" s="1"/>
  <c r="X12" i="7" a="1"/>
  <c r="X12" i="7" s="1"/>
  <c r="W12" i="7" a="1"/>
  <c r="W12" i="7" s="1"/>
  <c r="R12" i="7" a="1"/>
  <c r="R12" i="7" s="1"/>
  <c r="J12" i="7" a="1"/>
  <c r="J12" i="7" s="1"/>
  <c r="P12" i="7" a="1"/>
  <c r="P12" i="7" s="1"/>
  <c r="M12" i="7" a="1"/>
  <c r="M12" i="7" s="1"/>
  <c r="G12" i="7" a="1"/>
  <c r="G12" i="7" s="1"/>
  <c r="E12" i="7" a="1"/>
  <c r="E12" i="7" s="1"/>
  <c r="D12" i="7" a="1"/>
  <c r="D12" i="7" s="1"/>
  <c r="C12" i="7" a="1"/>
  <c r="C12" i="7" s="1"/>
  <c r="AE12" i="7" a="1"/>
  <c r="AE12" i="7" s="1"/>
  <c r="T12" i="7" a="1"/>
  <c r="T12" i="7" s="1"/>
  <c r="I12" i="7" a="1"/>
  <c r="I12" i="7" s="1"/>
  <c r="Q12" i="7" a="1"/>
  <c r="Q12" i="7" s="1"/>
  <c r="L12" i="7" a="1"/>
  <c r="L12" i="7" s="1"/>
  <c r="H12" i="7" a="1"/>
  <c r="H12" i="7" s="1"/>
  <c r="Z12" i="7" a="1"/>
  <c r="Z12" i="7" s="1"/>
  <c r="U12" i="7" a="1"/>
  <c r="U12" i="7" s="1"/>
  <c r="K12" i="7" a="1"/>
  <c r="K12" i="7" s="1"/>
  <c r="O12" i="7" a="1"/>
  <c r="O12" i="7" s="1"/>
  <c r="N12" i="7" a="1"/>
  <c r="N12" i="7" s="1"/>
  <c r="F12" i="7" a="1"/>
  <c r="F12" i="7" s="1"/>
  <c r="A13" i="7"/>
  <c r="T32" i="3"/>
  <c r="T33" i="3" s="1"/>
  <c r="T34" i="3" s="1"/>
  <c r="N15" i="3"/>
  <c r="N14" i="3"/>
  <c r="AE13" i="7" l="1" a="1"/>
  <c r="AE13" i="7" s="1"/>
  <c r="AB13" i="7" a="1"/>
  <c r="AB13" i="7" s="1"/>
  <c r="AD13" i="7" a="1"/>
  <c r="AD13" i="7" s="1"/>
  <c r="AC13" i="7" a="1"/>
  <c r="AC13" i="7" s="1"/>
  <c r="X13" i="7" a="1"/>
  <c r="X13" i="7" s="1"/>
  <c r="Z13" i="7" a="1"/>
  <c r="Z13" i="7" s="1"/>
  <c r="U13" i="7" a="1"/>
  <c r="U13" i="7" s="1"/>
  <c r="W13" i="7" a="1"/>
  <c r="W13" i="7" s="1"/>
  <c r="R13" i="7" a="1"/>
  <c r="R13" i="7" s="1"/>
  <c r="T13" i="7" a="1"/>
  <c r="T13" i="7" s="1"/>
  <c r="AF13" i="7" a="1"/>
  <c r="AF13" i="7" s="1"/>
  <c r="AA13" i="7" a="1"/>
  <c r="AA13" i="7" s="1"/>
  <c r="Y13" i="7" a="1"/>
  <c r="Y13" i="7" s="1"/>
  <c r="S13" i="7" a="1"/>
  <c r="S13" i="7" s="1"/>
  <c r="I13" i="7" a="1"/>
  <c r="I13" i="7" s="1"/>
  <c r="K13" i="7" a="1"/>
  <c r="K13" i="7" s="1"/>
  <c r="O13" i="7" a="1"/>
  <c r="O13" i="7" s="1"/>
  <c r="Q13" i="7" a="1"/>
  <c r="Q13" i="7" s="1"/>
  <c r="L13" i="7" a="1"/>
  <c r="L13" i="7" s="1"/>
  <c r="N13" i="7" a="1"/>
  <c r="N13" i="7" s="1"/>
  <c r="H13" i="7" a="1"/>
  <c r="H13" i="7" s="1"/>
  <c r="F13" i="7" a="1"/>
  <c r="F13" i="7" s="1"/>
  <c r="V13" i="7" a="1"/>
  <c r="V13" i="7" s="1"/>
  <c r="J13" i="7" a="1"/>
  <c r="J13" i="7" s="1"/>
  <c r="M13" i="7" a="1"/>
  <c r="M13" i="7" s="1"/>
  <c r="G13" i="7" a="1"/>
  <c r="G13" i="7" s="1"/>
  <c r="D13" i="7" a="1"/>
  <c r="D13" i="7" s="1"/>
  <c r="C13" i="7" a="1"/>
  <c r="C13" i="7" s="1"/>
  <c r="P13" i="7" a="1"/>
  <c r="P13" i="7" s="1"/>
  <c r="E13" i="7" a="1"/>
  <c r="E13" i="7" s="1"/>
  <c r="A14" i="7"/>
  <c r="C14" i="7" s="1" a="1"/>
  <c r="C14" i="7" s="1"/>
  <c r="T35" i="3"/>
  <c r="B4" i="3"/>
  <c r="B5" i="3" s="1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AD14" i="7" l="1" a="1"/>
  <c r="AD14" i="7" s="1"/>
  <c r="AF14" i="7" a="1"/>
  <c r="AF14" i="7" s="1"/>
  <c r="AA14" i="7" a="1"/>
  <c r="AA14" i="7" s="1"/>
  <c r="AC14" i="7" a="1"/>
  <c r="AC14" i="7" s="1"/>
  <c r="AE14" i="7" a="1"/>
  <c r="AE14" i="7" s="1"/>
  <c r="Y14" i="7" a="1"/>
  <c r="Y14" i="7" s="1"/>
  <c r="V14" i="7" a="1"/>
  <c r="V14" i="7" s="1"/>
  <c r="S14" i="7" a="1"/>
  <c r="S14" i="7" s="1"/>
  <c r="Z14" i="7" a="1"/>
  <c r="Z14" i="7" s="1"/>
  <c r="U14" i="7" a="1"/>
  <c r="U14" i="7" s="1"/>
  <c r="T14" i="7" a="1"/>
  <c r="T14" i="7" s="1"/>
  <c r="J14" i="7" a="1"/>
  <c r="J14" i="7" s="1"/>
  <c r="P14" i="7" a="1"/>
  <c r="P14" i="7" s="1"/>
  <c r="M14" i="7" a="1"/>
  <c r="M14" i="7" s="1"/>
  <c r="G14" i="7" a="1"/>
  <c r="G14" i="7" s="1"/>
  <c r="E14" i="7" a="1"/>
  <c r="E14" i="7" s="1"/>
  <c r="D14" i="7" a="1"/>
  <c r="D14" i="7" s="1"/>
  <c r="X14" i="7" a="1"/>
  <c r="X14" i="7" s="1"/>
  <c r="K14" i="7" a="1"/>
  <c r="K14" i="7" s="1"/>
  <c r="O14" i="7" a="1"/>
  <c r="O14" i="7" s="1"/>
  <c r="N14" i="7" a="1"/>
  <c r="N14" i="7" s="1"/>
  <c r="F14" i="7" a="1"/>
  <c r="F14" i="7" s="1"/>
  <c r="AB14" i="7" a="1"/>
  <c r="AB14" i="7" s="1"/>
  <c r="W14" i="7" a="1"/>
  <c r="W14" i="7" s="1"/>
  <c r="R14" i="7" a="1"/>
  <c r="R14" i="7" s="1"/>
  <c r="I14" i="7" a="1"/>
  <c r="I14" i="7" s="1"/>
  <c r="Q14" i="7" a="1"/>
  <c r="Q14" i="7" s="1"/>
  <c r="L14" i="7" a="1"/>
  <c r="L14" i="7" s="1"/>
  <c r="H14" i="7" a="1"/>
  <c r="H14" i="7" s="1"/>
  <c r="A15" i="7"/>
  <c r="C15" i="7" s="1" a="1"/>
  <c r="C15" i="7" s="1"/>
  <c r="A3" i="3"/>
  <c r="A5" i="3"/>
  <c r="AE15" i="7" l="1" a="1"/>
  <c r="AE15" i="7" s="1"/>
  <c r="AB15" i="7" a="1"/>
  <c r="AB15" i="7" s="1"/>
  <c r="AF15" i="7" a="1"/>
  <c r="AF15" i="7" s="1"/>
  <c r="AA15" i="7" a="1"/>
  <c r="AA15" i="7" s="1"/>
  <c r="X15" i="7" a="1"/>
  <c r="X15" i="7" s="1"/>
  <c r="Z15" i="7" a="1"/>
  <c r="Z15" i="7" s="1"/>
  <c r="U15" i="7" a="1"/>
  <c r="U15" i="7" s="1"/>
  <c r="W15" i="7" a="1"/>
  <c r="W15" i="7" s="1"/>
  <c r="R15" i="7" a="1"/>
  <c r="R15" i="7" s="1"/>
  <c r="T15" i="7" a="1"/>
  <c r="T15" i="7" s="1"/>
  <c r="AC15" i="7" a="1"/>
  <c r="AC15" i="7" s="1"/>
  <c r="V15" i="7" a="1"/>
  <c r="V15" i="7" s="1"/>
  <c r="I15" i="7" a="1"/>
  <c r="I15" i="7" s="1"/>
  <c r="K15" i="7" a="1"/>
  <c r="K15" i="7" s="1"/>
  <c r="O15" i="7" a="1"/>
  <c r="O15" i="7" s="1"/>
  <c r="Q15" i="7" a="1"/>
  <c r="Q15" i="7" s="1"/>
  <c r="L15" i="7" a="1"/>
  <c r="L15" i="7" s="1"/>
  <c r="N15" i="7" a="1"/>
  <c r="N15" i="7" s="1"/>
  <c r="H15" i="7" a="1"/>
  <c r="H15" i="7" s="1"/>
  <c r="F15" i="7" a="1"/>
  <c r="F15" i="7" s="1"/>
  <c r="AD15" i="7" a="1"/>
  <c r="AD15" i="7" s="1"/>
  <c r="S15" i="7" a="1"/>
  <c r="S15" i="7" s="1"/>
  <c r="P15" i="7" a="1"/>
  <c r="P15" i="7" s="1"/>
  <c r="E15" i="7" a="1"/>
  <c r="E15" i="7" s="1"/>
  <c r="Y15" i="7" a="1"/>
  <c r="Y15" i="7" s="1"/>
  <c r="J15" i="7" a="1"/>
  <c r="J15" i="7" s="1"/>
  <c r="M15" i="7" a="1"/>
  <c r="M15" i="7" s="1"/>
  <c r="G15" i="7" a="1"/>
  <c r="G15" i="7" s="1"/>
  <c r="D15" i="7" a="1"/>
  <c r="D15" i="7" s="1"/>
  <c r="A16" i="7"/>
  <c r="C16" i="7" s="1" a="1"/>
  <c r="C16" i="7" s="1"/>
  <c r="E5" i="3" a="1"/>
  <c r="E5" i="3" s="1"/>
  <c r="G5" i="3" a="1"/>
  <c r="G5" i="3" s="1"/>
  <c r="I5" i="3" a="1"/>
  <c r="I5" i="3" s="1"/>
  <c r="K5" i="3" a="1"/>
  <c r="K5" i="3" s="1"/>
  <c r="C5" i="3" a="1"/>
  <c r="C5" i="3" s="1"/>
  <c r="D5" i="3" a="1"/>
  <c r="D5" i="3" s="1"/>
  <c r="H5" i="3" a="1"/>
  <c r="H5" i="3" s="1"/>
  <c r="L5" i="3" a="1"/>
  <c r="L5" i="3" s="1"/>
  <c r="F5" i="3" a="1"/>
  <c r="F5" i="3" s="1"/>
  <c r="J5" i="3" a="1"/>
  <c r="J5" i="3" s="1"/>
  <c r="W5" i="3" a="1"/>
  <c r="W5" i="3" s="1"/>
  <c r="Y5" i="3" a="1"/>
  <c r="Y5" i="3" s="1"/>
  <c r="AA5" i="3" a="1"/>
  <c r="AA5" i="3" s="1"/>
  <c r="AC5" i="3" a="1"/>
  <c r="AC5" i="3" s="1"/>
  <c r="U5" i="3" a="1"/>
  <c r="U5" i="3" s="1"/>
  <c r="V5" i="3" a="1"/>
  <c r="V5" i="3" s="1"/>
  <c r="X5" i="3" a="1"/>
  <c r="X5" i="3" s="1"/>
  <c r="Z5" i="3" a="1"/>
  <c r="Z5" i="3" s="1"/>
  <c r="AB5" i="3" a="1"/>
  <c r="AB5" i="3" s="1"/>
  <c r="AD5" i="3" a="1"/>
  <c r="AD5" i="3" s="1"/>
  <c r="A6" i="3"/>
  <c r="AD16" i="7" l="1" a="1"/>
  <c r="AD16" i="7" s="1"/>
  <c r="AF16" i="7" a="1"/>
  <c r="AF16" i="7" s="1"/>
  <c r="AA16" i="7" a="1"/>
  <c r="AA16" i="7" s="1"/>
  <c r="AC16" i="7" a="1"/>
  <c r="AC16" i="7" s="1"/>
  <c r="AB16" i="7" a="1"/>
  <c r="AB16" i="7" s="1"/>
  <c r="Y16" i="7" a="1"/>
  <c r="Y16" i="7" s="1"/>
  <c r="V16" i="7" a="1"/>
  <c r="V16" i="7" s="1"/>
  <c r="S16" i="7" a="1"/>
  <c r="S16" i="7" s="1"/>
  <c r="AE16" i="7" a="1"/>
  <c r="AE16" i="7" s="1"/>
  <c r="X16" i="7" a="1"/>
  <c r="X16" i="7" s="1"/>
  <c r="W16" i="7" a="1"/>
  <c r="W16" i="7" s="1"/>
  <c r="R16" i="7" a="1"/>
  <c r="R16" i="7" s="1"/>
  <c r="J16" i="7" a="1"/>
  <c r="J16" i="7" s="1"/>
  <c r="P16" i="7" a="1"/>
  <c r="P16" i="7" s="1"/>
  <c r="M16" i="7" a="1"/>
  <c r="M16" i="7" s="1"/>
  <c r="G16" i="7" a="1"/>
  <c r="G16" i="7" s="1"/>
  <c r="E16" i="7" a="1"/>
  <c r="E16" i="7" s="1"/>
  <c r="D16" i="7" a="1"/>
  <c r="D16" i="7" s="1"/>
  <c r="Z16" i="7" a="1"/>
  <c r="Z16" i="7" s="1"/>
  <c r="U16" i="7" a="1"/>
  <c r="U16" i="7" s="1"/>
  <c r="I16" i="7" a="1"/>
  <c r="I16" i="7" s="1"/>
  <c r="Q16" i="7" a="1"/>
  <c r="Q16" i="7" s="1"/>
  <c r="L16" i="7" a="1"/>
  <c r="L16" i="7" s="1"/>
  <c r="H16" i="7" a="1"/>
  <c r="H16" i="7" s="1"/>
  <c r="T16" i="7" a="1"/>
  <c r="T16" i="7" s="1"/>
  <c r="K16" i="7" a="1"/>
  <c r="K16" i="7" s="1"/>
  <c r="O16" i="7" a="1"/>
  <c r="O16" i="7" s="1"/>
  <c r="N16" i="7" a="1"/>
  <c r="N16" i="7" s="1"/>
  <c r="F16" i="7" a="1"/>
  <c r="F16" i="7" s="1"/>
  <c r="A17" i="7"/>
  <c r="C17" i="7" s="1" a="1"/>
  <c r="C17" i="7" s="1"/>
  <c r="C6" i="3" a="1"/>
  <c r="C6" i="3" s="1"/>
  <c r="E6" i="3" a="1"/>
  <c r="E6" i="3" s="1"/>
  <c r="G6" i="3" a="1"/>
  <c r="G6" i="3" s="1"/>
  <c r="I6" i="3" a="1"/>
  <c r="I6" i="3" s="1"/>
  <c r="K6" i="3" a="1"/>
  <c r="K6" i="3" s="1"/>
  <c r="D6" i="3" a="1"/>
  <c r="D6" i="3" s="1"/>
  <c r="H6" i="3" a="1"/>
  <c r="H6" i="3" s="1"/>
  <c r="L6" i="3" a="1"/>
  <c r="L6" i="3" s="1"/>
  <c r="F6" i="3" a="1"/>
  <c r="F6" i="3" s="1"/>
  <c r="J6" i="3" a="1"/>
  <c r="J6" i="3" s="1"/>
  <c r="V6" i="3" a="1"/>
  <c r="V6" i="3" s="1"/>
  <c r="X6" i="3" a="1"/>
  <c r="X6" i="3" s="1"/>
  <c r="Z6" i="3" a="1"/>
  <c r="Z6" i="3" s="1"/>
  <c r="AB6" i="3" a="1"/>
  <c r="AB6" i="3" s="1"/>
  <c r="AD6" i="3" a="1"/>
  <c r="AD6" i="3" s="1"/>
  <c r="U6" i="3" a="1"/>
  <c r="U6" i="3" s="1"/>
  <c r="W6" i="3" a="1"/>
  <c r="W6" i="3" s="1"/>
  <c r="Y6" i="3" a="1"/>
  <c r="Y6" i="3" s="1"/>
  <c r="AA6" i="3" a="1"/>
  <c r="AA6" i="3" s="1"/>
  <c r="AC6" i="3" a="1"/>
  <c r="AC6" i="3" s="1"/>
  <c r="A7" i="3"/>
  <c r="AE17" i="7" l="1" a="1"/>
  <c r="AE17" i="7" s="1"/>
  <c r="AB17" i="7" a="1"/>
  <c r="AB17" i="7" s="1"/>
  <c r="AD17" i="7" a="1"/>
  <c r="AD17" i="7" s="1"/>
  <c r="AC17" i="7" a="1"/>
  <c r="AC17" i="7" s="1"/>
  <c r="X17" i="7" a="1"/>
  <c r="X17" i="7" s="1"/>
  <c r="Z17" i="7" a="1"/>
  <c r="Z17" i="7" s="1"/>
  <c r="U17" i="7" a="1"/>
  <c r="U17" i="7" s="1"/>
  <c r="W17" i="7" a="1"/>
  <c r="W17" i="7" s="1"/>
  <c r="R17" i="7" a="1"/>
  <c r="R17" i="7" s="1"/>
  <c r="T17" i="7" a="1"/>
  <c r="T17" i="7" s="1"/>
  <c r="Y17" i="7" a="1"/>
  <c r="Y17" i="7" s="1"/>
  <c r="S17" i="7" a="1"/>
  <c r="S17" i="7" s="1"/>
  <c r="I17" i="7" a="1"/>
  <c r="I17" i="7" s="1"/>
  <c r="K17" i="7" a="1"/>
  <c r="K17" i="7" s="1"/>
  <c r="O17" i="7" a="1"/>
  <c r="O17" i="7" s="1"/>
  <c r="Q17" i="7" a="1"/>
  <c r="Q17" i="7" s="1"/>
  <c r="L17" i="7" a="1"/>
  <c r="L17" i="7" s="1"/>
  <c r="N17" i="7" a="1"/>
  <c r="N17" i="7" s="1"/>
  <c r="H17" i="7" a="1"/>
  <c r="H17" i="7" s="1"/>
  <c r="F17" i="7" a="1"/>
  <c r="F17" i="7" s="1"/>
  <c r="AA17" i="7" a="1"/>
  <c r="AA17" i="7" s="1"/>
  <c r="J17" i="7" a="1"/>
  <c r="J17" i="7" s="1"/>
  <c r="M17" i="7" a="1"/>
  <c r="M17" i="7" s="1"/>
  <c r="G17" i="7" a="1"/>
  <c r="G17" i="7" s="1"/>
  <c r="D17" i="7" a="1"/>
  <c r="D17" i="7" s="1"/>
  <c r="AF17" i="7" a="1"/>
  <c r="AF17" i="7" s="1"/>
  <c r="V17" i="7" a="1"/>
  <c r="V17" i="7" s="1"/>
  <c r="P17" i="7" a="1"/>
  <c r="P17" i="7" s="1"/>
  <c r="E17" i="7" a="1"/>
  <c r="E17" i="7" s="1"/>
  <c r="A18" i="7"/>
  <c r="C18" i="7" s="1" a="1"/>
  <c r="C18" i="7" s="1"/>
  <c r="C7" i="3" a="1"/>
  <c r="C7" i="3" s="1"/>
  <c r="E7" i="3" a="1"/>
  <c r="E7" i="3" s="1"/>
  <c r="G7" i="3" a="1"/>
  <c r="G7" i="3" s="1"/>
  <c r="I7" i="3" a="1"/>
  <c r="I7" i="3" s="1"/>
  <c r="K7" i="3" a="1"/>
  <c r="K7" i="3" s="1"/>
  <c r="F7" i="3" a="1"/>
  <c r="F7" i="3" s="1"/>
  <c r="J7" i="3" a="1"/>
  <c r="J7" i="3" s="1"/>
  <c r="D7" i="3" a="1"/>
  <c r="D7" i="3" s="1"/>
  <c r="H7" i="3" a="1"/>
  <c r="H7" i="3" s="1"/>
  <c r="L7" i="3" a="1"/>
  <c r="L7" i="3" s="1"/>
  <c r="V7" i="3" a="1"/>
  <c r="V7" i="3" s="1"/>
  <c r="X7" i="3" a="1"/>
  <c r="X7" i="3" s="1"/>
  <c r="Z7" i="3" a="1"/>
  <c r="Z7" i="3" s="1"/>
  <c r="AB7" i="3" a="1"/>
  <c r="AB7" i="3" s="1"/>
  <c r="AD7" i="3" a="1"/>
  <c r="AD7" i="3" s="1"/>
  <c r="U7" i="3" a="1"/>
  <c r="U7" i="3" s="1"/>
  <c r="W7" i="3" a="1"/>
  <c r="W7" i="3" s="1"/>
  <c r="Y7" i="3" a="1"/>
  <c r="Y7" i="3" s="1"/>
  <c r="AA7" i="3" a="1"/>
  <c r="AA7" i="3" s="1"/>
  <c r="AC7" i="3" a="1"/>
  <c r="AC7" i="3" s="1"/>
  <c r="A8" i="3"/>
  <c r="AD18" i="7" l="1" a="1"/>
  <c r="AD18" i="7" s="1"/>
  <c r="AF18" i="7" a="1"/>
  <c r="AF18" i="7" s="1"/>
  <c r="AA18" i="7" a="1"/>
  <c r="AA18" i="7" s="1"/>
  <c r="AC18" i="7" a="1"/>
  <c r="AC18" i="7" s="1"/>
  <c r="AE18" i="7" a="1"/>
  <c r="AE18" i="7" s="1"/>
  <c r="Y18" i="7" a="1"/>
  <c r="Y18" i="7" s="1"/>
  <c r="V18" i="7" a="1"/>
  <c r="V18" i="7" s="1"/>
  <c r="S18" i="7" a="1"/>
  <c r="S18" i="7" s="1"/>
  <c r="AB18" i="7" a="1"/>
  <c r="AB18" i="7" s="1"/>
  <c r="Z18" i="7" a="1"/>
  <c r="Z18" i="7" s="1"/>
  <c r="U18" i="7" a="1"/>
  <c r="U18" i="7" s="1"/>
  <c r="T18" i="7" a="1"/>
  <c r="T18" i="7" s="1"/>
  <c r="J18" i="7" a="1"/>
  <c r="J18" i="7" s="1"/>
  <c r="P18" i="7" a="1"/>
  <c r="P18" i="7" s="1"/>
  <c r="M18" i="7" a="1"/>
  <c r="M18" i="7" s="1"/>
  <c r="G18" i="7" a="1"/>
  <c r="G18" i="7" s="1"/>
  <c r="E18" i="7" a="1"/>
  <c r="E18" i="7" s="1"/>
  <c r="D18" i="7" a="1"/>
  <c r="D18" i="7" s="1"/>
  <c r="W18" i="7" a="1"/>
  <c r="W18" i="7" s="1"/>
  <c r="R18" i="7" a="1"/>
  <c r="R18" i="7" s="1"/>
  <c r="K18" i="7" a="1"/>
  <c r="K18" i="7" s="1"/>
  <c r="O18" i="7" a="1"/>
  <c r="O18" i="7" s="1"/>
  <c r="N18" i="7" a="1"/>
  <c r="N18" i="7" s="1"/>
  <c r="F18" i="7" a="1"/>
  <c r="F18" i="7" s="1"/>
  <c r="X18" i="7" a="1"/>
  <c r="X18" i="7" s="1"/>
  <c r="I18" i="7" a="1"/>
  <c r="I18" i="7" s="1"/>
  <c r="Q18" i="7" a="1"/>
  <c r="Q18" i="7" s="1"/>
  <c r="L18" i="7" a="1"/>
  <c r="L18" i="7" s="1"/>
  <c r="H18" i="7" a="1"/>
  <c r="H18" i="7" s="1"/>
  <c r="A19" i="7"/>
  <c r="C19" i="7" s="1" a="1"/>
  <c r="C19" i="7" s="1"/>
  <c r="C8" i="3" a="1"/>
  <c r="C8" i="3" s="1"/>
  <c r="E8" i="3" a="1"/>
  <c r="E8" i="3" s="1"/>
  <c r="G8" i="3" a="1"/>
  <c r="G8" i="3" s="1"/>
  <c r="I8" i="3" a="1"/>
  <c r="I8" i="3" s="1"/>
  <c r="K8" i="3" a="1"/>
  <c r="K8" i="3" s="1"/>
  <c r="D8" i="3" a="1"/>
  <c r="D8" i="3" s="1"/>
  <c r="H8" i="3" a="1"/>
  <c r="H8" i="3" s="1"/>
  <c r="L8" i="3" a="1"/>
  <c r="L8" i="3" s="1"/>
  <c r="F8" i="3" a="1"/>
  <c r="F8" i="3" s="1"/>
  <c r="J8" i="3" a="1"/>
  <c r="J8" i="3" s="1"/>
  <c r="W8" i="3" a="1"/>
  <c r="W8" i="3" s="1"/>
  <c r="V8" i="3" a="1"/>
  <c r="V8" i="3" s="1"/>
  <c r="Y8" i="3" a="1"/>
  <c r="Y8" i="3" s="1"/>
  <c r="AA8" i="3" a="1"/>
  <c r="AA8" i="3" s="1"/>
  <c r="AC8" i="3" a="1"/>
  <c r="AC8" i="3" s="1"/>
  <c r="U8" i="3" a="1"/>
  <c r="U8" i="3" s="1"/>
  <c r="X8" i="3" a="1"/>
  <c r="X8" i="3" s="1"/>
  <c r="Z8" i="3" a="1"/>
  <c r="Z8" i="3" s="1"/>
  <c r="AB8" i="3" a="1"/>
  <c r="AB8" i="3" s="1"/>
  <c r="AD8" i="3" a="1"/>
  <c r="AD8" i="3" s="1"/>
  <c r="A9" i="3"/>
  <c r="AE19" i="7" l="1" a="1"/>
  <c r="AE19" i="7" s="1"/>
  <c r="AB19" i="7" a="1"/>
  <c r="AB19" i="7" s="1"/>
  <c r="AF19" i="7" a="1"/>
  <c r="AF19" i="7" s="1"/>
  <c r="AA19" i="7" a="1"/>
  <c r="AA19" i="7" s="1"/>
  <c r="X19" i="7" a="1"/>
  <c r="X19" i="7" s="1"/>
  <c r="Z19" i="7" a="1"/>
  <c r="Z19" i="7" s="1"/>
  <c r="U19" i="7" a="1"/>
  <c r="U19" i="7" s="1"/>
  <c r="W19" i="7" a="1"/>
  <c r="W19" i="7" s="1"/>
  <c r="R19" i="7" a="1"/>
  <c r="R19" i="7" s="1"/>
  <c r="T19" i="7" a="1"/>
  <c r="T19" i="7" s="1"/>
  <c r="AD19" i="7" a="1"/>
  <c r="AD19" i="7" s="1"/>
  <c r="V19" i="7" a="1"/>
  <c r="V19" i="7" s="1"/>
  <c r="I19" i="7" a="1"/>
  <c r="I19" i="7" s="1"/>
  <c r="K19" i="7" a="1"/>
  <c r="K19" i="7" s="1"/>
  <c r="O19" i="7" a="1"/>
  <c r="O19" i="7" s="1"/>
  <c r="Q19" i="7" a="1"/>
  <c r="Q19" i="7" s="1"/>
  <c r="L19" i="7" a="1"/>
  <c r="L19" i="7" s="1"/>
  <c r="N19" i="7" a="1"/>
  <c r="N19" i="7" s="1"/>
  <c r="H19" i="7" a="1"/>
  <c r="H19" i="7" s="1"/>
  <c r="F19" i="7" a="1"/>
  <c r="F19" i="7" s="1"/>
  <c r="Y19" i="7" a="1"/>
  <c r="Y19" i="7" s="1"/>
  <c r="P19" i="7" a="1"/>
  <c r="P19" i="7" s="1"/>
  <c r="E19" i="7" a="1"/>
  <c r="E19" i="7" s="1"/>
  <c r="AC19" i="7" a="1"/>
  <c r="AC19" i="7" s="1"/>
  <c r="S19" i="7" a="1"/>
  <c r="S19" i="7" s="1"/>
  <c r="J19" i="7" a="1"/>
  <c r="J19" i="7" s="1"/>
  <c r="M19" i="7" a="1"/>
  <c r="M19" i="7" s="1"/>
  <c r="G19" i="7" a="1"/>
  <c r="G19" i="7" s="1"/>
  <c r="D19" i="7" a="1"/>
  <c r="D19" i="7" s="1"/>
  <c r="A20" i="7"/>
  <c r="C20" i="7" s="1" a="1"/>
  <c r="C20" i="7" s="1"/>
  <c r="C9" i="3" a="1"/>
  <c r="C9" i="3" s="1"/>
  <c r="E9" i="3" a="1"/>
  <c r="E9" i="3" s="1"/>
  <c r="G9" i="3" a="1"/>
  <c r="G9" i="3" s="1"/>
  <c r="I9" i="3" a="1"/>
  <c r="I9" i="3" s="1"/>
  <c r="K9" i="3" a="1"/>
  <c r="K9" i="3" s="1"/>
  <c r="F9" i="3" a="1"/>
  <c r="F9" i="3" s="1"/>
  <c r="J9" i="3" a="1"/>
  <c r="J9" i="3" s="1"/>
  <c r="D9" i="3" a="1"/>
  <c r="D9" i="3" s="1"/>
  <c r="H9" i="3" a="1"/>
  <c r="H9" i="3" s="1"/>
  <c r="L9" i="3" a="1"/>
  <c r="L9" i="3" s="1"/>
  <c r="U9" i="3" a="1"/>
  <c r="U9" i="3" s="1"/>
  <c r="W9" i="3" a="1"/>
  <c r="W9" i="3" s="1"/>
  <c r="Y9" i="3" a="1"/>
  <c r="Y9" i="3" s="1"/>
  <c r="AA9" i="3" a="1"/>
  <c r="AA9" i="3" s="1"/>
  <c r="AC9" i="3" a="1"/>
  <c r="AC9" i="3" s="1"/>
  <c r="V9" i="3" a="1"/>
  <c r="V9" i="3" s="1"/>
  <c r="X9" i="3" a="1"/>
  <c r="X9" i="3" s="1"/>
  <c r="Z9" i="3" a="1"/>
  <c r="Z9" i="3" s="1"/>
  <c r="AB9" i="3" a="1"/>
  <c r="AB9" i="3" s="1"/>
  <c r="AD9" i="3" a="1"/>
  <c r="AD9" i="3" s="1"/>
  <c r="A10" i="3"/>
  <c r="AD20" i="7" l="1" a="1"/>
  <c r="AD20" i="7" s="1"/>
  <c r="AF20" i="7" a="1"/>
  <c r="AF20" i="7" s="1"/>
  <c r="AA20" i="7" a="1"/>
  <c r="AA20" i="7" s="1"/>
  <c r="AC20" i="7" a="1"/>
  <c r="AC20" i="7" s="1"/>
  <c r="AB20" i="7" a="1"/>
  <c r="AB20" i="7" s="1"/>
  <c r="Y20" i="7" a="1"/>
  <c r="Y20" i="7" s="1"/>
  <c r="V20" i="7" a="1"/>
  <c r="V20" i="7" s="1"/>
  <c r="S20" i="7" a="1"/>
  <c r="S20" i="7" s="1"/>
  <c r="X20" i="7" a="1"/>
  <c r="X20" i="7" s="1"/>
  <c r="W20" i="7" a="1"/>
  <c r="W20" i="7" s="1"/>
  <c r="R20" i="7" a="1"/>
  <c r="R20" i="7" s="1"/>
  <c r="J20" i="7" a="1"/>
  <c r="J20" i="7" s="1"/>
  <c r="P20" i="7" a="1"/>
  <c r="P20" i="7" s="1"/>
  <c r="M20" i="7" a="1"/>
  <c r="M20" i="7" s="1"/>
  <c r="G20" i="7" a="1"/>
  <c r="G20" i="7" s="1"/>
  <c r="E20" i="7" a="1"/>
  <c r="E20" i="7" s="1"/>
  <c r="D20" i="7" a="1"/>
  <c r="D20" i="7" s="1"/>
  <c r="AE20" i="7" a="1"/>
  <c r="AE20" i="7" s="1"/>
  <c r="T20" i="7" a="1"/>
  <c r="T20" i="7" s="1"/>
  <c r="I20" i="7" a="1"/>
  <c r="I20" i="7" s="1"/>
  <c r="Q20" i="7" a="1"/>
  <c r="Q20" i="7" s="1"/>
  <c r="L20" i="7" a="1"/>
  <c r="L20" i="7" s="1"/>
  <c r="H20" i="7" a="1"/>
  <c r="H20" i="7" s="1"/>
  <c r="Z20" i="7" a="1"/>
  <c r="Z20" i="7" s="1"/>
  <c r="U20" i="7" a="1"/>
  <c r="U20" i="7" s="1"/>
  <c r="K20" i="7" a="1"/>
  <c r="K20" i="7" s="1"/>
  <c r="O20" i="7" a="1"/>
  <c r="O20" i="7" s="1"/>
  <c r="N20" i="7" a="1"/>
  <c r="N20" i="7" s="1"/>
  <c r="F20" i="7" a="1"/>
  <c r="F20" i="7" s="1"/>
  <c r="A21" i="7"/>
  <c r="C21" i="7" s="1" a="1"/>
  <c r="C21" i="7" s="1"/>
  <c r="C10" i="3" a="1"/>
  <c r="C10" i="3" s="1"/>
  <c r="E10" i="3" a="1"/>
  <c r="E10" i="3" s="1"/>
  <c r="G10" i="3" a="1"/>
  <c r="G10" i="3" s="1"/>
  <c r="I10" i="3" a="1"/>
  <c r="I10" i="3" s="1"/>
  <c r="K10" i="3" a="1"/>
  <c r="K10" i="3" s="1"/>
  <c r="D10" i="3" a="1"/>
  <c r="D10" i="3" s="1"/>
  <c r="H10" i="3" a="1"/>
  <c r="H10" i="3" s="1"/>
  <c r="L10" i="3" a="1"/>
  <c r="L10" i="3" s="1"/>
  <c r="F10" i="3" a="1"/>
  <c r="F10" i="3" s="1"/>
  <c r="J10" i="3" a="1"/>
  <c r="J10" i="3" s="1"/>
  <c r="X10" i="3" a="1"/>
  <c r="X10" i="3" s="1"/>
  <c r="U10" i="3" a="1"/>
  <c r="U10" i="3" s="1"/>
  <c r="W10" i="3" a="1"/>
  <c r="W10" i="3" s="1"/>
  <c r="Z10" i="3" a="1"/>
  <c r="Z10" i="3" s="1"/>
  <c r="AB10" i="3" a="1"/>
  <c r="AB10" i="3" s="1"/>
  <c r="AD10" i="3" a="1"/>
  <c r="AD10" i="3" s="1"/>
  <c r="V10" i="3" a="1"/>
  <c r="V10" i="3" s="1"/>
  <c r="Y10" i="3" a="1"/>
  <c r="Y10" i="3" s="1"/>
  <c r="AA10" i="3" a="1"/>
  <c r="AA10" i="3" s="1"/>
  <c r="AC10" i="3" a="1"/>
  <c r="AC10" i="3" s="1"/>
  <c r="A11" i="3"/>
  <c r="AE21" i="7" l="1" a="1"/>
  <c r="AE21" i="7" s="1"/>
  <c r="AB21" i="7" a="1"/>
  <c r="AB21" i="7" s="1"/>
  <c r="AD21" i="7" a="1"/>
  <c r="AD21" i="7" s="1"/>
  <c r="AC21" i="7" a="1"/>
  <c r="AC21" i="7" s="1"/>
  <c r="X21" i="7" a="1"/>
  <c r="X21" i="7" s="1"/>
  <c r="Z21" i="7" a="1"/>
  <c r="Z21" i="7" s="1"/>
  <c r="U21" i="7" a="1"/>
  <c r="U21" i="7" s="1"/>
  <c r="W21" i="7" a="1"/>
  <c r="W21" i="7" s="1"/>
  <c r="R21" i="7" a="1"/>
  <c r="R21" i="7" s="1"/>
  <c r="T21" i="7" a="1"/>
  <c r="T21" i="7" s="1"/>
  <c r="AF21" i="7" a="1"/>
  <c r="AF21" i="7" s="1"/>
  <c r="AA21" i="7" a="1"/>
  <c r="AA21" i="7" s="1"/>
  <c r="Y21" i="7" a="1"/>
  <c r="Y21" i="7" s="1"/>
  <c r="S21" i="7" a="1"/>
  <c r="S21" i="7" s="1"/>
  <c r="I21" i="7" a="1"/>
  <c r="I21" i="7" s="1"/>
  <c r="K21" i="7" a="1"/>
  <c r="K21" i="7" s="1"/>
  <c r="O21" i="7" a="1"/>
  <c r="O21" i="7" s="1"/>
  <c r="Q21" i="7" a="1"/>
  <c r="Q21" i="7" s="1"/>
  <c r="L21" i="7" a="1"/>
  <c r="L21" i="7" s="1"/>
  <c r="N21" i="7" a="1"/>
  <c r="N21" i="7" s="1"/>
  <c r="H21" i="7" a="1"/>
  <c r="H21" i="7" s="1"/>
  <c r="F21" i="7" a="1"/>
  <c r="F21" i="7" s="1"/>
  <c r="V21" i="7" a="1"/>
  <c r="V21" i="7" s="1"/>
  <c r="J21" i="7" a="1"/>
  <c r="J21" i="7" s="1"/>
  <c r="M21" i="7" a="1"/>
  <c r="M21" i="7" s="1"/>
  <c r="G21" i="7" a="1"/>
  <c r="G21" i="7" s="1"/>
  <c r="D21" i="7" a="1"/>
  <c r="D21" i="7" s="1"/>
  <c r="P21" i="7" a="1"/>
  <c r="P21" i="7" s="1"/>
  <c r="E21" i="7" a="1"/>
  <c r="E21" i="7" s="1"/>
  <c r="A22" i="7"/>
  <c r="C22" i="7" s="1" a="1"/>
  <c r="C22" i="7" s="1"/>
  <c r="C11" i="3" a="1"/>
  <c r="C11" i="3" s="1"/>
  <c r="E11" i="3" a="1"/>
  <c r="E11" i="3" s="1"/>
  <c r="G11" i="3" a="1"/>
  <c r="G11" i="3" s="1"/>
  <c r="I11" i="3" a="1"/>
  <c r="I11" i="3" s="1"/>
  <c r="K11" i="3" a="1"/>
  <c r="K11" i="3" s="1"/>
  <c r="F11" i="3" a="1"/>
  <c r="F11" i="3" s="1"/>
  <c r="J11" i="3" a="1"/>
  <c r="J11" i="3" s="1"/>
  <c r="D11" i="3" a="1"/>
  <c r="D11" i="3" s="1"/>
  <c r="H11" i="3" a="1"/>
  <c r="H11" i="3" s="1"/>
  <c r="L11" i="3" a="1"/>
  <c r="L11" i="3" s="1"/>
  <c r="V11" i="3" a="1"/>
  <c r="V11" i="3" s="1"/>
  <c r="X11" i="3" a="1"/>
  <c r="X11" i="3" s="1"/>
  <c r="Z11" i="3" a="1"/>
  <c r="Z11" i="3" s="1"/>
  <c r="AB11" i="3" a="1"/>
  <c r="AB11" i="3" s="1"/>
  <c r="AD11" i="3" a="1"/>
  <c r="AD11" i="3" s="1"/>
  <c r="U11" i="3" a="1"/>
  <c r="U11" i="3" s="1"/>
  <c r="W11" i="3" a="1"/>
  <c r="W11" i="3" s="1"/>
  <c r="Y11" i="3" a="1"/>
  <c r="Y11" i="3" s="1"/>
  <c r="AA11" i="3" a="1"/>
  <c r="AA11" i="3" s="1"/>
  <c r="AC11" i="3" a="1"/>
  <c r="AC11" i="3" s="1"/>
  <c r="A12" i="3"/>
  <c r="AD22" i="7" l="1" a="1"/>
  <c r="AD22" i="7" s="1"/>
  <c r="AF22" i="7" a="1"/>
  <c r="AF22" i="7" s="1"/>
  <c r="AA22" i="7" a="1"/>
  <c r="AA22" i="7" s="1"/>
  <c r="AC22" i="7" a="1"/>
  <c r="AC22" i="7" s="1"/>
  <c r="AE22" i="7" a="1"/>
  <c r="AE22" i="7" s="1"/>
  <c r="Y22" i="7" a="1"/>
  <c r="Y22" i="7" s="1"/>
  <c r="V22" i="7" a="1"/>
  <c r="V22" i="7" s="1"/>
  <c r="S22" i="7" a="1"/>
  <c r="S22" i="7" s="1"/>
  <c r="Z22" i="7" a="1"/>
  <c r="Z22" i="7" s="1"/>
  <c r="U22" i="7" a="1"/>
  <c r="U22" i="7" s="1"/>
  <c r="T22" i="7" a="1"/>
  <c r="T22" i="7" s="1"/>
  <c r="J22" i="7" a="1"/>
  <c r="J22" i="7" s="1"/>
  <c r="P22" i="7" a="1"/>
  <c r="P22" i="7" s="1"/>
  <c r="M22" i="7" a="1"/>
  <c r="M22" i="7" s="1"/>
  <c r="G22" i="7" a="1"/>
  <c r="G22" i="7" s="1"/>
  <c r="E22" i="7" a="1"/>
  <c r="E22" i="7" s="1"/>
  <c r="D22" i="7" a="1"/>
  <c r="D22" i="7" s="1"/>
  <c r="AB22" i="7" a="1"/>
  <c r="AB22" i="7" s="1"/>
  <c r="X22" i="7" a="1"/>
  <c r="X22" i="7" s="1"/>
  <c r="K22" i="7" a="1"/>
  <c r="K22" i="7" s="1"/>
  <c r="O22" i="7" a="1"/>
  <c r="O22" i="7" s="1"/>
  <c r="N22" i="7" a="1"/>
  <c r="N22" i="7" s="1"/>
  <c r="F22" i="7" a="1"/>
  <c r="F22" i="7" s="1"/>
  <c r="W22" i="7" a="1"/>
  <c r="W22" i="7" s="1"/>
  <c r="R22" i="7" a="1"/>
  <c r="R22" i="7" s="1"/>
  <c r="I22" i="7" a="1"/>
  <c r="I22" i="7" s="1"/>
  <c r="Q22" i="7" a="1"/>
  <c r="Q22" i="7" s="1"/>
  <c r="L22" i="7" a="1"/>
  <c r="L22" i="7" s="1"/>
  <c r="H22" i="7" a="1"/>
  <c r="H22" i="7" s="1"/>
  <c r="A23" i="7"/>
  <c r="C23" i="7" s="1" a="1"/>
  <c r="C23" i="7" s="1"/>
  <c r="C12" i="3" a="1"/>
  <c r="C12" i="3" s="1"/>
  <c r="E12" i="3" a="1"/>
  <c r="E12" i="3" s="1"/>
  <c r="G12" i="3" a="1"/>
  <c r="G12" i="3" s="1"/>
  <c r="I12" i="3" a="1"/>
  <c r="I12" i="3" s="1"/>
  <c r="K12" i="3" a="1"/>
  <c r="K12" i="3" s="1"/>
  <c r="D12" i="3" a="1"/>
  <c r="D12" i="3" s="1"/>
  <c r="H12" i="3" a="1"/>
  <c r="H12" i="3" s="1"/>
  <c r="L12" i="3" a="1"/>
  <c r="L12" i="3" s="1"/>
  <c r="F12" i="3" a="1"/>
  <c r="F12" i="3" s="1"/>
  <c r="J12" i="3" a="1"/>
  <c r="J12" i="3" s="1"/>
  <c r="W12" i="3" a="1"/>
  <c r="W12" i="3" s="1"/>
  <c r="V12" i="3" a="1"/>
  <c r="V12" i="3" s="1"/>
  <c r="X12" i="3" a="1"/>
  <c r="X12" i="3" s="1"/>
  <c r="Z12" i="3" a="1"/>
  <c r="Z12" i="3" s="1"/>
  <c r="AB12" i="3" a="1"/>
  <c r="AB12" i="3" s="1"/>
  <c r="AD12" i="3" a="1"/>
  <c r="AD12" i="3" s="1"/>
  <c r="U12" i="3" a="1"/>
  <c r="U12" i="3" s="1"/>
  <c r="Y12" i="3" a="1"/>
  <c r="Y12" i="3" s="1"/>
  <c r="AA12" i="3" a="1"/>
  <c r="AA12" i="3" s="1"/>
  <c r="AC12" i="3" a="1"/>
  <c r="AC12" i="3" s="1"/>
  <c r="A13" i="3"/>
  <c r="AE23" i="7" l="1" a="1"/>
  <c r="AE23" i="7" s="1"/>
  <c r="AB23" i="7" a="1"/>
  <c r="AB23" i="7" s="1"/>
  <c r="AF23" i="7" a="1"/>
  <c r="AF23" i="7" s="1"/>
  <c r="AA23" i="7" a="1"/>
  <c r="AA23" i="7" s="1"/>
  <c r="X23" i="7" a="1"/>
  <c r="X23" i="7" s="1"/>
  <c r="Z23" i="7" a="1"/>
  <c r="Z23" i="7" s="1"/>
  <c r="U23" i="7" a="1"/>
  <c r="U23" i="7" s="1"/>
  <c r="W23" i="7" a="1"/>
  <c r="W23" i="7" s="1"/>
  <c r="R23" i="7" a="1"/>
  <c r="R23" i="7" s="1"/>
  <c r="T23" i="7" a="1"/>
  <c r="T23" i="7" s="1"/>
  <c r="AC23" i="7" a="1"/>
  <c r="AC23" i="7" s="1"/>
  <c r="V23" i="7" a="1"/>
  <c r="V23" i="7" s="1"/>
  <c r="I23" i="7" a="1"/>
  <c r="I23" i="7" s="1"/>
  <c r="K23" i="7" a="1"/>
  <c r="K23" i="7" s="1"/>
  <c r="O23" i="7" a="1"/>
  <c r="O23" i="7" s="1"/>
  <c r="Q23" i="7" a="1"/>
  <c r="Q23" i="7" s="1"/>
  <c r="L23" i="7" a="1"/>
  <c r="L23" i="7" s="1"/>
  <c r="N23" i="7" a="1"/>
  <c r="N23" i="7" s="1"/>
  <c r="H23" i="7" a="1"/>
  <c r="H23" i="7" s="1"/>
  <c r="F23" i="7" a="1"/>
  <c r="F23" i="7" s="1"/>
  <c r="S23" i="7" a="1"/>
  <c r="S23" i="7" s="1"/>
  <c r="P23" i="7" a="1"/>
  <c r="P23" i="7" s="1"/>
  <c r="E23" i="7" a="1"/>
  <c r="E23" i="7" s="1"/>
  <c r="AD23" i="7" a="1"/>
  <c r="AD23" i="7" s="1"/>
  <c r="Y23" i="7" a="1"/>
  <c r="Y23" i="7" s="1"/>
  <c r="J23" i="7" a="1"/>
  <c r="J23" i="7" s="1"/>
  <c r="M23" i="7" a="1"/>
  <c r="M23" i="7" s="1"/>
  <c r="G23" i="7" a="1"/>
  <c r="G23" i="7" s="1"/>
  <c r="D23" i="7" a="1"/>
  <c r="D23" i="7" s="1"/>
  <c r="A24" i="7"/>
  <c r="C24" i="7" s="1" a="1"/>
  <c r="C24" i="7" s="1"/>
  <c r="C13" i="3" a="1"/>
  <c r="C13" i="3" s="1"/>
  <c r="E13" i="3" a="1"/>
  <c r="E13" i="3" s="1"/>
  <c r="G13" i="3" a="1"/>
  <c r="G13" i="3" s="1"/>
  <c r="I13" i="3" a="1"/>
  <c r="I13" i="3" s="1"/>
  <c r="K13" i="3" a="1"/>
  <c r="K13" i="3" s="1"/>
  <c r="F13" i="3" a="1"/>
  <c r="F13" i="3" s="1"/>
  <c r="J13" i="3" a="1"/>
  <c r="J13" i="3" s="1"/>
  <c r="D13" i="3" a="1"/>
  <c r="D13" i="3" s="1"/>
  <c r="H13" i="3" a="1"/>
  <c r="H13" i="3" s="1"/>
  <c r="L13" i="3" a="1"/>
  <c r="L13" i="3" s="1"/>
  <c r="V13" i="3" a="1"/>
  <c r="V13" i="3" s="1"/>
  <c r="X13" i="3" a="1"/>
  <c r="X13" i="3" s="1"/>
  <c r="Z13" i="3" a="1"/>
  <c r="Z13" i="3" s="1"/>
  <c r="AB13" i="3" a="1"/>
  <c r="AB13" i="3" s="1"/>
  <c r="AD13" i="3" a="1"/>
  <c r="AD13" i="3" s="1"/>
  <c r="U13" i="3" a="1"/>
  <c r="U13" i="3" s="1"/>
  <c r="W13" i="3" a="1"/>
  <c r="W13" i="3" s="1"/>
  <c r="Y13" i="3" a="1"/>
  <c r="Y13" i="3" s="1"/>
  <c r="AA13" i="3" a="1"/>
  <c r="AA13" i="3" s="1"/>
  <c r="AC13" i="3" a="1"/>
  <c r="AC13" i="3" s="1"/>
  <c r="A14" i="3"/>
  <c r="AD24" i="7" l="1" a="1"/>
  <c r="AD24" i="7" s="1"/>
  <c r="AF24" i="7" a="1"/>
  <c r="AF24" i="7" s="1"/>
  <c r="AA24" i="7" a="1"/>
  <c r="AA24" i="7" s="1"/>
  <c r="AC24" i="7" a="1"/>
  <c r="AC24" i="7" s="1"/>
  <c r="AB24" i="7" a="1"/>
  <c r="AB24" i="7" s="1"/>
  <c r="Y24" i="7" a="1"/>
  <c r="Y24" i="7" s="1"/>
  <c r="V24" i="7" a="1"/>
  <c r="V24" i="7" s="1"/>
  <c r="S24" i="7" a="1"/>
  <c r="S24" i="7" s="1"/>
  <c r="AE24" i="7" a="1"/>
  <c r="AE24" i="7" s="1"/>
  <c r="X24" i="7" a="1"/>
  <c r="X24" i="7" s="1"/>
  <c r="W24" i="7" a="1"/>
  <c r="W24" i="7" s="1"/>
  <c r="R24" i="7" a="1"/>
  <c r="R24" i="7" s="1"/>
  <c r="J24" i="7" a="1"/>
  <c r="J24" i="7" s="1"/>
  <c r="P24" i="7" a="1"/>
  <c r="P24" i="7" s="1"/>
  <c r="M24" i="7" a="1"/>
  <c r="M24" i="7" s="1"/>
  <c r="G24" i="7" a="1"/>
  <c r="G24" i="7" s="1"/>
  <c r="E24" i="7" a="1"/>
  <c r="E24" i="7" s="1"/>
  <c r="D24" i="7" a="1"/>
  <c r="D24" i="7" s="1"/>
  <c r="Z24" i="7" a="1"/>
  <c r="Z24" i="7" s="1"/>
  <c r="U24" i="7" a="1"/>
  <c r="U24" i="7" s="1"/>
  <c r="I24" i="7" a="1"/>
  <c r="I24" i="7" s="1"/>
  <c r="Q24" i="7" a="1"/>
  <c r="Q24" i="7" s="1"/>
  <c r="L24" i="7" a="1"/>
  <c r="L24" i="7" s="1"/>
  <c r="H24" i="7" a="1"/>
  <c r="H24" i="7" s="1"/>
  <c r="T24" i="7" a="1"/>
  <c r="T24" i="7" s="1"/>
  <c r="K24" i="7" a="1"/>
  <c r="K24" i="7" s="1"/>
  <c r="O24" i="7" a="1"/>
  <c r="O24" i="7" s="1"/>
  <c r="N24" i="7" a="1"/>
  <c r="N24" i="7" s="1"/>
  <c r="F24" i="7" a="1"/>
  <c r="F24" i="7" s="1"/>
  <c r="A25" i="7"/>
  <c r="C25" i="7" s="1" a="1"/>
  <c r="C25" i="7" s="1"/>
  <c r="C14" i="3" a="1"/>
  <c r="C14" i="3" s="1"/>
  <c r="E14" i="3" a="1"/>
  <c r="E14" i="3" s="1"/>
  <c r="G14" i="3" a="1"/>
  <c r="G14" i="3" s="1"/>
  <c r="I14" i="3" a="1"/>
  <c r="I14" i="3" s="1"/>
  <c r="K14" i="3" a="1"/>
  <c r="K14" i="3" s="1"/>
  <c r="D14" i="3" a="1"/>
  <c r="D14" i="3" s="1"/>
  <c r="H14" i="3" a="1"/>
  <c r="H14" i="3" s="1"/>
  <c r="L14" i="3" a="1"/>
  <c r="L14" i="3" s="1"/>
  <c r="F14" i="3" a="1"/>
  <c r="F14" i="3" s="1"/>
  <c r="J14" i="3" a="1"/>
  <c r="J14" i="3" s="1"/>
  <c r="V14" i="3" a="1"/>
  <c r="V14" i="3" s="1"/>
  <c r="X14" i="3" a="1"/>
  <c r="X14" i="3" s="1"/>
  <c r="Z14" i="3" a="1"/>
  <c r="Z14" i="3" s="1"/>
  <c r="AB14" i="3" a="1"/>
  <c r="AB14" i="3" s="1"/>
  <c r="AD14" i="3" a="1"/>
  <c r="AD14" i="3" s="1"/>
  <c r="U14" i="3" a="1"/>
  <c r="U14" i="3" s="1"/>
  <c r="W14" i="3" a="1"/>
  <c r="W14" i="3" s="1"/>
  <c r="Y14" i="3" a="1"/>
  <c r="Y14" i="3" s="1"/>
  <c r="AA14" i="3" a="1"/>
  <c r="AA14" i="3" s="1"/>
  <c r="AC14" i="3" a="1"/>
  <c r="AC14" i="3" s="1"/>
  <c r="A15" i="3"/>
  <c r="AE25" i="7" l="1" a="1"/>
  <c r="AE25" i="7" s="1"/>
  <c r="AB25" i="7" a="1"/>
  <c r="AB25" i="7" s="1"/>
  <c r="AD25" i="7" a="1"/>
  <c r="AD25" i="7" s="1"/>
  <c r="AC25" i="7" a="1"/>
  <c r="AC25" i="7" s="1"/>
  <c r="X25" i="7" a="1"/>
  <c r="X25" i="7" s="1"/>
  <c r="Z25" i="7" a="1"/>
  <c r="Z25" i="7" s="1"/>
  <c r="U25" i="7" a="1"/>
  <c r="U25" i="7" s="1"/>
  <c r="W25" i="7" a="1"/>
  <c r="W25" i="7" s="1"/>
  <c r="R25" i="7" a="1"/>
  <c r="R25" i="7" s="1"/>
  <c r="T25" i="7" a="1"/>
  <c r="T25" i="7" s="1"/>
  <c r="Y25" i="7" a="1"/>
  <c r="Y25" i="7" s="1"/>
  <c r="S25" i="7" a="1"/>
  <c r="S25" i="7" s="1"/>
  <c r="I25" i="7" a="1"/>
  <c r="I25" i="7" s="1"/>
  <c r="K25" i="7" a="1"/>
  <c r="K25" i="7" s="1"/>
  <c r="O25" i="7" a="1"/>
  <c r="O25" i="7" s="1"/>
  <c r="Q25" i="7" a="1"/>
  <c r="Q25" i="7" s="1"/>
  <c r="L25" i="7" a="1"/>
  <c r="L25" i="7" s="1"/>
  <c r="N25" i="7" a="1"/>
  <c r="N25" i="7" s="1"/>
  <c r="H25" i="7" a="1"/>
  <c r="H25" i="7" s="1"/>
  <c r="F25" i="7" a="1"/>
  <c r="F25" i="7" s="1"/>
  <c r="AF25" i="7" a="1"/>
  <c r="AF25" i="7" s="1"/>
  <c r="J25" i="7" a="1"/>
  <c r="J25" i="7" s="1"/>
  <c r="M25" i="7" a="1"/>
  <c r="M25" i="7" s="1"/>
  <c r="G25" i="7" a="1"/>
  <c r="G25" i="7" s="1"/>
  <c r="D25" i="7" a="1"/>
  <c r="D25" i="7" s="1"/>
  <c r="AA25" i="7" a="1"/>
  <c r="AA25" i="7" s="1"/>
  <c r="V25" i="7" a="1"/>
  <c r="V25" i="7" s="1"/>
  <c r="P25" i="7" a="1"/>
  <c r="P25" i="7" s="1"/>
  <c r="E25" i="7" a="1"/>
  <c r="E25" i="7" s="1"/>
  <c r="A26" i="7"/>
  <c r="C26" i="7" s="1" a="1"/>
  <c r="C26" i="7" s="1"/>
  <c r="C15" i="3" a="1"/>
  <c r="C15" i="3" s="1"/>
  <c r="E15" i="3" a="1"/>
  <c r="E15" i="3" s="1"/>
  <c r="G15" i="3" a="1"/>
  <c r="G15" i="3" s="1"/>
  <c r="I15" i="3" a="1"/>
  <c r="I15" i="3" s="1"/>
  <c r="K15" i="3" a="1"/>
  <c r="K15" i="3" s="1"/>
  <c r="F15" i="3" a="1"/>
  <c r="F15" i="3" s="1"/>
  <c r="J15" i="3" a="1"/>
  <c r="J15" i="3" s="1"/>
  <c r="D15" i="3" a="1"/>
  <c r="D15" i="3" s="1"/>
  <c r="H15" i="3" a="1"/>
  <c r="H15" i="3" s="1"/>
  <c r="L15" i="3" a="1"/>
  <c r="L15" i="3" s="1"/>
  <c r="V15" i="3" a="1"/>
  <c r="V15" i="3" s="1"/>
  <c r="X15" i="3" a="1"/>
  <c r="X15" i="3" s="1"/>
  <c r="Z15" i="3" a="1"/>
  <c r="Z15" i="3" s="1"/>
  <c r="AB15" i="3" a="1"/>
  <c r="AB15" i="3" s="1"/>
  <c r="AD15" i="3" a="1"/>
  <c r="AD15" i="3" s="1"/>
  <c r="U15" i="3" a="1"/>
  <c r="U15" i="3" s="1"/>
  <c r="W15" i="3" a="1"/>
  <c r="W15" i="3" s="1"/>
  <c r="Y15" i="3" a="1"/>
  <c r="Y15" i="3" s="1"/>
  <c r="AA15" i="3" a="1"/>
  <c r="AA15" i="3" s="1"/>
  <c r="AC15" i="3" a="1"/>
  <c r="AC15" i="3" s="1"/>
  <c r="A16" i="3"/>
  <c r="AD26" i="7" l="1" a="1"/>
  <c r="AD26" i="7" s="1"/>
  <c r="AF26" i="7" a="1"/>
  <c r="AF26" i="7" s="1"/>
  <c r="AA26" i="7" a="1"/>
  <c r="AA26" i="7" s="1"/>
  <c r="AC26" i="7" a="1"/>
  <c r="AC26" i="7" s="1"/>
  <c r="AE26" i="7" a="1"/>
  <c r="AE26" i="7" s="1"/>
  <c r="Y26" i="7" a="1"/>
  <c r="Y26" i="7" s="1"/>
  <c r="V26" i="7" a="1"/>
  <c r="V26" i="7" s="1"/>
  <c r="S26" i="7" a="1"/>
  <c r="S26" i="7" s="1"/>
  <c r="AB26" i="7" a="1"/>
  <c r="AB26" i="7" s="1"/>
  <c r="Z26" i="7" a="1"/>
  <c r="Z26" i="7" s="1"/>
  <c r="U26" i="7" a="1"/>
  <c r="U26" i="7" s="1"/>
  <c r="T26" i="7" a="1"/>
  <c r="T26" i="7" s="1"/>
  <c r="J26" i="7" a="1"/>
  <c r="J26" i="7" s="1"/>
  <c r="P26" i="7" a="1"/>
  <c r="P26" i="7" s="1"/>
  <c r="M26" i="7" a="1"/>
  <c r="M26" i="7" s="1"/>
  <c r="G26" i="7" a="1"/>
  <c r="G26" i="7" s="1"/>
  <c r="E26" i="7" a="1"/>
  <c r="E26" i="7" s="1"/>
  <c r="D26" i="7" a="1"/>
  <c r="D26" i="7" s="1"/>
  <c r="W26" i="7" a="1"/>
  <c r="W26" i="7" s="1"/>
  <c r="R26" i="7" a="1"/>
  <c r="R26" i="7" s="1"/>
  <c r="K26" i="7" a="1"/>
  <c r="K26" i="7" s="1"/>
  <c r="O26" i="7" a="1"/>
  <c r="O26" i="7" s="1"/>
  <c r="N26" i="7" a="1"/>
  <c r="N26" i="7" s="1"/>
  <c r="F26" i="7" a="1"/>
  <c r="F26" i="7" s="1"/>
  <c r="X26" i="7" a="1"/>
  <c r="X26" i="7" s="1"/>
  <c r="I26" i="7" a="1"/>
  <c r="I26" i="7" s="1"/>
  <c r="Q26" i="7" a="1"/>
  <c r="Q26" i="7" s="1"/>
  <c r="L26" i="7" a="1"/>
  <c r="L26" i="7" s="1"/>
  <c r="H26" i="7" a="1"/>
  <c r="H26" i="7" s="1"/>
  <c r="A27" i="7"/>
  <c r="C27" i="7" s="1" a="1"/>
  <c r="C27" i="7" s="1"/>
  <c r="C16" i="3" a="1"/>
  <c r="C16" i="3" s="1"/>
  <c r="E16" i="3" a="1"/>
  <c r="E16" i="3" s="1"/>
  <c r="G16" i="3" a="1"/>
  <c r="G16" i="3" s="1"/>
  <c r="I16" i="3" a="1"/>
  <c r="I16" i="3" s="1"/>
  <c r="K16" i="3" a="1"/>
  <c r="K16" i="3" s="1"/>
  <c r="D16" i="3" a="1"/>
  <c r="D16" i="3" s="1"/>
  <c r="H16" i="3" a="1"/>
  <c r="H16" i="3" s="1"/>
  <c r="L16" i="3" a="1"/>
  <c r="L16" i="3" s="1"/>
  <c r="F16" i="3" a="1"/>
  <c r="F16" i="3" s="1"/>
  <c r="J16" i="3" a="1"/>
  <c r="J16" i="3" s="1"/>
  <c r="V16" i="3" a="1"/>
  <c r="V16" i="3" s="1"/>
  <c r="X16" i="3" a="1"/>
  <c r="X16" i="3" s="1"/>
  <c r="Z16" i="3" a="1"/>
  <c r="Z16" i="3" s="1"/>
  <c r="AB16" i="3" a="1"/>
  <c r="AB16" i="3" s="1"/>
  <c r="AD16" i="3" a="1"/>
  <c r="AD16" i="3" s="1"/>
  <c r="U16" i="3" a="1"/>
  <c r="U16" i="3" s="1"/>
  <c r="W16" i="3" a="1"/>
  <c r="W16" i="3" s="1"/>
  <c r="Y16" i="3" a="1"/>
  <c r="Y16" i="3" s="1"/>
  <c r="AA16" i="3" a="1"/>
  <c r="AA16" i="3" s="1"/>
  <c r="AC16" i="3" a="1"/>
  <c r="AC16" i="3" s="1"/>
  <c r="A17" i="3"/>
  <c r="AE27" i="7" l="1" a="1"/>
  <c r="AE27" i="7" s="1"/>
  <c r="AB27" i="7" a="1"/>
  <c r="AB27" i="7" s="1"/>
  <c r="AF27" i="7" a="1"/>
  <c r="AF27" i="7" s="1"/>
  <c r="AA27" i="7" a="1"/>
  <c r="AA27" i="7" s="1"/>
  <c r="X27" i="7" a="1"/>
  <c r="X27" i="7" s="1"/>
  <c r="Z27" i="7" a="1"/>
  <c r="Z27" i="7" s="1"/>
  <c r="U27" i="7" a="1"/>
  <c r="U27" i="7" s="1"/>
  <c r="W27" i="7" a="1"/>
  <c r="W27" i="7" s="1"/>
  <c r="R27" i="7" a="1"/>
  <c r="R27" i="7" s="1"/>
  <c r="T27" i="7" a="1"/>
  <c r="T27" i="7" s="1"/>
  <c r="AD27" i="7" a="1"/>
  <c r="AD27" i="7" s="1"/>
  <c r="V27" i="7" a="1"/>
  <c r="V27" i="7" s="1"/>
  <c r="I27" i="7" a="1"/>
  <c r="I27" i="7" s="1"/>
  <c r="K27" i="7" a="1"/>
  <c r="K27" i="7" s="1"/>
  <c r="O27" i="7" a="1"/>
  <c r="O27" i="7" s="1"/>
  <c r="Q27" i="7" a="1"/>
  <c r="Q27" i="7" s="1"/>
  <c r="L27" i="7" a="1"/>
  <c r="L27" i="7" s="1"/>
  <c r="N27" i="7" a="1"/>
  <c r="N27" i="7" s="1"/>
  <c r="H27" i="7" a="1"/>
  <c r="H27" i="7" s="1"/>
  <c r="F27" i="7" a="1"/>
  <c r="F27" i="7" s="1"/>
  <c r="AC27" i="7" a="1"/>
  <c r="AC27" i="7" s="1"/>
  <c r="Y27" i="7" a="1"/>
  <c r="Y27" i="7" s="1"/>
  <c r="P27" i="7" a="1"/>
  <c r="P27" i="7" s="1"/>
  <c r="E27" i="7" a="1"/>
  <c r="E27" i="7" s="1"/>
  <c r="S27" i="7" a="1"/>
  <c r="S27" i="7" s="1"/>
  <c r="J27" i="7" a="1"/>
  <c r="J27" i="7" s="1"/>
  <c r="M27" i="7" a="1"/>
  <c r="M27" i="7" s="1"/>
  <c r="G27" i="7" a="1"/>
  <c r="G27" i="7" s="1"/>
  <c r="D27" i="7" a="1"/>
  <c r="D27" i="7" s="1"/>
  <c r="A28" i="7"/>
  <c r="C28" i="7" s="1" a="1"/>
  <c r="C28" i="7" s="1"/>
  <c r="C17" i="3" a="1"/>
  <c r="C17" i="3" s="1"/>
  <c r="E17" i="3" a="1"/>
  <c r="E17" i="3" s="1"/>
  <c r="G17" i="3" a="1"/>
  <c r="G17" i="3" s="1"/>
  <c r="I17" i="3" a="1"/>
  <c r="I17" i="3" s="1"/>
  <c r="K17" i="3" a="1"/>
  <c r="K17" i="3" s="1"/>
  <c r="F17" i="3" a="1"/>
  <c r="F17" i="3" s="1"/>
  <c r="J17" i="3" a="1"/>
  <c r="J17" i="3" s="1"/>
  <c r="D17" i="3" a="1"/>
  <c r="D17" i="3" s="1"/>
  <c r="H17" i="3" a="1"/>
  <c r="H17" i="3" s="1"/>
  <c r="L17" i="3" a="1"/>
  <c r="L17" i="3" s="1"/>
  <c r="V17" i="3" a="1"/>
  <c r="V17" i="3" s="1"/>
  <c r="X17" i="3" a="1"/>
  <c r="X17" i="3" s="1"/>
  <c r="Z17" i="3" a="1"/>
  <c r="Z17" i="3" s="1"/>
  <c r="AB17" i="3" a="1"/>
  <c r="AB17" i="3" s="1"/>
  <c r="AD17" i="3" a="1"/>
  <c r="AD17" i="3" s="1"/>
  <c r="U17" i="3" a="1"/>
  <c r="U17" i="3" s="1"/>
  <c r="W17" i="3" a="1"/>
  <c r="W17" i="3" s="1"/>
  <c r="Y17" i="3" a="1"/>
  <c r="Y17" i="3" s="1"/>
  <c r="AA17" i="3" a="1"/>
  <c r="AA17" i="3" s="1"/>
  <c r="AC17" i="3" a="1"/>
  <c r="AC17" i="3" s="1"/>
  <c r="A18" i="3"/>
  <c r="AD28" i="7" l="1" a="1"/>
  <c r="AD28" i="7" s="1"/>
  <c r="AF28" i="7" a="1"/>
  <c r="AF28" i="7" s="1"/>
  <c r="AA28" i="7" a="1"/>
  <c r="AA28" i="7" s="1"/>
  <c r="AC28" i="7" a="1"/>
  <c r="AC28" i="7" s="1"/>
  <c r="AB28" i="7" a="1"/>
  <c r="AB28" i="7" s="1"/>
  <c r="Y28" i="7" a="1"/>
  <c r="Y28" i="7" s="1"/>
  <c r="V28" i="7" a="1"/>
  <c r="V28" i="7" s="1"/>
  <c r="S28" i="7" a="1"/>
  <c r="S28" i="7" s="1"/>
  <c r="X28" i="7" a="1"/>
  <c r="X28" i="7" s="1"/>
  <c r="W28" i="7" a="1"/>
  <c r="W28" i="7" s="1"/>
  <c r="R28" i="7" a="1"/>
  <c r="R28" i="7" s="1"/>
  <c r="J28" i="7" a="1"/>
  <c r="J28" i="7" s="1"/>
  <c r="P28" i="7" a="1"/>
  <c r="P28" i="7" s="1"/>
  <c r="M28" i="7" a="1"/>
  <c r="M28" i="7" s="1"/>
  <c r="G28" i="7" a="1"/>
  <c r="G28" i="7" s="1"/>
  <c r="E28" i="7" a="1"/>
  <c r="E28" i="7" s="1"/>
  <c r="D28" i="7" a="1"/>
  <c r="D28" i="7" s="1"/>
  <c r="T28" i="7" a="1"/>
  <c r="T28" i="7" s="1"/>
  <c r="I28" i="7" a="1"/>
  <c r="I28" i="7" s="1"/>
  <c r="Q28" i="7" a="1"/>
  <c r="Q28" i="7" s="1"/>
  <c r="L28" i="7" a="1"/>
  <c r="L28" i="7" s="1"/>
  <c r="H28" i="7" a="1"/>
  <c r="H28" i="7" s="1"/>
  <c r="AE28" i="7" a="1"/>
  <c r="AE28" i="7" s="1"/>
  <c r="Z28" i="7" a="1"/>
  <c r="Z28" i="7" s="1"/>
  <c r="U28" i="7" a="1"/>
  <c r="U28" i="7" s="1"/>
  <c r="K28" i="7" a="1"/>
  <c r="K28" i="7" s="1"/>
  <c r="O28" i="7" a="1"/>
  <c r="O28" i="7" s="1"/>
  <c r="N28" i="7" a="1"/>
  <c r="N28" i="7" s="1"/>
  <c r="F28" i="7" a="1"/>
  <c r="F28" i="7" s="1"/>
  <c r="A29" i="7"/>
  <c r="C29" i="7" s="1" a="1"/>
  <c r="C29" i="7" s="1"/>
  <c r="C18" i="3" a="1"/>
  <c r="C18" i="3" s="1"/>
  <c r="E18" i="3" a="1"/>
  <c r="E18" i="3" s="1"/>
  <c r="G18" i="3" a="1"/>
  <c r="G18" i="3" s="1"/>
  <c r="I18" i="3" a="1"/>
  <c r="I18" i="3" s="1"/>
  <c r="K18" i="3" a="1"/>
  <c r="K18" i="3" s="1"/>
  <c r="D18" i="3" a="1"/>
  <c r="D18" i="3" s="1"/>
  <c r="H18" i="3" a="1"/>
  <c r="H18" i="3" s="1"/>
  <c r="L18" i="3" a="1"/>
  <c r="L18" i="3" s="1"/>
  <c r="F18" i="3" a="1"/>
  <c r="F18" i="3" s="1"/>
  <c r="J18" i="3" a="1"/>
  <c r="J18" i="3" s="1"/>
  <c r="V18" i="3" a="1"/>
  <c r="V18" i="3" s="1"/>
  <c r="X18" i="3" a="1"/>
  <c r="X18" i="3" s="1"/>
  <c r="Z18" i="3" a="1"/>
  <c r="Z18" i="3" s="1"/>
  <c r="AB18" i="3" a="1"/>
  <c r="AB18" i="3" s="1"/>
  <c r="AD18" i="3" a="1"/>
  <c r="AD18" i="3" s="1"/>
  <c r="U18" i="3" a="1"/>
  <c r="U18" i="3" s="1"/>
  <c r="W18" i="3" a="1"/>
  <c r="W18" i="3" s="1"/>
  <c r="Y18" i="3" a="1"/>
  <c r="Y18" i="3" s="1"/>
  <c r="AA18" i="3" a="1"/>
  <c r="AA18" i="3" s="1"/>
  <c r="AC18" i="3" a="1"/>
  <c r="AC18" i="3" s="1"/>
  <c r="A19" i="3"/>
  <c r="AE29" i="7" l="1" a="1"/>
  <c r="AE29" i="7" s="1"/>
  <c r="AB29" i="7" a="1"/>
  <c r="AB29" i="7" s="1"/>
  <c r="AD29" i="7" a="1"/>
  <c r="AD29" i="7" s="1"/>
  <c r="AC29" i="7" a="1"/>
  <c r="AC29" i="7" s="1"/>
  <c r="X29" i="7" a="1"/>
  <c r="X29" i="7" s="1"/>
  <c r="Z29" i="7" a="1"/>
  <c r="Z29" i="7" s="1"/>
  <c r="U29" i="7" a="1"/>
  <c r="U29" i="7" s="1"/>
  <c r="W29" i="7" a="1"/>
  <c r="W29" i="7" s="1"/>
  <c r="AF29" i="7" a="1"/>
  <c r="AF29" i="7" s="1"/>
  <c r="AA29" i="7" a="1"/>
  <c r="AA29" i="7" s="1"/>
  <c r="Y29" i="7" a="1"/>
  <c r="Y29" i="7" s="1"/>
  <c r="R29" i="7" a="1"/>
  <c r="R29" i="7" s="1"/>
  <c r="T29" i="7" a="1"/>
  <c r="T29" i="7" s="1"/>
  <c r="I29" i="7" a="1"/>
  <c r="I29" i="7" s="1"/>
  <c r="K29" i="7" a="1"/>
  <c r="K29" i="7" s="1"/>
  <c r="O29" i="7" a="1"/>
  <c r="O29" i="7" s="1"/>
  <c r="Q29" i="7" a="1"/>
  <c r="Q29" i="7" s="1"/>
  <c r="L29" i="7" a="1"/>
  <c r="L29" i="7" s="1"/>
  <c r="N29" i="7" a="1"/>
  <c r="N29" i="7" s="1"/>
  <c r="H29" i="7" a="1"/>
  <c r="H29" i="7" s="1"/>
  <c r="F29" i="7" a="1"/>
  <c r="F29" i="7" s="1"/>
  <c r="V29" i="7" a="1"/>
  <c r="V29" i="7" s="1"/>
  <c r="J29" i="7" a="1"/>
  <c r="J29" i="7" s="1"/>
  <c r="M29" i="7" a="1"/>
  <c r="M29" i="7" s="1"/>
  <c r="G29" i="7" a="1"/>
  <c r="G29" i="7" s="1"/>
  <c r="D29" i="7" a="1"/>
  <c r="D29" i="7" s="1"/>
  <c r="S29" i="7" a="1"/>
  <c r="S29" i="7" s="1"/>
  <c r="P29" i="7" a="1"/>
  <c r="P29" i="7" s="1"/>
  <c r="E29" i="7" a="1"/>
  <c r="E29" i="7" s="1"/>
  <c r="A30" i="7"/>
  <c r="C30" i="7" s="1" a="1"/>
  <c r="C30" i="7" s="1"/>
  <c r="C19" i="3" a="1"/>
  <c r="C19" i="3" s="1"/>
  <c r="E19" i="3" a="1"/>
  <c r="E19" i="3" s="1"/>
  <c r="G19" i="3" a="1"/>
  <c r="G19" i="3" s="1"/>
  <c r="I19" i="3" a="1"/>
  <c r="I19" i="3" s="1"/>
  <c r="K19" i="3" a="1"/>
  <c r="K19" i="3" s="1"/>
  <c r="F19" i="3" a="1"/>
  <c r="F19" i="3" s="1"/>
  <c r="J19" i="3" a="1"/>
  <c r="J19" i="3" s="1"/>
  <c r="D19" i="3" a="1"/>
  <c r="D19" i="3" s="1"/>
  <c r="H19" i="3" a="1"/>
  <c r="H19" i="3" s="1"/>
  <c r="L19" i="3" a="1"/>
  <c r="L19" i="3" s="1"/>
  <c r="V19" i="3" a="1"/>
  <c r="V19" i="3" s="1"/>
  <c r="X19" i="3" a="1"/>
  <c r="X19" i="3" s="1"/>
  <c r="Z19" i="3" a="1"/>
  <c r="Z19" i="3" s="1"/>
  <c r="AB19" i="3" a="1"/>
  <c r="AB19" i="3" s="1"/>
  <c r="AD19" i="3" a="1"/>
  <c r="AD19" i="3" s="1"/>
  <c r="U19" i="3" a="1"/>
  <c r="U19" i="3" s="1"/>
  <c r="W19" i="3" a="1"/>
  <c r="W19" i="3" s="1"/>
  <c r="Y19" i="3" a="1"/>
  <c r="Y19" i="3" s="1"/>
  <c r="AA19" i="3" a="1"/>
  <c r="AA19" i="3" s="1"/>
  <c r="AC19" i="3" a="1"/>
  <c r="AC19" i="3" s="1"/>
  <c r="A20" i="3"/>
  <c r="AD30" i="7" l="1" a="1"/>
  <c r="AD30" i="7" s="1"/>
  <c r="AF30" i="7" a="1"/>
  <c r="AF30" i="7" s="1"/>
  <c r="AA30" i="7" a="1"/>
  <c r="AA30" i="7" s="1"/>
  <c r="AC30" i="7" a="1"/>
  <c r="AC30" i="7" s="1"/>
  <c r="AE30" i="7" a="1"/>
  <c r="AE30" i="7" s="1"/>
  <c r="Y30" i="7" a="1"/>
  <c r="Y30" i="7" s="1"/>
  <c r="V30" i="7" a="1"/>
  <c r="V30" i="7" s="1"/>
  <c r="Z30" i="7" a="1"/>
  <c r="Z30" i="7" s="1"/>
  <c r="U30" i="7" a="1"/>
  <c r="U30" i="7" s="1"/>
  <c r="S30" i="7" a="1"/>
  <c r="S30" i="7" s="1"/>
  <c r="J30" i="7" a="1"/>
  <c r="J30" i="7" s="1"/>
  <c r="P30" i="7" a="1"/>
  <c r="P30" i="7" s="1"/>
  <c r="M30" i="7" a="1"/>
  <c r="M30" i="7" s="1"/>
  <c r="G30" i="7" a="1"/>
  <c r="G30" i="7" s="1"/>
  <c r="E30" i="7" a="1"/>
  <c r="E30" i="7" s="1"/>
  <c r="D30" i="7" a="1"/>
  <c r="D30" i="7" s="1"/>
  <c r="X30" i="7" a="1"/>
  <c r="X30" i="7" s="1"/>
  <c r="R30" i="7" a="1"/>
  <c r="R30" i="7" s="1"/>
  <c r="K30" i="7" a="1"/>
  <c r="K30" i="7" s="1"/>
  <c r="O30" i="7" a="1"/>
  <c r="O30" i="7" s="1"/>
  <c r="N30" i="7" a="1"/>
  <c r="N30" i="7" s="1"/>
  <c r="F30" i="7" a="1"/>
  <c r="F30" i="7" s="1"/>
  <c r="AB30" i="7" a="1"/>
  <c r="AB30" i="7" s="1"/>
  <c r="W30" i="7" a="1"/>
  <c r="W30" i="7" s="1"/>
  <c r="T30" i="7" a="1"/>
  <c r="T30" i="7" s="1"/>
  <c r="I30" i="7" a="1"/>
  <c r="I30" i="7" s="1"/>
  <c r="Q30" i="7" a="1"/>
  <c r="Q30" i="7" s="1"/>
  <c r="L30" i="7" a="1"/>
  <c r="L30" i="7" s="1"/>
  <c r="H30" i="7" a="1"/>
  <c r="H30" i="7" s="1"/>
  <c r="A31" i="7"/>
  <c r="C31" i="7" s="1" a="1"/>
  <c r="C31" i="7" s="1"/>
  <c r="C20" i="3" a="1"/>
  <c r="C20" i="3" s="1"/>
  <c r="E20" i="3" a="1"/>
  <c r="E20" i="3" s="1"/>
  <c r="G20" i="3" a="1"/>
  <c r="G20" i="3" s="1"/>
  <c r="I20" i="3" a="1"/>
  <c r="I20" i="3" s="1"/>
  <c r="K20" i="3" a="1"/>
  <c r="K20" i="3" s="1"/>
  <c r="D20" i="3" a="1"/>
  <c r="D20" i="3" s="1"/>
  <c r="H20" i="3" a="1"/>
  <c r="H20" i="3" s="1"/>
  <c r="L20" i="3" a="1"/>
  <c r="L20" i="3" s="1"/>
  <c r="F20" i="3" a="1"/>
  <c r="F20" i="3" s="1"/>
  <c r="J20" i="3" a="1"/>
  <c r="J20" i="3" s="1"/>
  <c r="V20" i="3" a="1"/>
  <c r="V20" i="3" s="1"/>
  <c r="X20" i="3" a="1"/>
  <c r="X20" i="3" s="1"/>
  <c r="Z20" i="3" a="1"/>
  <c r="Z20" i="3" s="1"/>
  <c r="AB20" i="3" a="1"/>
  <c r="AB20" i="3" s="1"/>
  <c r="AD20" i="3" a="1"/>
  <c r="AD20" i="3" s="1"/>
  <c r="U20" i="3" a="1"/>
  <c r="U20" i="3" s="1"/>
  <c r="W20" i="3" a="1"/>
  <c r="W20" i="3" s="1"/>
  <c r="Y20" i="3" a="1"/>
  <c r="Y20" i="3" s="1"/>
  <c r="AA20" i="3" a="1"/>
  <c r="AA20" i="3" s="1"/>
  <c r="AC20" i="3" a="1"/>
  <c r="AC20" i="3" s="1"/>
  <c r="A21" i="3"/>
  <c r="AE31" i="7" l="1" a="1"/>
  <c r="AE31" i="7" s="1"/>
  <c r="AB31" i="7" a="1"/>
  <c r="AB31" i="7" s="1"/>
  <c r="AF31" i="7" a="1"/>
  <c r="AF31" i="7" s="1"/>
  <c r="AA31" i="7" a="1"/>
  <c r="AA31" i="7" s="1"/>
  <c r="X31" i="7" a="1"/>
  <c r="X31" i="7" s="1"/>
  <c r="Z31" i="7" a="1"/>
  <c r="Z31" i="7" s="1"/>
  <c r="U31" i="7" a="1"/>
  <c r="U31" i="7" s="1"/>
  <c r="W31" i="7" a="1"/>
  <c r="W31" i="7" s="1"/>
  <c r="AC31" i="7" a="1"/>
  <c r="AC31" i="7" s="1"/>
  <c r="V31" i="7" a="1"/>
  <c r="V31" i="7" s="1"/>
  <c r="R31" i="7" a="1"/>
  <c r="R31" i="7" s="1"/>
  <c r="T31" i="7" a="1"/>
  <c r="T31" i="7" s="1"/>
  <c r="I31" i="7" a="1"/>
  <c r="I31" i="7" s="1"/>
  <c r="K31" i="7" a="1"/>
  <c r="K31" i="7" s="1"/>
  <c r="O31" i="7" a="1"/>
  <c r="O31" i="7" s="1"/>
  <c r="Q31" i="7" a="1"/>
  <c r="Q31" i="7" s="1"/>
  <c r="L31" i="7" a="1"/>
  <c r="L31" i="7" s="1"/>
  <c r="N31" i="7" a="1"/>
  <c r="N31" i="7" s="1"/>
  <c r="H31" i="7" a="1"/>
  <c r="H31" i="7" s="1"/>
  <c r="F31" i="7" a="1"/>
  <c r="F31" i="7" s="1"/>
  <c r="AD31" i="7" a="1"/>
  <c r="AD31" i="7" s="1"/>
  <c r="S31" i="7" a="1"/>
  <c r="S31" i="7" s="1"/>
  <c r="P31" i="7" a="1"/>
  <c r="P31" i="7" s="1"/>
  <c r="E31" i="7" a="1"/>
  <c r="E31" i="7" s="1"/>
  <c r="Y31" i="7" a="1"/>
  <c r="Y31" i="7" s="1"/>
  <c r="J31" i="7" a="1"/>
  <c r="J31" i="7" s="1"/>
  <c r="M31" i="7" a="1"/>
  <c r="M31" i="7" s="1"/>
  <c r="G31" i="7" a="1"/>
  <c r="G31" i="7" s="1"/>
  <c r="D31" i="7" a="1"/>
  <c r="D31" i="7" s="1"/>
  <c r="A32" i="7"/>
  <c r="C32" i="7" s="1" a="1"/>
  <c r="C32" i="7" s="1"/>
  <c r="C21" i="3" a="1"/>
  <c r="C21" i="3" s="1"/>
  <c r="E21" i="3" a="1"/>
  <c r="E21" i="3" s="1"/>
  <c r="G21" i="3" a="1"/>
  <c r="G21" i="3" s="1"/>
  <c r="I21" i="3" a="1"/>
  <c r="I21" i="3" s="1"/>
  <c r="K21" i="3" a="1"/>
  <c r="K21" i="3" s="1"/>
  <c r="F21" i="3" a="1"/>
  <c r="F21" i="3" s="1"/>
  <c r="J21" i="3" a="1"/>
  <c r="J21" i="3" s="1"/>
  <c r="D21" i="3" a="1"/>
  <c r="D21" i="3" s="1"/>
  <c r="H21" i="3" a="1"/>
  <c r="H21" i="3" s="1"/>
  <c r="L21" i="3" a="1"/>
  <c r="L21" i="3" s="1"/>
  <c r="V21" i="3" a="1"/>
  <c r="V21" i="3" s="1"/>
  <c r="X21" i="3" a="1"/>
  <c r="X21" i="3" s="1"/>
  <c r="Z21" i="3" a="1"/>
  <c r="Z21" i="3" s="1"/>
  <c r="AB21" i="3" a="1"/>
  <c r="AB21" i="3" s="1"/>
  <c r="AD21" i="3" a="1"/>
  <c r="AD21" i="3" s="1"/>
  <c r="U21" i="3" a="1"/>
  <c r="U21" i="3" s="1"/>
  <c r="W21" i="3" a="1"/>
  <c r="W21" i="3" s="1"/>
  <c r="Y21" i="3" a="1"/>
  <c r="Y21" i="3" s="1"/>
  <c r="AA21" i="3" a="1"/>
  <c r="AA21" i="3" s="1"/>
  <c r="AC21" i="3" a="1"/>
  <c r="AC21" i="3" s="1"/>
  <c r="A22" i="3"/>
  <c r="AD32" i="7" l="1" a="1"/>
  <c r="AD32" i="7" s="1"/>
  <c r="AF32" i="7" a="1"/>
  <c r="AF32" i="7" s="1"/>
  <c r="AA32" i="7" a="1"/>
  <c r="AA32" i="7" s="1"/>
  <c r="AC32" i="7" a="1"/>
  <c r="AC32" i="7" s="1"/>
  <c r="AB32" i="7" a="1"/>
  <c r="AB32" i="7" s="1"/>
  <c r="Y32" i="7" a="1"/>
  <c r="Y32" i="7" s="1"/>
  <c r="V32" i="7" a="1"/>
  <c r="V32" i="7" s="1"/>
  <c r="AE32" i="7" a="1"/>
  <c r="AE32" i="7" s="1"/>
  <c r="X32" i="7" a="1"/>
  <c r="X32" i="7" s="1"/>
  <c r="W32" i="7" a="1"/>
  <c r="W32" i="7" s="1"/>
  <c r="S32" i="7" a="1"/>
  <c r="S32" i="7" s="1"/>
  <c r="J32" i="7" a="1"/>
  <c r="J32" i="7" s="1"/>
  <c r="P32" i="7" a="1"/>
  <c r="P32" i="7" s="1"/>
  <c r="M32" i="7" a="1"/>
  <c r="M32" i="7" s="1"/>
  <c r="G32" i="7" a="1"/>
  <c r="G32" i="7" s="1"/>
  <c r="E32" i="7" a="1"/>
  <c r="E32" i="7" s="1"/>
  <c r="D32" i="7" a="1"/>
  <c r="D32" i="7" s="1"/>
  <c r="Z32" i="7" a="1"/>
  <c r="Z32" i="7" s="1"/>
  <c r="U32" i="7" a="1"/>
  <c r="U32" i="7" s="1"/>
  <c r="T32" i="7" a="1"/>
  <c r="T32" i="7" s="1"/>
  <c r="I32" i="7" a="1"/>
  <c r="I32" i="7" s="1"/>
  <c r="Q32" i="7" a="1"/>
  <c r="Q32" i="7" s="1"/>
  <c r="L32" i="7" a="1"/>
  <c r="L32" i="7" s="1"/>
  <c r="H32" i="7" a="1"/>
  <c r="H32" i="7" s="1"/>
  <c r="R32" i="7" a="1"/>
  <c r="R32" i="7" s="1"/>
  <c r="K32" i="7" a="1"/>
  <c r="K32" i="7" s="1"/>
  <c r="O32" i="7" a="1"/>
  <c r="O32" i="7" s="1"/>
  <c r="N32" i="7" a="1"/>
  <c r="N32" i="7" s="1"/>
  <c r="F32" i="7" a="1"/>
  <c r="F32" i="7" s="1"/>
  <c r="A33" i="7"/>
  <c r="C33" i="7" s="1" a="1"/>
  <c r="C33" i="7" s="1"/>
  <c r="C22" i="3" a="1"/>
  <c r="C22" i="3" s="1"/>
  <c r="E22" i="3" a="1"/>
  <c r="E22" i="3" s="1"/>
  <c r="G22" i="3" a="1"/>
  <c r="G22" i="3" s="1"/>
  <c r="I22" i="3" a="1"/>
  <c r="I22" i="3" s="1"/>
  <c r="K22" i="3" a="1"/>
  <c r="K22" i="3" s="1"/>
  <c r="D22" i="3" a="1"/>
  <c r="D22" i="3" s="1"/>
  <c r="H22" i="3" a="1"/>
  <c r="H22" i="3" s="1"/>
  <c r="L22" i="3" a="1"/>
  <c r="L22" i="3" s="1"/>
  <c r="F22" i="3" a="1"/>
  <c r="F22" i="3" s="1"/>
  <c r="J22" i="3" a="1"/>
  <c r="J22" i="3" s="1"/>
  <c r="V22" i="3" a="1"/>
  <c r="V22" i="3" s="1"/>
  <c r="X22" i="3" a="1"/>
  <c r="X22" i="3" s="1"/>
  <c r="Z22" i="3" a="1"/>
  <c r="Z22" i="3" s="1"/>
  <c r="AB22" i="3" a="1"/>
  <c r="AB22" i="3" s="1"/>
  <c r="U22" i="3" a="1"/>
  <c r="U22" i="3" s="1"/>
  <c r="W22" i="3" a="1"/>
  <c r="W22" i="3" s="1"/>
  <c r="Y22" i="3" a="1"/>
  <c r="Y22" i="3" s="1"/>
  <c r="AA22" i="3" a="1"/>
  <c r="AA22" i="3" s="1"/>
  <c r="AC22" i="3" a="1"/>
  <c r="AC22" i="3" s="1"/>
  <c r="AD22" i="3" a="1"/>
  <c r="AD22" i="3" s="1"/>
  <c r="A23" i="3"/>
  <c r="AE33" i="7" l="1" a="1"/>
  <c r="AE33" i="7" s="1"/>
  <c r="AB33" i="7" a="1"/>
  <c r="AB33" i="7" s="1"/>
  <c r="AD33" i="7" a="1"/>
  <c r="AD33" i="7" s="1"/>
  <c r="AC33" i="7" a="1"/>
  <c r="AC33" i="7" s="1"/>
  <c r="X33" i="7" a="1"/>
  <c r="X33" i="7" s="1"/>
  <c r="Z33" i="7" a="1"/>
  <c r="Z33" i="7" s="1"/>
  <c r="U33" i="7" a="1"/>
  <c r="U33" i="7" s="1"/>
  <c r="W33" i="7" a="1"/>
  <c r="W33" i="7" s="1"/>
  <c r="Y33" i="7" a="1"/>
  <c r="Y33" i="7" s="1"/>
  <c r="R33" i="7" a="1"/>
  <c r="R33" i="7" s="1"/>
  <c r="T33" i="7" a="1"/>
  <c r="T33" i="7" s="1"/>
  <c r="I33" i="7" a="1"/>
  <c r="I33" i="7" s="1"/>
  <c r="K33" i="7" a="1"/>
  <c r="K33" i="7" s="1"/>
  <c r="O33" i="7" a="1"/>
  <c r="O33" i="7" s="1"/>
  <c r="Q33" i="7" a="1"/>
  <c r="Q33" i="7" s="1"/>
  <c r="L33" i="7" a="1"/>
  <c r="L33" i="7" s="1"/>
  <c r="N33" i="7" a="1"/>
  <c r="N33" i="7" s="1"/>
  <c r="H33" i="7" a="1"/>
  <c r="H33" i="7" s="1"/>
  <c r="F33" i="7" a="1"/>
  <c r="F33" i="7" s="1"/>
  <c r="AA33" i="7" a="1"/>
  <c r="AA33" i="7" s="1"/>
  <c r="J33" i="7" a="1"/>
  <c r="J33" i="7" s="1"/>
  <c r="M33" i="7" a="1"/>
  <c r="M33" i="7" s="1"/>
  <c r="G33" i="7" a="1"/>
  <c r="G33" i="7" s="1"/>
  <c r="D33" i="7" a="1"/>
  <c r="D33" i="7" s="1"/>
  <c r="AF33" i="7" a="1"/>
  <c r="AF33" i="7" s="1"/>
  <c r="V33" i="7" a="1"/>
  <c r="V33" i="7" s="1"/>
  <c r="S33" i="7" a="1"/>
  <c r="S33" i="7" s="1"/>
  <c r="P33" i="7" a="1"/>
  <c r="P33" i="7" s="1"/>
  <c r="E33" i="7" a="1"/>
  <c r="E33" i="7" s="1"/>
  <c r="A34" i="7"/>
  <c r="C34" i="7" s="1" a="1"/>
  <c r="C34" i="7" s="1"/>
  <c r="D23" i="3" a="1"/>
  <c r="D23" i="3" s="1"/>
  <c r="F23" i="3" a="1"/>
  <c r="F23" i="3" s="1"/>
  <c r="H23" i="3" a="1"/>
  <c r="H23" i="3" s="1"/>
  <c r="J23" i="3" a="1"/>
  <c r="J23" i="3" s="1"/>
  <c r="L23" i="3" a="1"/>
  <c r="L23" i="3" s="1"/>
  <c r="C23" i="3" a="1"/>
  <c r="C23" i="3" s="1"/>
  <c r="E23" i="3" a="1"/>
  <c r="E23" i="3" s="1"/>
  <c r="G23" i="3" a="1"/>
  <c r="G23" i="3" s="1"/>
  <c r="I23" i="3" a="1"/>
  <c r="I23" i="3" s="1"/>
  <c r="K23" i="3" a="1"/>
  <c r="K23" i="3" s="1"/>
  <c r="V23" i="3" a="1"/>
  <c r="V23" i="3" s="1"/>
  <c r="X23" i="3" a="1"/>
  <c r="X23" i="3" s="1"/>
  <c r="Z23" i="3" a="1"/>
  <c r="Z23" i="3" s="1"/>
  <c r="AB23" i="3" a="1"/>
  <c r="AB23" i="3" s="1"/>
  <c r="AD23" i="3" a="1"/>
  <c r="AD23" i="3" s="1"/>
  <c r="U23" i="3" a="1"/>
  <c r="U23" i="3" s="1"/>
  <c r="W23" i="3" a="1"/>
  <c r="W23" i="3" s="1"/>
  <c r="Y23" i="3" a="1"/>
  <c r="Y23" i="3" s="1"/>
  <c r="AA23" i="3" a="1"/>
  <c r="AA23" i="3" s="1"/>
  <c r="AC23" i="3" a="1"/>
  <c r="AC23" i="3" s="1"/>
  <c r="A24" i="3"/>
  <c r="AD34" i="7" l="1" a="1"/>
  <c r="AD34" i="7" s="1"/>
  <c r="AF34" i="7" a="1"/>
  <c r="AF34" i="7" s="1"/>
  <c r="AE34" i="7" a="1"/>
  <c r="AE34" i="7" s="1"/>
  <c r="AB34" i="7" a="1"/>
  <c r="AB34" i="7" s="1"/>
  <c r="Y34" i="7" a="1"/>
  <c r="Y34" i="7" s="1"/>
  <c r="V34" i="7" a="1"/>
  <c r="V34" i="7" s="1"/>
  <c r="AA34" i="7" a="1"/>
  <c r="AA34" i="7" s="1"/>
  <c r="Z34" i="7" a="1"/>
  <c r="Z34" i="7" s="1"/>
  <c r="U34" i="7" a="1"/>
  <c r="U34" i="7" s="1"/>
  <c r="S34" i="7" a="1"/>
  <c r="S34" i="7" s="1"/>
  <c r="J34" i="7" a="1"/>
  <c r="J34" i="7" s="1"/>
  <c r="P34" i="7" a="1"/>
  <c r="P34" i="7" s="1"/>
  <c r="M34" i="7" a="1"/>
  <c r="M34" i="7" s="1"/>
  <c r="G34" i="7" a="1"/>
  <c r="G34" i="7" s="1"/>
  <c r="E34" i="7" a="1"/>
  <c r="E34" i="7" s="1"/>
  <c r="D34" i="7" a="1"/>
  <c r="D34" i="7" s="1"/>
  <c r="W34" i="7" a="1"/>
  <c r="W34" i="7" s="1"/>
  <c r="R34" i="7" a="1"/>
  <c r="R34" i="7" s="1"/>
  <c r="K34" i="7" a="1"/>
  <c r="K34" i="7" s="1"/>
  <c r="O34" i="7" a="1"/>
  <c r="O34" i="7" s="1"/>
  <c r="N34" i="7" a="1"/>
  <c r="N34" i="7" s="1"/>
  <c r="F34" i="7" a="1"/>
  <c r="F34" i="7" s="1"/>
  <c r="AC34" i="7" a="1"/>
  <c r="AC34" i="7" s="1"/>
  <c r="X34" i="7" a="1"/>
  <c r="X34" i="7" s="1"/>
  <c r="T34" i="7" a="1"/>
  <c r="T34" i="7" s="1"/>
  <c r="I34" i="7" a="1"/>
  <c r="I34" i="7" s="1"/>
  <c r="Q34" i="7" a="1"/>
  <c r="Q34" i="7" s="1"/>
  <c r="L34" i="7" a="1"/>
  <c r="L34" i="7" s="1"/>
  <c r="H34" i="7" a="1"/>
  <c r="H34" i="7" s="1"/>
  <c r="A35" i="7"/>
  <c r="C35" i="7" s="1" a="1"/>
  <c r="C35" i="7" s="1"/>
  <c r="D24" i="3" a="1"/>
  <c r="D24" i="3" s="1"/>
  <c r="F24" i="3" a="1"/>
  <c r="F24" i="3" s="1"/>
  <c r="H24" i="3" a="1"/>
  <c r="H24" i="3" s="1"/>
  <c r="J24" i="3" a="1"/>
  <c r="J24" i="3" s="1"/>
  <c r="L24" i="3" a="1"/>
  <c r="L24" i="3" s="1"/>
  <c r="C24" i="3" a="1"/>
  <c r="C24" i="3" s="1"/>
  <c r="E24" i="3" a="1"/>
  <c r="E24" i="3" s="1"/>
  <c r="G24" i="3" a="1"/>
  <c r="G24" i="3" s="1"/>
  <c r="I24" i="3" a="1"/>
  <c r="I24" i="3" s="1"/>
  <c r="K24" i="3" a="1"/>
  <c r="K24" i="3" s="1"/>
  <c r="V24" i="3" a="1"/>
  <c r="V24" i="3" s="1"/>
  <c r="X24" i="3" a="1"/>
  <c r="X24" i="3" s="1"/>
  <c r="Z24" i="3" a="1"/>
  <c r="Z24" i="3" s="1"/>
  <c r="AB24" i="3" a="1"/>
  <c r="AB24" i="3" s="1"/>
  <c r="AD24" i="3" a="1"/>
  <c r="AD24" i="3" s="1"/>
  <c r="U24" i="3" a="1"/>
  <c r="U24" i="3" s="1"/>
  <c r="W24" i="3" a="1"/>
  <c r="W24" i="3" s="1"/>
  <c r="Y24" i="3" a="1"/>
  <c r="Y24" i="3" s="1"/>
  <c r="AA24" i="3" a="1"/>
  <c r="AA24" i="3" s="1"/>
  <c r="AC24" i="3" a="1"/>
  <c r="AC24" i="3" s="1"/>
  <c r="A25" i="3"/>
  <c r="AE35" i="7" l="1" a="1"/>
  <c r="AE35" i="7" s="1"/>
  <c r="AF35" i="7" a="1"/>
  <c r="AF35" i="7" s="1"/>
  <c r="AA35" i="7" a="1"/>
  <c r="AA35" i="7" s="1"/>
  <c r="AC35" i="7" a="1"/>
  <c r="AC35" i="7" s="1"/>
  <c r="X35" i="7" a="1"/>
  <c r="X35" i="7" s="1"/>
  <c r="Z35" i="7" a="1"/>
  <c r="Z35" i="7" s="1"/>
  <c r="U35" i="7" a="1"/>
  <c r="U35" i="7" s="1"/>
  <c r="W35" i="7" a="1"/>
  <c r="W35" i="7" s="1"/>
  <c r="AD35" i="7" a="1"/>
  <c r="AD35" i="7" s="1"/>
  <c r="AB35" i="7" a="1"/>
  <c r="AB35" i="7" s="1"/>
  <c r="V35" i="7" a="1"/>
  <c r="V35" i="7" s="1"/>
  <c r="R35" i="7" a="1"/>
  <c r="R35" i="7" s="1"/>
  <c r="T35" i="7" a="1"/>
  <c r="T35" i="7" s="1"/>
  <c r="I35" i="7" a="1"/>
  <c r="I35" i="7" s="1"/>
  <c r="K35" i="7" a="1"/>
  <c r="K35" i="7" s="1"/>
  <c r="O35" i="7" a="1"/>
  <c r="O35" i="7" s="1"/>
  <c r="Q35" i="7" a="1"/>
  <c r="Q35" i="7" s="1"/>
  <c r="L35" i="7" a="1"/>
  <c r="L35" i="7" s="1"/>
  <c r="N35" i="7" a="1"/>
  <c r="N35" i="7" s="1"/>
  <c r="H35" i="7" a="1"/>
  <c r="H35" i="7" s="1"/>
  <c r="F35" i="7" a="1"/>
  <c r="F35" i="7" s="1"/>
  <c r="Y35" i="7" a="1"/>
  <c r="Y35" i="7" s="1"/>
  <c r="S35" i="7" a="1"/>
  <c r="S35" i="7" s="1"/>
  <c r="P35" i="7" a="1"/>
  <c r="P35" i="7" s="1"/>
  <c r="E35" i="7" a="1"/>
  <c r="E35" i="7" s="1"/>
  <c r="J35" i="7" a="1"/>
  <c r="J35" i="7" s="1"/>
  <c r="M35" i="7" a="1"/>
  <c r="M35" i="7" s="1"/>
  <c r="G35" i="7" a="1"/>
  <c r="G35" i="7" s="1"/>
  <c r="D35" i="7" a="1"/>
  <c r="D35" i="7" s="1"/>
  <c r="A36" i="7"/>
  <c r="C36" i="7" s="1" a="1"/>
  <c r="C36" i="7" s="1"/>
  <c r="D25" i="3" a="1"/>
  <c r="D25" i="3" s="1"/>
  <c r="F25" i="3" a="1"/>
  <c r="F25" i="3" s="1"/>
  <c r="H25" i="3" a="1"/>
  <c r="H25" i="3" s="1"/>
  <c r="J25" i="3" a="1"/>
  <c r="J25" i="3" s="1"/>
  <c r="L25" i="3" a="1"/>
  <c r="L25" i="3" s="1"/>
  <c r="C25" i="3" a="1"/>
  <c r="C25" i="3" s="1"/>
  <c r="E25" i="3" a="1"/>
  <c r="E25" i="3" s="1"/>
  <c r="G25" i="3" a="1"/>
  <c r="G25" i="3" s="1"/>
  <c r="I25" i="3" a="1"/>
  <c r="I25" i="3" s="1"/>
  <c r="K25" i="3" a="1"/>
  <c r="K25" i="3" s="1"/>
  <c r="V25" i="3" a="1"/>
  <c r="V25" i="3" s="1"/>
  <c r="X25" i="3" a="1"/>
  <c r="X25" i="3" s="1"/>
  <c r="Z25" i="3" a="1"/>
  <c r="Z25" i="3" s="1"/>
  <c r="AB25" i="3" a="1"/>
  <c r="AB25" i="3" s="1"/>
  <c r="AD25" i="3" a="1"/>
  <c r="AD25" i="3" s="1"/>
  <c r="U25" i="3" a="1"/>
  <c r="U25" i="3" s="1"/>
  <c r="W25" i="3" a="1"/>
  <c r="W25" i="3" s="1"/>
  <c r="Y25" i="3" a="1"/>
  <c r="Y25" i="3" s="1"/>
  <c r="AA25" i="3" a="1"/>
  <c r="AA25" i="3" s="1"/>
  <c r="AC25" i="3" a="1"/>
  <c r="AC25" i="3" s="1"/>
  <c r="A26" i="3"/>
  <c r="AD36" i="7" l="1" a="1"/>
  <c r="AD36" i="7" s="1"/>
  <c r="AF36" i="7" a="1"/>
  <c r="AF36" i="7" s="1"/>
  <c r="AB36" i="7" a="1"/>
  <c r="AB36" i="7" s="1"/>
  <c r="Y36" i="7" a="1"/>
  <c r="Y36" i="7" s="1"/>
  <c r="V36" i="7" a="1"/>
  <c r="V36" i="7" s="1"/>
  <c r="AC36" i="7" a="1"/>
  <c r="AC36" i="7" s="1"/>
  <c r="X36" i="7" a="1"/>
  <c r="X36" i="7" s="1"/>
  <c r="W36" i="7" a="1"/>
  <c r="W36" i="7" s="1"/>
  <c r="S36" i="7" a="1"/>
  <c r="S36" i="7" s="1"/>
  <c r="J36" i="7" a="1"/>
  <c r="J36" i="7" s="1"/>
  <c r="P36" i="7" a="1"/>
  <c r="P36" i="7" s="1"/>
  <c r="M36" i="7" a="1"/>
  <c r="M36" i="7" s="1"/>
  <c r="G36" i="7" a="1"/>
  <c r="G36" i="7" s="1"/>
  <c r="E36" i="7" a="1"/>
  <c r="E36" i="7" s="1"/>
  <c r="D36" i="7" a="1"/>
  <c r="D36" i="7" s="1"/>
  <c r="AE36" i="7" a="1"/>
  <c r="AE36" i="7" s="1"/>
  <c r="AA36" i="7" a="1"/>
  <c r="AA36" i="7" s="1"/>
  <c r="T36" i="7" a="1"/>
  <c r="T36" i="7" s="1"/>
  <c r="I36" i="7" a="1"/>
  <c r="I36" i="7" s="1"/>
  <c r="Q36" i="7" a="1"/>
  <c r="Q36" i="7" s="1"/>
  <c r="L36" i="7" a="1"/>
  <c r="L36" i="7" s="1"/>
  <c r="H36" i="7" a="1"/>
  <c r="H36" i="7" s="1"/>
  <c r="Z36" i="7" a="1"/>
  <c r="Z36" i="7" s="1"/>
  <c r="U36" i="7" a="1"/>
  <c r="U36" i="7" s="1"/>
  <c r="R36" i="7" a="1"/>
  <c r="R36" i="7" s="1"/>
  <c r="K36" i="7" a="1"/>
  <c r="K36" i="7" s="1"/>
  <c r="O36" i="7" a="1"/>
  <c r="O36" i="7" s="1"/>
  <c r="N36" i="7" a="1"/>
  <c r="N36" i="7" s="1"/>
  <c r="F36" i="7" a="1"/>
  <c r="F36" i="7" s="1"/>
  <c r="D26" i="3" a="1"/>
  <c r="D26" i="3" s="1"/>
  <c r="F26" i="3" a="1"/>
  <c r="F26" i="3" s="1"/>
  <c r="H26" i="3" a="1"/>
  <c r="H26" i="3" s="1"/>
  <c r="J26" i="3" a="1"/>
  <c r="J26" i="3" s="1"/>
  <c r="L26" i="3" a="1"/>
  <c r="L26" i="3" s="1"/>
  <c r="C26" i="3" a="1"/>
  <c r="C26" i="3" s="1"/>
  <c r="G26" i="3" a="1"/>
  <c r="G26" i="3" s="1"/>
  <c r="K26" i="3" a="1"/>
  <c r="K26" i="3" s="1"/>
  <c r="E26" i="3" a="1"/>
  <c r="E26" i="3" s="1"/>
  <c r="I26" i="3" a="1"/>
  <c r="I26" i="3" s="1"/>
  <c r="V26" i="3" a="1"/>
  <c r="V26" i="3" s="1"/>
  <c r="X26" i="3" a="1"/>
  <c r="X26" i="3" s="1"/>
  <c r="Z26" i="3" a="1"/>
  <c r="Z26" i="3" s="1"/>
  <c r="AB26" i="3" a="1"/>
  <c r="AB26" i="3" s="1"/>
  <c r="AD26" i="3" a="1"/>
  <c r="AD26" i="3" s="1"/>
  <c r="U26" i="3" a="1"/>
  <c r="U26" i="3" s="1"/>
  <c r="W26" i="3" a="1"/>
  <c r="W26" i="3" s="1"/>
  <c r="Y26" i="3" a="1"/>
  <c r="Y26" i="3" s="1"/>
  <c r="AA26" i="3" a="1"/>
  <c r="AA26" i="3" s="1"/>
  <c r="AC26" i="3" a="1"/>
  <c r="AC26" i="3" s="1"/>
  <c r="A27" i="3"/>
  <c r="D27" i="3" l="1" a="1"/>
  <c r="D27" i="3" s="1"/>
  <c r="F27" i="3" a="1"/>
  <c r="F27" i="3" s="1"/>
  <c r="H27" i="3" a="1"/>
  <c r="H27" i="3" s="1"/>
  <c r="J27" i="3" a="1"/>
  <c r="J27" i="3" s="1"/>
  <c r="L27" i="3" a="1"/>
  <c r="L27" i="3" s="1"/>
  <c r="E27" i="3" a="1"/>
  <c r="E27" i="3" s="1"/>
  <c r="I27" i="3" a="1"/>
  <c r="I27" i="3" s="1"/>
  <c r="C27" i="3" a="1"/>
  <c r="C27" i="3" s="1"/>
  <c r="G27" i="3" a="1"/>
  <c r="G27" i="3" s="1"/>
  <c r="K27" i="3" a="1"/>
  <c r="K27" i="3" s="1"/>
  <c r="V27" i="3" a="1"/>
  <c r="V27" i="3" s="1"/>
  <c r="X27" i="3" a="1"/>
  <c r="X27" i="3" s="1"/>
  <c r="Z27" i="3" a="1"/>
  <c r="Z27" i="3" s="1"/>
  <c r="AB27" i="3" a="1"/>
  <c r="AB27" i="3" s="1"/>
  <c r="AD27" i="3" a="1"/>
  <c r="AD27" i="3" s="1"/>
  <c r="U27" i="3" a="1"/>
  <c r="U27" i="3" s="1"/>
  <c r="W27" i="3" a="1"/>
  <c r="W27" i="3" s="1"/>
  <c r="Y27" i="3" a="1"/>
  <c r="Y27" i="3" s="1"/>
  <c r="AA27" i="3" a="1"/>
  <c r="AA27" i="3" s="1"/>
  <c r="AC27" i="3" a="1"/>
  <c r="AC27" i="3" s="1"/>
  <c r="A28" i="3"/>
  <c r="D28" i="3" l="1" a="1"/>
  <c r="D28" i="3" s="1"/>
  <c r="F28" i="3" a="1"/>
  <c r="F28" i="3" s="1"/>
  <c r="H28" i="3" a="1"/>
  <c r="H28" i="3" s="1"/>
  <c r="J28" i="3" a="1"/>
  <c r="J28" i="3" s="1"/>
  <c r="L28" i="3" a="1"/>
  <c r="L28" i="3" s="1"/>
  <c r="C28" i="3" a="1"/>
  <c r="C28" i="3" s="1"/>
  <c r="G28" i="3" a="1"/>
  <c r="G28" i="3" s="1"/>
  <c r="K28" i="3" a="1"/>
  <c r="K28" i="3" s="1"/>
  <c r="E28" i="3" a="1"/>
  <c r="E28" i="3" s="1"/>
  <c r="I28" i="3" a="1"/>
  <c r="I28" i="3" s="1"/>
  <c r="V28" i="3" a="1"/>
  <c r="V28" i="3" s="1"/>
  <c r="X28" i="3" a="1"/>
  <c r="X28" i="3" s="1"/>
  <c r="Z28" i="3" a="1"/>
  <c r="Z28" i="3" s="1"/>
  <c r="AB28" i="3" a="1"/>
  <c r="AB28" i="3" s="1"/>
  <c r="AD28" i="3" a="1"/>
  <c r="AD28" i="3" s="1"/>
  <c r="U28" i="3" a="1"/>
  <c r="U28" i="3" s="1"/>
  <c r="W28" i="3" a="1"/>
  <c r="W28" i="3" s="1"/>
  <c r="Y28" i="3" a="1"/>
  <c r="Y28" i="3" s="1"/>
  <c r="AA28" i="3" a="1"/>
  <c r="AA28" i="3" s="1"/>
  <c r="AC28" i="3" a="1"/>
  <c r="AC28" i="3" s="1"/>
  <c r="A29" i="3"/>
  <c r="D29" i="3" l="1" a="1"/>
  <c r="D29" i="3" s="1"/>
  <c r="F29" i="3" a="1"/>
  <c r="F29" i="3" s="1"/>
  <c r="H29" i="3" a="1"/>
  <c r="H29" i="3" s="1"/>
  <c r="J29" i="3" a="1"/>
  <c r="J29" i="3" s="1"/>
  <c r="L29" i="3" a="1"/>
  <c r="L29" i="3" s="1"/>
  <c r="E29" i="3" a="1"/>
  <c r="E29" i="3" s="1"/>
  <c r="I29" i="3" a="1"/>
  <c r="I29" i="3" s="1"/>
  <c r="C29" i="3" a="1"/>
  <c r="C29" i="3" s="1"/>
  <c r="G29" i="3" a="1"/>
  <c r="G29" i="3" s="1"/>
  <c r="K29" i="3" a="1"/>
  <c r="K29" i="3" s="1"/>
  <c r="V29" i="3" a="1"/>
  <c r="V29" i="3" s="1"/>
  <c r="X29" i="3" a="1"/>
  <c r="X29" i="3" s="1"/>
  <c r="Z29" i="3" a="1"/>
  <c r="Z29" i="3" s="1"/>
  <c r="AB29" i="3" a="1"/>
  <c r="AB29" i="3" s="1"/>
  <c r="AD29" i="3" a="1"/>
  <c r="AD29" i="3" s="1"/>
  <c r="U29" i="3" a="1"/>
  <c r="U29" i="3" s="1"/>
  <c r="W29" i="3" a="1"/>
  <c r="W29" i="3" s="1"/>
  <c r="Y29" i="3" a="1"/>
  <c r="Y29" i="3" s="1"/>
  <c r="AA29" i="3" a="1"/>
  <c r="AA29" i="3" s="1"/>
  <c r="AC29" i="3" a="1"/>
  <c r="AC29" i="3" s="1"/>
  <c r="A30" i="3"/>
  <c r="D30" i="3" l="1" a="1"/>
  <c r="D30" i="3" s="1"/>
  <c r="F30" i="3" a="1"/>
  <c r="F30" i="3" s="1"/>
  <c r="H30" i="3" a="1"/>
  <c r="H30" i="3" s="1"/>
  <c r="J30" i="3" a="1"/>
  <c r="J30" i="3" s="1"/>
  <c r="L30" i="3" a="1"/>
  <c r="L30" i="3" s="1"/>
  <c r="C30" i="3" a="1"/>
  <c r="C30" i="3" s="1"/>
  <c r="G30" i="3" a="1"/>
  <c r="G30" i="3" s="1"/>
  <c r="K30" i="3" a="1"/>
  <c r="K30" i="3" s="1"/>
  <c r="E30" i="3" a="1"/>
  <c r="E30" i="3" s="1"/>
  <c r="I30" i="3" a="1"/>
  <c r="I30" i="3" s="1"/>
  <c r="V30" i="3" a="1"/>
  <c r="V30" i="3" s="1"/>
  <c r="X30" i="3" a="1"/>
  <c r="X30" i="3" s="1"/>
  <c r="Z30" i="3" a="1"/>
  <c r="Z30" i="3" s="1"/>
  <c r="AB30" i="3" a="1"/>
  <c r="AB30" i="3" s="1"/>
  <c r="AD30" i="3" a="1"/>
  <c r="AD30" i="3" s="1"/>
  <c r="U30" i="3" a="1"/>
  <c r="U30" i="3" s="1"/>
  <c r="W30" i="3" a="1"/>
  <c r="W30" i="3" s="1"/>
  <c r="Y30" i="3" a="1"/>
  <c r="Y30" i="3" s="1"/>
  <c r="AA30" i="3" a="1"/>
  <c r="AA30" i="3" s="1"/>
  <c r="AC30" i="3" a="1"/>
  <c r="AC30" i="3" s="1"/>
  <c r="A31" i="3"/>
  <c r="D31" i="3" l="1" a="1"/>
  <c r="D31" i="3" s="1"/>
  <c r="F31" i="3" a="1"/>
  <c r="F31" i="3" s="1"/>
  <c r="H31" i="3" a="1"/>
  <c r="H31" i="3" s="1"/>
  <c r="J31" i="3" a="1"/>
  <c r="J31" i="3" s="1"/>
  <c r="L31" i="3" a="1"/>
  <c r="L31" i="3" s="1"/>
  <c r="E31" i="3" a="1"/>
  <c r="E31" i="3" s="1"/>
  <c r="I31" i="3" a="1"/>
  <c r="I31" i="3" s="1"/>
  <c r="C31" i="3" a="1"/>
  <c r="C31" i="3" s="1"/>
  <c r="G31" i="3" a="1"/>
  <c r="G31" i="3" s="1"/>
  <c r="K31" i="3" a="1"/>
  <c r="K31" i="3" s="1"/>
  <c r="V31" i="3" a="1"/>
  <c r="V31" i="3" s="1"/>
  <c r="X31" i="3" a="1"/>
  <c r="X31" i="3" s="1"/>
  <c r="Z31" i="3" a="1"/>
  <c r="Z31" i="3" s="1"/>
  <c r="AB31" i="3" a="1"/>
  <c r="AB31" i="3" s="1"/>
  <c r="AD31" i="3" a="1"/>
  <c r="AD31" i="3" s="1"/>
  <c r="U31" i="3" a="1"/>
  <c r="U31" i="3" s="1"/>
  <c r="W31" i="3" a="1"/>
  <c r="W31" i="3" s="1"/>
  <c r="Y31" i="3" a="1"/>
  <c r="Y31" i="3" s="1"/>
  <c r="AA31" i="3" a="1"/>
  <c r="AA31" i="3" s="1"/>
  <c r="AC31" i="3" a="1"/>
  <c r="AC31" i="3" s="1"/>
  <c r="A32" i="3"/>
  <c r="D32" i="3" l="1" a="1"/>
  <c r="D32" i="3" s="1"/>
  <c r="F32" i="3" a="1"/>
  <c r="F32" i="3" s="1"/>
  <c r="H32" i="3" a="1"/>
  <c r="H32" i="3" s="1"/>
  <c r="J32" i="3" a="1"/>
  <c r="J32" i="3" s="1"/>
  <c r="L32" i="3" a="1"/>
  <c r="L32" i="3" s="1"/>
  <c r="C32" i="3" a="1"/>
  <c r="C32" i="3" s="1"/>
  <c r="G32" i="3" a="1"/>
  <c r="G32" i="3" s="1"/>
  <c r="K32" i="3" a="1"/>
  <c r="K32" i="3" s="1"/>
  <c r="E32" i="3" a="1"/>
  <c r="E32" i="3" s="1"/>
  <c r="I32" i="3" a="1"/>
  <c r="I32" i="3" s="1"/>
  <c r="V32" i="3" a="1"/>
  <c r="V32" i="3" s="1"/>
  <c r="X32" i="3" a="1"/>
  <c r="X32" i="3" s="1"/>
  <c r="Z32" i="3" a="1"/>
  <c r="Z32" i="3" s="1"/>
  <c r="AB32" i="3" a="1"/>
  <c r="AB32" i="3" s="1"/>
  <c r="AD32" i="3" a="1"/>
  <c r="AD32" i="3" s="1"/>
  <c r="U32" i="3" a="1"/>
  <c r="U32" i="3" s="1"/>
  <c r="W32" i="3" a="1"/>
  <c r="W32" i="3" s="1"/>
  <c r="Y32" i="3" a="1"/>
  <c r="Y32" i="3" s="1"/>
  <c r="AA32" i="3" a="1"/>
  <c r="AA32" i="3" s="1"/>
  <c r="AC32" i="3" a="1"/>
  <c r="AC32" i="3" s="1"/>
  <c r="A33" i="3"/>
  <c r="D33" i="3" l="1" a="1"/>
  <c r="D33" i="3" s="1"/>
  <c r="F33" i="3" a="1"/>
  <c r="F33" i="3" s="1"/>
  <c r="H33" i="3" a="1"/>
  <c r="H33" i="3" s="1"/>
  <c r="J33" i="3" a="1"/>
  <c r="J33" i="3" s="1"/>
  <c r="L33" i="3" a="1"/>
  <c r="L33" i="3" s="1"/>
  <c r="E33" i="3" a="1"/>
  <c r="E33" i="3" s="1"/>
  <c r="I33" i="3" a="1"/>
  <c r="I33" i="3" s="1"/>
  <c r="C33" i="3" a="1"/>
  <c r="C33" i="3" s="1"/>
  <c r="G33" i="3" a="1"/>
  <c r="G33" i="3" s="1"/>
  <c r="K33" i="3" a="1"/>
  <c r="K33" i="3" s="1"/>
  <c r="V33" i="3" a="1"/>
  <c r="V33" i="3" s="1"/>
  <c r="X33" i="3" a="1"/>
  <c r="X33" i="3" s="1"/>
  <c r="Z33" i="3" a="1"/>
  <c r="Z33" i="3" s="1"/>
  <c r="AB33" i="3" a="1"/>
  <c r="AB33" i="3" s="1"/>
  <c r="AD33" i="3" a="1"/>
  <c r="AD33" i="3" s="1"/>
  <c r="U33" i="3" a="1"/>
  <c r="U33" i="3" s="1"/>
  <c r="W33" i="3" a="1"/>
  <c r="W33" i="3" s="1"/>
  <c r="Y33" i="3" a="1"/>
  <c r="Y33" i="3" s="1"/>
  <c r="AA33" i="3" a="1"/>
  <c r="AA33" i="3" s="1"/>
  <c r="AC33" i="3" a="1"/>
  <c r="AC33" i="3" s="1"/>
  <c r="A34" i="3"/>
  <c r="D34" i="3" l="1" a="1"/>
  <c r="D34" i="3" s="1"/>
  <c r="F34" i="3" a="1"/>
  <c r="F34" i="3" s="1"/>
  <c r="H34" i="3" a="1"/>
  <c r="H34" i="3" s="1"/>
  <c r="J34" i="3" a="1"/>
  <c r="J34" i="3" s="1"/>
  <c r="L34" i="3" a="1"/>
  <c r="L34" i="3" s="1"/>
  <c r="C34" i="3" a="1"/>
  <c r="C34" i="3" s="1"/>
  <c r="G34" i="3" a="1"/>
  <c r="G34" i="3" s="1"/>
  <c r="K34" i="3" a="1"/>
  <c r="K34" i="3" s="1"/>
  <c r="E34" i="3" a="1"/>
  <c r="E34" i="3" s="1"/>
  <c r="I34" i="3" a="1"/>
  <c r="I34" i="3" s="1"/>
  <c r="V34" i="3" a="1"/>
  <c r="V34" i="3" s="1"/>
  <c r="X34" i="3" a="1"/>
  <c r="X34" i="3" s="1"/>
  <c r="Z34" i="3" a="1"/>
  <c r="Z34" i="3" s="1"/>
  <c r="AB34" i="3" a="1"/>
  <c r="AB34" i="3" s="1"/>
  <c r="AD34" i="3" a="1"/>
  <c r="AD34" i="3" s="1"/>
  <c r="U34" i="3" a="1"/>
  <c r="U34" i="3" s="1"/>
  <c r="W34" i="3" a="1"/>
  <c r="W34" i="3" s="1"/>
  <c r="Y34" i="3" a="1"/>
  <c r="Y34" i="3" s="1"/>
  <c r="AA34" i="3" a="1"/>
  <c r="AA34" i="3" s="1"/>
  <c r="AC34" i="3" a="1"/>
  <c r="AC34" i="3" s="1"/>
  <c r="A35" i="3"/>
  <c r="D35" i="3" l="1" a="1"/>
  <c r="D35" i="3" s="1"/>
  <c r="F35" i="3" a="1"/>
  <c r="F35" i="3" s="1"/>
  <c r="H35" i="3" a="1"/>
  <c r="H35" i="3" s="1"/>
  <c r="J35" i="3" a="1"/>
  <c r="J35" i="3" s="1"/>
  <c r="L35" i="3" a="1"/>
  <c r="L35" i="3" s="1"/>
  <c r="E35" i="3" a="1"/>
  <c r="E35" i="3" s="1"/>
  <c r="I35" i="3" a="1"/>
  <c r="I35" i="3" s="1"/>
  <c r="C35" i="3" a="1"/>
  <c r="C35" i="3" s="1"/>
  <c r="G35" i="3" a="1"/>
  <c r="G35" i="3" s="1"/>
  <c r="K35" i="3" a="1"/>
  <c r="K35" i="3" s="1"/>
  <c r="V35" i="3" a="1"/>
  <c r="V35" i="3" s="1"/>
  <c r="X35" i="3" a="1"/>
  <c r="X35" i="3" s="1"/>
  <c r="Z35" i="3" a="1"/>
  <c r="Z35" i="3" s="1"/>
  <c r="AB35" i="3" a="1"/>
  <c r="AB35" i="3" s="1"/>
  <c r="AD35" i="3" a="1"/>
  <c r="AD35" i="3" s="1"/>
  <c r="U35" i="3" a="1"/>
  <c r="U35" i="3" s="1"/>
  <c r="AI4" i="3" s="1"/>
  <c r="W35" i="3" a="1"/>
  <c r="W35" i="3" s="1"/>
  <c r="Y35" i="3" a="1"/>
  <c r="Y35" i="3" s="1"/>
  <c r="AA35" i="3" a="1"/>
  <c r="AA35" i="3" s="1"/>
  <c r="AC35" i="3" a="1"/>
  <c r="AC35" i="3" s="1"/>
  <c r="P4" i="3" a="1"/>
  <c r="AH4" i="3" l="1"/>
  <c r="AI13" i="3"/>
  <c r="AH13" i="3" s="1"/>
  <c r="AI12" i="3"/>
  <c r="AH12" i="3" s="1"/>
  <c r="AI11" i="3"/>
  <c r="AH11" i="3" s="1"/>
  <c r="AI10" i="3"/>
  <c r="AH10" i="3" s="1"/>
  <c r="AI9" i="3"/>
  <c r="AH9" i="3" s="1"/>
  <c r="AI8" i="3"/>
  <c r="AH8" i="3" s="1"/>
  <c r="AI7" i="3"/>
  <c r="AH7" i="3" s="1"/>
  <c r="AI6" i="3"/>
  <c r="AH6" i="3" s="1"/>
  <c r="AI5" i="3"/>
  <c r="AH5" i="3" s="1"/>
  <c r="P4" i="3"/>
  <c r="P5" i="3" a="1"/>
  <c r="AH14" i="3" l="1"/>
  <c r="AI16" i="3"/>
  <c r="P5" i="3"/>
  <c r="P6" i="3" a="1"/>
  <c r="AH16" i="3" l="1"/>
  <c r="P6" i="3"/>
  <c r="P7" i="3" a="1"/>
  <c r="B16" i="5" l="1"/>
  <c r="B15" i="5" s="1"/>
  <c r="P7" i="3"/>
  <c r="P8" i="3" a="1"/>
  <c r="P8" i="3" l="1"/>
  <c r="P9" i="3" a="1"/>
  <c r="P9" i="3" l="1"/>
  <c r="P10" i="3" a="1"/>
  <c r="P10" i="3" l="1"/>
  <c r="P11" i="3" a="1"/>
  <c r="P11" i="3" l="1"/>
  <c r="P12" i="3" a="1"/>
  <c r="P12" i="3" l="1"/>
  <c r="P13" i="3" a="1"/>
  <c r="P13" i="3" l="1"/>
</calcChain>
</file>

<file path=xl/comments1.xml><?xml version="1.0" encoding="utf-8"?>
<comments xmlns="http://schemas.openxmlformats.org/spreadsheetml/2006/main">
  <authors>
    <author>Don Pépé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Id unique par client</t>
        </r>
      </text>
    </comment>
  </commentList>
</comments>
</file>

<file path=xl/sharedStrings.xml><?xml version="1.0" encoding="utf-8"?>
<sst xmlns="http://schemas.openxmlformats.org/spreadsheetml/2006/main" count="332" uniqueCount="110">
  <si>
    <t>Id</t>
  </si>
  <si>
    <t>M.</t>
  </si>
  <si>
    <t>Mon</t>
  </si>
  <si>
    <t>Cul</t>
  </si>
  <si>
    <t>3 rue c'est du poulet</t>
  </si>
  <si>
    <t>Montauban</t>
  </si>
  <si>
    <t>mon@cul.fr</t>
  </si>
  <si>
    <t>06 02 03 04 05</t>
  </si>
  <si>
    <t>Standard</t>
  </si>
  <si>
    <t>2</t>
  </si>
  <si>
    <t>1</t>
  </si>
  <si>
    <t>Oui</t>
  </si>
  <si>
    <t>Fact170101</t>
  </si>
  <si>
    <t>Mme</t>
  </si>
  <si>
    <t>Loub</t>
  </si>
  <si>
    <t>Bob</t>
  </si>
  <si>
    <t>2 rue des arbres</t>
  </si>
  <si>
    <t>31000</t>
  </si>
  <si>
    <t>Tolosa</t>
  </si>
  <si>
    <t>kikoo@lol.fr</t>
  </si>
  <si>
    <t>06 01 02 03 04</t>
  </si>
  <si>
    <t>0</t>
  </si>
  <si>
    <t>Fact170102</t>
  </si>
  <si>
    <t>Rouli</t>
  </si>
  <si>
    <t>bob</t>
  </si>
  <si>
    <t>25 rue la brouette</t>
  </si>
  <si>
    <t>parla</t>
  </si>
  <si>
    <t>lol@lol.fr</t>
  </si>
  <si>
    <t>Fact170103</t>
  </si>
  <si>
    <t>Civilité</t>
  </si>
  <si>
    <t>Nom</t>
  </si>
  <si>
    <t>Prénom</t>
  </si>
  <si>
    <t>Adresse</t>
  </si>
  <si>
    <t>Code postal</t>
  </si>
  <si>
    <t>Ville</t>
  </si>
  <si>
    <t>Mail</t>
  </si>
  <si>
    <t>Téléphone</t>
  </si>
  <si>
    <t>T emplacement</t>
  </si>
  <si>
    <t>N° emplacement</t>
  </si>
  <si>
    <t>Electricité</t>
  </si>
  <si>
    <t>Adulte</t>
  </si>
  <si>
    <t>Enfant</t>
  </si>
  <si>
    <t>Animal</t>
  </si>
  <si>
    <t>Date de début</t>
  </si>
  <si>
    <t>Date de fin</t>
  </si>
  <si>
    <t>Payer</t>
  </si>
  <si>
    <t>N° facture</t>
  </si>
  <si>
    <t>Liste année</t>
  </si>
  <si>
    <t>S-01</t>
  </si>
  <si>
    <t>S-02</t>
  </si>
  <si>
    <t>S-03</t>
  </si>
  <si>
    <t>S-04</t>
  </si>
  <si>
    <t>S-05</t>
  </si>
  <si>
    <t>Année</t>
  </si>
  <si>
    <t>Emplacement</t>
  </si>
  <si>
    <t>Pâques</t>
  </si>
  <si>
    <t>Jours fériés</t>
  </si>
  <si>
    <t>C-01</t>
  </si>
  <si>
    <t>Boulo</t>
  </si>
  <si>
    <t>polo</t>
  </si>
  <si>
    <t>3 rue par la</t>
  </si>
  <si>
    <t>la</t>
  </si>
  <si>
    <t>la@loa.fr</t>
  </si>
  <si>
    <t>fact170104</t>
  </si>
  <si>
    <t>C-03</t>
  </si>
  <si>
    <t>C-02</t>
  </si>
  <si>
    <t>C-04</t>
  </si>
  <si>
    <t>C-05</t>
  </si>
  <si>
    <t>Jour férier</t>
  </si>
  <si>
    <t>Week-End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</si>
  <si>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</si>
  <si>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</si>
  <si>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</si>
  <si>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</si>
  <si>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</si>
  <si>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</si>
  <si>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</si>
  <si>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</si>
  <si>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</si>
  <si>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</si>
  <si>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</si>
  <si>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</si>
  <si>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</si>
  <si>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Valeur</t>
  </si>
  <si>
    <t>Epl</t>
  </si>
  <si>
    <t>% Occupation</t>
  </si>
  <si>
    <t>%</t>
  </si>
  <si>
    <t>Jours</t>
  </si>
  <si>
    <t>Statistique d'occupation</t>
  </si>
  <si>
    <t>Total</t>
  </si>
  <si>
    <t>Choix du client</t>
  </si>
  <si>
    <t>Facture</t>
  </si>
  <si>
    <t>Date</t>
  </si>
  <si>
    <t>Séjour du</t>
  </si>
  <si>
    <t>Au</t>
  </si>
  <si>
    <t>Qte</t>
  </si>
  <si>
    <t>Désignation</t>
  </si>
  <si>
    <t>P.U HT</t>
  </si>
  <si>
    <t>P.U TTC</t>
  </si>
  <si>
    <t>TVA</t>
  </si>
  <si>
    <t>Montant HT</t>
  </si>
  <si>
    <t>Montant TTC</t>
  </si>
  <si>
    <t>Electicité</t>
  </si>
  <si>
    <t>Nbr nuit</t>
  </si>
  <si>
    <t>Faire une réduction %</t>
  </si>
  <si>
    <t>Pour facture</t>
  </si>
  <si>
    <t xml:space="preserve">Mois </t>
  </si>
  <si>
    <t>Adultes</t>
  </si>
  <si>
    <t>Enfants</t>
  </si>
  <si>
    <t>Animaux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</si>
</sst>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0000"/>
    <numFmt numFmtId="165" formatCode="0#&quot; &quot;##&quot; &quot;##&quot; &quot;##&quot; &quot;##"/>
    <numFmt numFmtId="166" formatCode="mmmm"/>
    <numFmt numFmtId="167" formatCode=";;"/>
    <numFmt numFmtId="168" formatCode="ddd"/>
    <numFmt numFmtId="169" formatCode="dd"/>
  </numFmts>
  <fonts count="2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10"/>
      <name val="Verdana"/>
      <family val="2"/>
    </font>
    <font>
      <sz val="10"/>
      <name val="Arial"/>
      <family val="2"/>
    </font>
    <font>
      <sz val="8"/>
      <name val="Verdana"/>
      <family val="2"/>
    </font>
    <font>
      <sz val="8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 tint="4.9989318521683403E-2"/>
      <name val="Verdana"/>
      <family val="2"/>
    </font>
    <font>
      <sz val="8"/>
      <color theme="1"/>
      <name val="Verdana"/>
      <family val="2"/>
    </font>
    <font>
      <u/>
      <sz val="8"/>
      <color theme="10"/>
      <name val="Verdana"/>
      <family val="2"/>
    </font>
    <font>
      <b/>
      <sz val="8"/>
      <name val="Tahoma"/>
      <family val="2"/>
    </font>
    <font>
      <sz val="8"/>
      <name val="Tahoma"/>
      <family val="2"/>
    </font>
    <font>
      <sz val="8"/>
      <color theme="1"/>
      <name val="Tahom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333333"/>
      <name val="Arial"/>
      <family val="2"/>
    </font>
    <font>
      <sz val="8"/>
      <color theme="0"/>
      <name val="Tahoma"/>
      <family val="2"/>
    </font>
    <font>
      <sz val="8"/>
      <color rgb="FFFF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CAF86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5" fillId="0" borderId="0"/>
    <xf numFmtId="9" fontId="16" fillId="0" borderId="0" applyFont="0" applyFill="0" applyBorder="0" applyAlignment="0" applyProtection="0"/>
  </cellStyleXfs>
  <cellXfs count="20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/>
    <xf numFmtId="165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/>
    <xf numFmtId="0" fontId="8" fillId="0" borderId="0" xfId="0" applyFont="1" applyAlignment="1">
      <alignment horizontal="left"/>
    </xf>
    <xf numFmtId="167" fontId="12" fillId="4" borderId="5" xfId="4" applyNumberFormat="1" applyFont="1" applyFill="1" applyBorder="1"/>
    <xf numFmtId="168" fontId="12" fillId="0" borderId="6" xfId="4" applyNumberFormat="1" applyFont="1" applyFill="1" applyBorder="1" applyAlignment="1">
      <alignment horizontal="center"/>
    </xf>
    <xf numFmtId="168" fontId="12" fillId="0" borderId="7" xfId="4" applyNumberFormat="1" applyFont="1" applyFill="1" applyBorder="1" applyAlignment="1">
      <alignment horizontal="center"/>
    </xf>
    <xf numFmtId="168" fontId="12" fillId="0" borderId="8" xfId="4" applyNumberFormat="1" applyFont="1" applyFill="1" applyBorder="1" applyAlignment="1">
      <alignment horizontal="center"/>
    </xf>
    <xf numFmtId="167" fontId="12" fillId="2" borderId="10" xfId="4" applyNumberFormat="1" applyFont="1" applyFill="1" applyBorder="1" applyAlignment="1">
      <alignment horizontal="center"/>
    </xf>
    <xf numFmtId="0" fontId="12" fillId="2" borderId="9" xfId="4" applyFont="1" applyFill="1" applyBorder="1" applyAlignment="1">
      <alignment horizontal="center"/>
    </xf>
    <xf numFmtId="169" fontId="12" fillId="0" borderId="12" xfId="4" applyNumberFormat="1" applyFont="1" applyFill="1" applyBorder="1" applyAlignment="1">
      <alignment horizontal="center"/>
    </xf>
    <xf numFmtId="169" fontId="12" fillId="0" borderId="13" xfId="4" applyNumberFormat="1" applyFont="1" applyFill="1" applyBorder="1" applyAlignment="1">
      <alignment horizontal="center"/>
    </xf>
    <xf numFmtId="169" fontId="12" fillId="0" borderId="14" xfId="4" applyNumberFormat="1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14" fontId="12" fillId="0" borderId="0" xfId="3" applyNumberFormat="1" applyFont="1" applyFill="1" applyBorder="1" applyAlignment="1">
      <alignment vertical="center"/>
    </xf>
    <xf numFmtId="0" fontId="12" fillId="0" borderId="0" xfId="4" applyFont="1" applyFill="1" applyBorder="1" applyAlignment="1"/>
    <xf numFmtId="0" fontId="12" fillId="0" borderId="0" xfId="5" applyFont="1" applyFill="1" applyBorder="1" applyAlignment="1"/>
    <xf numFmtId="0" fontId="14" fillId="0" borderId="15" xfId="0" applyFont="1" applyBorder="1"/>
    <xf numFmtId="169" fontId="12" fillId="0" borderId="16" xfId="4" applyNumberFormat="1" applyFont="1" applyFill="1" applyBorder="1" applyAlignment="1">
      <alignment horizontal="center"/>
    </xf>
    <xf numFmtId="169" fontId="12" fillId="0" borderId="17" xfId="4" applyNumberFormat="1" applyFont="1" applyFill="1" applyBorder="1" applyAlignment="1">
      <alignment horizontal="center"/>
    </xf>
    <xf numFmtId="169" fontId="12" fillId="0" borderId="18" xfId="4" applyNumberFormat="1" applyFont="1" applyFill="1" applyBorder="1" applyAlignment="1">
      <alignment horizontal="center"/>
    </xf>
    <xf numFmtId="169" fontId="12" fillId="0" borderId="19" xfId="4" applyNumberFormat="1" applyFont="1" applyFill="1" applyBorder="1" applyAlignment="1">
      <alignment horizontal="center"/>
    </xf>
    <xf numFmtId="169" fontId="12" fillId="0" borderId="20" xfId="4" applyNumberFormat="1" applyFont="1" applyFill="1" applyBorder="1" applyAlignment="1">
      <alignment horizontal="center"/>
    </xf>
    <xf numFmtId="169" fontId="12" fillId="0" borderId="21" xfId="4" applyNumberFormat="1" applyFont="1" applyFill="1" applyBorder="1" applyAlignment="1">
      <alignment horizontal="center"/>
    </xf>
    <xf numFmtId="169" fontId="12" fillId="0" borderId="22" xfId="4" applyNumberFormat="1" applyFont="1" applyFill="1" applyBorder="1" applyAlignment="1">
      <alignment horizontal="center"/>
    </xf>
    <xf numFmtId="169" fontId="12" fillId="0" borderId="23" xfId="4" applyNumberFormat="1" applyFont="1" applyFill="1" applyBorder="1" applyAlignment="1">
      <alignment horizontal="center"/>
    </xf>
    <xf numFmtId="169" fontId="12" fillId="0" borderId="24" xfId="4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9" fontId="0" fillId="0" borderId="0" xfId="6" applyFont="1" applyFill="1" applyBorder="1" applyAlignment="1">
      <alignment horizontal="center" vertical="center"/>
    </xf>
    <xf numFmtId="0" fontId="0" fillId="0" borderId="0" xfId="0" applyNumberFormat="1"/>
    <xf numFmtId="14" fontId="17" fillId="0" borderId="0" xfId="0" applyNumberFormat="1" applyFont="1"/>
    <xf numFmtId="167" fontId="13" fillId="4" borderId="5" xfId="4" applyNumberFormat="1" applyFont="1" applyFill="1" applyBorder="1" applyAlignment="1">
      <alignment horizontal="center" vertical="center"/>
    </xf>
    <xf numFmtId="167" fontId="15" fillId="0" borderId="0" xfId="0" applyNumberFormat="1" applyFont="1" applyFill="1" applyAlignment="1"/>
    <xf numFmtId="0" fontId="15" fillId="0" borderId="0" xfId="0" applyFont="1" applyFill="1" applyAlignment="1"/>
    <xf numFmtId="9" fontId="0" fillId="0" borderId="0" xfId="6" applyFont="1"/>
    <xf numFmtId="0" fontId="13" fillId="2" borderId="2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Font="1"/>
    <xf numFmtId="0" fontId="13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9" fontId="13" fillId="3" borderId="1" xfId="6" applyFont="1" applyFill="1" applyBorder="1" applyAlignment="1">
      <alignment horizontal="center" vertical="center"/>
    </xf>
    <xf numFmtId="0" fontId="13" fillId="3" borderId="1" xfId="6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/>
    </xf>
    <xf numFmtId="0" fontId="13" fillId="2" borderId="1" xfId="6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0" applyFont="1" applyFill="1"/>
    <xf numFmtId="0" fontId="13" fillId="0" borderId="0" xfId="0" applyFont="1" applyFill="1" applyAlignment="1">
      <alignment horizontal="center" vertical="center"/>
    </xf>
    <xf numFmtId="0" fontId="18" fillId="0" borderId="0" xfId="0" applyFont="1" applyFill="1"/>
    <xf numFmtId="169" fontId="13" fillId="0" borderId="20" xfId="4" applyNumberFormat="1" applyFont="1" applyFill="1" applyBorder="1" applyAlignment="1">
      <alignment horizontal="center"/>
    </xf>
    <xf numFmtId="0" fontId="13" fillId="0" borderId="0" xfId="0" applyFont="1" applyAlignment="1">
      <alignment vertical="center"/>
    </xf>
    <xf numFmtId="9" fontId="0" fillId="0" borderId="0" xfId="6" applyFont="1" applyFill="1" applyBorder="1"/>
    <xf numFmtId="9" fontId="13" fillId="3" borderId="28" xfId="6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9" fontId="13" fillId="3" borderId="30" xfId="6" applyFont="1" applyFill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/>
    </xf>
    <xf numFmtId="9" fontId="13" fillId="3" borderId="3" xfId="6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/>
    </xf>
    <xf numFmtId="9" fontId="13" fillId="3" borderId="33" xfId="6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9" fontId="13" fillId="3" borderId="37" xfId="6" applyFont="1" applyFill="1" applyBorder="1" applyAlignment="1">
      <alignment horizontal="center" vertical="center"/>
    </xf>
    <xf numFmtId="0" fontId="13" fillId="3" borderId="38" xfId="0" applyFont="1" applyFill="1" applyBorder="1" applyAlignment="1">
      <alignment horizontal="center" vertical="center"/>
    </xf>
    <xf numFmtId="9" fontId="13" fillId="3" borderId="39" xfId="6" applyFont="1" applyFill="1" applyBorder="1" applyAlignment="1">
      <alignment horizontal="center" vertical="center"/>
    </xf>
    <xf numFmtId="0" fontId="13" fillId="2" borderId="40" xfId="0" applyFont="1" applyFill="1" applyBorder="1"/>
    <xf numFmtId="0" fontId="13" fillId="2" borderId="41" xfId="0" applyFont="1" applyFill="1" applyBorder="1"/>
    <xf numFmtId="0" fontId="13" fillId="2" borderId="42" xfId="0" applyFont="1" applyFill="1" applyBorder="1"/>
    <xf numFmtId="0" fontId="13" fillId="2" borderId="3" xfId="0" applyFont="1" applyFill="1" applyBorder="1" applyAlignment="1">
      <alignment horizontal="center" vertical="center"/>
    </xf>
    <xf numFmtId="9" fontId="13" fillId="3" borderId="11" xfId="6" applyFont="1" applyFill="1" applyBorder="1" applyAlignment="1">
      <alignment horizontal="center" vertical="center"/>
    </xf>
    <xf numFmtId="0" fontId="13" fillId="3" borderId="44" xfId="0" applyFont="1" applyFill="1" applyBorder="1" applyAlignment="1">
      <alignment horizontal="center" vertical="center"/>
    </xf>
    <xf numFmtId="0" fontId="13" fillId="3" borderId="45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6" applyNumberFormat="1" applyFont="1" applyFill="1" applyBorder="1" applyAlignment="1">
      <alignment horizontal="center" vertical="center"/>
    </xf>
    <xf numFmtId="9" fontId="13" fillId="0" borderId="0" xfId="6" applyFont="1" applyFill="1" applyBorder="1" applyAlignment="1">
      <alignment horizontal="center" vertical="center"/>
    </xf>
    <xf numFmtId="0" fontId="13" fillId="0" borderId="0" xfId="0" applyFont="1" applyFill="1" applyBorder="1"/>
    <xf numFmtId="0" fontId="14" fillId="0" borderId="0" xfId="0" applyFont="1" applyFill="1"/>
    <xf numFmtId="167" fontId="13" fillId="0" borderId="0" xfId="0" applyNumberFormat="1" applyFont="1" applyFill="1" applyBorder="1" applyAlignment="1">
      <alignment horizontal="center" vertical="center"/>
    </xf>
    <xf numFmtId="167" fontId="0" fillId="0" borderId="0" xfId="6" applyNumberFormat="1" applyFont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right"/>
    </xf>
    <xf numFmtId="164" fontId="9" fillId="0" borderId="0" xfId="0" applyNumberFormat="1" applyFont="1" applyBorder="1" applyAlignment="1">
      <alignment horizontal="right"/>
    </xf>
    <xf numFmtId="49" fontId="10" fillId="0" borderId="0" xfId="1" applyNumberFormat="1" applyFont="1" applyBorder="1" applyAlignment="1">
      <alignment horizontal="right"/>
    </xf>
    <xf numFmtId="165" fontId="9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5" fontId="9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15" fontId="9" fillId="0" borderId="0" xfId="0" applyNumberFormat="1" applyFont="1" applyBorder="1" applyAlignment="1">
      <alignment horizontal="center"/>
    </xf>
    <xf numFmtId="14" fontId="9" fillId="0" borderId="0" xfId="0" applyNumberFormat="1" applyFont="1" applyBorder="1" applyAlignment="1">
      <alignment horizontal="center"/>
    </xf>
    <xf numFmtId="0" fontId="8" fillId="2" borderId="0" xfId="0" applyFont="1" applyFill="1" applyBorder="1" applyAlignment="1">
      <alignment horizontal="left" vertical="center"/>
    </xf>
    <xf numFmtId="164" fontId="8" fillId="2" borderId="0" xfId="0" applyNumberFormat="1" applyFont="1" applyFill="1" applyBorder="1" applyAlignment="1">
      <alignment horizontal="left" vertical="center"/>
    </xf>
    <xf numFmtId="0" fontId="8" fillId="2" borderId="0" xfId="0" applyNumberFormat="1" applyFont="1" applyFill="1" applyBorder="1" applyAlignment="1">
      <alignment horizontal="left" vertical="center"/>
    </xf>
    <xf numFmtId="165" fontId="8" fillId="2" borderId="0" xfId="0" applyNumberFormat="1" applyFont="1" applyFill="1" applyBorder="1" applyAlignment="1">
      <alignment horizontal="left" vertical="center"/>
    </xf>
    <xf numFmtId="0" fontId="8" fillId="2" borderId="0" xfId="0" applyNumberFormat="1" applyFont="1" applyFill="1" applyBorder="1" applyAlignment="1">
      <alignment horizontal="left"/>
    </xf>
    <xf numFmtId="15" fontId="8" fillId="2" borderId="0" xfId="0" applyNumberFormat="1" applyFont="1" applyFill="1" applyBorder="1" applyAlignment="1">
      <alignment horizontal="left"/>
    </xf>
    <xf numFmtId="0" fontId="0" fillId="0" borderId="0" xfId="6" applyNumberFormat="1" applyFont="1" applyAlignment="1"/>
    <xf numFmtId="0" fontId="13" fillId="3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right"/>
    </xf>
    <xf numFmtId="164" fontId="9" fillId="0" borderId="0" xfId="0" applyNumberFormat="1" applyFont="1" applyAlignment="1">
      <alignment horizontal="right"/>
    </xf>
    <xf numFmtId="49" fontId="10" fillId="0" borderId="0" xfId="1" applyNumberFormat="1" applyFont="1" applyAlignment="1">
      <alignment horizontal="right"/>
    </xf>
    <xf numFmtId="165" fontId="9" fillId="0" borderId="0" xfId="0" applyNumberFormat="1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3" borderId="56" xfId="0" applyFill="1" applyBorder="1" applyAlignment="1">
      <alignment horizontal="center"/>
    </xf>
    <xf numFmtId="0" fontId="0" fillId="3" borderId="57" xfId="0" applyFill="1" applyBorder="1" applyAlignment="1">
      <alignment horizontal="center"/>
    </xf>
    <xf numFmtId="0" fontId="0" fillId="3" borderId="58" xfId="0" applyFill="1" applyBorder="1" applyAlignment="1">
      <alignment horizontal="center"/>
    </xf>
    <xf numFmtId="0" fontId="0" fillId="3" borderId="56" xfId="0" applyFill="1" applyBorder="1"/>
    <xf numFmtId="0" fontId="0" fillId="3" borderId="57" xfId="0" applyFill="1" applyBorder="1"/>
    <xf numFmtId="0" fontId="0" fillId="3" borderId="58" xfId="0" applyFill="1" applyBorder="1"/>
    <xf numFmtId="0" fontId="13" fillId="2" borderId="1" xfId="0" applyFont="1" applyFill="1" applyBorder="1" applyAlignment="1">
      <alignment horizontal="center" vertical="center"/>
    </xf>
    <xf numFmtId="167" fontId="12" fillId="4" borderId="0" xfId="4" applyNumberFormat="1" applyFont="1" applyFill="1" applyBorder="1"/>
    <xf numFmtId="167" fontId="12" fillId="2" borderId="1" xfId="4" applyNumberFormat="1" applyFont="1" applyFill="1" applyBorder="1" applyAlignment="1">
      <alignment horizontal="center"/>
    </xf>
    <xf numFmtId="0" fontId="12" fillId="0" borderId="60" xfId="4" applyNumberFormat="1" applyFont="1" applyFill="1" applyBorder="1" applyAlignment="1">
      <alignment horizontal="center"/>
    </xf>
    <xf numFmtId="0" fontId="12" fillId="0" borderId="61" xfId="4" applyNumberFormat="1" applyFont="1" applyFill="1" applyBorder="1" applyAlignment="1">
      <alignment horizontal="center"/>
    </xf>
    <xf numFmtId="0" fontId="12" fillId="0" borderId="12" xfId="4" applyNumberFormat="1" applyFont="1" applyFill="1" applyBorder="1" applyAlignment="1">
      <alignment horizontal="center"/>
    </xf>
    <xf numFmtId="0" fontId="12" fillId="0" borderId="62" xfId="4" applyNumberFormat="1" applyFont="1" applyFill="1" applyBorder="1" applyAlignment="1">
      <alignment horizontal="center"/>
    </xf>
    <xf numFmtId="0" fontId="12" fillId="0" borderId="63" xfId="4" applyNumberFormat="1" applyFont="1" applyFill="1" applyBorder="1" applyAlignment="1">
      <alignment horizontal="center"/>
    </xf>
    <xf numFmtId="0" fontId="12" fillId="0" borderId="13" xfId="4" applyNumberFormat="1" applyFont="1" applyFill="1" applyBorder="1" applyAlignment="1">
      <alignment horizontal="center"/>
    </xf>
    <xf numFmtId="0" fontId="12" fillId="0" borderId="64" xfId="4" applyNumberFormat="1" applyFont="1" applyFill="1" applyBorder="1" applyAlignment="1">
      <alignment horizontal="center"/>
    </xf>
    <xf numFmtId="0" fontId="12" fillId="0" borderId="65" xfId="4" applyNumberFormat="1" applyFont="1" applyFill="1" applyBorder="1" applyAlignment="1">
      <alignment horizontal="center"/>
    </xf>
    <xf numFmtId="0" fontId="12" fillId="0" borderId="14" xfId="4" applyNumberFormat="1" applyFont="1" applyFill="1" applyBorder="1" applyAlignment="1">
      <alignment horizontal="center"/>
    </xf>
    <xf numFmtId="0" fontId="19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Alignment="1"/>
    <xf numFmtId="0" fontId="13" fillId="0" borderId="0" xfId="0" applyFont="1"/>
    <xf numFmtId="0" fontId="18" fillId="0" borderId="15" xfId="0" applyFont="1" applyBorder="1"/>
    <xf numFmtId="0" fontId="18" fillId="0" borderId="59" xfId="0" applyFont="1" applyBorder="1"/>
    <xf numFmtId="0" fontId="12" fillId="2" borderId="10" xfId="4" applyFont="1" applyFill="1" applyBorder="1" applyAlignment="1">
      <alignment horizontal="center"/>
    </xf>
    <xf numFmtId="0" fontId="12" fillId="2" borderId="9" xfId="4" applyFont="1" applyFill="1" applyBorder="1" applyAlignment="1">
      <alignment horizontal="center"/>
    </xf>
    <xf numFmtId="166" fontId="11" fillId="0" borderId="25" xfId="4" applyNumberFormat="1" applyFont="1" applyBorder="1" applyAlignment="1">
      <alignment horizontal="center"/>
    </xf>
    <xf numFmtId="166" fontId="11" fillId="0" borderId="26" xfId="4" applyNumberFormat="1" applyFont="1" applyBorder="1" applyAlignment="1">
      <alignment horizontal="center"/>
    </xf>
    <xf numFmtId="166" fontId="11" fillId="0" borderId="27" xfId="4" applyNumberFormat="1" applyFont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167" fontId="12" fillId="2" borderId="35" xfId="4" applyNumberFormat="1" applyFont="1" applyFill="1" applyBorder="1" applyAlignment="1">
      <alignment horizontal="center"/>
    </xf>
    <xf numFmtId="167" fontId="12" fillId="2" borderId="5" xfId="4" applyNumberFormat="1" applyFont="1" applyFill="1" applyBorder="1" applyAlignment="1">
      <alignment horizontal="center"/>
    </xf>
    <xf numFmtId="167" fontId="12" fillId="2" borderId="43" xfId="4" applyNumberFormat="1" applyFont="1" applyFill="1" applyBorder="1" applyAlignment="1">
      <alignment horizontal="center"/>
    </xf>
    <xf numFmtId="0" fontId="12" fillId="2" borderId="1" xfId="2" applyFont="1" applyFill="1" applyBorder="1" applyAlignment="1">
      <alignment horizontal="center" vertical="center"/>
    </xf>
    <xf numFmtId="14" fontId="12" fillId="3" borderId="1" xfId="3" applyNumberFormat="1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3" borderId="11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166" fontId="11" fillId="0" borderId="4" xfId="4" applyNumberFormat="1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2" fillId="3" borderId="1" xfId="5" applyFont="1" applyFill="1" applyBorder="1" applyAlignment="1">
      <alignment horizontal="center"/>
    </xf>
    <xf numFmtId="0" fontId="12" fillId="2" borderId="1" xfId="4" applyFont="1" applyFill="1" applyBorder="1" applyAlignment="1">
      <alignment horizontal="center"/>
    </xf>
    <xf numFmtId="9" fontId="1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0" borderId="46" xfId="0" applyFont="1" applyBorder="1" applyAlignment="1">
      <alignment horizontal="center"/>
    </xf>
    <xf numFmtId="0" fontId="13" fillId="0" borderId="47" xfId="0" applyFont="1" applyBorder="1" applyAlignment="1">
      <alignment horizontal="center"/>
    </xf>
    <xf numFmtId="0" fontId="13" fillId="2" borderId="10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43" xfId="0" applyFont="1" applyFill="1" applyBorder="1" applyAlignment="1">
      <alignment horizontal="center" vertical="center"/>
    </xf>
    <xf numFmtId="0" fontId="13" fillId="2" borderId="35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2" borderId="54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48" xfId="0" applyFill="1" applyBorder="1" applyAlignment="1">
      <alignment horizontal="center" vertical="center"/>
    </xf>
    <xf numFmtId="0" fontId="0" fillId="3" borderId="49" xfId="0" applyFill="1" applyBorder="1" applyAlignment="1">
      <alignment horizontal="center" vertical="center"/>
    </xf>
    <xf numFmtId="0" fontId="0" fillId="3" borderId="50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2" xfId="0" applyFill="1" applyBorder="1" applyAlignment="1">
      <alignment horizontal="center" vertical="center"/>
    </xf>
    <xf numFmtId="0" fontId="0" fillId="3" borderId="53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/>
    </xf>
    <xf numFmtId="0" fontId="0" fillId="3" borderId="5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2" fillId="3" borderId="60" xfId="4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9" fontId="18" fillId="0" borderId="0" xfId="6" applyFont="1" applyFill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</cellXfs>
  <cellStyles count="7">
    <cellStyle name="Lien hypertexte" xfId="1" builtinId="8"/>
    <cellStyle name="Normal" xfId="0" builtinId="0"/>
    <cellStyle name="Normal_calendrier_auto_CalendrierMatriciel" xfId="3"/>
    <cellStyle name="Normal_CalendrierMatriciel" xfId="2"/>
    <cellStyle name="Normal_CalendrierSemaine" xfId="5"/>
    <cellStyle name="Normal_DatesCompléments" xfId="4"/>
    <cellStyle name="Pourcentage" xfId="6" builtinId="5"/>
  </cellStyles>
  <dxfs count="40">
    <dxf>
      <font>
        <color theme="0"/>
      </font>
      <fill>
        <patternFill>
          <bgColor rgb="FF549DF6"/>
        </patternFill>
      </fill>
    </dxf>
    <dxf>
      <font>
        <color theme="0"/>
      </font>
      <fill>
        <patternFill>
          <bgColor rgb="FF549DF6"/>
        </patternFill>
      </fill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alignment horizontal="center" vertical="center" textRotation="0" wrapText="0" indent="0" justifyLastLine="0" shrinkToFit="0" readingOrder="0"/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fill>
        <patternFill>
          <bgColor rgb="FFECAF7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549DF6"/>
        </patternFill>
      </fill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numFmt numFmtId="165" formatCode="0#&quot; &quot;##&quot; &quot;##&quot; &quot;##&quot; &quot;##"/>
      <alignment horizontal="center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numFmt numFmtId="30" formatCode="@"/>
      <alignment horizontal="righ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numFmt numFmtId="164" formatCode="00000"/>
      <alignment horizontal="righ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right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8"/>
        <name val="Verdana"/>
        <family val="2"/>
        <scheme val="none"/>
      </font>
      <numFmt numFmtId="0" formatCode="General"/>
    </dxf>
    <dxf>
      <font>
        <strike val="0"/>
        <outline val="0"/>
        <shadow val="0"/>
        <u val="none"/>
        <vertAlign val="baseline"/>
        <sz val="8"/>
        <color theme="1" tint="4.9989318521683403E-2"/>
        <name val="Verdana"/>
        <family val="2"/>
        <scheme val="none"/>
      </font>
      <numFmt numFmtId="0" formatCode="General"/>
      <fill>
        <patternFill patternType="solid">
          <fgColor indexed="64"/>
          <bgColor theme="4" tint="0.3999755851924192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79998168889431442"/>
        </patternFill>
      </fill>
    </dxf>
    <dxf>
      <font>
        <color auto="1"/>
      </font>
      <fill>
        <patternFill>
          <bgColor theme="4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thin">
          <color auto="1"/>
        </vertical>
        <horizontal style="thin">
          <color auto="1"/>
        </horizontal>
      </border>
    </dxf>
  </dxfs>
  <tableStyles count="1" defaultTableStyle="Style de tableau 1" defaultPivotStyle="PivotStyleLight16">
    <tableStyle name="Style de tableau 1" pivot="0" count="5">
      <tableStyleElement type="wholeTable" dxfId="39"/>
      <tableStyleElement type="headerRow" dxfId="38"/>
      <tableStyleElement type="totalRow" dxfId="37"/>
      <tableStyleElement type="firstRowStripe" dxfId="36"/>
      <tableStyleElement type="secondRowStripe" dxfId="35"/>
    </tableStyle>
  </tableStyles>
  <colors>
    <mruColors>
      <color rgb="FF549ADB"/>
      <color rgb="FF549DF6"/>
      <color rgb="FFECAF86"/>
      <color rgb="FFFC6B60"/>
      <color rgb="FFECAF7C"/>
      <color rgb="FFFE605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S12" totalsRowShown="0" headerRowDxfId="34" dataDxfId="33">
  <autoFilter ref="A1:S12"/>
  <tableColumns count="19">
    <tableColumn id="1" name="Id" dataDxfId="32"/>
    <tableColumn id="2" name="Civilité" dataDxfId="31"/>
    <tableColumn id="3" name="Nom" dataDxfId="30"/>
    <tableColumn id="4" name="Prénom" dataDxfId="29"/>
    <tableColumn id="5" name="Adresse" dataDxfId="28"/>
    <tableColumn id="6" name="Code postal" dataDxfId="27"/>
    <tableColumn id="7" name="Ville" dataDxfId="26"/>
    <tableColumn id="8" name="Mail" dataDxfId="25" dataCellStyle="Lien hypertexte"/>
    <tableColumn id="9" name="Téléphone" dataDxfId="24"/>
    <tableColumn id="10" name="T emplacement" dataDxfId="23"/>
    <tableColumn id="11" name="N° emplacement" dataDxfId="22"/>
    <tableColumn id="12" name="Electricité" dataDxfId="21"/>
    <tableColumn id="13" name="Adulte" dataDxfId="20"/>
    <tableColumn id="14" name="Enfant" dataDxfId="19"/>
    <tableColumn id="15" name="Animal" dataDxfId="18"/>
    <tableColumn id="16" name="Date de début" dataDxfId="17"/>
    <tableColumn id="17" name="Date de fin" dataDxfId="16"/>
    <tableColumn id="18" name="Payer" dataDxfId="15"/>
    <tableColumn id="19" name="N° facture" dataDxfId="14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D1:E13" totalsRowShown="0" headerRowDxfId="7">
  <autoFilter ref="D1:E13"/>
  <tableColumns count="2">
    <tableColumn id="1" name="Mois"/>
    <tableColumn id="2" name="Valeur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mailto:lol@lol.fr" TargetMode="External"/><Relationship Id="rId7" Type="http://schemas.openxmlformats.org/officeDocument/2006/relationships/table" Target="../tables/table1.xml"/><Relationship Id="rId2" Type="http://schemas.openxmlformats.org/officeDocument/2006/relationships/hyperlink" Target="mailto:lol@lol.fr" TargetMode="External"/><Relationship Id="rId1" Type="http://schemas.openxmlformats.org/officeDocument/2006/relationships/hyperlink" Target="mailto:mon@cul.fr" TargetMode="External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la@loa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12"/>
  <sheetViews>
    <sheetView topLeftCell="J1" workbookViewId="0">
      <selection activeCell="P13" sqref="P13"/>
    </sheetView>
  </sheetViews>
  <sheetFormatPr baseColWidth="10" defaultRowHeight="11.25" x14ac:dyDescent="0.2"/>
  <cols>
    <col min="1" max="1" width="3.5703125" style="5" customWidth="1"/>
    <col min="2" max="2" width="8" style="5" bestFit="1" customWidth="1"/>
    <col min="3" max="3" width="6.42578125" style="5" bestFit="1" customWidth="1"/>
    <col min="4" max="4" width="8.5703125" style="5" bestFit="1" customWidth="1"/>
    <col min="5" max="5" width="13.140625" style="5" customWidth="1"/>
    <col min="6" max="6" width="7.28515625" style="5" customWidth="1"/>
    <col min="7" max="7" width="8.85546875" style="5" bestFit="1" customWidth="1"/>
    <col min="8" max="8" width="9.140625" style="5" bestFit="1" customWidth="1"/>
    <col min="9" max="9" width="13.28515625" style="6" bestFit="1" customWidth="1"/>
    <col min="10" max="10" width="13.5703125" style="7" bestFit="1" customWidth="1"/>
    <col min="11" max="11" width="14.42578125" style="7" bestFit="1" customWidth="1"/>
    <col min="12" max="12" width="10.28515625" style="7" bestFit="1" customWidth="1"/>
    <col min="13" max="13" width="8" style="7" bestFit="1" customWidth="1"/>
    <col min="14" max="14" width="7.5703125" style="7" bestFit="1" customWidth="1"/>
    <col min="15" max="15" width="8.140625" style="7" bestFit="1" customWidth="1"/>
    <col min="16" max="16" width="12.85546875" style="7" bestFit="1" customWidth="1"/>
    <col min="17" max="17" width="10.5703125" style="7" bestFit="1" customWidth="1"/>
    <col min="18" max="18" width="7" style="7" bestFit="1" customWidth="1"/>
    <col min="19" max="19" width="9.85546875" style="7" bestFit="1" customWidth="1"/>
    <col min="20" max="21" width="11.42578125" style="5"/>
    <col min="22" max="22" width="16.42578125" style="5" customWidth="1"/>
    <col min="23" max="23" width="15.7109375" style="5" customWidth="1"/>
    <col min="24" max="16384" width="11.42578125" style="5"/>
  </cols>
  <sheetData>
    <row r="1" spans="1:20" s="4" customFormat="1" ht="12" customHeight="1" x14ac:dyDescent="0.2">
      <c r="A1" s="103" t="s">
        <v>0</v>
      </c>
      <c r="B1" s="103" t="s">
        <v>29</v>
      </c>
      <c r="C1" s="103" t="s">
        <v>30</v>
      </c>
      <c r="D1" s="103" t="s">
        <v>31</v>
      </c>
      <c r="E1" s="103" t="s">
        <v>32</v>
      </c>
      <c r="F1" s="104" t="s">
        <v>33</v>
      </c>
      <c r="G1" s="103" t="s">
        <v>34</v>
      </c>
      <c r="H1" s="105" t="s">
        <v>35</v>
      </c>
      <c r="I1" s="106" t="s">
        <v>36</v>
      </c>
      <c r="J1" s="107" t="s">
        <v>37</v>
      </c>
      <c r="K1" s="107" t="s">
        <v>38</v>
      </c>
      <c r="L1" s="107" t="s">
        <v>39</v>
      </c>
      <c r="M1" s="107" t="s">
        <v>40</v>
      </c>
      <c r="N1" s="107" t="s">
        <v>41</v>
      </c>
      <c r="O1" s="107" t="s">
        <v>42</v>
      </c>
      <c r="P1" s="108" t="s">
        <v>43</v>
      </c>
      <c r="Q1" s="108" t="s">
        <v>44</v>
      </c>
      <c r="R1" s="107" t="s">
        <v>45</v>
      </c>
      <c r="S1" s="107" t="s">
        <v>46</v>
      </c>
      <c r="T1" s="9"/>
    </row>
    <row r="2" spans="1:20" x14ac:dyDescent="0.2">
      <c r="A2" s="93">
        <v>1</v>
      </c>
      <c r="B2" s="93" t="s">
        <v>1</v>
      </c>
      <c r="C2" s="93" t="s">
        <v>2</v>
      </c>
      <c r="D2" s="93" t="s">
        <v>3</v>
      </c>
      <c r="E2" s="94" t="s">
        <v>4</v>
      </c>
      <c r="F2" s="95">
        <v>82000</v>
      </c>
      <c r="G2" s="94" t="s">
        <v>5</v>
      </c>
      <c r="H2" s="96" t="s">
        <v>6</v>
      </c>
      <c r="I2" s="97" t="s">
        <v>7</v>
      </c>
      <c r="J2" s="98" t="s">
        <v>8</v>
      </c>
      <c r="K2" s="98" t="s">
        <v>48</v>
      </c>
      <c r="L2" s="98">
        <v>1</v>
      </c>
      <c r="M2" s="98" t="s">
        <v>9</v>
      </c>
      <c r="N2" s="98" t="s">
        <v>10</v>
      </c>
      <c r="O2" s="98" t="s">
        <v>10</v>
      </c>
      <c r="P2" s="99">
        <v>42736</v>
      </c>
      <c r="Q2" s="99">
        <v>42743</v>
      </c>
      <c r="R2" s="98" t="s">
        <v>11</v>
      </c>
      <c r="S2" s="98" t="s">
        <v>12</v>
      </c>
      <c r="T2" s="8"/>
    </row>
    <row r="3" spans="1:20" x14ac:dyDescent="0.2">
      <c r="A3" s="93">
        <v>2</v>
      </c>
      <c r="B3" s="93" t="s">
        <v>13</v>
      </c>
      <c r="C3" s="93" t="s">
        <v>14</v>
      </c>
      <c r="D3" s="93" t="s">
        <v>15</v>
      </c>
      <c r="E3" s="94" t="s">
        <v>16</v>
      </c>
      <c r="F3" s="95" t="s">
        <v>17</v>
      </c>
      <c r="G3" s="94" t="s">
        <v>18</v>
      </c>
      <c r="H3" s="96" t="s">
        <v>19</v>
      </c>
      <c r="I3" s="97" t="s">
        <v>20</v>
      </c>
      <c r="J3" s="93" t="s">
        <v>8</v>
      </c>
      <c r="K3" s="100" t="s">
        <v>49</v>
      </c>
      <c r="L3" s="100">
        <v>1</v>
      </c>
      <c r="M3" s="100">
        <v>1</v>
      </c>
      <c r="N3" s="93" t="s">
        <v>21</v>
      </c>
      <c r="O3" s="93">
        <v>0</v>
      </c>
      <c r="P3" s="101">
        <v>42737</v>
      </c>
      <c r="Q3" s="101">
        <v>42739</v>
      </c>
      <c r="R3" s="93" t="s">
        <v>11</v>
      </c>
      <c r="S3" s="93" t="s">
        <v>22</v>
      </c>
      <c r="T3" s="8"/>
    </row>
    <row r="4" spans="1:20" x14ac:dyDescent="0.2">
      <c r="A4" s="93">
        <v>3</v>
      </c>
      <c r="B4" s="93" t="s">
        <v>1</v>
      </c>
      <c r="C4" s="93" t="s">
        <v>23</v>
      </c>
      <c r="D4" s="93" t="s">
        <v>24</v>
      </c>
      <c r="E4" s="94" t="s">
        <v>25</v>
      </c>
      <c r="F4" s="95">
        <v>18000</v>
      </c>
      <c r="G4" s="94" t="s">
        <v>26</v>
      </c>
      <c r="H4" s="96" t="s">
        <v>27</v>
      </c>
      <c r="I4" s="97" t="s">
        <v>20</v>
      </c>
      <c r="J4" s="93" t="s">
        <v>8</v>
      </c>
      <c r="K4" s="93" t="s">
        <v>50</v>
      </c>
      <c r="L4" s="93">
        <v>1</v>
      </c>
      <c r="M4" s="93">
        <v>3</v>
      </c>
      <c r="N4" s="93" t="s">
        <v>21</v>
      </c>
      <c r="O4" s="93">
        <v>0</v>
      </c>
      <c r="P4" s="101">
        <v>42736</v>
      </c>
      <c r="Q4" s="101">
        <v>42747</v>
      </c>
      <c r="R4" s="93" t="s">
        <v>11</v>
      </c>
      <c r="S4" s="93" t="s">
        <v>28</v>
      </c>
      <c r="T4" s="8"/>
    </row>
    <row r="5" spans="1:20" x14ac:dyDescent="0.2">
      <c r="A5" s="93">
        <v>4</v>
      </c>
      <c r="B5" s="93" t="s">
        <v>1</v>
      </c>
      <c r="C5" s="93" t="s">
        <v>58</v>
      </c>
      <c r="D5" s="93" t="s">
        <v>59</v>
      </c>
      <c r="E5" s="94" t="s">
        <v>60</v>
      </c>
      <c r="F5" s="95">
        <v>12000</v>
      </c>
      <c r="G5" s="94" t="s">
        <v>61</v>
      </c>
      <c r="H5" s="96" t="s">
        <v>62</v>
      </c>
      <c r="I5" s="97">
        <v>601020304</v>
      </c>
      <c r="J5" s="93" t="s">
        <v>8</v>
      </c>
      <c r="K5" s="93" t="s">
        <v>51</v>
      </c>
      <c r="L5" s="93">
        <v>1</v>
      </c>
      <c r="M5" s="93">
        <v>4</v>
      </c>
      <c r="N5" s="93">
        <v>0</v>
      </c>
      <c r="O5" s="93">
        <v>0</v>
      </c>
      <c r="P5" s="102">
        <v>42736</v>
      </c>
      <c r="Q5" s="102">
        <v>42755</v>
      </c>
      <c r="R5" s="93" t="s">
        <v>11</v>
      </c>
      <c r="S5" s="93" t="s">
        <v>63</v>
      </c>
      <c r="T5" s="8"/>
    </row>
    <row r="6" spans="1:20" x14ac:dyDescent="0.2">
      <c r="A6" s="93"/>
      <c r="B6" s="93"/>
      <c r="C6" s="93"/>
      <c r="D6" s="93"/>
      <c r="E6" s="94"/>
      <c r="F6" s="95"/>
      <c r="G6" s="94"/>
      <c r="H6" s="96"/>
      <c r="I6" s="97"/>
      <c r="J6" s="93"/>
      <c r="K6" s="93" t="s">
        <v>52</v>
      </c>
      <c r="L6" s="93">
        <v>1</v>
      </c>
      <c r="M6" s="93">
        <v>5</v>
      </c>
      <c r="N6" s="93">
        <v>1</v>
      </c>
      <c r="O6" s="93">
        <v>1</v>
      </c>
      <c r="P6" s="102">
        <v>42736</v>
      </c>
      <c r="Q6" s="102">
        <v>42743</v>
      </c>
      <c r="R6" s="93"/>
      <c r="S6" s="93"/>
      <c r="T6" s="8"/>
    </row>
    <row r="7" spans="1:20" x14ac:dyDescent="0.2">
      <c r="A7" s="93"/>
      <c r="B7" s="93"/>
      <c r="C7" s="93"/>
      <c r="D7" s="93"/>
      <c r="E7" s="94"/>
      <c r="F7" s="95"/>
      <c r="G7" s="94"/>
      <c r="H7" s="96"/>
      <c r="I7" s="97"/>
      <c r="J7" s="93"/>
      <c r="K7" s="93" t="s">
        <v>57</v>
      </c>
      <c r="L7" s="93">
        <v>1</v>
      </c>
      <c r="M7" s="93">
        <v>2</v>
      </c>
      <c r="N7" s="93">
        <v>2</v>
      </c>
      <c r="O7" s="93">
        <v>0</v>
      </c>
      <c r="P7" s="99">
        <v>42736</v>
      </c>
      <c r="Q7" s="99">
        <v>42743</v>
      </c>
      <c r="R7" s="93"/>
      <c r="S7" s="93"/>
      <c r="T7" s="8"/>
    </row>
    <row r="8" spans="1:20" x14ac:dyDescent="0.2">
      <c r="A8" s="93"/>
      <c r="B8" s="93"/>
      <c r="C8" s="93"/>
      <c r="D8" s="93"/>
      <c r="E8" s="94"/>
      <c r="F8" s="95"/>
      <c r="G8" s="94"/>
      <c r="H8" s="96"/>
      <c r="I8" s="97"/>
      <c r="J8" s="93"/>
      <c r="K8" s="93" t="s">
        <v>65</v>
      </c>
      <c r="L8" s="93">
        <v>1</v>
      </c>
      <c r="M8" s="93">
        <v>1</v>
      </c>
      <c r="N8" s="93">
        <v>1</v>
      </c>
      <c r="O8" s="93">
        <v>0</v>
      </c>
      <c r="P8" s="101">
        <v>42737</v>
      </c>
      <c r="Q8" s="101">
        <v>42739</v>
      </c>
      <c r="R8" s="93"/>
      <c r="S8" s="93"/>
      <c r="T8" s="8"/>
    </row>
    <row r="9" spans="1:20" x14ac:dyDescent="0.2">
      <c r="A9" s="93"/>
      <c r="B9" s="93"/>
      <c r="C9" s="93"/>
      <c r="D9" s="93"/>
      <c r="E9" s="94"/>
      <c r="F9" s="95"/>
      <c r="G9" s="94"/>
      <c r="H9" s="96"/>
      <c r="I9" s="97"/>
      <c r="J9" s="93"/>
      <c r="K9" s="93" t="s">
        <v>64</v>
      </c>
      <c r="L9" s="93">
        <v>1</v>
      </c>
      <c r="M9" s="93">
        <v>3</v>
      </c>
      <c r="N9" s="93">
        <v>1</v>
      </c>
      <c r="O9" s="93">
        <v>0</v>
      </c>
      <c r="P9" s="101">
        <v>42736</v>
      </c>
      <c r="Q9" s="101">
        <v>42747</v>
      </c>
      <c r="R9" s="93"/>
      <c r="S9" s="93"/>
    </row>
    <row r="10" spans="1:20" x14ac:dyDescent="0.2">
      <c r="A10" s="93"/>
      <c r="B10" s="93"/>
      <c r="C10" s="93"/>
      <c r="D10" s="93"/>
      <c r="E10" s="94"/>
      <c r="F10" s="95"/>
      <c r="G10" s="94"/>
      <c r="H10" s="96"/>
      <c r="I10" s="97"/>
      <c r="J10" s="93"/>
      <c r="K10" s="93" t="s">
        <v>66</v>
      </c>
      <c r="L10" s="93">
        <v>1</v>
      </c>
      <c r="M10" s="93">
        <v>4</v>
      </c>
      <c r="N10" s="93">
        <v>0</v>
      </c>
      <c r="O10" s="93">
        <v>0</v>
      </c>
      <c r="P10" s="102">
        <v>42736</v>
      </c>
      <c r="Q10" s="102">
        <v>42755</v>
      </c>
      <c r="R10" s="93"/>
      <c r="S10" s="93"/>
    </row>
    <row r="11" spans="1:20" x14ac:dyDescent="0.2">
      <c r="A11" s="93"/>
      <c r="B11" s="93"/>
      <c r="C11" s="93"/>
      <c r="D11" s="93"/>
      <c r="E11" s="94"/>
      <c r="F11" s="95"/>
      <c r="G11" s="94"/>
      <c r="H11" s="96"/>
      <c r="I11" s="97"/>
      <c r="J11" s="93"/>
      <c r="K11" s="93" t="s">
        <v>67</v>
      </c>
      <c r="L11" s="93">
        <v>1</v>
      </c>
      <c r="M11" s="93">
        <v>6</v>
      </c>
      <c r="N11" s="93">
        <v>1</v>
      </c>
      <c r="O11" s="93">
        <v>1</v>
      </c>
      <c r="P11" s="102">
        <v>42736</v>
      </c>
      <c r="Q11" s="102">
        <v>42743</v>
      </c>
      <c r="R11" s="93"/>
      <c r="S11" s="93"/>
    </row>
    <row r="12" spans="1:20" x14ac:dyDescent="0.2">
      <c r="A12" s="111"/>
      <c r="B12" s="111"/>
      <c r="C12" s="111"/>
      <c r="D12" s="111"/>
      <c r="E12" s="112"/>
      <c r="F12" s="113"/>
      <c r="G12" s="112"/>
      <c r="H12" s="114"/>
      <c r="I12" s="115"/>
      <c r="J12" s="111"/>
      <c r="K12" s="111" t="s">
        <v>48</v>
      </c>
      <c r="L12" s="111">
        <v>1</v>
      </c>
      <c r="M12" s="111">
        <v>5</v>
      </c>
      <c r="N12" s="111">
        <v>2</v>
      </c>
      <c r="O12" s="111">
        <v>1</v>
      </c>
      <c r="P12" s="116">
        <v>42745</v>
      </c>
      <c r="Q12" s="116">
        <v>42750</v>
      </c>
      <c r="R12" s="111"/>
      <c r="S12" s="111"/>
    </row>
  </sheetData>
  <hyperlinks>
    <hyperlink ref="H2" r:id="rId1"/>
    <hyperlink ref="H3" r:id="rId2" display="lol@lol.fr"/>
    <hyperlink ref="H4" r:id="rId3"/>
    <hyperlink ref="H5" r:id="rId4"/>
  </hyperlinks>
  <pageMargins left="0.7" right="0.7" top="0.75" bottom="0.75" header="0.3" footer="0.3"/>
  <pageSetup paperSize="9" orientation="portrait" r:id="rId5"/>
  <legacyDrawing r:id="rId6"/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36"/>
  <sheetViews>
    <sheetView tabSelected="1" workbookViewId="0">
      <selection activeCell="H1" sqref="H1:I1"/>
    </sheetView>
  </sheetViews>
  <sheetFormatPr baseColWidth="10" defaultRowHeight="15" x14ac:dyDescent="0.25"/>
  <cols>
    <col min="1" max="1" width="3.5703125" customWidth="1"/>
    <col min="2" max="2" width="2.85546875" customWidth="1"/>
    <col min="3" max="32" width="5.42578125" customWidth="1"/>
    <col min="33" max="33" width="1.42578125" customWidth="1"/>
    <col min="34" max="34" width="11.42578125" customWidth="1"/>
    <col min="35" max="35" width="8.5703125" customWidth="1"/>
    <col min="36" max="38" width="7.140625" customWidth="1"/>
  </cols>
  <sheetData>
    <row r="1" spans="1:38" ht="12" customHeight="1" x14ac:dyDescent="0.25">
      <c r="A1" s="156" t="s">
        <v>53</v>
      </c>
      <c r="B1" s="156"/>
      <c r="C1" s="156"/>
      <c r="D1" s="155">
        <v>2017</v>
      </c>
      <c r="E1" s="155"/>
      <c r="F1" s="156" t="s">
        <v>70</v>
      </c>
      <c r="G1" s="156"/>
      <c r="H1" s="155" t="s">
        <v>71</v>
      </c>
      <c r="I1" s="155"/>
      <c r="J1" s="145"/>
      <c r="K1" s="145"/>
      <c r="L1" s="146"/>
      <c r="M1" s="146"/>
      <c r="N1" s="146"/>
      <c r="O1" s="146"/>
      <c r="P1" s="145"/>
      <c r="Q1" s="145"/>
      <c r="R1" s="147"/>
      <c r="S1" s="147"/>
      <c r="T1" s="147"/>
      <c r="U1" s="147"/>
      <c r="V1" s="147"/>
      <c r="W1" s="147"/>
      <c r="X1" s="147"/>
      <c r="Y1" s="147"/>
      <c r="Z1" s="147"/>
      <c r="AA1" s="147"/>
      <c r="AB1" s="147"/>
      <c r="AC1" s="147"/>
      <c r="AD1" s="147"/>
      <c r="AE1" s="147"/>
      <c r="AF1" s="147"/>
      <c r="AG1" s="147"/>
      <c r="AH1" s="147"/>
      <c r="AI1" s="147"/>
      <c r="AJ1" s="147"/>
      <c r="AK1" s="147"/>
      <c r="AL1" s="147"/>
    </row>
    <row r="2" spans="1:38" ht="12" customHeight="1" thickBot="1" x14ac:dyDescent="0.3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  <c r="U2" s="147"/>
      <c r="V2" s="147"/>
      <c r="W2" s="147"/>
      <c r="X2" s="147"/>
      <c r="Y2" s="147"/>
      <c r="Z2" s="147"/>
      <c r="AA2" s="147"/>
      <c r="AB2" s="147"/>
      <c r="AC2" s="147"/>
      <c r="AD2" s="147"/>
      <c r="AE2" s="147"/>
      <c r="AF2" s="147"/>
      <c r="AG2" s="147"/>
      <c r="AH2" s="147"/>
      <c r="AI2" s="147"/>
      <c r="AJ2" s="147"/>
      <c r="AK2" s="147"/>
      <c r="AL2" s="147"/>
    </row>
    <row r="3" spans="1:38" ht="12" customHeight="1" thickBot="1" x14ac:dyDescent="0.3">
      <c r="A3" s="152" t="str">
        <f>PROPER(TEXT(DATE($D$1,B$4,1),"mmmm aa"))</f>
        <v>Janvier 17</v>
      </c>
      <c r="B3" s="153"/>
      <c r="C3" s="153"/>
      <c r="D3" s="153"/>
      <c r="E3" s="153"/>
      <c r="F3" s="153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3"/>
      <c r="AE3" s="153"/>
      <c r="AF3" s="154"/>
      <c r="AG3" s="147"/>
      <c r="AH3" s="132" t="s">
        <v>54</v>
      </c>
      <c r="AI3" s="132" t="s">
        <v>70</v>
      </c>
      <c r="AJ3" s="132" t="s">
        <v>107</v>
      </c>
      <c r="AK3" s="132" t="s">
        <v>108</v>
      </c>
      <c r="AL3" s="132" t="s">
        <v>109</v>
      </c>
    </row>
    <row r="4" spans="1:38" ht="12" customHeight="1" x14ac:dyDescent="0.25">
      <c r="A4" s="148" t="s">
        <v>83</v>
      </c>
      <c r="B4" s="10">
        <f>VLOOKUP($H$1,Tableau4[[Mois]:[Valeur]],MATCH(A4,Tableau4[[#Headers],[Mois]:[Valeur]],0),FALSE)</f>
        <v>1</v>
      </c>
      <c r="C4" s="157" t="s">
        <v>48</v>
      </c>
      <c r="D4" s="158"/>
      <c r="E4" s="159"/>
      <c r="F4" s="157" t="s">
        <v>49</v>
      </c>
      <c r="G4" s="158"/>
      <c r="H4" s="159"/>
      <c r="I4" s="157" t="s">
        <v>50</v>
      </c>
      <c r="J4" s="158"/>
      <c r="K4" s="159"/>
      <c r="L4" s="157" t="s">
        <v>51</v>
      </c>
      <c r="M4" s="158"/>
      <c r="N4" s="159"/>
      <c r="O4" s="157" t="s">
        <v>52</v>
      </c>
      <c r="P4" s="158"/>
      <c r="Q4" s="159"/>
      <c r="R4" s="157" t="s">
        <v>57</v>
      </c>
      <c r="S4" s="158"/>
      <c r="T4" s="159"/>
      <c r="U4" s="157" t="s">
        <v>65</v>
      </c>
      <c r="V4" s="158"/>
      <c r="W4" s="159"/>
      <c r="X4" s="157" t="s">
        <v>64</v>
      </c>
      <c r="Y4" s="158"/>
      <c r="Z4" s="159"/>
      <c r="AA4" s="157" t="s">
        <v>66</v>
      </c>
      <c r="AB4" s="158"/>
      <c r="AC4" s="158"/>
      <c r="AD4" s="150" t="s">
        <v>67</v>
      </c>
      <c r="AE4" s="150"/>
      <c r="AF4" s="151"/>
      <c r="AG4" s="147"/>
      <c r="AH4" s="132" t="s">
        <v>48</v>
      </c>
      <c r="AI4" s="53" t="str">
        <f>VLOOKUP($H$1,Tableau4[[Mois]:[Valeur]],MATCH(AI3,Tableau4[[#Headers],[Mois]:[Valeur]],0),FALSE)</f>
        <v>Janvier</v>
      </c>
      <c r="AJ4" s="196"/>
      <c r="AK4" s="53"/>
      <c r="AL4" s="53"/>
    </row>
    <row r="5" spans="1:38" ht="12" customHeight="1" x14ac:dyDescent="0.25">
      <c r="A5" s="149"/>
      <c r="B5" s="133"/>
      <c r="C5" s="134" t="s">
        <v>40</v>
      </c>
      <c r="D5" s="134" t="s">
        <v>41</v>
      </c>
      <c r="E5" s="134" t="s">
        <v>42</v>
      </c>
      <c r="F5" s="134" t="s">
        <v>40</v>
      </c>
      <c r="G5" s="134" t="s">
        <v>41</v>
      </c>
      <c r="H5" s="134" t="s">
        <v>42</v>
      </c>
      <c r="I5" s="134" t="s">
        <v>40</v>
      </c>
      <c r="J5" s="134" t="s">
        <v>41</v>
      </c>
      <c r="K5" s="134" t="s">
        <v>42</v>
      </c>
      <c r="L5" s="134" t="s">
        <v>40</v>
      </c>
      <c r="M5" s="134" t="s">
        <v>41</v>
      </c>
      <c r="N5" s="134" t="s">
        <v>42</v>
      </c>
      <c r="O5" s="134" t="s">
        <v>40</v>
      </c>
      <c r="P5" s="134" t="s">
        <v>41</v>
      </c>
      <c r="Q5" s="134" t="s">
        <v>42</v>
      </c>
      <c r="R5" s="134" t="s">
        <v>40</v>
      </c>
      <c r="S5" s="134" t="s">
        <v>41</v>
      </c>
      <c r="T5" s="134" t="s">
        <v>42</v>
      </c>
      <c r="U5" s="134" t="s">
        <v>40</v>
      </c>
      <c r="V5" s="134" t="s">
        <v>41</v>
      </c>
      <c r="W5" s="134" t="s">
        <v>42</v>
      </c>
      <c r="X5" s="134" t="s">
        <v>40</v>
      </c>
      <c r="Y5" s="134" t="s">
        <v>41</v>
      </c>
      <c r="Z5" s="134" t="s">
        <v>42</v>
      </c>
      <c r="AA5" s="134" t="s">
        <v>40</v>
      </c>
      <c r="AB5" s="134" t="s">
        <v>41</v>
      </c>
      <c r="AC5" s="134" t="s">
        <v>42</v>
      </c>
      <c r="AD5" s="134" t="s">
        <v>40</v>
      </c>
      <c r="AE5" s="134" t="s">
        <v>41</v>
      </c>
      <c r="AF5" s="134" t="s">
        <v>42</v>
      </c>
      <c r="AG5" s="147"/>
      <c r="AH5" s="132" t="s">
        <v>49</v>
      </c>
      <c r="AI5" s="53" t="str">
        <f>VLOOKUP($H$1,Tableau4[[Mois]:[Valeur]],MATCH(AI3,Tableau4[[#Headers],[Mois]:[Valeur]],0),FALSE)</f>
        <v>Janvier</v>
      </c>
      <c r="AJ5" s="53"/>
      <c r="AK5" s="53"/>
      <c r="AL5" s="53"/>
    </row>
    <row r="6" spans="1:38" ht="12" customHeight="1" x14ac:dyDescent="0.25">
      <c r="A6" s="11">
        <f>DATE($D$1,B4,1)</f>
        <v>42736</v>
      </c>
      <c r="B6" s="16">
        <f>DATE($D$1,B4,1)</f>
        <v>42736</v>
      </c>
      <c r="C6" s="135" t="str">
        <f t="array" aca="1" ref="C6" ca="1">IF(SUMPRODUCT(($A6&gt;=Début)*($A6&lt;=Fin)*(Emplacement=C$4))&gt;0,INDEX(Adulte,MIN(IF((Emplacement=C$4)*($A6&gt;=Début)*($A6&lt;=Fin),ROW(Emplacement)))-1),"")</f>
        <v>2</v>
      </c>
      <c r="D6" s="136" t="str">
        <f t="array" aca="1" ref="D6" ca="1">IF(SUMPRODUCT(($A6&gt;=Début)*($A6&lt;=Fin)*(Emplacement=C$4))&gt;0,INDEX(Enfant,MIN(IF((Emplacement=C$4)*($A6&gt;=Début)*($A6&lt;=Fin),ROW(Emplacement)))-1),"")</f>
        <v>1</v>
      </c>
      <c r="E6" s="137" t="str">
        <f t="array" aca="1" ref="E6" ca="1">IF(SUMPRODUCT(($A6&gt;=Début)*($A6&lt;=Fin)*(Emplacement=C$4))&gt;0,INDEX(Animal,MIN(IF((Emplacement=C$4)*($A6&gt;=Début)*($A6&lt;=Fin),ROW(Emplacement)))-1),"")</f>
        <v>1</v>
      </c>
      <c r="F6" s="135" t="str">
        <f t="array" aca="1" ref="F6" ca="1">IF(SUMPRODUCT(($A6&gt;=Début)*($A6&lt;=Fin)*(Emplacement=F$4))&gt;0,INDEX(Adulte,MIN(IF((Emplacement=F$4)*($A6&gt;=Début)*($A6&lt;=Fin),ROW(Emplacement)))-1),"")</f>
        <v/>
      </c>
      <c r="G6" s="136" t="str">
        <f t="array" aca="1" ref="G6" ca="1">IF(SUMPRODUCT(($A6&gt;=Début)*($A6&lt;=Fin)*(Emplacement=F$4))&gt;0,INDEX(Enfant,MIN(IF((Emplacement=F$4)*($A6&gt;=Début)*($A6&lt;=Fin),ROW(Emplacement)))-1),"")</f>
        <v/>
      </c>
      <c r="H6" s="137" t="str">
        <f t="array" aca="1" ref="H6" ca="1">IF(SUMPRODUCT(($A6&gt;=Début)*($A6&lt;=Fin)*(Emplacement=F$4))&gt;0,INDEX(Animal,MIN(IF((Emplacement=F$4)*($A6&gt;=Début)*($A6&lt;=Fin),ROW(Emplacement)))-1),"")</f>
        <v/>
      </c>
      <c r="I6" s="135">
        <f t="array" aca="1" ref="I6" ca="1">IF(SUMPRODUCT(($A6&gt;=Début)*($A6&lt;=Fin)*(Emplacement=I$4))&gt;0,INDEX(Adulte,MIN(IF((Emplacement=I$4)*($A6&gt;=Début)*($A6&lt;=Fin),ROW(Emplacement)))-1),"")</f>
        <v>3</v>
      </c>
      <c r="J6" s="136" t="str">
        <f t="array" aca="1" ref="J6" ca="1">IF(SUMPRODUCT(($A6&gt;=Début)*($A6&lt;=Fin)*(Emplacement=I$4))&gt;0,INDEX(Enfant,MIN(IF((Emplacement=I$4)*($A6&gt;=Début)*($A6&lt;=Fin),ROW(Emplacement)))-1),"")</f>
        <v>0</v>
      </c>
      <c r="K6" s="137">
        <f t="array" aca="1" ref="K6" ca="1">IF(SUMPRODUCT(($A6&gt;=Début)*($A6&lt;=Fin)*(Emplacement=I$4))&gt;0,INDEX(Animal,MIN(IF((Emplacement=I$4)*($A6&gt;=Début)*($A6&lt;=Fin),ROW(Emplacement)))-1),"")</f>
        <v>0</v>
      </c>
      <c r="L6" s="135">
        <f t="array" aca="1" ref="L6" ca="1">IF(SUMPRODUCT(($A6&gt;=Début)*($A6&lt;=Fin)*(Emplacement=L$4))&gt;0,INDEX(Adulte,MIN(IF((Emplacement=L$4)*($A6&gt;=Début)*($A6&lt;=Fin),ROW(Emplacement)))-1),"")</f>
        <v>4</v>
      </c>
      <c r="M6" s="136">
        <f t="array" aca="1" ref="M6" ca="1">IF(SUMPRODUCT(($A6&gt;=Début)*($A6&lt;=Fin)*(Emplacement=L$4))&gt;0,INDEX(Enfant,MIN(IF((Emplacement=L$4)*($A6&gt;=Début)*($A6&lt;=Fin),ROW(Emplacement)))-1),"")</f>
        <v>0</v>
      </c>
      <c r="N6" s="137">
        <f t="array" aca="1" ref="N6" ca="1">IF(SUMPRODUCT(($A6&gt;=Début)*($A6&lt;=Fin)*(Emplacement=L$4))&gt;0,INDEX(Animal,MIN(IF((Emplacement=L$4)*($A6&gt;=Début)*($A6&lt;=Fin),ROW(Emplacement)))-1),"")</f>
        <v>0</v>
      </c>
      <c r="O6" s="135">
        <f t="array" aca="1" ref="O6" ca="1">IF(SUMPRODUCT(($A6&gt;=Début)*($A6&lt;=Fin)*(Emplacement=O$4))&gt;0,INDEX(Adulte,MIN(IF((Emplacement=O$4)*($A6&gt;=Début)*($A6&lt;=Fin),ROW(Emplacement)))-1),"")</f>
        <v>5</v>
      </c>
      <c r="P6" s="136">
        <f t="array" aca="1" ref="P6" ca="1">IF(SUMPRODUCT(($A6&gt;=Début)*($A6&lt;=Fin)*(Emplacement=O$4))&gt;0,INDEX(Enfant,MIN(IF((Emplacement=O$4)*($A6&gt;=Début)*($A6&lt;=Fin),ROW(Emplacement)))-1),"")</f>
        <v>1</v>
      </c>
      <c r="Q6" s="137">
        <f t="array" aca="1" ref="Q6" ca="1">IF(SUMPRODUCT(($A6&gt;=Début)*($A6&lt;=Fin)*(Emplacement=O$4))&gt;0,INDEX(Animal,MIN(IF((Emplacement=O$4)*($A6&gt;=Début)*($A6&lt;=Fin),ROW(Emplacement)))-1),"")</f>
        <v>1</v>
      </c>
      <c r="R6" s="135">
        <f t="array" aca="1" ref="R6" ca="1">IF(SUMPRODUCT(($A6&gt;=Début)*($A6&lt;=Fin)*(Emplacement=R$4))&gt;0,INDEX(Adulte,MIN(IF((Emplacement=R$4)*($A6&gt;=Début)*($A6&lt;=Fin),ROW(Emplacement)))-1),"")</f>
        <v>2</v>
      </c>
      <c r="S6" s="136">
        <f t="array" aca="1" ref="S6" ca="1">IF(SUMPRODUCT(($A6&gt;=Début)*($A6&lt;=Fin)*(Emplacement=R$4))&gt;0,INDEX(Enfant,MIN(IF((Emplacement=R$4)*($A6&gt;=Début)*($A6&lt;=Fin),ROW(Emplacement)))-1),"")</f>
        <v>2</v>
      </c>
      <c r="T6" s="137">
        <f t="array" aca="1" ref="T6" ca="1">IF(SUMPRODUCT(($A6&gt;=Début)*($A6&lt;=Fin)*(Emplacement=R$4))&gt;0,INDEX(Animal,MIN(IF((Emplacement=R$4)*($A6&gt;=Début)*($A6&lt;=Fin),ROW(Emplacement)))-1),"")</f>
        <v>0</v>
      </c>
      <c r="U6" s="135" t="str">
        <f t="array" aca="1" ref="U6" ca="1">IF(SUMPRODUCT(($A6&gt;=Début)*($A6&lt;=Fin)*(Emplacement=U$4))&gt;0,INDEX(Adulte,MIN(IF((Emplacement=U$4)*($A6&gt;=Début)*($A6&lt;=Fin),ROW(Emplacement)))-1),"")</f>
        <v/>
      </c>
      <c r="V6" s="136" t="str">
        <f t="array" aca="1" ref="V6" ca="1">IF(SUMPRODUCT(($A6&gt;=Début)*($A6&lt;=Fin)*(Emplacement=U$4))&gt;0,INDEX(Enfant,MIN(IF((Emplacement=U$4)*($A6&gt;=Début)*($A6&lt;=Fin),ROW(Emplacement)))-1),"")</f>
        <v/>
      </c>
      <c r="W6" s="137" t="str">
        <f t="array" aca="1" ref="W6" ca="1">IF(SUMPRODUCT(($A6&gt;=Début)*($A6&lt;=Fin)*(Emplacement=U$4))&gt;0,INDEX(Animal,MIN(IF((Emplacement=U$4)*($A6&gt;=Début)*($A6&lt;=Fin),ROW(Emplacement)))-1),"")</f>
        <v/>
      </c>
      <c r="X6" s="135">
        <f t="array" aca="1" ref="X6" ca="1">IF(SUMPRODUCT(($A6&gt;=Début)*($A6&lt;=Fin)*(Emplacement=X$4))&gt;0,INDEX(Adulte,MIN(IF((Emplacement=X$4)*($A6&gt;=Début)*($A6&lt;=Fin),ROW(Emplacement)))-1),"")</f>
        <v>3</v>
      </c>
      <c r="Y6" s="136">
        <f t="array" aca="1" ref="Y6" ca="1">IF(SUMPRODUCT(($A6&gt;=Début)*($A6&lt;=Fin)*(Emplacement=X$4))&gt;0,INDEX(Enfant,MIN(IF((Emplacement=X$4)*($A6&gt;=Début)*($A6&lt;=Fin),ROW(Emplacement)))-1),"")</f>
        <v>1</v>
      </c>
      <c r="Z6" s="137">
        <f t="array" aca="1" ref="Z6" ca="1">IF(SUMPRODUCT(($A6&gt;=Début)*($A6&lt;=Fin)*(Emplacement=X$4))&gt;0,INDEX(Animal,MIN(IF((Emplacement=X$4)*($A6&gt;=Début)*($A6&lt;=Fin),ROW(Emplacement)))-1),"")</f>
        <v>0</v>
      </c>
      <c r="AA6" s="135">
        <f t="array" aca="1" ref="AA6" ca="1">IF(SUMPRODUCT(($A6&gt;=Début)*($A6&lt;=Fin)*(Emplacement=AA$4))&gt;0,INDEX(Adulte,MIN(IF((Emplacement=AA$4)*($A6&gt;=Début)*($A6&lt;=Fin),ROW(Emplacement)))-1),"")</f>
        <v>4</v>
      </c>
      <c r="AB6" s="136">
        <f t="array" aca="1" ref="AB6" ca="1">IF(SUMPRODUCT(($A6&gt;=Début)*($A6&lt;=Fin)*(Emplacement=AA$4))&gt;0,INDEX(Enfant,MIN(IF((Emplacement=AA$4)*($A6&gt;=Début)*($A6&lt;=Fin),ROW(Emplacement)))-1),"")</f>
        <v>0</v>
      </c>
      <c r="AC6" s="137">
        <f t="array" aca="1" ref="AC6" ca="1">IF(SUMPRODUCT(($A6&gt;=Début)*($A6&lt;=Fin)*(Emplacement=AA$4))&gt;0,INDEX(Animal,MIN(IF((Emplacement=AA$4)*($A6&gt;=Début)*($A6&lt;=Fin),ROW(Emplacement)))-1),"")</f>
        <v>0</v>
      </c>
      <c r="AD6" s="135">
        <f t="array" aca="1" ref="AD6" ca="1">IF(SUMPRODUCT(($A6&gt;=Début)*($A6&lt;=Fin)*(Emplacement=AD$4))&gt;0,INDEX(Adulte,MIN(IF((Emplacement=AD$4)*($A6&gt;=Début)*($A6&lt;=Fin),ROW(Emplacement)))-1),"")</f>
        <v>6</v>
      </c>
      <c r="AE6" s="136">
        <f t="array" aca="1" ref="AE6" ca="1">IF(SUMPRODUCT(($A6&gt;=Début)*($A6&lt;=Fin)*(Emplacement=AD$4))&gt;0,INDEX(Enfant,MIN(IF((Emplacement=AD$4)*($A6&gt;=Début)*($A6&lt;=Fin),ROW(Emplacement)))-1),"")</f>
        <v>1</v>
      </c>
      <c r="AF6" s="137">
        <f t="array" aca="1" ref="AF6" ca="1">IF(SUMPRODUCT(($A6&gt;=Début)*($A6&lt;=Fin)*(Emplacement=AD$4))&gt;0,INDEX(Animal,MIN(IF((Emplacement=AD$4)*($A6&gt;=Début)*($A6&lt;=Fin),ROW(Emplacement)))-1),"")</f>
        <v>1</v>
      </c>
      <c r="AG6" s="147"/>
      <c r="AH6" s="132" t="s">
        <v>50</v>
      </c>
      <c r="AI6" s="53" t="str">
        <f>VLOOKUP($H$1,Tableau4[[Mois]:[Valeur]],MATCH(AI3,Tableau4[[#Headers],[Mois]:[Valeur]],0),FALSE)</f>
        <v>Janvier</v>
      </c>
      <c r="AJ6" s="53"/>
      <c r="AK6" s="53"/>
      <c r="AL6" s="53"/>
    </row>
    <row r="7" spans="1:38" ht="12" customHeight="1" x14ac:dyDescent="0.25">
      <c r="A7" s="12">
        <f t="shared" ref="A7:A36" si="0">IF(A6="","",IF(MONTH(A6+1)=B$4,A6+1,""))</f>
        <v>42737</v>
      </c>
      <c r="B7" s="17">
        <f t="shared" ref="B7:B36" si="1">IF(B6="","",IF(MONTH(B6+1)=B$4,B6+1,""))</f>
        <v>42737</v>
      </c>
      <c r="C7" s="138" t="str">
        <f t="array" aca="1" ref="C7" ca="1">IF(SUMPRODUCT(($A7&gt;=Début)*($A7&lt;=Fin)*(Emplacement=C$4))&gt;0,INDEX(Adulte,MIN(IF((Emplacement=C$4)*($A7&gt;=Début)*($A7&lt;=Fin),ROW(Emplacement)))-1),"")</f>
        <v>2</v>
      </c>
      <c r="D7" s="139" t="str">
        <f t="array" aca="1" ref="D7" ca="1">IF(SUMPRODUCT(($A7&gt;=Début)*($A7&lt;=Fin)*(Emplacement=C$4))&gt;0,INDEX(Enfant,MIN(IF((Emplacement=C$4)*($A7&gt;=Début)*($A7&lt;=Fin),ROW(Emplacement)))-1),"")</f>
        <v>1</v>
      </c>
      <c r="E7" s="140" t="str">
        <f t="array" aca="1" ref="E7" ca="1">IF(SUMPRODUCT(($A7&gt;=Début)*($A7&lt;=Fin)*(Emplacement=C$4))&gt;0,INDEX(Animal,MIN(IF((Emplacement=C$4)*($A7&gt;=Début)*($A7&lt;=Fin),ROW(Emplacement)))-1),"")</f>
        <v>1</v>
      </c>
      <c r="F7" s="138">
        <f t="array" aca="1" ref="F7" ca="1">IF(SUMPRODUCT(($A7&gt;=Début)*($A7&lt;=Fin)*(Emplacement=F$4))&gt;0,INDEX(Adulte,MIN(IF((Emplacement=F$4)*($A7&gt;=Début)*($A7&lt;=Fin),ROW(Emplacement)))-1),"")</f>
        <v>1</v>
      </c>
      <c r="G7" s="139" t="str">
        <f t="array" aca="1" ref="G7" ca="1">IF(SUMPRODUCT(($A7&gt;=Début)*($A7&lt;=Fin)*(Emplacement=F$4))&gt;0,INDEX(Enfant,MIN(IF((Emplacement=F$4)*($A7&gt;=Début)*($A7&lt;=Fin),ROW(Emplacement)))-1),"")</f>
        <v>0</v>
      </c>
      <c r="H7" s="140">
        <f t="array" aca="1" ref="H7" ca="1">IF(SUMPRODUCT(($A7&gt;=Début)*($A7&lt;=Fin)*(Emplacement=F$4))&gt;0,INDEX(Animal,MIN(IF((Emplacement=F$4)*($A7&gt;=Début)*($A7&lt;=Fin),ROW(Emplacement)))-1),"")</f>
        <v>0</v>
      </c>
      <c r="I7" s="138">
        <f t="array" aca="1" ref="I7" ca="1">IF(SUMPRODUCT(($A7&gt;=Début)*($A7&lt;=Fin)*(Emplacement=I$4))&gt;0,INDEX(Adulte,MIN(IF((Emplacement=I$4)*($A7&gt;=Début)*($A7&lt;=Fin),ROW(Emplacement)))-1),"")</f>
        <v>3</v>
      </c>
      <c r="J7" s="139" t="str">
        <f t="array" aca="1" ref="J7" ca="1">IF(SUMPRODUCT(($A7&gt;=Début)*($A7&lt;=Fin)*(Emplacement=I$4))&gt;0,INDEX(Enfant,MIN(IF((Emplacement=I$4)*($A7&gt;=Début)*($A7&lt;=Fin),ROW(Emplacement)))-1),"")</f>
        <v>0</v>
      </c>
      <c r="K7" s="140">
        <f t="array" aca="1" ref="K7" ca="1">IF(SUMPRODUCT(($A7&gt;=Début)*($A7&lt;=Fin)*(Emplacement=I$4))&gt;0,INDEX(Animal,MIN(IF((Emplacement=I$4)*($A7&gt;=Début)*($A7&lt;=Fin),ROW(Emplacement)))-1),"")</f>
        <v>0</v>
      </c>
      <c r="L7" s="138">
        <f t="array" aca="1" ref="L7" ca="1">IF(SUMPRODUCT(($A7&gt;=Début)*($A7&lt;=Fin)*(Emplacement=L$4))&gt;0,INDEX(Adulte,MIN(IF((Emplacement=L$4)*($A7&gt;=Début)*($A7&lt;=Fin),ROW(Emplacement)))-1),"")</f>
        <v>4</v>
      </c>
      <c r="M7" s="139">
        <f t="array" aca="1" ref="M7" ca="1">IF(SUMPRODUCT(($A7&gt;=Début)*($A7&lt;=Fin)*(Emplacement=L$4))&gt;0,INDEX(Enfant,MIN(IF((Emplacement=L$4)*($A7&gt;=Début)*($A7&lt;=Fin),ROW(Emplacement)))-1),"")</f>
        <v>0</v>
      </c>
      <c r="N7" s="140">
        <f t="array" aca="1" ref="N7" ca="1">IF(SUMPRODUCT(($A7&gt;=Début)*($A7&lt;=Fin)*(Emplacement=L$4))&gt;0,INDEX(Animal,MIN(IF((Emplacement=L$4)*($A7&gt;=Début)*($A7&lt;=Fin),ROW(Emplacement)))-1),"")</f>
        <v>0</v>
      </c>
      <c r="O7" s="138">
        <f t="array" aca="1" ref="O7" ca="1">IF(SUMPRODUCT(($A7&gt;=Début)*($A7&lt;=Fin)*(Emplacement=O$4))&gt;0,INDEX(Adulte,MIN(IF((Emplacement=O$4)*($A7&gt;=Début)*($A7&lt;=Fin),ROW(Emplacement)))-1),"")</f>
        <v>5</v>
      </c>
      <c r="P7" s="139">
        <f t="array" aca="1" ref="P7" ca="1">IF(SUMPRODUCT(($A7&gt;=Début)*($A7&lt;=Fin)*(Emplacement=O$4))&gt;0,INDEX(Enfant,MIN(IF((Emplacement=O$4)*($A7&gt;=Début)*($A7&lt;=Fin),ROW(Emplacement)))-1),"")</f>
        <v>1</v>
      </c>
      <c r="Q7" s="140">
        <f t="array" aca="1" ref="Q7" ca="1">IF(SUMPRODUCT(($A7&gt;=Début)*($A7&lt;=Fin)*(Emplacement=O$4))&gt;0,INDEX(Animal,MIN(IF((Emplacement=O$4)*($A7&gt;=Début)*($A7&lt;=Fin),ROW(Emplacement)))-1),"")</f>
        <v>1</v>
      </c>
      <c r="R7" s="138">
        <f t="array" aca="1" ref="R7" ca="1">IF(SUMPRODUCT(($A7&gt;=Début)*($A7&lt;=Fin)*(Emplacement=R$4))&gt;0,INDEX(Adulte,MIN(IF((Emplacement=R$4)*($A7&gt;=Début)*($A7&lt;=Fin),ROW(Emplacement)))-1),"")</f>
        <v>2</v>
      </c>
      <c r="S7" s="139">
        <f t="array" aca="1" ref="S7" ca="1">IF(SUMPRODUCT(($A7&gt;=Début)*($A7&lt;=Fin)*(Emplacement=R$4))&gt;0,INDEX(Enfant,MIN(IF((Emplacement=R$4)*($A7&gt;=Début)*($A7&lt;=Fin),ROW(Emplacement)))-1),"")</f>
        <v>2</v>
      </c>
      <c r="T7" s="140">
        <f t="array" aca="1" ref="T7" ca="1">IF(SUMPRODUCT(($A7&gt;=Début)*($A7&lt;=Fin)*(Emplacement=R$4))&gt;0,INDEX(Animal,MIN(IF((Emplacement=R$4)*($A7&gt;=Début)*($A7&lt;=Fin),ROW(Emplacement)))-1),"")</f>
        <v>0</v>
      </c>
      <c r="U7" s="138">
        <f t="array" aca="1" ref="U7" ca="1">IF(SUMPRODUCT(($A7&gt;=Début)*($A7&lt;=Fin)*(Emplacement=U$4))&gt;0,INDEX(Adulte,MIN(IF((Emplacement=U$4)*($A7&gt;=Début)*($A7&lt;=Fin),ROW(Emplacement)))-1),"")</f>
        <v>1</v>
      </c>
      <c r="V7" s="139">
        <f t="array" aca="1" ref="V7" ca="1">IF(SUMPRODUCT(($A7&gt;=Début)*($A7&lt;=Fin)*(Emplacement=U$4))&gt;0,INDEX(Enfant,MIN(IF((Emplacement=U$4)*($A7&gt;=Début)*($A7&lt;=Fin),ROW(Emplacement)))-1),"")</f>
        <v>1</v>
      </c>
      <c r="W7" s="140">
        <f t="array" aca="1" ref="W7" ca="1">IF(SUMPRODUCT(($A7&gt;=Début)*($A7&lt;=Fin)*(Emplacement=U$4))&gt;0,INDEX(Animal,MIN(IF((Emplacement=U$4)*($A7&gt;=Début)*($A7&lt;=Fin),ROW(Emplacement)))-1),"")</f>
        <v>0</v>
      </c>
      <c r="X7" s="138">
        <f t="array" aca="1" ref="X7" ca="1">IF(SUMPRODUCT(($A7&gt;=Début)*($A7&lt;=Fin)*(Emplacement=X$4))&gt;0,INDEX(Adulte,MIN(IF((Emplacement=X$4)*($A7&gt;=Début)*($A7&lt;=Fin),ROW(Emplacement)))-1),"")</f>
        <v>3</v>
      </c>
      <c r="Y7" s="139">
        <f t="array" aca="1" ref="Y7" ca="1">IF(SUMPRODUCT(($A7&gt;=Début)*($A7&lt;=Fin)*(Emplacement=X$4))&gt;0,INDEX(Enfant,MIN(IF((Emplacement=X$4)*($A7&gt;=Début)*($A7&lt;=Fin),ROW(Emplacement)))-1),"")</f>
        <v>1</v>
      </c>
      <c r="Z7" s="140">
        <f t="array" aca="1" ref="Z7" ca="1">IF(SUMPRODUCT(($A7&gt;=Début)*($A7&lt;=Fin)*(Emplacement=X$4))&gt;0,INDEX(Animal,MIN(IF((Emplacement=X$4)*($A7&gt;=Début)*($A7&lt;=Fin),ROW(Emplacement)))-1),"")</f>
        <v>0</v>
      </c>
      <c r="AA7" s="138">
        <f t="array" aca="1" ref="AA7" ca="1">IF(SUMPRODUCT(($A7&gt;=Début)*($A7&lt;=Fin)*(Emplacement=AA$4))&gt;0,INDEX(Adulte,MIN(IF((Emplacement=AA$4)*($A7&gt;=Début)*($A7&lt;=Fin),ROW(Emplacement)))-1),"")</f>
        <v>4</v>
      </c>
      <c r="AB7" s="139">
        <f t="array" aca="1" ref="AB7" ca="1">IF(SUMPRODUCT(($A7&gt;=Début)*($A7&lt;=Fin)*(Emplacement=AA$4))&gt;0,INDEX(Enfant,MIN(IF((Emplacement=AA$4)*($A7&gt;=Début)*($A7&lt;=Fin),ROW(Emplacement)))-1),"")</f>
        <v>0</v>
      </c>
      <c r="AC7" s="140">
        <f t="array" aca="1" ref="AC7" ca="1">IF(SUMPRODUCT(($A7&gt;=Début)*($A7&lt;=Fin)*(Emplacement=AA$4))&gt;0,INDEX(Animal,MIN(IF((Emplacement=AA$4)*($A7&gt;=Début)*($A7&lt;=Fin),ROW(Emplacement)))-1),"")</f>
        <v>0</v>
      </c>
      <c r="AD7" s="138">
        <f t="array" aca="1" ref="AD7" ca="1">IF(SUMPRODUCT(($A7&gt;=Début)*($A7&lt;=Fin)*(Emplacement=AD$4))&gt;0,INDEX(Adulte,MIN(IF((Emplacement=AD$4)*($A7&gt;=Début)*($A7&lt;=Fin),ROW(Emplacement)))-1),"")</f>
        <v>6</v>
      </c>
      <c r="AE7" s="139">
        <f t="array" aca="1" ref="AE7" ca="1">IF(SUMPRODUCT(($A7&gt;=Début)*($A7&lt;=Fin)*(Emplacement=AD$4))&gt;0,INDEX(Enfant,MIN(IF((Emplacement=AD$4)*($A7&gt;=Début)*($A7&lt;=Fin),ROW(Emplacement)))-1),"")</f>
        <v>1</v>
      </c>
      <c r="AF7" s="140">
        <f t="array" aca="1" ref="AF7" ca="1">IF(SUMPRODUCT(($A7&gt;=Début)*($A7&lt;=Fin)*(Emplacement=AD$4))&gt;0,INDEX(Animal,MIN(IF((Emplacement=AD$4)*($A7&gt;=Début)*($A7&lt;=Fin),ROW(Emplacement)))-1),"")</f>
        <v>1</v>
      </c>
      <c r="AG7" s="147"/>
      <c r="AH7" s="132" t="s">
        <v>51</v>
      </c>
      <c r="AI7" s="53" t="str">
        <f>VLOOKUP($H$1,Tableau4[[Mois]:[Valeur]],MATCH(AI3,Tableau4[[#Headers],[Mois]:[Valeur]],0),FALSE)</f>
        <v>Janvier</v>
      </c>
      <c r="AJ7" s="53"/>
      <c r="AK7" s="53"/>
      <c r="AL7" s="53"/>
    </row>
    <row r="8" spans="1:38" ht="12" customHeight="1" x14ac:dyDescent="0.25">
      <c r="A8" s="12">
        <f t="shared" si="0"/>
        <v>42738</v>
      </c>
      <c r="B8" s="17">
        <f t="shared" si="1"/>
        <v>42738</v>
      </c>
      <c r="C8" s="138" t="str">
        <f t="array" aca="1" ref="C8" ca="1">IF(SUMPRODUCT(($A8&gt;=Début)*($A8&lt;=Fin)*(Emplacement=C$4))&gt;0,INDEX(Adulte,MIN(IF((Emplacement=C$4)*($A8&gt;=Début)*($A8&lt;=Fin),ROW(Emplacement)))-1),"")</f>
        <v>2</v>
      </c>
      <c r="D8" s="139" t="str">
        <f t="array" aca="1" ref="D8" ca="1">IF(SUMPRODUCT(($A8&gt;=Début)*($A8&lt;=Fin)*(Emplacement=C$4))&gt;0,INDEX(Enfant,MIN(IF((Emplacement=C$4)*($A8&gt;=Début)*($A8&lt;=Fin),ROW(Emplacement)))-1),"")</f>
        <v>1</v>
      </c>
      <c r="E8" s="140" t="str">
        <f t="array" aca="1" ref="E8" ca="1">IF(SUMPRODUCT(($A8&gt;=Début)*($A8&lt;=Fin)*(Emplacement=C$4))&gt;0,INDEX(Animal,MIN(IF((Emplacement=C$4)*($A8&gt;=Début)*($A8&lt;=Fin),ROW(Emplacement)))-1),"")</f>
        <v>1</v>
      </c>
      <c r="F8" s="138">
        <f t="array" aca="1" ref="F8" ca="1">IF(SUMPRODUCT(($A8&gt;=Début)*($A8&lt;=Fin)*(Emplacement=F$4))&gt;0,INDEX(Adulte,MIN(IF((Emplacement=F$4)*($A8&gt;=Début)*($A8&lt;=Fin),ROW(Emplacement)))-1),"")</f>
        <v>1</v>
      </c>
      <c r="G8" s="139" t="str">
        <f t="array" aca="1" ref="G8" ca="1">IF(SUMPRODUCT(($A8&gt;=Début)*($A8&lt;=Fin)*(Emplacement=F$4))&gt;0,INDEX(Enfant,MIN(IF((Emplacement=F$4)*($A8&gt;=Début)*($A8&lt;=Fin),ROW(Emplacement)))-1),"")</f>
        <v>0</v>
      </c>
      <c r="H8" s="140">
        <f t="array" aca="1" ref="H8" ca="1">IF(SUMPRODUCT(($A8&gt;=Début)*($A8&lt;=Fin)*(Emplacement=F$4))&gt;0,INDEX(Animal,MIN(IF((Emplacement=F$4)*($A8&gt;=Début)*($A8&lt;=Fin),ROW(Emplacement)))-1),"")</f>
        <v>0</v>
      </c>
      <c r="I8" s="138">
        <f t="array" aca="1" ref="I8" ca="1">IF(SUMPRODUCT(($A8&gt;=Début)*($A8&lt;=Fin)*(Emplacement=I$4))&gt;0,INDEX(Adulte,MIN(IF((Emplacement=I$4)*($A8&gt;=Début)*($A8&lt;=Fin),ROW(Emplacement)))-1),"")</f>
        <v>3</v>
      </c>
      <c r="J8" s="139" t="str">
        <f t="array" aca="1" ref="J8" ca="1">IF(SUMPRODUCT(($A8&gt;=Début)*($A8&lt;=Fin)*(Emplacement=I$4))&gt;0,INDEX(Enfant,MIN(IF((Emplacement=I$4)*($A8&gt;=Début)*($A8&lt;=Fin),ROW(Emplacement)))-1),"")</f>
        <v>0</v>
      </c>
      <c r="K8" s="140">
        <f t="array" aca="1" ref="K8" ca="1">IF(SUMPRODUCT(($A8&gt;=Début)*($A8&lt;=Fin)*(Emplacement=I$4))&gt;0,INDEX(Animal,MIN(IF((Emplacement=I$4)*($A8&gt;=Début)*($A8&lt;=Fin),ROW(Emplacement)))-1),"")</f>
        <v>0</v>
      </c>
      <c r="L8" s="138">
        <f t="array" aca="1" ref="L8" ca="1">IF(SUMPRODUCT(($A8&gt;=Début)*($A8&lt;=Fin)*(Emplacement=L$4))&gt;0,INDEX(Adulte,MIN(IF((Emplacement=L$4)*($A8&gt;=Début)*($A8&lt;=Fin),ROW(Emplacement)))-1),"")</f>
        <v>4</v>
      </c>
      <c r="M8" s="139">
        <f t="array" aca="1" ref="M8" ca="1">IF(SUMPRODUCT(($A8&gt;=Début)*($A8&lt;=Fin)*(Emplacement=L$4))&gt;0,INDEX(Enfant,MIN(IF((Emplacement=L$4)*($A8&gt;=Début)*($A8&lt;=Fin),ROW(Emplacement)))-1),"")</f>
        <v>0</v>
      </c>
      <c r="N8" s="140">
        <f t="array" aca="1" ref="N8" ca="1">IF(SUMPRODUCT(($A8&gt;=Début)*($A8&lt;=Fin)*(Emplacement=L$4))&gt;0,INDEX(Animal,MIN(IF((Emplacement=L$4)*($A8&gt;=Début)*($A8&lt;=Fin),ROW(Emplacement)))-1),"")</f>
        <v>0</v>
      </c>
      <c r="O8" s="138">
        <f t="array" aca="1" ref="O8" ca="1">IF(SUMPRODUCT(($A8&gt;=Début)*($A8&lt;=Fin)*(Emplacement=O$4))&gt;0,INDEX(Adulte,MIN(IF((Emplacement=O$4)*($A8&gt;=Début)*($A8&lt;=Fin),ROW(Emplacement)))-1),"")</f>
        <v>5</v>
      </c>
      <c r="P8" s="139">
        <f t="array" aca="1" ref="P8" ca="1">IF(SUMPRODUCT(($A8&gt;=Début)*($A8&lt;=Fin)*(Emplacement=O$4))&gt;0,INDEX(Enfant,MIN(IF((Emplacement=O$4)*($A8&gt;=Début)*($A8&lt;=Fin),ROW(Emplacement)))-1),"")</f>
        <v>1</v>
      </c>
      <c r="Q8" s="140">
        <f t="array" aca="1" ref="Q8" ca="1">IF(SUMPRODUCT(($A8&gt;=Début)*($A8&lt;=Fin)*(Emplacement=O$4))&gt;0,INDEX(Animal,MIN(IF((Emplacement=O$4)*($A8&gt;=Début)*($A8&lt;=Fin),ROW(Emplacement)))-1),"")</f>
        <v>1</v>
      </c>
      <c r="R8" s="138">
        <f t="array" aca="1" ref="R8" ca="1">IF(SUMPRODUCT(($A8&gt;=Début)*($A8&lt;=Fin)*(Emplacement=R$4))&gt;0,INDEX(Adulte,MIN(IF((Emplacement=R$4)*($A8&gt;=Début)*($A8&lt;=Fin),ROW(Emplacement)))-1),"")</f>
        <v>2</v>
      </c>
      <c r="S8" s="139">
        <f t="array" aca="1" ref="S8" ca="1">IF(SUMPRODUCT(($A8&gt;=Début)*($A8&lt;=Fin)*(Emplacement=R$4))&gt;0,INDEX(Enfant,MIN(IF((Emplacement=R$4)*($A8&gt;=Début)*($A8&lt;=Fin),ROW(Emplacement)))-1),"")</f>
        <v>2</v>
      </c>
      <c r="T8" s="140">
        <f t="array" aca="1" ref="T8" ca="1">IF(SUMPRODUCT(($A8&gt;=Début)*($A8&lt;=Fin)*(Emplacement=R$4))&gt;0,INDEX(Animal,MIN(IF((Emplacement=R$4)*($A8&gt;=Début)*($A8&lt;=Fin),ROW(Emplacement)))-1),"")</f>
        <v>0</v>
      </c>
      <c r="U8" s="138">
        <f t="array" aca="1" ref="U8" ca="1">IF(SUMPRODUCT(($A8&gt;=Début)*($A8&lt;=Fin)*(Emplacement=U$4))&gt;0,INDEX(Adulte,MIN(IF((Emplacement=U$4)*($A8&gt;=Début)*($A8&lt;=Fin),ROW(Emplacement)))-1),"")</f>
        <v>1</v>
      </c>
      <c r="V8" s="139">
        <f t="array" aca="1" ref="V8" ca="1">IF(SUMPRODUCT(($A8&gt;=Début)*($A8&lt;=Fin)*(Emplacement=U$4))&gt;0,INDEX(Enfant,MIN(IF((Emplacement=U$4)*($A8&gt;=Début)*($A8&lt;=Fin),ROW(Emplacement)))-1),"")</f>
        <v>1</v>
      </c>
      <c r="W8" s="140">
        <f t="array" aca="1" ref="W8" ca="1">IF(SUMPRODUCT(($A8&gt;=Début)*($A8&lt;=Fin)*(Emplacement=U$4))&gt;0,INDEX(Animal,MIN(IF((Emplacement=U$4)*($A8&gt;=Début)*($A8&lt;=Fin),ROW(Emplacement)))-1),"")</f>
        <v>0</v>
      </c>
      <c r="X8" s="138">
        <f t="array" aca="1" ref="X8" ca="1">IF(SUMPRODUCT(($A8&gt;=Début)*($A8&lt;=Fin)*(Emplacement=X$4))&gt;0,INDEX(Adulte,MIN(IF((Emplacement=X$4)*($A8&gt;=Début)*($A8&lt;=Fin),ROW(Emplacement)))-1),"")</f>
        <v>3</v>
      </c>
      <c r="Y8" s="139">
        <f t="array" aca="1" ref="Y8" ca="1">IF(SUMPRODUCT(($A8&gt;=Début)*($A8&lt;=Fin)*(Emplacement=X$4))&gt;0,INDEX(Enfant,MIN(IF((Emplacement=X$4)*($A8&gt;=Début)*($A8&lt;=Fin),ROW(Emplacement)))-1),"")</f>
        <v>1</v>
      </c>
      <c r="Z8" s="140">
        <f t="array" aca="1" ref="Z8" ca="1">IF(SUMPRODUCT(($A8&gt;=Début)*($A8&lt;=Fin)*(Emplacement=X$4))&gt;0,INDEX(Animal,MIN(IF((Emplacement=X$4)*($A8&gt;=Début)*($A8&lt;=Fin),ROW(Emplacement)))-1),"")</f>
        <v>0</v>
      </c>
      <c r="AA8" s="138">
        <f t="array" aca="1" ref="AA8" ca="1">IF(SUMPRODUCT(($A8&gt;=Début)*($A8&lt;=Fin)*(Emplacement=AA$4))&gt;0,INDEX(Adulte,MIN(IF((Emplacement=AA$4)*($A8&gt;=Début)*($A8&lt;=Fin),ROW(Emplacement)))-1),"")</f>
        <v>4</v>
      </c>
      <c r="AB8" s="139">
        <f t="array" aca="1" ref="AB8" ca="1">IF(SUMPRODUCT(($A8&gt;=Début)*($A8&lt;=Fin)*(Emplacement=AA$4))&gt;0,INDEX(Enfant,MIN(IF((Emplacement=AA$4)*($A8&gt;=Début)*($A8&lt;=Fin),ROW(Emplacement)))-1),"")</f>
        <v>0</v>
      </c>
      <c r="AC8" s="140">
        <f t="array" aca="1" ref="AC8" ca="1">IF(SUMPRODUCT(($A8&gt;=Début)*($A8&lt;=Fin)*(Emplacement=AA$4))&gt;0,INDEX(Animal,MIN(IF((Emplacement=AA$4)*($A8&gt;=Début)*($A8&lt;=Fin),ROW(Emplacement)))-1),"")</f>
        <v>0</v>
      </c>
      <c r="AD8" s="138">
        <f t="array" aca="1" ref="AD8" ca="1">IF(SUMPRODUCT(($A8&gt;=Début)*($A8&lt;=Fin)*(Emplacement=AD$4))&gt;0,INDEX(Adulte,MIN(IF((Emplacement=AD$4)*($A8&gt;=Début)*($A8&lt;=Fin),ROW(Emplacement)))-1),"")</f>
        <v>6</v>
      </c>
      <c r="AE8" s="139">
        <f t="array" aca="1" ref="AE8" ca="1">IF(SUMPRODUCT(($A8&gt;=Début)*($A8&lt;=Fin)*(Emplacement=AD$4))&gt;0,INDEX(Enfant,MIN(IF((Emplacement=AD$4)*($A8&gt;=Début)*($A8&lt;=Fin),ROW(Emplacement)))-1),"")</f>
        <v>1</v>
      </c>
      <c r="AF8" s="140">
        <f t="array" aca="1" ref="AF8" ca="1">IF(SUMPRODUCT(($A8&gt;=Début)*($A8&lt;=Fin)*(Emplacement=AD$4))&gt;0,INDEX(Animal,MIN(IF((Emplacement=AD$4)*($A8&gt;=Début)*($A8&lt;=Fin),ROW(Emplacement)))-1),"")</f>
        <v>1</v>
      </c>
      <c r="AG8" s="147"/>
      <c r="AH8" s="132" t="s">
        <v>52</v>
      </c>
      <c r="AI8" s="53" t="str">
        <f>VLOOKUP($H$1,Tableau4[[Mois]:[Valeur]],MATCH(AI3,Tableau4[[#Headers],[Mois]:[Valeur]],0),FALSE)</f>
        <v>Janvier</v>
      </c>
      <c r="AJ8" s="53"/>
      <c r="AK8" s="53"/>
      <c r="AL8" s="53"/>
    </row>
    <row r="9" spans="1:38" ht="12" customHeight="1" x14ac:dyDescent="0.25">
      <c r="A9" s="12">
        <f t="shared" si="0"/>
        <v>42739</v>
      </c>
      <c r="B9" s="17">
        <f t="shared" si="1"/>
        <v>42739</v>
      </c>
      <c r="C9" s="138" t="str">
        <f t="array" aca="1" ref="C9" ca="1">IF(SUMPRODUCT(($A9&gt;=Début)*($A9&lt;=Fin)*(Emplacement=C$4))&gt;0,INDEX(Adulte,MIN(IF((Emplacement=C$4)*($A9&gt;=Début)*($A9&lt;=Fin),ROW(Emplacement)))-1),"")</f>
        <v>2</v>
      </c>
      <c r="D9" s="139" t="str">
        <f t="array" aca="1" ref="D9" ca="1">IF(SUMPRODUCT(($A9&gt;=Début)*($A9&lt;=Fin)*(Emplacement=C$4))&gt;0,INDEX(Enfant,MIN(IF((Emplacement=C$4)*($A9&gt;=Début)*($A9&lt;=Fin),ROW(Emplacement)))-1),"")</f>
        <v>1</v>
      </c>
      <c r="E9" s="140" t="str">
        <f t="array" aca="1" ref="E9" ca="1">IF(SUMPRODUCT(($A9&gt;=Début)*($A9&lt;=Fin)*(Emplacement=C$4))&gt;0,INDEX(Animal,MIN(IF((Emplacement=C$4)*($A9&gt;=Début)*($A9&lt;=Fin),ROW(Emplacement)))-1),"")</f>
        <v>1</v>
      </c>
      <c r="F9" s="138">
        <f t="array" aca="1" ref="F9" ca="1">IF(SUMPRODUCT(($A9&gt;=Début)*($A9&lt;=Fin)*(Emplacement=F$4))&gt;0,INDEX(Adulte,MIN(IF((Emplacement=F$4)*($A9&gt;=Début)*($A9&lt;=Fin),ROW(Emplacement)))-1),"")</f>
        <v>1</v>
      </c>
      <c r="G9" s="139" t="str">
        <f t="array" aca="1" ref="G9" ca="1">IF(SUMPRODUCT(($A9&gt;=Début)*($A9&lt;=Fin)*(Emplacement=F$4))&gt;0,INDEX(Enfant,MIN(IF((Emplacement=F$4)*($A9&gt;=Début)*($A9&lt;=Fin),ROW(Emplacement)))-1),"")</f>
        <v>0</v>
      </c>
      <c r="H9" s="140">
        <f t="array" aca="1" ref="H9" ca="1">IF(SUMPRODUCT(($A9&gt;=Début)*($A9&lt;=Fin)*(Emplacement=F$4))&gt;0,INDEX(Animal,MIN(IF((Emplacement=F$4)*($A9&gt;=Début)*($A9&lt;=Fin),ROW(Emplacement)))-1),"")</f>
        <v>0</v>
      </c>
      <c r="I9" s="138">
        <f t="array" aca="1" ref="I9" ca="1">IF(SUMPRODUCT(($A9&gt;=Début)*($A9&lt;=Fin)*(Emplacement=I$4))&gt;0,INDEX(Adulte,MIN(IF((Emplacement=I$4)*($A9&gt;=Début)*($A9&lt;=Fin),ROW(Emplacement)))-1),"")</f>
        <v>3</v>
      </c>
      <c r="J9" s="139" t="str">
        <f t="array" aca="1" ref="J9" ca="1">IF(SUMPRODUCT(($A9&gt;=Début)*($A9&lt;=Fin)*(Emplacement=I$4))&gt;0,INDEX(Enfant,MIN(IF((Emplacement=I$4)*($A9&gt;=Début)*($A9&lt;=Fin),ROW(Emplacement)))-1),"")</f>
        <v>0</v>
      </c>
      <c r="K9" s="140">
        <f t="array" aca="1" ref="K9" ca="1">IF(SUMPRODUCT(($A9&gt;=Début)*($A9&lt;=Fin)*(Emplacement=I$4))&gt;0,INDEX(Animal,MIN(IF((Emplacement=I$4)*($A9&gt;=Début)*($A9&lt;=Fin),ROW(Emplacement)))-1),"")</f>
        <v>0</v>
      </c>
      <c r="L9" s="138">
        <f t="array" aca="1" ref="L9" ca="1">IF(SUMPRODUCT(($A9&gt;=Début)*($A9&lt;=Fin)*(Emplacement=L$4))&gt;0,INDEX(Adulte,MIN(IF((Emplacement=L$4)*($A9&gt;=Début)*($A9&lt;=Fin),ROW(Emplacement)))-1),"")</f>
        <v>4</v>
      </c>
      <c r="M9" s="139">
        <f t="array" aca="1" ref="M9" ca="1">IF(SUMPRODUCT(($A9&gt;=Début)*($A9&lt;=Fin)*(Emplacement=L$4))&gt;0,INDEX(Enfant,MIN(IF((Emplacement=L$4)*($A9&gt;=Début)*($A9&lt;=Fin),ROW(Emplacement)))-1),"")</f>
        <v>0</v>
      </c>
      <c r="N9" s="140">
        <f t="array" aca="1" ref="N9" ca="1">IF(SUMPRODUCT(($A9&gt;=Début)*($A9&lt;=Fin)*(Emplacement=L$4))&gt;0,INDEX(Animal,MIN(IF((Emplacement=L$4)*($A9&gt;=Début)*($A9&lt;=Fin),ROW(Emplacement)))-1),"")</f>
        <v>0</v>
      </c>
      <c r="O9" s="138">
        <f t="array" aca="1" ref="O9" ca="1">IF(SUMPRODUCT(($A9&gt;=Début)*($A9&lt;=Fin)*(Emplacement=O$4))&gt;0,INDEX(Adulte,MIN(IF((Emplacement=O$4)*($A9&gt;=Début)*($A9&lt;=Fin),ROW(Emplacement)))-1),"")</f>
        <v>5</v>
      </c>
      <c r="P9" s="139">
        <f t="array" aca="1" ref="P9" ca="1">IF(SUMPRODUCT(($A9&gt;=Début)*($A9&lt;=Fin)*(Emplacement=O$4))&gt;0,INDEX(Enfant,MIN(IF((Emplacement=O$4)*($A9&gt;=Début)*($A9&lt;=Fin),ROW(Emplacement)))-1),"")</f>
        <v>1</v>
      </c>
      <c r="Q9" s="140">
        <f t="array" aca="1" ref="Q9" ca="1">IF(SUMPRODUCT(($A9&gt;=Début)*($A9&lt;=Fin)*(Emplacement=O$4))&gt;0,INDEX(Animal,MIN(IF((Emplacement=O$4)*($A9&gt;=Début)*($A9&lt;=Fin),ROW(Emplacement)))-1),"")</f>
        <v>1</v>
      </c>
      <c r="R9" s="138">
        <f t="array" aca="1" ref="R9" ca="1">IF(SUMPRODUCT(($A9&gt;=Début)*($A9&lt;=Fin)*(Emplacement=R$4))&gt;0,INDEX(Adulte,MIN(IF((Emplacement=R$4)*($A9&gt;=Début)*($A9&lt;=Fin),ROW(Emplacement)))-1),"")</f>
        <v>2</v>
      </c>
      <c r="S9" s="139">
        <f t="array" aca="1" ref="S9" ca="1">IF(SUMPRODUCT(($A9&gt;=Début)*($A9&lt;=Fin)*(Emplacement=R$4))&gt;0,INDEX(Enfant,MIN(IF((Emplacement=R$4)*($A9&gt;=Début)*($A9&lt;=Fin),ROW(Emplacement)))-1),"")</f>
        <v>2</v>
      </c>
      <c r="T9" s="140">
        <f t="array" aca="1" ref="T9" ca="1">IF(SUMPRODUCT(($A9&gt;=Début)*($A9&lt;=Fin)*(Emplacement=R$4))&gt;0,INDEX(Animal,MIN(IF((Emplacement=R$4)*($A9&gt;=Début)*($A9&lt;=Fin),ROW(Emplacement)))-1),"")</f>
        <v>0</v>
      </c>
      <c r="U9" s="138">
        <f t="array" aca="1" ref="U9" ca="1">IF(SUMPRODUCT(($A9&gt;=Début)*($A9&lt;=Fin)*(Emplacement=U$4))&gt;0,INDEX(Adulte,MIN(IF((Emplacement=U$4)*($A9&gt;=Début)*($A9&lt;=Fin),ROW(Emplacement)))-1),"")</f>
        <v>1</v>
      </c>
      <c r="V9" s="139">
        <f t="array" aca="1" ref="V9" ca="1">IF(SUMPRODUCT(($A9&gt;=Début)*($A9&lt;=Fin)*(Emplacement=U$4))&gt;0,INDEX(Enfant,MIN(IF((Emplacement=U$4)*($A9&gt;=Début)*($A9&lt;=Fin),ROW(Emplacement)))-1),"")</f>
        <v>1</v>
      </c>
      <c r="W9" s="140">
        <f t="array" aca="1" ref="W9" ca="1">IF(SUMPRODUCT(($A9&gt;=Début)*($A9&lt;=Fin)*(Emplacement=U$4))&gt;0,INDEX(Animal,MIN(IF((Emplacement=U$4)*($A9&gt;=Début)*($A9&lt;=Fin),ROW(Emplacement)))-1),"")</f>
        <v>0</v>
      </c>
      <c r="X9" s="138">
        <f t="array" aca="1" ref="X9" ca="1">IF(SUMPRODUCT(($A9&gt;=Début)*($A9&lt;=Fin)*(Emplacement=X$4))&gt;0,INDEX(Adulte,MIN(IF((Emplacement=X$4)*($A9&gt;=Début)*($A9&lt;=Fin),ROW(Emplacement)))-1),"")</f>
        <v>3</v>
      </c>
      <c r="Y9" s="139">
        <f t="array" aca="1" ref="Y9" ca="1">IF(SUMPRODUCT(($A9&gt;=Début)*($A9&lt;=Fin)*(Emplacement=X$4))&gt;0,INDEX(Enfant,MIN(IF((Emplacement=X$4)*($A9&gt;=Début)*($A9&lt;=Fin),ROW(Emplacement)))-1),"")</f>
        <v>1</v>
      </c>
      <c r="Z9" s="140">
        <f t="array" aca="1" ref="Z9" ca="1">IF(SUMPRODUCT(($A9&gt;=Début)*($A9&lt;=Fin)*(Emplacement=X$4))&gt;0,INDEX(Animal,MIN(IF((Emplacement=X$4)*($A9&gt;=Début)*($A9&lt;=Fin),ROW(Emplacement)))-1),"")</f>
        <v>0</v>
      </c>
      <c r="AA9" s="138">
        <f t="array" aca="1" ref="AA9" ca="1">IF(SUMPRODUCT(($A9&gt;=Début)*($A9&lt;=Fin)*(Emplacement=AA$4))&gt;0,INDEX(Adulte,MIN(IF((Emplacement=AA$4)*($A9&gt;=Début)*($A9&lt;=Fin),ROW(Emplacement)))-1),"")</f>
        <v>4</v>
      </c>
      <c r="AB9" s="139">
        <f t="array" aca="1" ref="AB9" ca="1">IF(SUMPRODUCT(($A9&gt;=Début)*($A9&lt;=Fin)*(Emplacement=AA$4))&gt;0,INDEX(Enfant,MIN(IF((Emplacement=AA$4)*($A9&gt;=Début)*($A9&lt;=Fin),ROW(Emplacement)))-1),"")</f>
        <v>0</v>
      </c>
      <c r="AC9" s="140">
        <f t="array" aca="1" ref="AC9" ca="1">IF(SUMPRODUCT(($A9&gt;=Début)*($A9&lt;=Fin)*(Emplacement=AA$4))&gt;0,INDEX(Animal,MIN(IF((Emplacement=AA$4)*($A9&gt;=Début)*($A9&lt;=Fin),ROW(Emplacement)))-1),"")</f>
        <v>0</v>
      </c>
      <c r="AD9" s="138">
        <f t="array" aca="1" ref="AD9" ca="1">IF(SUMPRODUCT(($A9&gt;=Début)*($A9&lt;=Fin)*(Emplacement=AD$4))&gt;0,INDEX(Adulte,MIN(IF((Emplacement=AD$4)*($A9&gt;=Début)*($A9&lt;=Fin),ROW(Emplacement)))-1),"")</f>
        <v>6</v>
      </c>
      <c r="AE9" s="139">
        <f t="array" aca="1" ref="AE9" ca="1">IF(SUMPRODUCT(($A9&gt;=Début)*($A9&lt;=Fin)*(Emplacement=AD$4))&gt;0,INDEX(Enfant,MIN(IF((Emplacement=AD$4)*($A9&gt;=Début)*($A9&lt;=Fin),ROW(Emplacement)))-1),"")</f>
        <v>1</v>
      </c>
      <c r="AF9" s="140">
        <f t="array" aca="1" ref="AF9" ca="1">IF(SUMPRODUCT(($A9&gt;=Début)*($A9&lt;=Fin)*(Emplacement=AD$4))&gt;0,INDEX(Animal,MIN(IF((Emplacement=AD$4)*($A9&gt;=Début)*($A9&lt;=Fin),ROW(Emplacement)))-1),"")</f>
        <v>1</v>
      </c>
      <c r="AG9" s="147"/>
      <c r="AH9" s="132" t="s">
        <v>57</v>
      </c>
      <c r="AI9" s="53" t="str">
        <f>VLOOKUP($H$1,Tableau4[[Mois]:[Valeur]],MATCH(AI3,Tableau4[[#Headers],[Mois]:[Valeur]],0),FALSE)</f>
        <v>Janvier</v>
      </c>
      <c r="AJ9" s="53"/>
      <c r="AK9" s="53"/>
      <c r="AL9" s="53"/>
    </row>
    <row r="10" spans="1:38" ht="12" customHeight="1" x14ac:dyDescent="0.25">
      <c r="A10" s="12">
        <f t="shared" si="0"/>
        <v>42740</v>
      </c>
      <c r="B10" s="17">
        <f t="shared" si="1"/>
        <v>42740</v>
      </c>
      <c r="C10" s="138" t="str">
        <f t="array" aca="1" ref="C10" ca="1">IF(SUMPRODUCT(($A10&gt;=Début)*($A10&lt;=Fin)*(Emplacement=C$4))&gt;0,INDEX(Adulte,MIN(IF((Emplacement=C$4)*($A10&gt;=Début)*($A10&lt;=Fin),ROW(Emplacement)))-1),"")</f>
        <v>2</v>
      </c>
      <c r="D10" s="139" t="str">
        <f t="array" aca="1" ref="D10" ca="1">IF(SUMPRODUCT(($A10&gt;=Début)*($A10&lt;=Fin)*(Emplacement=C$4))&gt;0,INDEX(Enfant,MIN(IF((Emplacement=C$4)*($A10&gt;=Début)*($A10&lt;=Fin),ROW(Emplacement)))-1),"")</f>
        <v>1</v>
      </c>
      <c r="E10" s="140" t="str">
        <f t="array" aca="1" ref="E10" ca="1">IF(SUMPRODUCT(($A10&gt;=Début)*($A10&lt;=Fin)*(Emplacement=C$4))&gt;0,INDEX(Animal,MIN(IF((Emplacement=C$4)*($A10&gt;=Début)*($A10&lt;=Fin),ROW(Emplacement)))-1),"")</f>
        <v>1</v>
      </c>
      <c r="F10" s="138" t="str">
        <f t="array" aca="1" ref="F10" ca="1">IF(SUMPRODUCT(($A10&gt;=Début)*($A10&lt;=Fin)*(Emplacement=F$4))&gt;0,INDEX(Adulte,MIN(IF((Emplacement=F$4)*($A10&gt;=Début)*($A10&lt;=Fin),ROW(Emplacement)))-1),"")</f>
        <v/>
      </c>
      <c r="G10" s="139" t="str">
        <f t="array" aca="1" ref="G10" ca="1">IF(SUMPRODUCT(($A10&gt;=Début)*($A10&lt;=Fin)*(Emplacement=F$4))&gt;0,INDEX(Enfant,MIN(IF((Emplacement=F$4)*($A10&gt;=Début)*($A10&lt;=Fin),ROW(Emplacement)))-1),"")</f>
        <v/>
      </c>
      <c r="H10" s="140" t="str">
        <f t="array" aca="1" ref="H10" ca="1">IF(SUMPRODUCT(($A10&gt;=Début)*($A10&lt;=Fin)*(Emplacement=F$4))&gt;0,INDEX(Animal,MIN(IF((Emplacement=F$4)*($A10&gt;=Début)*($A10&lt;=Fin),ROW(Emplacement)))-1),"")</f>
        <v/>
      </c>
      <c r="I10" s="138">
        <f t="array" aca="1" ref="I10" ca="1">IF(SUMPRODUCT(($A10&gt;=Début)*($A10&lt;=Fin)*(Emplacement=I$4))&gt;0,INDEX(Adulte,MIN(IF((Emplacement=I$4)*($A10&gt;=Début)*($A10&lt;=Fin),ROW(Emplacement)))-1),"")</f>
        <v>3</v>
      </c>
      <c r="J10" s="139" t="str">
        <f t="array" aca="1" ref="J10" ca="1">IF(SUMPRODUCT(($A10&gt;=Début)*($A10&lt;=Fin)*(Emplacement=I$4))&gt;0,INDEX(Enfant,MIN(IF((Emplacement=I$4)*($A10&gt;=Début)*($A10&lt;=Fin),ROW(Emplacement)))-1),"")</f>
        <v>0</v>
      </c>
      <c r="K10" s="140">
        <f t="array" aca="1" ref="K10" ca="1">IF(SUMPRODUCT(($A10&gt;=Début)*($A10&lt;=Fin)*(Emplacement=I$4))&gt;0,INDEX(Animal,MIN(IF((Emplacement=I$4)*($A10&gt;=Début)*($A10&lt;=Fin),ROW(Emplacement)))-1),"")</f>
        <v>0</v>
      </c>
      <c r="L10" s="138">
        <f t="array" aca="1" ref="L10" ca="1">IF(SUMPRODUCT(($A10&gt;=Début)*($A10&lt;=Fin)*(Emplacement=L$4))&gt;0,INDEX(Adulte,MIN(IF((Emplacement=L$4)*($A10&gt;=Début)*($A10&lt;=Fin),ROW(Emplacement)))-1),"")</f>
        <v>4</v>
      </c>
      <c r="M10" s="139">
        <f t="array" aca="1" ref="M10" ca="1">IF(SUMPRODUCT(($A10&gt;=Début)*($A10&lt;=Fin)*(Emplacement=L$4))&gt;0,INDEX(Enfant,MIN(IF((Emplacement=L$4)*($A10&gt;=Début)*($A10&lt;=Fin),ROW(Emplacement)))-1),"")</f>
        <v>0</v>
      </c>
      <c r="N10" s="140">
        <f t="array" aca="1" ref="N10" ca="1">IF(SUMPRODUCT(($A10&gt;=Début)*($A10&lt;=Fin)*(Emplacement=L$4))&gt;0,INDEX(Animal,MIN(IF((Emplacement=L$4)*($A10&gt;=Début)*($A10&lt;=Fin),ROW(Emplacement)))-1),"")</f>
        <v>0</v>
      </c>
      <c r="O10" s="138">
        <f t="array" aca="1" ref="O10" ca="1">IF(SUMPRODUCT(($A10&gt;=Début)*($A10&lt;=Fin)*(Emplacement=O$4))&gt;0,INDEX(Adulte,MIN(IF((Emplacement=O$4)*($A10&gt;=Début)*($A10&lt;=Fin),ROW(Emplacement)))-1),"")</f>
        <v>5</v>
      </c>
      <c r="P10" s="139">
        <f t="array" aca="1" ref="P10" ca="1">IF(SUMPRODUCT(($A10&gt;=Début)*($A10&lt;=Fin)*(Emplacement=O$4))&gt;0,INDEX(Enfant,MIN(IF((Emplacement=O$4)*($A10&gt;=Début)*($A10&lt;=Fin),ROW(Emplacement)))-1),"")</f>
        <v>1</v>
      </c>
      <c r="Q10" s="140">
        <f t="array" aca="1" ref="Q10" ca="1">IF(SUMPRODUCT(($A10&gt;=Début)*($A10&lt;=Fin)*(Emplacement=O$4))&gt;0,INDEX(Animal,MIN(IF((Emplacement=O$4)*($A10&gt;=Début)*($A10&lt;=Fin),ROW(Emplacement)))-1),"")</f>
        <v>1</v>
      </c>
      <c r="R10" s="138">
        <f t="array" aca="1" ref="R10" ca="1">IF(SUMPRODUCT(($A10&gt;=Début)*($A10&lt;=Fin)*(Emplacement=R$4))&gt;0,INDEX(Adulte,MIN(IF((Emplacement=R$4)*($A10&gt;=Début)*($A10&lt;=Fin),ROW(Emplacement)))-1),"")</f>
        <v>2</v>
      </c>
      <c r="S10" s="139">
        <f t="array" aca="1" ref="S10" ca="1">IF(SUMPRODUCT(($A10&gt;=Début)*($A10&lt;=Fin)*(Emplacement=R$4))&gt;0,INDEX(Enfant,MIN(IF((Emplacement=R$4)*($A10&gt;=Début)*($A10&lt;=Fin),ROW(Emplacement)))-1),"")</f>
        <v>2</v>
      </c>
      <c r="T10" s="140">
        <f t="array" aca="1" ref="T10" ca="1">IF(SUMPRODUCT(($A10&gt;=Début)*($A10&lt;=Fin)*(Emplacement=R$4))&gt;0,INDEX(Animal,MIN(IF((Emplacement=R$4)*($A10&gt;=Début)*($A10&lt;=Fin),ROW(Emplacement)))-1),"")</f>
        <v>0</v>
      </c>
      <c r="U10" s="138" t="str">
        <f t="array" aca="1" ref="U10" ca="1">IF(SUMPRODUCT(($A10&gt;=Début)*($A10&lt;=Fin)*(Emplacement=U$4))&gt;0,INDEX(Adulte,MIN(IF((Emplacement=U$4)*($A10&gt;=Début)*($A10&lt;=Fin),ROW(Emplacement)))-1),"")</f>
        <v/>
      </c>
      <c r="V10" s="139" t="str">
        <f t="array" aca="1" ref="V10" ca="1">IF(SUMPRODUCT(($A10&gt;=Début)*($A10&lt;=Fin)*(Emplacement=U$4))&gt;0,INDEX(Enfant,MIN(IF((Emplacement=U$4)*($A10&gt;=Début)*($A10&lt;=Fin),ROW(Emplacement)))-1),"")</f>
        <v/>
      </c>
      <c r="W10" s="140" t="str">
        <f t="array" aca="1" ref="W10" ca="1">IF(SUMPRODUCT(($A10&gt;=Début)*($A10&lt;=Fin)*(Emplacement=U$4))&gt;0,INDEX(Animal,MIN(IF((Emplacement=U$4)*($A10&gt;=Début)*($A10&lt;=Fin),ROW(Emplacement)))-1),"")</f>
        <v/>
      </c>
      <c r="X10" s="138">
        <f t="array" aca="1" ref="X10" ca="1">IF(SUMPRODUCT(($A10&gt;=Début)*($A10&lt;=Fin)*(Emplacement=X$4))&gt;0,INDEX(Adulte,MIN(IF((Emplacement=X$4)*($A10&gt;=Début)*($A10&lt;=Fin),ROW(Emplacement)))-1),"")</f>
        <v>3</v>
      </c>
      <c r="Y10" s="139">
        <f t="array" aca="1" ref="Y10" ca="1">IF(SUMPRODUCT(($A10&gt;=Début)*($A10&lt;=Fin)*(Emplacement=X$4))&gt;0,INDEX(Enfant,MIN(IF((Emplacement=X$4)*($A10&gt;=Début)*($A10&lt;=Fin),ROW(Emplacement)))-1),"")</f>
        <v>1</v>
      </c>
      <c r="Z10" s="140">
        <f t="array" aca="1" ref="Z10" ca="1">IF(SUMPRODUCT(($A10&gt;=Début)*($A10&lt;=Fin)*(Emplacement=X$4))&gt;0,INDEX(Animal,MIN(IF((Emplacement=X$4)*($A10&gt;=Début)*($A10&lt;=Fin),ROW(Emplacement)))-1),"")</f>
        <v>0</v>
      </c>
      <c r="AA10" s="138">
        <f t="array" aca="1" ref="AA10" ca="1">IF(SUMPRODUCT(($A10&gt;=Début)*($A10&lt;=Fin)*(Emplacement=AA$4))&gt;0,INDEX(Adulte,MIN(IF((Emplacement=AA$4)*($A10&gt;=Début)*($A10&lt;=Fin),ROW(Emplacement)))-1),"")</f>
        <v>4</v>
      </c>
      <c r="AB10" s="139">
        <f t="array" aca="1" ref="AB10" ca="1">IF(SUMPRODUCT(($A10&gt;=Début)*($A10&lt;=Fin)*(Emplacement=AA$4))&gt;0,INDEX(Enfant,MIN(IF((Emplacement=AA$4)*($A10&gt;=Début)*($A10&lt;=Fin),ROW(Emplacement)))-1),"")</f>
        <v>0</v>
      </c>
      <c r="AC10" s="140">
        <f t="array" aca="1" ref="AC10" ca="1">IF(SUMPRODUCT(($A10&gt;=Début)*($A10&lt;=Fin)*(Emplacement=AA$4))&gt;0,INDEX(Animal,MIN(IF((Emplacement=AA$4)*($A10&gt;=Début)*($A10&lt;=Fin),ROW(Emplacement)))-1),"")</f>
        <v>0</v>
      </c>
      <c r="AD10" s="138">
        <f t="array" aca="1" ref="AD10" ca="1">IF(SUMPRODUCT(($A10&gt;=Début)*($A10&lt;=Fin)*(Emplacement=AD$4))&gt;0,INDEX(Adulte,MIN(IF((Emplacement=AD$4)*($A10&gt;=Début)*($A10&lt;=Fin),ROW(Emplacement)))-1),"")</f>
        <v>6</v>
      </c>
      <c r="AE10" s="139">
        <f t="array" aca="1" ref="AE10" ca="1">IF(SUMPRODUCT(($A10&gt;=Début)*($A10&lt;=Fin)*(Emplacement=AD$4))&gt;0,INDEX(Enfant,MIN(IF((Emplacement=AD$4)*($A10&gt;=Début)*($A10&lt;=Fin),ROW(Emplacement)))-1),"")</f>
        <v>1</v>
      </c>
      <c r="AF10" s="140">
        <f t="array" aca="1" ref="AF10" ca="1">IF(SUMPRODUCT(($A10&gt;=Début)*($A10&lt;=Fin)*(Emplacement=AD$4))&gt;0,INDEX(Animal,MIN(IF((Emplacement=AD$4)*($A10&gt;=Début)*($A10&lt;=Fin),ROW(Emplacement)))-1),"")</f>
        <v>1</v>
      </c>
      <c r="AG10" s="147"/>
      <c r="AH10" s="132" t="s">
        <v>65</v>
      </c>
      <c r="AI10" s="53" t="str">
        <f>VLOOKUP($H$1,Tableau4[[Mois]:[Valeur]],MATCH(AI3,Tableau4[[#Headers],[Mois]:[Valeur]],0),FALSE)</f>
        <v>Janvier</v>
      </c>
      <c r="AJ10" s="53"/>
      <c r="AK10" s="53"/>
      <c r="AL10" s="53"/>
    </row>
    <row r="11" spans="1:38" ht="12" customHeight="1" x14ac:dyDescent="0.25">
      <c r="A11" s="12">
        <f t="shared" si="0"/>
        <v>42741</v>
      </c>
      <c r="B11" s="17">
        <f t="shared" si="1"/>
        <v>42741</v>
      </c>
      <c r="C11" s="138" t="str">
        <f t="array" aca="1" ref="C11" ca="1">IF(SUMPRODUCT(($A11&gt;=Début)*($A11&lt;=Fin)*(Emplacement=C$4))&gt;0,INDEX(Adulte,MIN(IF((Emplacement=C$4)*($A11&gt;=Début)*($A11&lt;=Fin),ROW(Emplacement)))-1),"")</f>
        <v>2</v>
      </c>
      <c r="D11" s="139" t="str">
        <f t="array" aca="1" ref="D11" ca="1">IF(SUMPRODUCT(($A11&gt;=Début)*($A11&lt;=Fin)*(Emplacement=C$4))&gt;0,INDEX(Enfant,MIN(IF((Emplacement=C$4)*($A11&gt;=Début)*($A11&lt;=Fin),ROW(Emplacement)))-1),"")</f>
        <v>1</v>
      </c>
      <c r="E11" s="140" t="str">
        <f t="array" aca="1" ref="E11" ca="1">IF(SUMPRODUCT(($A11&gt;=Début)*($A11&lt;=Fin)*(Emplacement=C$4))&gt;0,INDEX(Animal,MIN(IF((Emplacement=C$4)*($A11&gt;=Début)*($A11&lt;=Fin),ROW(Emplacement)))-1),"")</f>
        <v>1</v>
      </c>
      <c r="F11" s="138" t="str">
        <f t="array" aca="1" ref="F11" ca="1">IF(SUMPRODUCT(($A11&gt;=Début)*($A11&lt;=Fin)*(Emplacement=F$4))&gt;0,INDEX(Adulte,MIN(IF((Emplacement=F$4)*($A11&gt;=Début)*($A11&lt;=Fin),ROW(Emplacement)))-1),"")</f>
        <v/>
      </c>
      <c r="G11" s="139" t="str">
        <f t="array" aca="1" ref="G11" ca="1">IF(SUMPRODUCT(($A11&gt;=Début)*($A11&lt;=Fin)*(Emplacement=F$4))&gt;0,INDEX(Enfant,MIN(IF((Emplacement=F$4)*($A11&gt;=Début)*($A11&lt;=Fin),ROW(Emplacement)))-1),"")</f>
        <v/>
      </c>
      <c r="H11" s="140" t="str">
        <f t="array" aca="1" ref="H11" ca="1">IF(SUMPRODUCT(($A11&gt;=Début)*($A11&lt;=Fin)*(Emplacement=F$4))&gt;0,INDEX(Animal,MIN(IF((Emplacement=F$4)*($A11&gt;=Début)*($A11&lt;=Fin),ROW(Emplacement)))-1),"")</f>
        <v/>
      </c>
      <c r="I11" s="138">
        <f t="array" aca="1" ref="I11" ca="1">IF(SUMPRODUCT(($A11&gt;=Début)*($A11&lt;=Fin)*(Emplacement=I$4))&gt;0,INDEX(Adulte,MIN(IF((Emplacement=I$4)*($A11&gt;=Début)*($A11&lt;=Fin),ROW(Emplacement)))-1),"")</f>
        <v>3</v>
      </c>
      <c r="J11" s="139" t="str">
        <f t="array" aca="1" ref="J11" ca="1">IF(SUMPRODUCT(($A11&gt;=Début)*($A11&lt;=Fin)*(Emplacement=I$4))&gt;0,INDEX(Enfant,MIN(IF((Emplacement=I$4)*($A11&gt;=Début)*($A11&lt;=Fin),ROW(Emplacement)))-1),"")</f>
        <v>0</v>
      </c>
      <c r="K11" s="140">
        <f t="array" aca="1" ref="K11" ca="1">IF(SUMPRODUCT(($A11&gt;=Début)*($A11&lt;=Fin)*(Emplacement=I$4))&gt;0,INDEX(Animal,MIN(IF((Emplacement=I$4)*($A11&gt;=Début)*($A11&lt;=Fin),ROW(Emplacement)))-1),"")</f>
        <v>0</v>
      </c>
      <c r="L11" s="138">
        <f t="array" aca="1" ref="L11" ca="1">IF(SUMPRODUCT(($A11&gt;=Début)*($A11&lt;=Fin)*(Emplacement=L$4))&gt;0,INDEX(Adulte,MIN(IF((Emplacement=L$4)*($A11&gt;=Début)*($A11&lt;=Fin),ROW(Emplacement)))-1),"")</f>
        <v>4</v>
      </c>
      <c r="M11" s="139">
        <f t="array" aca="1" ref="M11" ca="1">IF(SUMPRODUCT(($A11&gt;=Début)*($A11&lt;=Fin)*(Emplacement=L$4))&gt;0,INDEX(Enfant,MIN(IF((Emplacement=L$4)*($A11&gt;=Début)*($A11&lt;=Fin),ROW(Emplacement)))-1),"")</f>
        <v>0</v>
      </c>
      <c r="N11" s="140">
        <f t="array" aca="1" ref="N11" ca="1">IF(SUMPRODUCT(($A11&gt;=Début)*($A11&lt;=Fin)*(Emplacement=L$4))&gt;0,INDEX(Animal,MIN(IF((Emplacement=L$4)*($A11&gt;=Début)*($A11&lt;=Fin),ROW(Emplacement)))-1),"")</f>
        <v>0</v>
      </c>
      <c r="O11" s="138">
        <f t="array" aca="1" ref="O11" ca="1">IF(SUMPRODUCT(($A11&gt;=Début)*($A11&lt;=Fin)*(Emplacement=O$4))&gt;0,INDEX(Adulte,MIN(IF((Emplacement=O$4)*($A11&gt;=Début)*($A11&lt;=Fin),ROW(Emplacement)))-1),"")</f>
        <v>5</v>
      </c>
      <c r="P11" s="139">
        <f t="array" aca="1" ref="P11" ca="1">IF(SUMPRODUCT(($A11&gt;=Début)*($A11&lt;=Fin)*(Emplacement=O$4))&gt;0,INDEX(Enfant,MIN(IF((Emplacement=O$4)*($A11&gt;=Début)*($A11&lt;=Fin),ROW(Emplacement)))-1),"")</f>
        <v>1</v>
      </c>
      <c r="Q11" s="140">
        <f t="array" aca="1" ref="Q11" ca="1">IF(SUMPRODUCT(($A11&gt;=Début)*($A11&lt;=Fin)*(Emplacement=O$4))&gt;0,INDEX(Animal,MIN(IF((Emplacement=O$4)*($A11&gt;=Début)*($A11&lt;=Fin),ROW(Emplacement)))-1),"")</f>
        <v>1</v>
      </c>
      <c r="R11" s="138">
        <f t="array" aca="1" ref="R11" ca="1">IF(SUMPRODUCT(($A11&gt;=Début)*($A11&lt;=Fin)*(Emplacement=R$4))&gt;0,INDEX(Adulte,MIN(IF((Emplacement=R$4)*($A11&gt;=Début)*($A11&lt;=Fin),ROW(Emplacement)))-1),"")</f>
        <v>2</v>
      </c>
      <c r="S11" s="139">
        <f t="array" aca="1" ref="S11" ca="1">IF(SUMPRODUCT(($A11&gt;=Début)*($A11&lt;=Fin)*(Emplacement=R$4))&gt;0,INDEX(Enfant,MIN(IF((Emplacement=R$4)*($A11&gt;=Début)*($A11&lt;=Fin),ROW(Emplacement)))-1),"")</f>
        <v>2</v>
      </c>
      <c r="T11" s="140">
        <f t="array" aca="1" ref="T11" ca="1">IF(SUMPRODUCT(($A11&gt;=Début)*($A11&lt;=Fin)*(Emplacement=R$4))&gt;0,INDEX(Animal,MIN(IF((Emplacement=R$4)*($A11&gt;=Début)*($A11&lt;=Fin),ROW(Emplacement)))-1),"")</f>
        <v>0</v>
      </c>
      <c r="U11" s="138" t="str">
        <f t="array" aca="1" ref="U11" ca="1">IF(SUMPRODUCT(($A11&gt;=Début)*($A11&lt;=Fin)*(Emplacement=U$4))&gt;0,INDEX(Adulte,MIN(IF((Emplacement=U$4)*($A11&gt;=Début)*($A11&lt;=Fin),ROW(Emplacement)))-1),"")</f>
        <v/>
      </c>
      <c r="V11" s="139" t="str">
        <f t="array" aca="1" ref="V11" ca="1">IF(SUMPRODUCT(($A11&gt;=Début)*($A11&lt;=Fin)*(Emplacement=U$4))&gt;0,INDEX(Enfant,MIN(IF((Emplacement=U$4)*($A11&gt;=Début)*($A11&lt;=Fin),ROW(Emplacement)))-1),"")</f>
        <v/>
      </c>
      <c r="W11" s="140" t="str">
        <f t="array" aca="1" ref="W11" ca="1">IF(SUMPRODUCT(($A11&gt;=Début)*($A11&lt;=Fin)*(Emplacement=U$4))&gt;0,INDEX(Animal,MIN(IF((Emplacement=U$4)*($A11&gt;=Début)*($A11&lt;=Fin),ROW(Emplacement)))-1),"")</f>
        <v/>
      </c>
      <c r="X11" s="138">
        <f t="array" aca="1" ref="X11" ca="1">IF(SUMPRODUCT(($A11&gt;=Début)*($A11&lt;=Fin)*(Emplacement=X$4))&gt;0,INDEX(Adulte,MIN(IF((Emplacement=X$4)*($A11&gt;=Début)*($A11&lt;=Fin),ROW(Emplacement)))-1),"")</f>
        <v>3</v>
      </c>
      <c r="Y11" s="139">
        <f t="array" aca="1" ref="Y11" ca="1">IF(SUMPRODUCT(($A11&gt;=Début)*($A11&lt;=Fin)*(Emplacement=X$4))&gt;0,INDEX(Enfant,MIN(IF((Emplacement=X$4)*($A11&gt;=Début)*($A11&lt;=Fin),ROW(Emplacement)))-1),"")</f>
        <v>1</v>
      </c>
      <c r="Z11" s="140">
        <f t="array" aca="1" ref="Z11" ca="1">IF(SUMPRODUCT(($A11&gt;=Début)*($A11&lt;=Fin)*(Emplacement=X$4))&gt;0,INDEX(Animal,MIN(IF((Emplacement=X$4)*($A11&gt;=Début)*($A11&lt;=Fin),ROW(Emplacement)))-1),"")</f>
        <v>0</v>
      </c>
      <c r="AA11" s="138">
        <f t="array" aca="1" ref="AA11" ca="1">IF(SUMPRODUCT(($A11&gt;=Début)*($A11&lt;=Fin)*(Emplacement=AA$4))&gt;0,INDEX(Adulte,MIN(IF((Emplacement=AA$4)*($A11&gt;=Début)*($A11&lt;=Fin),ROW(Emplacement)))-1),"")</f>
        <v>4</v>
      </c>
      <c r="AB11" s="139">
        <f t="array" aca="1" ref="AB11" ca="1">IF(SUMPRODUCT(($A11&gt;=Début)*($A11&lt;=Fin)*(Emplacement=AA$4))&gt;0,INDEX(Enfant,MIN(IF((Emplacement=AA$4)*($A11&gt;=Début)*($A11&lt;=Fin),ROW(Emplacement)))-1),"")</f>
        <v>0</v>
      </c>
      <c r="AC11" s="140">
        <f t="array" aca="1" ref="AC11" ca="1">IF(SUMPRODUCT(($A11&gt;=Début)*($A11&lt;=Fin)*(Emplacement=AA$4))&gt;0,INDEX(Animal,MIN(IF((Emplacement=AA$4)*($A11&gt;=Début)*($A11&lt;=Fin),ROW(Emplacement)))-1),"")</f>
        <v>0</v>
      </c>
      <c r="AD11" s="138">
        <f t="array" aca="1" ref="AD11" ca="1">IF(SUMPRODUCT(($A11&gt;=Début)*($A11&lt;=Fin)*(Emplacement=AD$4))&gt;0,INDEX(Adulte,MIN(IF((Emplacement=AD$4)*($A11&gt;=Début)*($A11&lt;=Fin),ROW(Emplacement)))-1),"")</f>
        <v>6</v>
      </c>
      <c r="AE11" s="139">
        <f t="array" aca="1" ref="AE11" ca="1">IF(SUMPRODUCT(($A11&gt;=Début)*($A11&lt;=Fin)*(Emplacement=AD$4))&gt;0,INDEX(Enfant,MIN(IF((Emplacement=AD$4)*($A11&gt;=Début)*($A11&lt;=Fin),ROW(Emplacement)))-1),"")</f>
        <v>1</v>
      </c>
      <c r="AF11" s="140">
        <f t="array" aca="1" ref="AF11" ca="1">IF(SUMPRODUCT(($A11&gt;=Début)*($A11&lt;=Fin)*(Emplacement=AD$4))&gt;0,INDEX(Animal,MIN(IF((Emplacement=AD$4)*($A11&gt;=Début)*($A11&lt;=Fin),ROW(Emplacement)))-1),"")</f>
        <v>1</v>
      </c>
      <c r="AG11" s="147"/>
      <c r="AH11" s="132" t="s">
        <v>64</v>
      </c>
      <c r="AI11" s="53" t="str">
        <f>VLOOKUP($H$1,Tableau4[[Mois]:[Valeur]],MATCH(AI3,Tableau4[[#Headers],[Mois]:[Valeur]],0),FALSE)</f>
        <v>Janvier</v>
      </c>
      <c r="AJ11" s="53"/>
      <c r="AK11" s="53"/>
      <c r="AL11" s="53"/>
    </row>
    <row r="12" spans="1:38" ht="12" customHeight="1" x14ac:dyDescent="0.25">
      <c r="A12" s="12">
        <f t="shared" si="0"/>
        <v>42742</v>
      </c>
      <c r="B12" s="17">
        <f t="shared" si="1"/>
        <v>42742</v>
      </c>
      <c r="C12" s="138" t="str">
        <f t="array" aca="1" ref="C12" ca="1">IF(SUMPRODUCT(($A12&gt;=Début)*($A12&lt;=Fin)*(Emplacement=C$4))&gt;0,INDEX(Adulte,MIN(IF((Emplacement=C$4)*($A12&gt;=Début)*($A12&lt;=Fin),ROW(Emplacement)))-1),"")</f>
        <v>2</v>
      </c>
      <c r="D12" s="139" t="str">
        <f t="array" aca="1" ref="D12" ca="1">IF(SUMPRODUCT(($A12&gt;=Début)*($A12&lt;=Fin)*(Emplacement=C$4))&gt;0,INDEX(Enfant,MIN(IF((Emplacement=C$4)*($A12&gt;=Début)*($A12&lt;=Fin),ROW(Emplacement)))-1),"")</f>
        <v>1</v>
      </c>
      <c r="E12" s="140" t="str">
        <f t="array" aca="1" ref="E12" ca="1">IF(SUMPRODUCT(($A12&gt;=Début)*($A12&lt;=Fin)*(Emplacement=C$4))&gt;0,INDEX(Animal,MIN(IF((Emplacement=C$4)*($A12&gt;=Début)*($A12&lt;=Fin),ROW(Emplacement)))-1),"")</f>
        <v>1</v>
      </c>
      <c r="F12" s="138" t="str">
        <f t="array" aca="1" ref="F12" ca="1">IF(SUMPRODUCT(($A12&gt;=Début)*($A12&lt;=Fin)*(Emplacement=F$4))&gt;0,INDEX(Adulte,MIN(IF((Emplacement=F$4)*($A12&gt;=Début)*($A12&lt;=Fin),ROW(Emplacement)))-1),"")</f>
        <v/>
      </c>
      <c r="G12" s="139" t="str">
        <f t="array" aca="1" ref="G12" ca="1">IF(SUMPRODUCT(($A12&gt;=Début)*($A12&lt;=Fin)*(Emplacement=F$4))&gt;0,INDEX(Enfant,MIN(IF((Emplacement=F$4)*($A12&gt;=Début)*($A12&lt;=Fin),ROW(Emplacement)))-1),"")</f>
        <v/>
      </c>
      <c r="H12" s="140" t="str">
        <f t="array" aca="1" ref="H12" ca="1">IF(SUMPRODUCT(($A12&gt;=Début)*($A12&lt;=Fin)*(Emplacement=F$4))&gt;0,INDEX(Animal,MIN(IF((Emplacement=F$4)*($A12&gt;=Début)*($A12&lt;=Fin),ROW(Emplacement)))-1),"")</f>
        <v/>
      </c>
      <c r="I12" s="138">
        <f t="array" aca="1" ref="I12" ca="1">IF(SUMPRODUCT(($A12&gt;=Début)*($A12&lt;=Fin)*(Emplacement=I$4))&gt;0,INDEX(Adulte,MIN(IF((Emplacement=I$4)*($A12&gt;=Début)*($A12&lt;=Fin),ROW(Emplacement)))-1),"")</f>
        <v>3</v>
      </c>
      <c r="J12" s="139" t="str">
        <f t="array" aca="1" ref="J12" ca="1">IF(SUMPRODUCT(($A12&gt;=Début)*($A12&lt;=Fin)*(Emplacement=I$4))&gt;0,INDEX(Enfant,MIN(IF((Emplacement=I$4)*($A12&gt;=Début)*($A12&lt;=Fin),ROW(Emplacement)))-1),"")</f>
        <v>0</v>
      </c>
      <c r="K12" s="140">
        <f t="array" aca="1" ref="K12" ca="1">IF(SUMPRODUCT(($A12&gt;=Début)*($A12&lt;=Fin)*(Emplacement=I$4))&gt;0,INDEX(Animal,MIN(IF((Emplacement=I$4)*($A12&gt;=Début)*($A12&lt;=Fin),ROW(Emplacement)))-1),"")</f>
        <v>0</v>
      </c>
      <c r="L12" s="138">
        <f t="array" aca="1" ref="L12" ca="1">IF(SUMPRODUCT(($A12&gt;=Début)*($A12&lt;=Fin)*(Emplacement=L$4))&gt;0,INDEX(Adulte,MIN(IF((Emplacement=L$4)*($A12&gt;=Début)*($A12&lt;=Fin),ROW(Emplacement)))-1),"")</f>
        <v>4</v>
      </c>
      <c r="M12" s="139">
        <f t="array" aca="1" ref="M12" ca="1">IF(SUMPRODUCT(($A12&gt;=Début)*($A12&lt;=Fin)*(Emplacement=L$4))&gt;0,INDEX(Enfant,MIN(IF((Emplacement=L$4)*($A12&gt;=Début)*($A12&lt;=Fin),ROW(Emplacement)))-1),"")</f>
        <v>0</v>
      </c>
      <c r="N12" s="140">
        <f t="array" aca="1" ref="N12" ca="1">IF(SUMPRODUCT(($A12&gt;=Début)*($A12&lt;=Fin)*(Emplacement=L$4))&gt;0,INDEX(Animal,MIN(IF((Emplacement=L$4)*($A12&gt;=Début)*($A12&lt;=Fin),ROW(Emplacement)))-1),"")</f>
        <v>0</v>
      </c>
      <c r="O12" s="138">
        <f t="array" aca="1" ref="O12" ca="1">IF(SUMPRODUCT(($A12&gt;=Début)*($A12&lt;=Fin)*(Emplacement=O$4))&gt;0,INDEX(Adulte,MIN(IF((Emplacement=O$4)*($A12&gt;=Début)*($A12&lt;=Fin),ROW(Emplacement)))-1),"")</f>
        <v>5</v>
      </c>
      <c r="P12" s="139">
        <f t="array" aca="1" ref="P12" ca="1">IF(SUMPRODUCT(($A12&gt;=Début)*($A12&lt;=Fin)*(Emplacement=O$4))&gt;0,INDEX(Enfant,MIN(IF((Emplacement=O$4)*($A12&gt;=Début)*($A12&lt;=Fin),ROW(Emplacement)))-1),"")</f>
        <v>1</v>
      </c>
      <c r="Q12" s="140">
        <f t="array" aca="1" ref="Q12" ca="1">IF(SUMPRODUCT(($A12&gt;=Début)*($A12&lt;=Fin)*(Emplacement=O$4))&gt;0,INDEX(Animal,MIN(IF((Emplacement=O$4)*($A12&gt;=Début)*($A12&lt;=Fin),ROW(Emplacement)))-1),"")</f>
        <v>1</v>
      </c>
      <c r="R12" s="138">
        <f t="array" aca="1" ref="R12" ca="1">IF(SUMPRODUCT(($A12&gt;=Début)*($A12&lt;=Fin)*(Emplacement=R$4))&gt;0,INDEX(Adulte,MIN(IF((Emplacement=R$4)*($A12&gt;=Début)*($A12&lt;=Fin),ROW(Emplacement)))-1),"")</f>
        <v>2</v>
      </c>
      <c r="S12" s="139">
        <f t="array" aca="1" ref="S12" ca="1">IF(SUMPRODUCT(($A12&gt;=Début)*($A12&lt;=Fin)*(Emplacement=R$4))&gt;0,INDEX(Enfant,MIN(IF((Emplacement=R$4)*($A12&gt;=Début)*($A12&lt;=Fin),ROW(Emplacement)))-1),"")</f>
        <v>2</v>
      </c>
      <c r="T12" s="140">
        <f t="array" aca="1" ref="T12" ca="1">IF(SUMPRODUCT(($A12&gt;=Début)*($A12&lt;=Fin)*(Emplacement=R$4))&gt;0,INDEX(Animal,MIN(IF((Emplacement=R$4)*($A12&gt;=Début)*($A12&lt;=Fin),ROW(Emplacement)))-1),"")</f>
        <v>0</v>
      </c>
      <c r="U12" s="138" t="str">
        <f t="array" aca="1" ref="U12" ca="1">IF(SUMPRODUCT(($A12&gt;=Début)*($A12&lt;=Fin)*(Emplacement=U$4))&gt;0,INDEX(Adulte,MIN(IF((Emplacement=U$4)*($A12&gt;=Début)*($A12&lt;=Fin),ROW(Emplacement)))-1),"")</f>
        <v/>
      </c>
      <c r="V12" s="139" t="str">
        <f t="array" aca="1" ref="V12" ca="1">IF(SUMPRODUCT(($A12&gt;=Début)*($A12&lt;=Fin)*(Emplacement=U$4))&gt;0,INDEX(Enfant,MIN(IF((Emplacement=U$4)*($A12&gt;=Début)*($A12&lt;=Fin),ROW(Emplacement)))-1),"")</f>
        <v/>
      </c>
      <c r="W12" s="140" t="str">
        <f t="array" aca="1" ref="W12" ca="1">IF(SUMPRODUCT(($A12&gt;=Début)*($A12&lt;=Fin)*(Emplacement=U$4))&gt;0,INDEX(Animal,MIN(IF((Emplacement=U$4)*($A12&gt;=Début)*($A12&lt;=Fin),ROW(Emplacement)))-1),"")</f>
        <v/>
      </c>
      <c r="X12" s="138">
        <f t="array" aca="1" ref="X12" ca="1">IF(SUMPRODUCT(($A12&gt;=Début)*($A12&lt;=Fin)*(Emplacement=X$4))&gt;0,INDEX(Adulte,MIN(IF((Emplacement=X$4)*($A12&gt;=Début)*($A12&lt;=Fin),ROW(Emplacement)))-1),"")</f>
        <v>3</v>
      </c>
      <c r="Y12" s="139">
        <f t="array" aca="1" ref="Y12" ca="1">IF(SUMPRODUCT(($A12&gt;=Début)*($A12&lt;=Fin)*(Emplacement=X$4))&gt;0,INDEX(Enfant,MIN(IF((Emplacement=X$4)*($A12&gt;=Début)*($A12&lt;=Fin),ROW(Emplacement)))-1),"")</f>
        <v>1</v>
      </c>
      <c r="Z12" s="140">
        <f t="array" aca="1" ref="Z12" ca="1">IF(SUMPRODUCT(($A12&gt;=Début)*($A12&lt;=Fin)*(Emplacement=X$4))&gt;0,INDEX(Animal,MIN(IF((Emplacement=X$4)*($A12&gt;=Début)*($A12&lt;=Fin),ROW(Emplacement)))-1),"")</f>
        <v>0</v>
      </c>
      <c r="AA12" s="138">
        <f t="array" aca="1" ref="AA12" ca="1">IF(SUMPRODUCT(($A12&gt;=Début)*($A12&lt;=Fin)*(Emplacement=AA$4))&gt;0,INDEX(Adulte,MIN(IF((Emplacement=AA$4)*($A12&gt;=Début)*($A12&lt;=Fin),ROW(Emplacement)))-1),"")</f>
        <v>4</v>
      </c>
      <c r="AB12" s="139">
        <f t="array" aca="1" ref="AB12" ca="1">IF(SUMPRODUCT(($A12&gt;=Début)*($A12&lt;=Fin)*(Emplacement=AA$4))&gt;0,INDEX(Enfant,MIN(IF((Emplacement=AA$4)*($A12&gt;=Début)*($A12&lt;=Fin),ROW(Emplacement)))-1),"")</f>
        <v>0</v>
      </c>
      <c r="AC12" s="140">
        <f t="array" aca="1" ref="AC12" ca="1">IF(SUMPRODUCT(($A12&gt;=Début)*($A12&lt;=Fin)*(Emplacement=AA$4))&gt;0,INDEX(Animal,MIN(IF((Emplacement=AA$4)*($A12&gt;=Début)*($A12&lt;=Fin),ROW(Emplacement)))-1),"")</f>
        <v>0</v>
      </c>
      <c r="AD12" s="138">
        <f t="array" aca="1" ref="AD12" ca="1">IF(SUMPRODUCT(($A12&gt;=Début)*($A12&lt;=Fin)*(Emplacement=AD$4))&gt;0,INDEX(Adulte,MIN(IF((Emplacement=AD$4)*($A12&gt;=Début)*($A12&lt;=Fin),ROW(Emplacement)))-1),"")</f>
        <v>6</v>
      </c>
      <c r="AE12" s="139">
        <f t="array" aca="1" ref="AE12" ca="1">IF(SUMPRODUCT(($A12&gt;=Début)*($A12&lt;=Fin)*(Emplacement=AD$4))&gt;0,INDEX(Enfant,MIN(IF((Emplacement=AD$4)*($A12&gt;=Début)*($A12&lt;=Fin),ROW(Emplacement)))-1),"")</f>
        <v>1</v>
      </c>
      <c r="AF12" s="140">
        <f t="array" aca="1" ref="AF12" ca="1">IF(SUMPRODUCT(($A12&gt;=Début)*($A12&lt;=Fin)*(Emplacement=AD$4))&gt;0,INDEX(Animal,MIN(IF((Emplacement=AD$4)*($A12&gt;=Début)*($A12&lt;=Fin),ROW(Emplacement)))-1),"")</f>
        <v>1</v>
      </c>
      <c r="AG12" s="147"/>
      <c r="AH12" s="132" t="s">
        <v>66</v>
      </c>
      <c r="AI12" s="53" t="str">
        <f>VLOOKUP($H$1,Tableau4[[Mois]:[Valeur]],MATCH(AI3,Tableau4[[#Headers],[Mois]:[Valeur]],0),FALSE)</f>
        <v>Janvier</v>
      </c>
      <c r="AJ12" s="53"/>
      <c r="AK12" s="53"/>
      <c r="AL12" s="53"/>
    </row>
    <row r="13" spans="1:38" ht="12" customHeight="1" x14ac:dyDescent="0.25">
      <c r="A13" s="12">
        <f t="shared" si="0"/>
        <v>42743</v>
      </c>
      <c r="B13" s="17">
        <f t="shared" si="1"/>
        <v>42743</v>
      </c>
      <c r="C13" s="138" t="str">
        <f t="array" aca="1" ref="C13" ca="1">IF(SUMPRODUCT(($A13&gt;=Début)*($A13&lt;=Fin)*(Emplacement=C$4))&gt;0,INDEX(Adulte,MIN(IF((Emplacement=C$4)*($A13&gt;=Début)*($A13&lt;=Fin),ROW(Emplacement)))-1),"")</f>
        <v>2</v>
      </c>
      <c r="D13" s="139" t="str">
        <f t="array" aca="1" ref="D13" ca="1">IF(SUMPRODUCT(($A13&gt;=Début)*($A13&lt;=Fin)*(Emplacement=C$4))&gt;0,INDEX(Enfant,MIN(IF((Emplacement=C$4)*($A13&gt;=Début)*($A13&lt;=Fin),ROW(Emplacement)))-1),"")</f>
        <v>1</v>
      </c>
      <c r="E13" s="140" t="str">
        <f t="array" aca="1" ref="E13" ca="1">IF(SUMPRODUCT(($A13&gt;=Début)*($A13&lt;=Fin)*(Emplacement=C$4))&gt;0,INDEX(Animal,MIN(IF((Emplacement=C$4)*($A13&gt;=Début)*($A13&lt;=Fin),ROW(Emplacement)))-1),"")</f>
        <v>1</v>
      </c>
      <c r="F13" s="138" t="str">
        <f t="array" aca="1" ref="F13" ca="1">IF(SUMPRODUCT(($A13&gt;=Début)*($A13&lt;=Fin)*(Emplacement=F$4))&gt;0,INDEX(Adulte,MIN(IF((Emplacement=F$4)*($A13&gt;=Début)*($A13&lt;=Fin),ROW(Emplacement)))-1),"")</f>
        <v/>
      </c>
      <c r="G13" s="139" t="str">
        <f t="array" aca="1" ref="G13" ca="1">IF(SUMPRODUCT(($A13&gt;=Début)*($A13&lt;=Fin)*(Emplacement=F$4))&gt;0,INDEX(Enfant,MIN(IF((Emplacement=F$4)*($A13&gt;=Début)*($A13&lt;=Fin),ROW(Emplacement)))-1),"")</f>
        <v/>
      </c>
      <c r="H13" s="140" t="str">
        <f t="array" aca="1" ref="H13" ca="1">IF(SUMPRODUCT(($A13&gt;=Début)*($A13&lt;=Fin)*(Emplacement=F$4))&gt;0,INDEX(Animal,MIN(IF((Emplacement=F$4)*($A13&gt;=Début)*($A13&lt;=Fin),ROW(Emplacement)))-1),"")</f>
        <v/>
      </c>
      <c r="I13" s="138">
        <f t="array" aca="1" ref="I13" ca="1">IF(SUMPRODUCT(($A13&gt;=Début)*($A13&lt;=Fin)*(Emplacement=I$4))&gt;0,INDEX(Adulte,MIN(IF((Emplacement=I$4)*($A13&gt;=Début)*($A13&lt;=Fin),ROW(Emplacement)))-1),"")</f>
        <v>3</v>
      </c>
      <c r="J13" s="139" t="str">
        <f t="array" aca="1" ref="J13" ca="1">IF(SUMPRODUCT(($A13&gt;=Début)*($A13&lt;=Fin)*(Emplacement=I$4))&gt;0,INDEX(Enfant,MIN(IF((Emplacement=I$4)*($A13&gt;=Début)*($A13&lt;=Fin),ROW(Emplacement)))-1),"")</f>
        <v>0</v>
      </c>
      <c r="K13" s="140">
        <f t="array" aca="1" ref="K13" ca="1">IF(SUMPRODUCT(($A13&gt;=Début)*($A13&lt;=Fin)*(Emplacement=I$4))&gt;0,INDEX(Animal,MIN(IF((Emplacement=I$4)*($A13&gt;=Début)*($A13&lt;=Fin),ROW(Emplacement)))-1),"")</f>
        <v>0</v>
      </c>
      <c r="L13" s="138">
        <f t="array" aca="1" ref="L13" ca="1">IF(SUMPRODUCT(($A13&gt;=Début)*($A13&lt;=Fin)*(Emplacement=L$4))&gt;0,INDEX(Adulte,MIN(IF((Emplacement=L$4)*($A13&gt;=Début)*($A13&lt;=Fin),ROW(Emplacement)))-1),"")</f>
        <v>4</v>
      </c>
      <c r="M13" s="139">
        <f t="array" aca="1" ref="M13" ca="1">IF(SUMPRODUCT(($A13&gt;=Début)*($A13&lt;=Fin)*(Emplacement=L$4))&gt;0,INDEX(Enfant,MIN(IF((Emplacement=L$4)*($A13&gt;=Début)*($A13&lt;=Fin),ROW(Emplacement)))-1),"")</f>
        <v>0</v>
      </c>
      <c r="N13" s="140">
        <f t="array" aca="1" ref="N13" ca="1">IF(SUMPRODUCT(($A13&gt;=Début)*($A13&lt;=Fin)*(Emplacement=L$4))&gt;0,INDEX(Animal,MIN(IF((Emplacement=L$4)*($A13&gt;=Début)*($A13&lt;=Fin),ROW(Emplacement)))-1),"")</f>
        <v>0</v>
      </c>
      <c r="O13" s="138">
        <f t="array" aca="1" ref="O13" ca="1">IF(SUMPRODUCT(($A13&gt;=Début)*($A13&lt;=Fin)*(Emplacement=O$4))&gt;0,INDEX(Adulte,MIN(IF((Emplacement=O$4)*($A13&gt;=Début)*($A13&lt;=Fin),ROW(Emplacement)))-1),"")</f>
        <v>5</v>
      </c>
      <c r="P13" s="139">
        <f t="array" aca="1" ref="P13" ca="1">IF(SUMPRODUCT(($A13&gt;=Début)*($A13&lt;=Fin)*(Emplacement=O$4))&gt;0,INDEX(Enfant,MIN(IF((Emplacement=O$4)*($A13&gt;=Début)*($A13&lt;=Fin),ROW(Emplacement)))-1),"")</f>
        <v>1</v>
      </c>
      <c r="Q13" s="140">
        <f t="array" aca="1" ref="Q13" ca="1">IF(SUMPRODUCT(($A13&gt;=Début)*($A13&lt;=Fin)*(Emplacement=O$4))&gt;0,INDEX(Animal,MIN(IF((Emplacement=O$4)*($A13&gt;=Début)*($A13&lt;=Fin),ROW(Emplacement)))-1),"")</f>
        <v>1</v>
      </c>
      <c r="R13" s="138">
        <f t="array" aca="1" ref="R13" ca="1">IF(SUMPRODUCT(($A13&gt;=Début)*($A13&lt;=Fin)*(Emplacement=R$4))&gt;0,INDEX(Adulte,MIN(IF((Emplacement=R$4)*($A13&gt;=Début)*($A13&lt;=Fin),ROW(Emplacement)))-1),"")</f>
        <v>2</v>
      </c>
      <c r="S13" s="139">
        <f t="array" aca="1" ref="S13" ca="1">IF(SUMPRODUCT(($A13&gt;=Début)*($A13&lt;=Fin)*(Emplacement=R$4))&gt;0,INDEX(Enfant,MIN(IF((Emplacement=R$4)*($A13&gt;=Début)*($A13&lt;=Fin),ROW(Emplacement)))-1),"")</f>
        <v>2</v>
      </c>
      <c r="T13" s="140">
        <f t="array" aca="1" ref="T13" ca="1">IF(SUMPRODUCT(($A13&gt;=Début)*($A13&lt;=Fin)*(Emplacement=R$4))&gt;0,INDEX(Animal,MIN(IF((Emplacement=R$4)*($A13&gt;=Début)*($A13&lt;=Fin),ROW(Emplacement)))-1),"")</f>
        <v>0</v>
      </c>
      <c r="U13" s="138" t="str">
        <f t="array" aca="1" ref="U13" ca="1">IF(SUMPRODUCT(($A13&gt;=Début)*($A13&lt;=Fin)*(Emplacement=U$4))&gt;0,INDEX(Adulte,MIN(IF((Emplacement=U$4)*($A13&gt;=Début)*($A13&lt;=Fin),ROW(Emplacement)))-1),"")</f>
        <v/>
      </c>
      <c r="V13" s="139" t="str">
        <f t="array" aca="1" ref="V13" ca="1">IF(SUMPRODUCT(($A13&gt;=Début)*($A13&lt;=Fin)*(Emplacement=U$4))&gt;0,INDEX(Enfant,MIN(IF((Emplacement=U$4)*($A13&gt;=Début)*($A13&lt;=Fin),ROW(Emplacement)))-1),"")</f>
        <v/>
      </c>
      <c r="W13" s="140" t="str">
        <f t="array" aca="1" ref="W13" ca="1">IF(SUMPRODUCT(($A13&gt;=Début)*($A13&lt;=Fin)*(Emplacement=U$4))&gt;0,INDEX(Animal,MIN(IF((Emplacement=U$4)*($A13&gt;=Début)*($A13&lt;=Fin),ROW(Emplacement)))-1),"")</f>
        <v/>
      </c>
      <c r="X13" s="138">
        <f t="array" aca="1" ref="X13" ca="1">IF(SUMPRODUCT(($A13&gt;=Début)*($A13&lt;=Fin)*(Emplacement=X$4))&gt;0,INDEX(Adulte,MIN(IF((Emplacement=X$4)*($A13&gt;=Début)*($A13&lt;=Fin),ROW(Emplacement)))-1),"")</f>
        <v>3</v>
      </c>
      <c r="Y13" s="139">
        <f t="array" aca="1" ref="Y13" ca="1">IF(SUMPRODUCT(($A13&gt;=Début)*($A13&lt;=Fin)*(Emplacement=X$4))&gt;0,INDEX(Enfant,MIN(IF((Emplacement=X$4)*($A13&gt;=Début)*($A13&lt;=Fin),ROW(Emplacement)))-1),"")</f>
        <v>1</v>
      </c>
      <c r="Z13" s="140">
        <f t="array" aca="1" ref="Z13" ca="1">IF(SUMPRODUCT(($A13&gt;=Début)*($A13&lt;=Fin)*(Emplacement=X$4))&gt;0,INDEX(Animal,MIN(IF((Emplacement=X$4)*($A13&gt;=Début)*($A13&lt;=Fin),ROW(Emplacement)))-1),"")</f>
        <v>0</v>
      </c>
      <c r="AA13" s="138">
        <f t="array" aca="1" ref="AA13" ca="1">IF(SUMPRODUCT(($A13&gt;=Début)*($A13&lt;=Fin)*(Emplacement=AA$4))&gt;0,INDEX(Adulte,MIN(IF((Emplacement=AA$4)*($A13&gt;=Début)*($A13&lt;=Fin),ROW(Emplacement)))-1),"")</f>
        <v>4</v>
      </c>
      <c r="AB13" s="139">
        <f t="array" aca="1" ref="AB13" ca="1">IF(SUMPRODUCT(($A13&gt;=Début)*($A13&lt;=Fin)*(Emplacement=AA$4))&gt;0,INDEX(Enfant,MIN(IF((Emplacement=AA$4)*($A13&gt;=Début)*($A13&lt;=Fin),ROW(Emplacement)))-1),"")</f>
        <v>0</v>
      </c>
      <c r="AC13" s="140">
        <f t="array" aca="1" ref="AC13" ca="1">IF(SUMPRODUCT(($A13&gt;=Début)*($A13&lt;=Fin)*(Emplacement=AA$4))&gt;0,INDEX(Animal,MIN(IF((Emplacement=AA$4)*($A13&gt;=Début)*($A13&lt;=Fin),ROW(Emplacement)))-1),"")</f>
        <v>0</v>
      </c>
      <c r="AD13" s="138">
        <f t="array" aca="1" ref="AD13" ca="1">IF(SUMPRODUCT(($A13&gt;=Début)*($A13&lt;=Fin)*(Emplacement=AD$4))&gt;0,INDEX(Adulte,MIN(IF((Emplacement=AD$4)*($A13&gt;=Début)*($A13&lt;=Fin),ROW(Emplacement)))-1),"")</f>
        <v>6</v>
      </c>
      <c r="AE13" s="139">
        <f t="array" aca="1" ref="AE13" ca="1">IF(SUMPRODUCT(($A13&gt;=Début)*($A13&lt;=Fin)*(Emplacement=AD$4))&gt;0,INDEX(Enfant,MIN(IF((Emplacement=AD$4)*($A13&gt;=Début)*($A13&lt;=Fin),ROW(Emplacement)))-1),"")</f>
        <v>1</v>
      </c>
      <c r="AF13" s="140">
        <f t="array" aca="1" ref="AF13" ca="1">IF(SUMPRODUCT(($A13&gt;=Début)*($A13&lt;=Fin)*(Emplacement=AD$4))&gt;0,INDEX(Animal,MIN(IF((Emplacement=AD$4)*($A13&gt;=Début)*($A13&lt;=Fin),ROW(Emplacement)))-1),"")</f>
        <v>1</v>
      </c>
      <c r="AG13" s="147"/>
      <c r="AH13" s="132" t="s">
        <v>67</v>
      </c>
      <c r="AI13" s="53" t="str">
        <f>VLOOKUP($H$1,Tableau4[[Mois]:[Valeur]],MATCH(AI3,Tableau4[[#Headers],[Mois]:[Valeur]],0),FALSE)</f>
        <v>Janvier</v>
      </c>
      <c r="AJ13" s="53"/>
      <c r="AK13" s="53"/>
      <c r="AL13" s="53"/>
    </row>
    <row r="14" spans="1:38" ht="12" customHeight="1" x14ac:dyDescent="0.25">
      <c r="A14" s="12">
        <f t="shared" si="0"/>
        <v>42744</v>
      </c>
      <c r="B14" s="17">
        <f t="shared" si="1"/>
        <v>42744</v>
      </c>
      <c r="C14" s="138" t="str">
        <f t="array" aca="1" ref="C14" ca="1">IF(SUMPRODUCT(($A14&gt;=Début)*($A14&lt;=Fin)*(Emplacement=C$4))&gt;0,INDEX(Adulte,MIN(IF((Emplacement=C$4)*($A14&gt;=Début)*($A14&lt;=Fin),ROW(Emplacement)))-1),"")</f>
        <v/>
      </c>
      <c r="D14" s="139" t="str">
        <f t="array" aca="1" ref="D14" ca="1">IF(SUMPRODUCT(($A14&gt;=Début)*($A14&lt;=Fin)*(Emplacement=C$4))&gt;0,INDEX(Enfant,MIN(IF((Emplacement=C$4)*($A14&gt;=Début)*($A14&lt;=Fin),ROW(Emplacement)))-1),"")</f>
        <v/>
      </c>
      <c r="E14" s="140" t="str">
        <f t="array" aca="1" ref="E14" ca="1">IF(SUMPRODUCT(($A14&gt;=Début)*($A14&lt;=Fin)*(Emplacement=C$4))&gt;0,INDEX(Animal,MIN(IF((Emplacement=C$4)*($A14&gt;=Début)*($A14&lt;=Fin),ROW(Emplacement)))-1),"")</f>
        <v/>
      </c>
      <c r="F14" s="138" t="str">
        <f t="array" aca="1" ref="F14" ca="1">IF(SUMPRODUCT(($A14&gt;=Début)*($A14&lt;=Fin)*(Emplacement=F$4))&gt;0,INDEX(Adulte,MIN(IF((Emplacement=F$4)*($A14&gt;=Début)*($A14&lt;=Fin),ROW(Emplacement)))-1),"")</f>
        <v/>
      </c>
      <c r="G14" s="139" t="str">
        <f t="array" aca="1" ref="G14" ca="1">IF(SUMPRODUCT(($A14&gt;=Début)*($A14&lt;=Fin)*(Emplacement=F$4))&gt;0,INDEX(Enfant,MIN(IF((Emplacement=F$4)*($A14&gt;=Début)*($A14&lt;=Fin),ROW(Emplacement)))-1),"")</f>
        <v/>
      </c>
      <c r="H14" s="140" t="str">
        <f t="array" aca="1" ref="H14" ca="1">IF(SUMPRODUCT(($A14&gt;=Début)*($A14&lt;=Fin)*(Emplacement=F$4))&gt;0,INDEX(Animal,MIN(IF((Emplacement=F$4)*($A14&gt;=Début)*($A14&lt;=Fin),ROW(Emplacement)))-1),"")</f>
        <v/>
      </c>
      <c r="I14" s="138">
        <f t="array" aca="1" ref="I14" ca="1">IF(SUMPRODUCT(($A14&gt;=Début)*($A14&lt;=Fin)*(Emplacement=I$4))&gt;0,INDEX(Adulte,MIN(IF((Emplacement=I$4)*($A14&gt;=Début)*($A14&lt;=Fin),ROW(Emplacement)))-1),"")</f>
        <v>3</v>
      </c>
      <c r="J14" s="139" t="str">
        <f t="array" aca="1" ref="J14" ca="1">IF(SUMPRODUCT(($A14&gt;=Début)*($A14&lt;=Fin)*(Emplacement=I$4))&gt;0,INDEX(Enfant,MIN(IF((Emplacement=I$4)*($A14&gt;=Début)*($A14&lt;=Fin),ROW(Emplacement)))-1),"")</f>
        <v>0</v>
      </c>
      <c r="K14" s="140">
        <f t="array" aca="1" ref="K14" ca="1">IF(SUMPRODUCT(($A14&gt;=Début)*($A14&lt;=Fin)*(Emplacement=I$4))&gt;0,INDEX(Animal,MIN(IF((Emplacement=I$4)*($A14&gt;=Début)*($A14&lt;=Fin),ROW(Emplacement)))-1),"")</f>
        <v>0</v>
      </c>
      <c r="L14" s="138">
        <f t="array" aca="1" ref="L14" ca="1">IF(SUMPRODUCT(($A14&gt;=Début)*($A14&lt;=Fin)*(Emplacement=L$4))&gt;0,INDEX(Adulte,MIN(IF((Emplacement=L$4)*($A14&gt;=Début)*($A14&lt;=Fin),ROW(Emplacement)))-1),"")</f>
        <v>4</v>
      </c>
      <c r="M14" s="139">
        <f t="array" aca="1" ref="M14" ca="1">IF(SUMPRODUCT(($A14&gt;=Début)*($A14&lt;=Fin)*(Emplacement=L$4))&gt;0,INDEX(Enfant,MIN(IF((Emplacement=L$4)*($A14&gt;=Début)*($A14&lt;=Fin),ROW(Emplacement)))-1),"")</f>
        <v>0</v>
      </c>
      <c r="N14" s="140">
        <f t="array" aca="1" ref="N14" ca="1">IF(SUMPRODUCT(($A14&gt;=Début)*($A14&lt;=Fin)*(Emplacement=L$4))&gt;0,INDEX(Animal,MIN(IF((Emplacement=L$4)*($A14&gt;=Début)*($A14&lt;=Fin),ROW(Emplacement)))-1),"")</f>
        <v>0</v>
      </c>
      <c r="O14" s="138" t="str">
        <f t="array" aca="1" ref="O14" ca="1">IF(SUMPRODUCT(($A14&gt;=Début)*($A14&lt;=Fin)*(Emplacement=O$4))&gt;0,INDEX(Adulte,MIN(IF((Emplacement=O$4)*($A14&gt;=Début)*($A14&lt;=Fin),ROW(Emplacement)))-1),"")</f>
        <v/>
      </c>
      <c r="P14" s="139" t="str">
        <f t="array" aca="1" ref="P14" ca="1">IF(SUMPRODUCT(($A14&gt;=Début)*($A14&lt;=Fin)*(Emplacement=O$4))&gt;0,INDEX(Enfant,MIN(IF((Emplacement=O$4)*($A14&gt;=Début)*($A14&lt;=Fin),ROW(Emplacement)))-1),"")</f>
        <v/>
      </c>
      <c r="Q14" s="140" t="str">
        <f t="array" aca="1" ref="Q14" ca="1">IF(SUMPRODUCT(($A14&gt;=Début)*($A14&lt;=Fin)*(Emplacement=O$4))&gt;0,INDEX(Animal,MIN(IF((Emplacement=O$4)*($A14&gt;=Début)*($A14&lt;=Fin),ROW(Emplacement)))-1),"")</f>
        <v/>
      </c>
      <c r="R14" s="138" t="str">
        <f t="array" aca="1" ref="R14" ca="1">IF(SUMPRODUCT(($A14&gt;=Début)*($A14&lt;=Fin)*(Emplacement=R$4))&gt;0,INDEX(Adulte,MIN(IF((Emplacement=R$4)*($A14&gt;=Début)*($A14&lt;=Fin),ROW(Emplacement)))-1),"")</f>
        <v/>
      </c>
      <c r="S14" s="139" t="str">
        <f t="array" aca="1" ref="S14" ca="1">IF(SUMPRODUCT(($A14&gt;=Début)*($A14&lt;=Fin)*(Emplacement=R$4))&gt;0,INDEX(Enfant,MIN(IF((Emplacement=R$4)*($A14&gt;=Début)*($A14&lt;=Fin),ROW(Emplacement)))-1),"")</f>
        <v/>
      </c>
      <c r="T14" s="140" t="str">
        <f t="array" aca="1" ref="T14" ca="1">IF(SUMPRODUCT(($A14&gt;=Début)*($A14&lt;=Fin)*(Emplacement=R$4))&gt;0,INDEX(Animal,MIN(IF((Emplacement=R$4)*($A14&gt;=Début)*($A14&lt;=Fin),ROW(Emplacement)))-1),"")</f>
        <v/>
      </c>
      <c r="U14" s="138" t="str">
        <f t="array" aca="1" ref="U14" ca="1">IF(SUMPRODUCT(($A14&gt;=Début)*($A14&lt;=Fin)*(Emplacement=U$4))&gt;0,INDEX(Adulte,MIN(IF((Emplacement=U$4)*($A14&gt;=Début)*($A14&lt;=Fin),ROW(Emplacement)))-1),"")</f>
        <v/>
      </c>
      <c r="V14" s="139" t="str">
        <f t="array" aca="1" ref="V14" ca="1">IF(SUMPRODUCT(($A14&gt;=Début)*($A14&lt;=Fin)*(Emplacement=U$4))&gt;0,INDEX(Enfant,MIN(IF((Emplacement=U$4)*($A14&gt;=Début)*($A14&lt;=Fin),ROW(Emplacement)))-1),"")</f>
        <v/>
      </c>
      <c r="W14" s="140" t="str">
        <f t="array" aca="1" ref="W14" ca="1">IF(SUMPRODUCT(($A14&gt;=Début)*($A14&lt;=Fin)*(Emplacement=U$4))&gt;0,INDEX(Animal,MIN(IF((Emplacement=U$4)*($A14&gt;=Début)*($A14&lt;=Fin),ROW(Emplacement)))-1),"")</f>
        <v/>
      </c>
      <c r="X14" s="138">
        <f t="array" aca="1" ref="X14" ca="1">IF(SUMPRODUCT(($A14&gt;=Début)*($A14&lt;=Fin)*(Emplacement=X$4))&gt;0,INDEX(Adulte,MIN(IF((Emplacement=X$4)*($A14&gt;=Début)*($A14&lt;=Fin),ROW(Emplacement)))-1),"")</f>
        <v>3</v>
      </c>
      <c r="Y14" s="139">
        <f t="array" aca="1" ref="Y14" ca="1">IF(SUMPRODUCT(($A14&gt;=Début)*($A14&lt;=Fin)*(Emplacement=X$4))&gt;0,INDEX(Enfant,MIN(IF((Emplacement=X$4)*($A14&gt;=Début)*($A14&lt;=Fin),ROW(Emplacement)))-1),"")</f>
        <v>1</v>
      </c>
      <c r="Z14" s="140">
        <f t="array" aca="1" ref="Z14" ca="1">IF(SUMPRODUCT(($A14&gt;=Début)*($A14&lt;=Fin)*(Emplacement=X$4))&gt;0,INDEX(Animal,MIN(IF((Emplacement=X$4)*($A14&gt;=Début)*($A14&lt;=Fin),ROW(Emplacement)))-1),"")</f>
        <v>0</v>
      </c>
      <c r="AA14" s="138">
        <f t="array" aca="1" ref="AA14" ca="1">IF(SUMPRODUCT(($A14&gt;=Début)*($A14&lt;=Fin)*(Emplacement=AA$4))&gt;0,INDEX(Adulte,MIN(IF((Emplacement=AA$4)*($A14&gt;=Début)*($A14&lt;=Fin),ROW(Emplacement)))-1),"")</f>
        <v>4</v>
      </c>
      <c r="AB14" s="139">
        <f t="array" aca="1" ref="AB14" ca="1">IF(SUMPRODUCT(($A14&gt;=Début)*($A14&lt;=Fin)*(Emplacement=AA$4))&gt;0,INDEX(Enfant,MIN(IF((Emplacement=AA$4)*($A14&gt;=Début)*($A14&lt;=Fin),ROW(Emplacement)))-1),"")</f>
        <v>0</v>
      </c>
      <c r="AC14" s="140">
        <f t="array" aca="1" ref="AC14" ca="1">IF(SUMPRODUCT(($A14&gt;=Début)*($A14&lt;=Fin)*(Emplacement=AA$4))&gt;0,INDEX(Animal,MIN(IF((Emplacement=AA$4)*($A14&gt;=Début)*($A14&lt;=Fin),ROW(Emplacement)))-1),"")</f>
        <v>0</v>
      </c>
      <c r="AD14" s="138" t="str">
        <f t="array" aca="1" ref="AD14" ca="1">IF(SUMPRODUCT(($A14&gt;=Début)*($A14&lt;=Fin)*(Emplacement=AD$4))&gt;0,INDEX(Adulte,MIN(IF((Emplacement=AD$4)*($A14&gt;=Début)*($A14&lt;=Fin),ROW(Emplacement)))-1),"")</f>
        <v/>
      </c>
      <c r="AE14" s="139" t="str">
        <f t="array" aca="1" ref="AE14" ca="1">IF(SUMPRODUCT(($A14&gt;=Début)*($A14&lt;=Fin)*(Emplacement=AD$4))&gt;0,INDEX(Enfant,MIN(IF((Emplacement=AD$4)*($A14&gt;=Début)*($A14&lt;=Fin),ROW(Emplacement)))-1),"")</f>
        <v/>
      </c>
      <c r="AF14" s="140" t="str">
        <f t="array" aca="1" ref="AF14" ca="1">IF(SUMPRODUCT(($A14&gt;=Début)*($A14&lt;=Fin)*(Emplacement=AD$4))&gt;0,INDEX(Animal,MIN(IF((Emplacement=AD$4)*($A14&gt;=Début)*($A14&lt;=Fin),ROW(Emplacement)))-1),"")</f>
        <v/>
      </c>
      <c r="AG14" s="147"/>
      <c r="AH14" s="197"/>
      <c r="AI14" s="197"/>
      <c r="AJ14" s="147"/>
      <c r="AK14" s="147"/>
      <c r="AL14" s="147"/>
    </row>
    <row r="15" spans="1:38" ht="12" customHeight="1" x14ac:dyDescent="0.25">
      <c r="A15" s="12">
        <f t="shared" si="0"/>
        <v>42745</v>
      </c>
      <c r="B15" s="17">
        <f t="shared" si="1"/>
        <v>42745</v>
      </c>
      <c r="C15" s="138">
        <f t="array" aca="1" ref="C15" ca="1">IF(SUMPRODUCT(($A15&gt;=Début)*($A15&lt;=Fin)*(Emplacement=C$4))&gt;0,INDEX(Adulte,MIN(IF((Emplacement=C$4)*($A15&gt;=Début)*($A15&lt;=Fin),ROW(Emplacement)))-1),"")</f>
        <v>5</v>
      </c>
      <c r="D15" s="139">
        <f t="array" aca="1" ref="D15" ca="1">IF(SUMPRODUCT(($A15&gt;=Début)*($A15&lt;=Fin)*(Emplacement=C$4))&gt;0,INDEX(Enfant,MIN(IF((Emplacement=C$4)*($A15&gt;=Début)*($A15&lt;=Fin),ROW(Emplacement)))-1),"")</f>
        <v>2</v>
      </c>
      <c r="E15" s="140">
        <f t="array" aca="1" ref="E15" ca="1">IF(SUMPRODUCT(($A15&gt;=Début)*($A15&lt;=Fin)*(Emplacement=C$4))&gt;0,INDEX(Animal,MIN(IF((Emplacement=C$4)*($A15&gt;=Début)*($A15&lt;=Fin),ROW(Emplacement)))-1),"")</f>
        <v>1</v>
      </c>
      <c r="F15" s="138" t="str">
        <f t="array" aca="1" ref="F15" ca="1">IF(SUMPRODUCT(($A15&gt;=Début)*($A15&lt;=Fin)*(Emplacement=F$4))&gt;0,INDEX(Adulte,MIN(IF((Emplacement=F$4)*($A15&gt;=Début)*($A15&lt;=Fin),ROW(Emplacement)))-1),"")</f>
        <v/>
      </c>
      <c r="G15" s="139" t="str">
        <f t="array" aca="1" ref="G15" ca="1">IF(SUMPRODUCT(($A15&gt;=Début)*($A15&lt;=Fin)*(Emplacement=F$4))&gt;0,INDEX(Enfant,MIN(IF((Emplacement=F$4)*($A15&gt;=Début)*($A15&lt;=Fin),ROW(Emplacement)))-1),"")</f>
        <v/>
      </c>
      <c r="H15" s="140" t="str">
        <f t="array" aca="1" ref="H15" ca="1">IF(SUMPRODUCT(($A15&gt;=Début)*($A15&lt;=Fin)*(Emplacement=F$4))&gt;0,INDEX(Animal,MIN(IF((Emplacement=F$4)*($A15&gt;=Début)*($A15&lt;=Fin),ROW(Emplacement)))-1),"")</f>
        <v/>
      </c>
      <c r="I15" s="138">
        <f t="array" aca="1" ref="I15" ca="1">IF(SUMPRODUCT(($A15&gt;=Début)*($A15&lt;=Fin)*(Emplacement=I$4))&gt;0,INDEX(Adulte,MIN(IF((Emplacement=I$4)*($A15&gt;=Début)*($A15&lt;=Fin),ROW(Emplacement)))-1),"")</f>
        <v>3</v>
      </c>
      <c r="J15" s="139" t="str">
        <f t="array" aca="1" ref="J15" ca="1">IF(SUMPRODUCT(($A15&gt;=Début)*($A15&lt;=Fin)*(Emplacement=I$4))&gt;0,INDEX(Enfant,MIN(IF((Emplacement=I$4)*($A15&gt;=Début)*($A15&lt;=Fin),ROW(Emplacement)))-1),"")</f>
        <v>0</v>
      </c>
      <c r="K15" s="140">
        <f t="array" aca="1" ref="K15" ca="1">IF(SUMPRODUCT(($A15&gt;=Début)*($A15&lt;=Fin)*(Emplacement=I$4))&gt;0,INDEX(Animal,MIN(IF((Emplacement=I$4)*($A15&gt;=Début)*($A15&lt;=Fin),ROW(Emplacement)))-1),"")</f>
        <v>0</v>
      </c>
      <c r="L15" s="138">
        <f t="array" aca="1" ref="L15" ca="1">IF(SUMPRODUCT(($A15&gt;=Début)*($A15&lt;=Fin)*(Emplacement=L$4))&gt;0,INDEX(Adulte,MIN(IF((Emplacement=L$4)*($A15&gt;=Début)*($A15&lt;=Fin),ROW(Emplacement)))-1),"")</f>
        <v>4</v>
      </c>
      <c r="M15" s="139">
        <f t="array" aca="1" ref="M15" ca="1">IF(SUMPRODUCT(($A15&gt;=Début)*($A15&lt;=Fin)*(Emplacement=L$4))&gt;0,INDEX(Enfant,MIN(IF((Emplacement=L$4)*($A15&gt;=Début)*($A15&lt;=Fin),ROW(Emplacement)))-1),"")</f>
        <v>0</v>
      </c>
      <c r="N15" s="140">
        <f t="array" aca="1" ref="N15" ca="1">IF(SUMPRODUCT(($A15&gt;=Début)*($A15&lt;=Fin)*(Emplacement=L$4))&gt;0,INDEX(Animal,MIN(IF((Emplacement=L$4)*($A15&gt;=Début)*($A15&lt;=Fin),ROW(Emplacement)))-1),"")</f>
        <v>0</v>
      </c>
      <c r="O15" s="138" t="str">
        <f t="array" aca="1" ref="O15" ca="1">IF(SUMPRODUCT(($A15&gt;=Début)*($A15&lt;=Fin)*(Emplacement=O$4))&gt;0,INDEX(Adulte,MIN(IF((Emplacement=O$4)*($A15&gt;=Début)*($A15&lt;=Fin),ROW(Emplacement)))-1),"")</f>
        <v/>
      </c>
      <c r="P15" s="139" t="str">
        <f t="array" aca="1" ref="P15" ca="1">IF(SUMPRODUCT(($A15&gt;=Début)*($A15&lt;=Fin)*(Emplacement=O$4))&gt;0,INDEX(Enfant,MIN(IF((Emplacement=O$4)*($A15&gt;=Début)*($A15&lt;=Fin),ROW(Emplacement)))-1),"")</f>
        <v/>
      </c>
      <c r="Q15" s="140" t="str">
        <f t="array" aca="1" ref="Q15" ca="1">IF(SUMPRODUCT(($A15&gt;=Début)*($A15&lt;=Fin)*(Emplacement=O$4))&gt;0,INDEX(Animal,MIN(IF((Emplacement=O$4)*($A15&gt;=Début)*($A15&lt;=Fin),ROW(Emplacement)))-1),"")</f>
        <v/>
      </c>
      <c r="R15" s="138" t="str">
        <f t="array" aca="1" ref="R15" ca="1">IF(SUMPRODUCT(($A15&gt;=Début)*($A15&lt;=Fin)*(Emplacement=R$4))&gt;0,INDEX(Adulte,MIN(IF((Emplacement=R$4)*($A15&gt;=Début)*($A15&lt;=Fin),ROW(Emplacement)))-1),"")</f>
        <v/>
      </c>
      <c r="S15" s="139" t="str">
        <f t="array" aca="1" ref="S15" ca="1">IF(SUMPRODUCT(($A15&gt;=Début)*($A15&lt;=Fin)*(Emplacement=R$4))&gt;0,INDEX(Enfant,MIN(IF((Emplacement=R$4)*($A15&gt;=Début)*($A15&lt;=Fin),ROW(Emplacement)))-1),"")</f>
        <v/>
      </c>
      <c r="T15" s="140" t="str">
        <f t="array" aca="1" ref="T15" ca="1">IF(SUMPRODUCT(($A15&gt;=Début)*($A15&lt;=Fin)*(Emplacement=R$4))&gt;0,INDEX(Animal,MIN(IF((Emplacement=R$4)*($A15&gt;=Début)*($A15&lt;=Fin),ROW(Emplacement)))-1),"")</f>
        <v/>
      </c>
      <c r="U15" s="138" t="str">
        <f t="array" aca="1" ref="U15" ca="1">IF(SUMPRODUCT(($A15&gt;=Début)*($A15&lt;=Fin)*(Emplacement=U$4))&gt;0,INDEX(Adulte,MIN(IF((Emplacement=U$4)*($A15&gt;=Début)*($A15&lt;=Fin),ROW(Emplacement)))-1),"")</f>
        <v/>
      </c>
      <c r="V15" s="139" t="str">
        <f t="array" aca="1" ref="V15" ca="1">IF(SUMPRODUCT(($A15&gt;=Début)*($A15&lt;=Fin)*(Emplacement=U$4))&gt;0,INDEX(Enfant,MIN(IF((Emplacement=U$4)*($A15&gt;=Début)*($A15&lt;=Fin),ROW(Emplacement)))-1),"")</f>
        <v/>
      </c>
      <c r="W15" s="140" t="str">
        <f t="array" aca="1" ref="W15" ca="1">IF(SUMPRODUCT(($A15&gt;=Début)*($A15&lt;=Fin)*(Emplacement=U$4))&gt;0,INDEX(Animal,MIN(IF((Emplacement=U$4)*($A15&gt;=Début)*($A15&lt;=Fin),ROW(Emplacement)))-1),"")</f>
        <v/>
      </c>
      <c r="X15" s="138">
        <f t="array" aca="1" ref="X15" ca="1">IF(SUMPRODUCT(($A15&gt;=Début)*($A15&lt;=Fin)*(Emplacement=X$4))&gt;0,INDEX(Adulte,MIN(IF((Emplacement=X$4)*($A15&gt;=Début)*($A15&lt;=Fin),ROW(Emplacement)))-1),"")</f>
        <v>3</v>
      </c>
      <c r="Y15" s="139">
        <f t="array" aca="1" ref="Y15" ca="1">IF(SUMPRODUCT(($A15&gt;=Début)*($A15&lt;=Fin)*(Emplacement=X$4))&gt;0,INDEX(Enfant,MIN(IF((Emplacement=X$4)*($A15&gt;=Début)*($A15&lt;=Fin),ROW(Emplacement)))-1),"")</f>
        <v>1</v>
      </c>
      <c r="Z15" s="140">
        <f t="array" aca="1" ref="Z15" ca="1">IF(SUMPRODUCT(($A15&gt;=Début)*($A15&lt;=Fin)*(Emplacement=X$4))&gt;0,INDEX(Animal,MIN(IF((Emplacement=X$4)*($A15&gt;=Début)*($A15&lt;=Fin),ROW(Emplacement)))-1),"")</f>
        <v>0</v>
      </c>
      <c r="AA15" s="138">
        <f t="array" aca="1" ref="AA15" ca="1">IF(SUMPRODUCT(($A15&gt;=Début)*($A15&lt;=Fin)*(Emplacement=AA$4))&gt;0,INDEX(Adulte,MIN(IF((Emplacement=AA$4)*($A15&gt;=Début)*($A15&lt;=Fin),ROW(Emplacement)))-1),"")</f>
        <v>4</v>
      </c>
      <c r="AB15" s="139">
        <f t="array" aca="1" ref="AB15" ca="1">IF(SUMPRODUCT(($A15&gt;=Début)*($A15&lt;=Fin)*(Emplacement=AA$4))&gt;0,INDEX(Enfant,MIN(IF((Emplacement=AA$4)*($A15&gt;=Début)*($A15&lt;=Fin),ROW(Emplacement)))-1),"")</f>
        <v>0</v>
      </c>
      <c r="AC15" s="140">
        <f t="array" aca="1" ref="AC15" ca="1">IF(SUMPRODUCT(($A15&gt;=Début)*($A15&lt;=Fin)*(Emplacement=AA$4))&gt;0,INDEX(Animal,MIN(IF((Emplacement=AA$4)*($A15&gt;=Début)*($A15&lt;=Fin),ROW(Emplacement)))-1),"")</f>
        <v>0</v>
      </c>
      <c r="AD15" s="138" t="str">
        <f t="array" aca="1" ref="AD15" ca="1">IF(SUMPRODUCT(($A15&gt;=Début)*($A15&lt;=Fin)*(Emplacement=AD$4))&gt;0,INDEX(Adulte,MIN(IF((Emplacement=AD$4)*($A15&gt;=Début)*($A15&lt;=Fin),ROW(Emplacement)))-1),"")</f>
        <v/>
      </c>
      <c r="AE15" s="139" t="str">
        <f t="array" aca="1" ref="AE15" ca="1">IF(SUMPRODUCT(($A15&gt;=Début)*($A15&lt;=Fin)*(Emplacement=AD$4))&gt;0,INDEX(Enfant,MIN(IF((Emplacement=AD$4)*($A15&gt;=Début)*($A15&lt;=Fin),ROW(Emplacement)))-1),"")</f>
        <v/>
      </c>
      <c r="AF15" s="140" t="str">
        <f t="array" aca="1" ref="AF15" ca="1">IF(SUMPRODUCT(($A15&gt;=Début)*($A15&lt;=Fin)*(Emplacement=AD$4))&gt;0,INDEX(Animal,MIN(IF((Emplacement=AD$4)*($A15&gt;=Début)*($A15&lt;=Fin),ROW(Emplacement)))-1),"")</f>
        <v/>
      </c>
      <c r="AG15" s="147"/>
      <c r="AH15" s="201" t="s">
        <v>89</v>
      </c>
      <c r="AI15" s="201" t="s">
        <v>106</v>
      </c>
      <c r="AJ15" s="201" t="s">
        <v>107</v>
      </c>
      <c r="AK15" s="201" t="s">
        <v>108</v>
      </c>
      <c r="AL15" s="201" t="s">
        <v>109</v>
      </c>
    </row>
    <row r="16" spans="1:38" ht="12" customHeight="1" x14ac:dyDescent="0.25">
      <c r="A16" s="12">
        <f t="shared" si="0"/>
        <v>42746</v>
      </c>
      <c r="B16" s="17">
        <f t="shared" si="1"/>
        <v>42746</v>
      </c>
      <c r="C16" s="138">
        <f t="array" aca="1" ref="C16" ca="1">IF(SUMPRODUCT(($A16&gt;=Début)*($A16&lt;=Fin)*(Emplacement=C$4))&gt;0,INDEX(Adulte,MIN(IF((Emplacement=C$4)*($A16&gt;=Début)*($A16&lt;=Fin),ROW(Emplacement)))-1),"")</f>
        <v>5</v>
      </c>
      <c r="D16" s="139">
        <f t="array" aca="1" ref="D16" ca="1">IF(SUMPRODUCT(($A16&gt;=Début)*($A16&lt;=Fin)*(Emplacement=C$4))&gt;0,INDEX(Enfant,MIN(IF((Emplacement=C$4)*($A16&gt;=Début)*($A16&lt;=Fin),ROW(Emplacement)))-1),"")</f>
        <v>2</v>
      </c>
      <c r="E16" s="140">
        <f t="array" aca="1" ref="E16" ca="1">IF(SUMPRODUCT(($A16&gt;=Début)*($A16&lt;=Fin)*(Emplacement=C$4))&gt;0,INDEX(Animal,MIN(IF((Emplacement=C$4)*($A16&gt;=Début)*($A16&lt;=Fin),ROW(Emplacement)))-1),"")</f>
        <v>1</v>
      </c>
      <c r="F16" s="138" t="str">
        <f t="array" aca="1" ref="F16" ca="1">IF(SUMPRODUCT(($A16&gt;=Début)*($A16&lt;=Fin)*(Emplacement=F$4))&gt;0,INDEX(Adulte,MIN(IF((Emplacement=F$4)*($A16&gt;=Début)*($A16&lt;=Fin),ROW(Emplacement)))-1),"")</f>
        <v/>
      </c>
      <c r="G16" s="139" t="str">
        <f t="array" aca="1" ref="G16" ca="1">IF(SUMPRODUCT(($A16&gt;=Début)*($A16&lt;=Fin)*(Emplacement=F$4))&gt;0,INDEX(Enfant,MIN(IF((Emplacement=F$4)*($A16&gt;=Début)*($A16&lt;=Fin),ROW(Emplacement)))-1),"")</f>
        <v/>
      </c>
      <c r="H16" s="140" t="str">
        <f t="array" aca="1" ref="H16" ca="1">IF(SUMPRODUCT(($A16&gt;=Début)*($A16&lt;=Fin)*(Emplacement=F$4))&gt;0,INDEX(Animal,MIN(IF((Emplacement=F$4)*($A16&gt;=Début)*($A16&lt;=Fin),ROW(Emplacement)))-1),"")</f>
        <v/>
      </c>
      <c r="I16" s="138">
        <f t="array" aca="1" ref="I16" ca="1">IF(SUMPRODUCT(($A16&gt;=Début)*($A16&lt;=Fin)*(Emplacement=I$4))&gt;0,INDEX(Adulte,MIN(IF((Emplacement=I$4)*($A16&gt;=Début)*($A16&lt;=Fin),ROW(Emplacement)))-1),"")</f>
        <v>3</v>
      </c>
      <c r="J16" s="139" t="str">
        <f t="array" aca="1" ref="J16" ca="1">IF(SUMPRODUCT(($A16&gt;=Début)*($A16&lt;=Fin)*(Emplacement=I$4))&gt;0,INDEX(Enfant,MIN(IF((Emplacement=I$4)*($A16&gt;=Début)*($A16&lt;=Fin),ROW(Emplacement)))-1),"")</f>
        <v>0</v>
      </c>
      <c r="K16" s="140">
        <f t="array" aca="1" ref="K16" ca="1">IF(SUMPRODUCT(($A16&gt;=Début)*($A16&lt;=Fin)*(Emplacement=I$4))&gt;0,INDEX(Animal,MIN(IF((Emplacement=I$4)*($A16&gt;=Début)*($A16&lt;=Fin),ROW(Emplacement)))-1),"")</f>
        <v>0</v>
      </c>
      <c r="L16" s="138">
        <f t="array" aca="1" ref="L16" ca="1">IF(SUMPRODUCT(($A16&gt;=Début)*($A16&lt;=Fin)*(Emplacement=L$4))&gt;0,INDEX(Adulte,MIN(IF((Emplacement=L$4)*($A16&gt;=Début)*($A16&lt;=Fin),ROW(Emplacement)))-1),"")</f>
        <v>4</v>
      </c>
      <c r="M16" s="139">
        <f t="array" aca="1" ref="M16" ca="1">IF(SUMPRODUCT(($A16&gt;=Début)*($A16&lt;=Fin)*(Emplacement=L$4))&gt;0,INDEX(Enfant,MIN(IF((Emplacement=L$4)*($A16&gt;=Début)*($A16&lt;=Fin),ROW(Emplacement)))-1),"")</f>
        <v>0</v>
      </c>
      <c r="N16" s="140">
        <f t="array" aca="1" ref="N16" ca="1">IF(SUMPRODUCT(($A16&gt;=Début)*($A16&lt;=Fin)*(Emplacement=L$4))&gt;0,INDEX(Animal,MIN(IF((Emplacement=L$4)*($A16&gt;=Début)*($A16&lt;=Fin),ROW(Emplacement)))-1),"")</f>
        <v>0</v>
      </c>
      <c r="O16" s="138" t="str">
        <f t="array" aca="1" ref="O16" ca="1">IF(SUMPRODUCT(($A16&gt;=Début)*($A16&lt;=Fin)*(Emplacement=O$4))&gt;0,INDEX(Adulte,MIN(IF((Emplacement=O$4)*($A16&gt;=Début)*($A16&lt;=Fin),ROW(Emplacement)))-1),"")</f>
        <v/>
      </c>
      <c r="P16" s="139" t="str">
        <f t="array" aca="1" ref="P16" ca="1">IF(SUMPRODUCT(($A16&gt;=Début)*($A16&lt;=Fin)*(Emplacement=O$4))&gt;0,INDEX(Enfant,MIN(IF((Emplacement=O$4)*($A16&gt;=Début)*($A16&lt;=Fin),ROW(Emplacement)))-1),"")</f>
        <v/>
      </c>
      <c r="Q16" s="140" t="str">
        <f t="array" aca="1" ref="Q16" ca="1">IF(SUMPRODUCT(($A16&gt;=Début)*($A16&lt;=Fin)*(Emplacement=O$4))&gt;0,INDEX(Animal,MIN(IF((Emplacement=O$4)*($A16&gt;=Début)*($A16&lt;=Fin),ROW(Emplacement)))-1),"")</f>
        <v/>
      </c>
      <c r="R16" s="138" t="str">
        <f t="array" aca="1" ref="R16" ca="1">IF(SUMPRODUCT(($A16&gt;=Début)*($A16&lt;=Fin)*(Emplacement=R$4))&gt;0,INDEX(Adulte,MIN(IF((Emplacement=R$4)*($A16&gt;=Début)*($A16&lt;=Fin),ROW(Emplacement)))-1),"")</f>
        <v/>
      </c>
      <c r="S16" s="139" t="str">
        <f t="array" aca="1" ref="S16" ca="1">IF(SUMPRODUCT(($A16&gt;=Début)*($A16&lt;=Fin)*(Emplacement=R$4))&gt;0,INDEX(Enfant,MIN(IF((Emplacement=R$4)*($A16&gt;=Début)*($A16&lt;=Fin),ROW(Emplacement)))-1),"")</f>
        <v/>
      </c>
      <c r="T16" s="140" t="str">
        <f t="array" aca="1" ref="T16" ca="1">IF(SUMPRODUCT(($A16&gt;=Début)*($A16&lt;=Fin)*(Emplacement=R$4))&gt;0,INDEX(Animal,MIN(IF((Emplacement=R$4)*($A16&gt;=Début)*($A16&lt;=Fin),ROW(Emplacement)))-1),"")</f>
        <v/>
      </c>
      <c r="U16" s="138" t="str">
        <f t="array" aca="1" ref="U16" ca="1">IF(SUMPRODUCT(($A16&gt;=Début)*($A16&lt;=Fin)*(Emplacement=U$4))&gt;0,INDEX(Adulte,MIN(IF((Emplacement=U$4)*($A16&gt;=Début)*($A16&lt;=Fin),ROW(Emplacement)))-1),"")</f>
        <v/>
      </c>
      <c r="V16" s="139" t="str">
        <f t="array" aca="1" ref="V16" ca="1">IF(SUMPRODUCT(($A16&gt;=Début)*($A16&lt;=Fin)*(Emplacement=U$4))&gt;0,INDEX(Enfant,MIN(IF((Emplacement=U$4)*($A16&gt;=Début)*($A16&lt;=Fin),ROW(Emplacement)))-1),"")</f>
        <v/>
      </c>
      <c r="W16" s="140" t="str">
        <f t="array" aca="1" ref="W16" ca="1">IF(SUMPRODUCT(($A16&gt;=Début)*($A16&lt;=Fin)*(Emplacement=U$4))&gt;0,INDEX(Animal,MIN(IF((Emplacement=U$4)*($A16&gt;=Début)*($A16&lt;=Fin),ROW(Emplacement)))-1),"")</f>
        <v/>
      </c>
      <c r="X16" s="138">
        <f t="array" aca="1" ref="X16" ca="1">IF(SUMPRODUCT(($A16&gt;=Début)*($A16&lt;=Fin)*(Emplacement=X$4))&gt;0,INDEX(Adulte,MIN(IF((Emplacement=X$4)*($A16&gt;=Début)*($A16&lt;=Fin),ROW(Emplacement)))-1),"")</f>
        <v>3</v>
      </c>
      <c r="Y16" s="139">
        <f t="array" aca="1" ref="Y16" ca="1">IF(SUMPRODUCT(($A16&gt;=Début)*($A16&lt;=Fin)*(Emplacement=X$4))&gt;0,INDEX(Enfant,MIN(IF((Emplacement=X$4)*($A16&gt;=Début)*($A16&lt;=Fin),ROW(Emplacement)))-1),"")</f>
        <v>1</v>
      </c>
      <c r="Z16" s="140">
        <f t="array" aca="1" ref="Z16" ca="1">IF(SUMPRODUCT(($A16&gt;=Début)*($A16&lt;=Fin)*(Emplacement=X$4))&gt;0,INDEX(Animal,MIN(IF((Emplacement=X$4)*($A16&gt;=Début)*($A16&lt;=Fin),ROW(Emplacement)))-1),"")</f>
        <v>0</v>
      </c>
      <c r="AA16" s="138">
        <f t="array" aca="1" ref="AA16" ca="1">IF(SUMPRODUCT(($A16&gt;=Début)*($A16&lt;=Fin)*(Emplacement=AA$4))&gt;0,INDEX(Adulte,MIN(IF((Emplacement=AA$4)*($A16&gt;=Début)*($A16&lt;=Fin),ROW(Emplacement)))-1),"")</f>
        <v>4</v>
      </c>
      <c r="AB16" s="139">
        <f t="array" aca="1" ref="AB16" ca="1">IF(SUMPRODUCT(($A16&gt;=Début)*($A16&lt;=Fin)*(Emplacement=AA$4))&gt;0,INDEX(Enfant,MIN(IF((Emplacement=AA$4)*($A16&gt;=Début)*($A16&lt;=Fin),ROW(Emplacement)))-1),"")</f>
        <v>0</v>
      </c>
      <c r="AC16" s="140">
        <f t="array" aca="1" ref="AC16" ca="1">IF(SUMPRODUCT(($A16&gt;=Début)*($A16&lt;=Fin)*(Emplacement=AA$4))&gt;0,INDEX(Animal,MIN(IF((Emplacement=AA$4)*($A16&gt;=Début)*($A16&lt;=Fin),ROW(Emplacement)))-1),"")</f>
        <v>0</v>
      </c>
      <c r="AD16" s="138" t="str">
        <f t="array" aca="1" ref="AD16" ca="1">IF(SUMPRODUCT(($A16&gt;=Début)*($A16&lt;=Fin)*(Emplacement=AD$4))&gt;0,INDEX(Adulte,MIN(IF((Emplacement=AD$4)*($A16&gt;=Début)*($A16&lt;=Fin),ROW(Emplacement)))-1),"")</f>
        <v/>
      </c>
      <c r="AE16" s="139" t="str">
        <f t="array" aca="1" ref="AE16" ca="1">IF(SUMPRODUCT(($A16&gt;=Début)*($A16&lt;=Fin)*(Emplacement=AD$4))&gt;0,INDEX(Enfant,MIN(IF((Emplacement=AD$4)*($A16&gt;=Début)*($A16&lt;=Fin),ROW(Emplacement)))-1),"")</f>
        <v/>
      </c>
      <c r="AF16" s="140" t="str">
        <f t="array" aca="1" ref="AF16" ca="1">IF(SUMPRODUCT(($A16&gt;=Début)*($A16&lt;=Fin)*(Emplacement=AD$4))&gt;0,INDEX(Animal,MIN(IF((Emplacement=AD$4)*($A16&gt;=Début)*($A16&lt;=Fin),ROW(Emplacement)))-1),"")</f>
        <v/>
      </c>
      <c r="AG16" s="147"/>
      <c r="AH16" s="147"/>
      <c r="AI16" s="202" t="str">
        <f>VLOOKUP($H$1,Tableau4[[Mois]:[Valeur]],MATCH(AI3,Tableau4[[#Headers],[Mois]:[Valeur]],0),FALSE)</f>
        <v>Janvier</v>
      </c>
      <c r="AJ16" s="202">
        <f>SUM(AJ4:AJ13)</f>
        <v>0</v>
      </c>
      <c r="AK16" s="202">
        <f>SUM(AK4:AK13)</f>
        <v>0</v>
      </c>
      <c r="AL16" s="202">
        <f>SUM(AL4:AL13)</f>
        <v>0</v>
      </c>
    </row>
    <row r="17" spans="1:38" ht="12" customHeight="1" x14ac:dyDescent="0.25">
      <c r="A17" s="12">
        <f t="shared" si="0"/>
        <v>42747</v>
      </c>
      <c r="B17" s="17">
        <f t="shared" si="1"/>
        <v>42747</v>
      </c>
      <c r="C17" s="138">
        <f t="array" aca="1" ref="C17" ca="1">IF(SUMPRODUCT(($A17&gt;=Début)*($A17&lt;=Fin)*(Emplacement=C$4))&gt;0,INDEX(Adulte,MIN(IF((Emplacement=C$4)*($A17&gt;=Début)*($A17&lt;=Fin),ROW(Emplacement)))-1),"")</f>
        <v>5</v>
      </c>
      <c r="D17" s="139">
        <f t="array" aca="1" ref="D17" ca="1">IF(SUMPRODUCT(($A17&gt;=Début)*($A17&lt;=Fin)*(Emplacement=C$4))&gt;0,INDEX(Enfant,MIN(IF((Emplacement=C$4)*($A17&gt;=Début)*($A17&lt;=Fin),ROW(Emplacement)))-1),"")</f>
        <v>2</v>
      </c>
      <c r="E17" s="140">
        <f t="array" aca="1" ref="E17" ca="1">IF(SUMPRODUCT(($A17&gt;=Début)*($A17&lt;=Fin)*(Emplacement=C$4))&gt;0,INDEX(Animal,MIN(IF((Emplacement=C$4)*($A17&gt;=Début)*($A17&lt;=Fin),ROW(Emplacement)))-1),"")</f>
        <v>1</v>
      </c>
      <c r="F17" s="138" t="str">
        <f t="array" aca="1" ref="F17" ca="1">IF(SUMPRODUCT(($A17&gt;=Début)*($A17&lt;=Fin)*(Emplacement=F$4))&gt;0,INDEX(Adulte,MIN(IF((Emplacement=F$4)*($A17&gt;=Début)*($A17&lt;=Fin),ROW(Emplacement)))-1),"")</f>
        <v/>
      </c>
      <c r="G17" s="139" t="str">
        <f t="array" aca="1" ref="G17" ca="1">IF(SUMPRODUCT(($A17&gt;=Début)*($A17&lt;=Fin)*(Emplacement=F$4))&gt;0,INDEX(Enfant,MIN(IF((Emplacement=F$4)*($A17&gt;=Début)*($A17&lt;=Fin),ROW(Emplacement)))-1),"")</f>
        <v/>
      </c>
      <c r="H17" s="140" t="str">
        <f t="array" aca="1" ref="H17" ca="1">IF(SUMPRODUCT(($A17&gt;=Début)*($A17&lt;=Fin)*(Emplacement=F$4))&gt;0,INDEX(Animal,MIN(IF((Emplacement=F$4)*($A17&gt;=Début)*($A17&lt;=Fin),ROW(Emplacement)))-1),"")</f>
        <v/>
      </c>
      <c r="I17" s="138">
        <f t="array" aca="1" ref="I17" ca="1">IF(SUMPRODUCT(($A17&gt;=Début)*($A17&lt;=Fin)*(Emplacement=I$4))&gt;0,INDEX(Adulte,MIN(IF((Emplacement=I$4)*($A17&gt;=Début)*($A17&lt;=Fin),ROW(Emplacement)))-1),"")</f>
        <v>3</v>
      </c>
      <c r="J17" s="139" t="str">
        <f t="array" aca="1" ref="J17" ca="1">IF(SUMPRODUCT(($A17&gt;=Début)*($A17&lt;=Fin)*(Emplacement=I$4))&gt;0,INDEX(Enfant,MIN(IF((Emplacement=I$4)*($A17&gt;=Début)*($A17&lt;=Fin),ROW(Emplacement)))-1),"")</f>
        <v>0</v>
      </c>
      <c r="K17" s="140">
        <f t="array" aca="1" ref="K17" ca="1">IF(SUMPRODUCT(($A17&gt;=Début)*($A17&lt;=Fin)*(Emplacement=I$4))&gt;0,INDEX(Animal,MIN(IF((Emplacement=I$4)*($A17&gt;=Début)*($A17&lt;=Fin),ROW(Emplacement)))-1),"")</f>
        <v>0</v>
      </c>
      <c r="L17" s="138">
        <f t="array" aca="1" ref="L17" ca="1">IF(SUMPRODUCT(($A17&gt;=Début)*($A17&lt;=Fin)*(Emplacement=L$4))&gt;0,INDEX(Adulte,MIN(IF((Emplacement=L$4)*($A17&gt;=Début)*($A17&lt;=Fin),ROW(Emplacement)))-1),"")</f>
        <v>4</v>
      </c>
      <c r="M17" s="139">
        <f t="array" aca="1" ref="M17" ca="1">IF(SUMPRODUCT(($A17&gt;=Début)*($A17&lt;=Fin)*(Emplacement=L$4))&gt;0,INDEX(Enfant,MIN(IF((Emplacement=L$4)*($A17&gt;=Début)*($A17&lt;=Fin),ROW(Emplacement)))-1),"")</f>
        <v>0</v>
      </c>
      <c r="N17" s="140">
        <f t="array" aca="1" ref="N17" ca="1">IF(SUMPRODUCT(($A17&gt;=Début)*($A17&lt;=Fin)*(Emplacement=L$4))&gt;0,INDEX(Animal,MIN(IF((Emplacement=L$4)*($A17&gt;=Début)*($A17&lt;=Fin),ROW(Emplacement)))-1),"")</f>
        <v>0</v>
      </c>
      <c r="O17" s="138" t="str">
        <f t="array" aca="1" ref="O17" ca="1">IF(SUMPRODUCT(($A17&gt;=Début)*($A17&lt;=Fin)*(Emplacement=O$4))&gt;0,INDEX(Adulte,MIN(IF((Emplacement=O$4)*($A17&gt;=Début)*($A17&lt;=Fin),ROW(Emplacement)))-1),"")</f>
        <v/>
      </c>
      <c r="P17" s="139" t="str">
        <f t="array" aca="1" ref="P17" ca="1">IF(SUMPRODUCT(($A17&gt;=Début)*($A17&lt;=Fin)*(Emplacement=O$4))&gt;0,INDEX(Enfant,MIN(IF((Emplacement=O$4)*($A17&gt;=Début)*($A17&lt;=Fin),ROW(Emplacement)))-1),"")</f>
        <v/>
      </c>
      <c r="Q17" s="140" t="str">
        <f t="array" aca="1" ref="Q17" ca="1">IF(SUMPRODUCT(($A17&gt;=Début)*($A17&lt;=Fin)*(Emplacement=O$4))&gt;0,INDEX(Animal,MIN(IF((Emplacement=O$4)*($A17&gt;=Début)*($A17&lt;=Fin),ROW(Emplacement)))-1),"")</f>
        <v/>
      </c>
      <c r="R17" s="138" t="str">
        <f t="array" aca="1" ref="R17" ca="1">IF(SUMPRODUCT(($A17&gt;=Début)*($A17&lt;=Fin)*(Emplacement=R$4))&gt;0,INDEX(Adulte,MIN(IF((Emplacement=R$4)*($A17&gt;=Début)*($A17&lt;=Fin),ROW(Emplacement)))-1),"")</f>
        <v/>
      </c>
      <c r="S17" s="139" t="str">
        <f t="array" aca="1" ref="S17" ca="1">IF(SUMPRODUCT(($A17&gt;=Début)*($A17&lt;=Fin)*(Emplacement=R$4))&gt;0,INDEX(Enfant,MIN(IF((Emplacement=R$4)*($A17&gt;=Début)*($A17&lt;=Fin),ROW(Emplacement)))-1),"")</f>
        <v/>
      </c>
      <c r="T17" s="140" t="str">
        <f t="array" aca="1" ref="T17" ca="1">IF(SUMPRODUCT(($A17&gt;=Début)*($A17&lt;=Fin)*(Emplacement=R$4))&gt;0,INDEX(Animal,MIN(IF((Emplacement=R$4)*($A17&gt;=Début)*($A17&lt;=Fin),ROW(Emplacement)))-1),"")</f>
        <v/>
      </c>
      <c r="U17" s="138" t="str">
        <f t="array" aca="1" ref="U17" ca="1">IF(SUMPRODUCT(($A17&gt;=Début)*($A17&lt;=Fin)*(Emplacement=U$4))&gt;0,INDEX(Adulte,MIN(IF((Emplacement=U$4)*($A17&gt;=Début)*($A17&lt;=Fin),ROW(Emplacement)))-1),"")</f>
        <v/>
      </c>
      <c r="V17" s="139" t="str">
        <f t="array" aca="1" ref="V17" ca="1">IF(SUMPRODUCT(($A17&gt;=Début)*($A17&lt;=Fin)*(Emplacement=U$4))&gt;0,INDEX(Enfant,MIN(IF((Emplacement=U$4)*($A17&gt;=Début)*($A17&lt;=Fin),ROW(Emplacement)))-1),"")</f>
        <v/>
      </c>
      <c r="W17" s="140" t="str">
        <f t="array" aca="1" ref="W17" ca="1">IF(SUMPRODUCT(($A17&gt;=Début)*($A17&lt;=Fin)*(Emplacement=U$4))&gt;0,INDEX(Animal,MIN(IF((Emplacement=U$4)*($A17&gt;=Début)*($A17&lt;=Fin),ROW(Emplacement)))-1),"")</f>
        <v/>
      </c>
      <c r="X17" s="138">
        <f t="array" aca="1" ref="X17" ca="1">IF(SUMPRODUCT(($A17&gt;=Début)*($A17&lt;=Fin)*(Emplacement=X$4))&gt;0,INDEX(Adulte,MIN(IF((Emplacement=X$4)*($A17&gt;=Début)*($A17&lt;=Fin),ROW(Emplacement)))-1),"")</f>
        <v>3</v>
      </c>
      <c r="Y17" s="139">
        <f t="array" aca="1" ref="Y17" ca="1">IF(SUMPRODUCT(($A17&gt;=Début)*($A17&lt;=Fin)*(Emplacement=X$4))&gt;0,INDEX(Enfant,MIN(IF((Emplacement=X$4)*($A17&gt;=Début)*($A17&lt;=Fin),ROW(Emplacement)))-1),"")</f>
        <v>1</v>
      </c>
      <c r="Z17" s="140">
        <f t="array" aca="1" ref="Z17" ca="1">IF(SUMPRODUCT(($A17&gt;=Début)*($A17&lt;=Fin)*(Emplacement=X$4))&gt;0,INDEX(Animal,MIN(IF((Emplacement=X$4)*($A17&gt;=Début)*($A17&lt;=Fin),ROW(Emplacement)))-1),"")</f>
        <v>0</v>
      </c>
      <c r="AA17" s="138">
        <f t="array" aca="1" ref="AA17" ca="1">IF(SUMPRODUCT(($A17&gt;=Début)*($A17&lt;=Fin)*(Emplacement=AA$4))&gt;0,INDEX(Adulte,MIN(IF((Emplacement=AA$4)*($A17&gt;=Début)*($A17&lt;=Fin),ROW(Emplacement)))-1),"")</f>
        <v>4</v>
      </c>
      <c r="AB17" s="139">
        <f t="array" aca="1" ref="AB17" ca="1">IF(SUMPRODUCT(($A17&gt;=Début)*($A17&lt;=Fin)*(Emplacement=AA$4))&gt;0,INDEX(Enfant,MIN(IF((Emplacement=AA$4)*($A17&gt;=Début)*($A17&lt;=Fin),ROW(Emplacement)))-1),"")</f>
        <v>0</v>
      </c>
      <c r="AC17" s="140">
        <f t="array" aca="1" ref="AC17" ca="1">IF(SUMPRODUCT(($A17&gt;=Début)*($A17&lt;=Fin)*(Emplacement=AA$4))&gt;0,INDEX(Animal,MIN(IF((Emplacement=AA$4)*($A17&gt;=Début)*($A17&lt;=Fin),ROW(Emplacement)))-1),"")</f>
        <v>0</v>
      </c>
      <c r="AD17" s="138" t="str">
        <f t="array" aca="1" ref="AD17" ca="1">IF(SUMPRODUCT(($A17&gt;=Début)*($A17&lt;=Fin)*(Emplacement=AD$4))&gt;0,INDEX(Adulte,MIN(IF((Emplacement=AD$4)*($A17&gt;=Début)*($A17&lt;=Fin),ROW(Emplacement)))-1),"")</f>
        <v/>
      </c>
      <c r="AE17" s="139" t="str">
        <f t="array" aca="1" ref="AE17" ca="1">IF(SUMPRODUCT(($A17&gt;=Début)*($A17&lt;=Fin)*(Emplacement=AD$4))&gt;0,INDEX(Enfant,MIN(IF((Emplacement=AD$4)*($A17&gt;=Début)*($A17&lt;=Fin),ROW(Emplacement)))-1),"")</f>
        <v/>
      </c>
      <c r="AF17" s="140" t="str">
        <f t="array" aca="1" ref="AF17" ca="1">IF(SUMPRODUCT(($A17&gt;=Début)*($A17&lt;=Fin)*(Emplacement=AD$4))&gt;0,INDEX(Animal,MIN(IF((Emplacement=AD$4)*($A17&gt;=Début)*($A17&lt;=Fin),ROW(Emplacement)))-1),"")</f>
        <v/>
      </c>
      <c r="AG17" s="147"/>
      <c r="AH17" s="147"/>
      <c r="AI17" s="147"/>
      <c r="AJ17" s="147"/>
      <c r="AK17" s="147"/>
      <c r="AL17" s="147"/>
    </row>
    <row r="18" spans="1:38" ht="12" customHeight="1" x14ac:dyDescent="0.25">
      <c r="A18" s="12">
        <f t="shared" si="0"/>
        <v>42748</v>
      </c>
      <c r="B18" s="17">
        <f t="shared" si="1"/>
        <v>42748</v>
      </c>
      <c r="C18" s="138">
        <f t="array" aca="1" ref="C18" ca="1">IF(SUMPRODUCT(($A18&gt;=Début)*($A18&lt;=Fin)*(Emplacement=C$4))&gt;0,INDEX(Adulte,MIN(IF((Emplacement=C$4)*($A18&gt;=Début)*($A18&lt;=Fin),ROW(Emplacement)))-1),"")</f>
        <v>5</v>
      </c>
      <c r="D18" s="139">
        <f t="array" aca="1" ref="D18" ca="1">IF(SUMPRODUCT(($A18&gt;=Début)*($A18&lt;=Fin)*(Emplacement=C$4))&gt;0,INDEX(Enfant,MIN(IF((Emplacement=C$4)*($A18&gt;=Début)*($A18&lt;=Fin),ROW(Emplacement)))-1),"")</f>
        <v>2</v>
      </c>
      <c r="E18" s="140">
        <f t="array" aca="1" ref="E18" ca="1">IF(SUMPRODUCT(($A18&gt;=Début)*($A18&lt;=Fin)*(Emplacement=C$4))&gt;0,INDEX(Animal,MIN(IF((Emplacement=C$4)*($A18&gt;=Début)*($A18&lt;=Fin),ROW(Emplacement)))-1),"")</f>
        <v>1</v>
      </c>
      <c r="F18" s="138" t="str">
        <f t="array" aca="1" ref="F18" ca="1">IF(SUMPRODUCT(($A18&gt;=Début)*($A18&lt;=Fin)*(Emplacement=F$4))&gt;0,INDEX(Adulte,MIN(IF((Emplacement=F$4)*($A18&gt;=Début)*($A18&lt;=Fin),ROW(Emplacement)))-1),"")</f>
        <v/>
      </c>
      <c r="G18" s="139" t="str">
        <f t="array" aca="1" ref="G18" ca="1">IF(SUMPRODUCT(($A18&gt;=Début)*($A18&lt;=Fin)*(Emplacement=F$4))&gt;0,INDEX(Enfant,MIN(IF((Emplacement=F$4)*($A18&gt;=Début)*($A18&lt;=Fin),ROW(Emplacement)))-1),"")</f>
        <v/>
      </c>
      <c r="H18" s="140" t="str">
        <f t="array" aca="1" ref="H18" ca="1">IF(SUMPRODUCT(($A18&gt;=Début)*($A18&lt;=Fin)*(Emplacement=F$4))&gt;0,INDEX(Animal,MIN(IF((Emplacement=F$4)*($A18&gt;=Début)*($A18&lt;=Fin),ROW(Emplacement)))-1),"")</f>
        <v/>
      </c>
      <c r="I18" s="138" t="str">
        <f t="array" aca="1" ref="I18" ca="1">IF(SUMPRODUCT(($A18&gt;=Début)*($A18&lt;=Fin)*(Emplacement=I$4))&gt;0,INDEX(Adulte,MIN(IF((Emplacement=I$4)*($A18&gt;=Début)*($A18&lt;=Fin),ROW(Emplacement)))-1),"")</f>
        <v/>
      </c>
      <c r="J18" s="139" t="str">
        <f t="array" aca="1" ref="J18" ca="1">IF(SUMPRODUCT(($A18&gt;=Début)*($A18&lt;=Fin)*(Emplacement=I$4))&gt;0,INDEX(Enfant,MIN(IF((Emplacement=I$4)*($A18&gt;=Début)*($A18&lt;=Fin),ROW(Emplacement)))-1),"")</f>
        <v/>
      </c>
      <c r="K18" s="140" t="str">
        <f t="array" aca="1" ref="K18" ca="1">IF(SUMPRODUCT(($A18&gt;=Début)*($A18&lt;=Fin)*(Emplacement=I$4))&gt;0,INDEX(Animal,MIN(IF((Emplacement=I$4)*($A18&gt;=Début)*($A18&lt;=Fin),ROW(Emplacement)))-1),"")</f>
        <v/>
      </c>
      <c r="L18" s="138">
        <f t="array" aca="1" ref="L18" ca="1">IF(SUMPRODUCT(($A18&gt;=Début)*($A18&lt;=Fin)*(Emplacement=L$4))&gt;0,INDEX(Adulte,MIN(IF((Emplacement=L$4)*($A18&gt;=Début)*($A18&lt;=Fin),ROW(Emplacement)))-1),"")</f>
        <v>4</v>
      </c>
      <c r="M18" s="139">
        <f t="array" aca="1" ref="M18" ca="1">IF(SUMPRODUCT(($A18&gt;=Début)*($A18&lt;=Fin)*(Emplacement=L$4))&gt;0,INDEX(Enfant,MIN(IF((Emplacement=L$4)*($A18&gt;=Début)*($A18&lt;=Fin),ROW(Emplacement)))-1),"")</f>
        <v>0</v>
      </c>
      <c r="N18" s="140">
        <f t="array" aca="1" ref="N18" ca="1">IF(SUMPRODUCT(($A18&gt;=Début)*($A18&lt;=Fin)*(Emplacement=L$4))&gt;0,INDEX(Animal,MIN(IF((Emplacement=L$4)*($A18&gt;=Début)*($A18&lt;=Fin),ROW(Emplacement)))-1),"")</f>
        <v>0</v>
      </c>
      <c r="O18" s="138" t="str">
        <f t="array" aca="1" ref="O18" ca="1">IF(SUMPRODUCT(($A18&gt;=Début)*($A18&lt;=Fin)*(Emplacement=O$4))&gt;0,INDEX(Adulte,MIN(IF((Emplacement=O$4)*($A18&gt;=Début)*($A18&lt;=Fin),ROW(Emplacement)))-1),"")</f>
        <v/>
      </c>
      <c r="P18" s="139" t="str">
        <f t="array" aca="1" ref="P18" ca="1">IF(SUMPRODUCT(($A18&gt;=Début)*($A18&lt;=Fin)*(Emplacement=O$4))&gt;0,INDEX(Enfant,MIN(IF((Emplacement=O$4)*($A18&gt;=Début)*($A18&lt;=Fin),ROW(Emplacement)))-1),"")</f>
        <v/>
      </c>
      <c r="Q18" s="140" t="str">
        <f t="array" aca="1" ref="Q18" ca="1">IF(SUMPRODUCT(($A18&gt;=Début)*($A18&lt;=Fin)*(Emplacement=O$4))&gt;0,INDEX(Animal,MIN(IF((Emplacement=O$4)*($A18&gt;=Début)*($A18&lt;=Fin),ROW(Emplacement)))-1),"")</f>
        <v/>
      </c>
      <c r="R18" s="138" t="str">
        <f t="array" aca="1" ref="R18" ca="1">IF(SUMPRODUCT(($A18&gt;=Début)*($A18&lt;=Fin)*(Emplacement=R$4))&gt;0,INDEX(Adulte,MIN(IF((Emplacement=R$4)*($A18&gt;=Début)*($A18&lt;=Fin),ROW(Emplacement)))-1),"")</f>
        <v/>
      </c>
      <c r="S18" s="139" t="str">
        <f t="array" aca="1" ref="S18" ca="1">IF(SUMPRODUCT(($A18&gt;=Début)*($A18&lt;=Fin)*(Emplacement=R$4))&gt;0,INDEX(Enfant,MIN(IF((Emplacement=R$4)*($A18&gt;=Début)*($A18&lt;=Fin),ROW(Emplacement)))-1),"")</f>
        <v/>
      </c>
      <c r="T18" s="140" t="str">
        <f t="array" aca="1" ref="T18" ca="1">IF(SUMPRODUCT(($A18&gt;=Début)*($A18&lt;=Fin)*(Emplacement=R$4))&gt;0,INDEX(Animal,MIN(IF((Emplacement=R$4)*($A18&gt;=Début)*($A18&lt;=Fin),ROW(Emplacement)))-1),"")</f>
        <v/>
      </c>
      <c r="U18" s="138" t="str">
        <f t="array" aca="1" ref="U18" ca="1">IF(SUMPRODUCT(($A18&gt;=Début)*($A18&lt;=Fin)*(Emplacement=U$4))&gt;0,INDEX(Adulte,MIN(IF((Emplacement=U$4)*($A18&gt;=Début)*($A18&lt;=Fin),ROW(Emplacement)))-1),"")</f>
        <v/>
      </c>
      <c r="V18" s="139" t="str">
        <f t="array" aca="1" ref="V18" ca="1">IF(SUMPRODUCT(($A18&gt;=Début)*($A18&lt;=Fin)*(Emplacement=U$4))&gt;0,INDEX(Enfant,MIN(IF((Emplacement=U$4)*($A18&gt;=Début)*($A18&lt;=Fin),ROW(Emplacement)))-1),"")</f>
        <v/>
      </c>
      <c r="W18" s="140" t="str">
        <f t="array" aca="1" ref="W18" ca="1">IF(SUMPRODUCT(($A18&gt;=Début)*($A18&lt;=Fin)*(Emplacement=U$4))&gt;0,INDEX(Animal,MIN(IF((Emplacement=U$4)*($A18&gt;=Début)*($A18&lt;=Fin),ROW(Emplacement)))-1),"")</f>
        <v/>
      </c>
      <c r="X18" s="138" t="str">
        <f t="array" aca="1" ref="X18" ca="1">IF(SUMPRODUCT(($A18&gt;=Début)*($A18&lt;=Fin)*(Emplacement=X$4))&gt;0,INDEX(Adulte,MIN(IF((Emplacement=X$4)*($A18&gt;=Début)*($A18&lt;=Fin),ROW(Emplacement)))-1),"")</f>
        <v/>
      </c>
      <c r="Y18" s="139" t="str">
        <f t="array" aca="1" ref="Y18" ca="1">IF(SUMPRODUCT(($A18&gt;=Début)*($A18&lt;=Fin)*(Emplacement=X$4))&gt;0,INDEX(Enfant,MIN(IF((Emplacement=X$4)*($A18&gt;=Début)*($A18&lt;=Fin),ROW(Emplacement)))-1),"")</f>
        <v/>
      </c>
      <c r="Z18" s="140" t="str">
        <f t="array" aca="1" ref="Z18" ca="1">IF(SUMPRODUCT(($A18&gt;=Début)*($A18&lt;=Fin)*(Emplacement=X$4))&gt;0,INDEX(Animal,MIN(IF((Emplacement=X$4)*($A18&gt;=Début)*($A18&lt;=Fin),ROW(Emplacement)))-1),"")</f>
        <v/>
      </c>
      <c r="AA18" s="138">
        <f t="array" aca="1" ref="AA18" ca="1">IF(SUMPRODUCT(($A18&gt;=Début)*($A18&lt;=Fin)*(Emplacement=AA$4))&gt;0,INDEX(Adulte,MIN(IF((Emplacement=AA$4)*($A18&gt;=Début)*($A18&lt;=Fin),ROW(Emplacement)))-1),"")</f>
        <v>4</v>
      </c>
      <c r="AB18" s="139">
        <f t="array" aca="1" ref="AB18" ca="1">IF(SUMPRODUCT(($A18&gt;=Début)*($A18&lt;=Fin)*(Emplacement=AA$4))&gt;0,INDEX(Enfant,MIN(IF((Emplacement=AA$4)*($A18&gt;=Début)*($A18&lt;=Fin),ROW(Emplacement)))-1),"")</f>
        <v>0</v>
      </c>
      <c r="AC18" s="140">
        <f t="array" aca="1" ref="AC18" ca="1">IF(SUMPRODUCT(($A18&gt;=Début)*($A18&lt;=Fin)*(Emplacement=AA$4))&gt;0,INDEX(Animal,MIN(IF((Emplacement=AA$4)*($A18&gt;=Début)*($A18&lt;=Fin),ROW(Emplacement)))-1),"")</f>
        <v>0</v>
      </c>
      <c r="AD18" s="138" t="str">
        <f t="array" aca="1" ref="AD18" ca="1">IF(SUMPRODUCT(($A18&gt;=Début)*($A18&lt;=Fin)*(Emplacement=AD$4))&gt;0,INDEX(Adulte,MIN(IF((Emplacement=AD$4)*($A18&gt;=Début)*($A18&lt;=Fin),ROW(Emplacement)))-1),"")</f>
        <v/>
      </c>
      <c r="AE18" s="139" t="str">
        <f t="array" aca="1" ref="AE18" ca="1">IF(SUMPRODUCT(($A18&gt;=Début)*($A18&lt;=Fin)*(Emplacement=AD$4))&gt;0,INDEX(Enfant,MIN(IF((Emplacement=AD$4)*($A18&gt;=Début)*($A18&lt;=Fin),ROW(Emplacement)))-1),"")</f>
        <v/>
      </c>
      <c r="AF18" s="140" t="str">
        <f t="array" aca="1" ref="AF18" ca="1">IF(SUMPRODUCT(($A18&gt;=Début)*($A18&lt;=Fin)*(Emplacement=AD$4))&gt;0,INDEX(Animal,MIN(IF((Emplacement=AD$4)*($A18&gt;=Début)*($A18&lt;=Fin),ROW(Emplacement)))-1),"")</f>
        <v/>
      </c>
      <c r="AG18" s="147"/>
      <c r="AH18" s="201" t="s">
        <v>89</v>
      </c>
      <c r="AI18" s="201" t="s">
        <v>53</v>
      </c>
      <c r="AJ18" s="201" t="s">
        <v>107</v>
      </c>
      <c r="AK18" s="201" t="s">
        <v>108</v>
      </c>
      <c r="AL18" s="201" t="s">
        <v>109</v>
      </c>
    </row>
    <row r="19" spans="1:38" ht="12" customHeight="1" x14ac:dyDescent="0.25">
      <c r="A19" s="12">
        <f t="shared" si="0"/>
        <v>42749</v>
      </c>
      <c r="B19" s="17">
        <f t="shared" si="1"/>
        <v>42749</v>
      </c>
      <c r="C19" s="138">
        <f t="array" aca="1" ref="C19" ca="1">IF(SUMPRODUCT(($A19&gt;=Début)*($A19&lt;=Fin)*(Emplacement=C$4))&gt;0,INDEX(Adulte,MIN(IF((Emplacement=C$4)*($A19&gt;=Début)*($A19&lt;=Fin),ROW(Emplacement)))-1),"")</f>
        <v>5</v>
      </c>
      <c r="D19" s="139">
        <f t="array" aca="1" ref="D19" ca="1">IF(SUMPRODUCT(($A19&gt;=Début)*($A19&lt;=Fin)*(Emplacement=C$4))&gt;0,INDEX(Enfant,MIN(IF((Emplacement=C$4)*($A19&gt;=Début)*($A19&lt;=Fin),ROW(Emplacement)))-1),"")</f>
        <v>2</v>
      </c>
      <c r="E19" s="140">
        <f t="array" aca="1" ref="E19" ca="1">IF(SUMPRODUCT(($A19&gt;=Début)*($A19&lt;=Fin)*(Emplacement=C$4))&gt;0,INDEX(Animal,MIN(IF((Emplacement=C$4)*($A19&gt;=Début)*($A19&lt;=Fin),ROW(Emplacement)))-1),"")</f>
        <v>1</v>
      </c>
      <c r="F19" s="138" t="str">
        <f t="array" aca="1" ref="F19" ca="1">IF(SUMPRODUCT(($A19&gt;=Début)*($A19&lt;=Fin)*(Emplacement=F$4))&gt;0,INDEX(Adulte,MIN(IF((Emplacement=F$4)*($A19&gt;=Début)*($A19&lt;=Fin),ROW(Emplacement)))-1),"")</f>
        <v/>
      </c>
      <c r="G19" s="139" t="str">
        <f t="array" aca="1" ref="G19" ca="1">IF(SUMPRODUCT(($A19&gt;=Début)*($A19&lt;=Fin)*(Emplacement=F$4))&gt;0,INDEX(Enfant,MIN(IF((Emplacement=F$4)*($A19&gt;=Début)*($A19&lt;=Fin),ROW(Emplacement)))-1),"")</f>
        <v/>
      </c>
      <c r="H19" s="140" t="str">
        <f t="array" aca="1" ref="H19" ca="1">IF(SUMPRODUCT(($A19&gt;=Début)*($A19&lt;=Fin)*(Emplacement=F$4))&gt;0,INDEX(Animal,MIN(IF((Emplacement=F$4)*($A19&gt;=Début)*($A19&lt;=Fin),ROW(Emplacement)))-1),"")</f>
        <v/>
      </c>
      <c r="I19" s="138" t="str">
        <f t="array" aca="1" ref="I19" ca="1">IF(SUMPRODUCT(($A19&gt;=Début)*($A19&lt;=Fin)*(Emplacement=I$4))&gt;0,INDEX(Adulte,MIN(IF((Emplacement=I$4)*($A19&gt;=Début)*($A19&lt;=Fin),ROW(Emplacement)))-1),"")</f>
        <v/>
      </c>
      <c r="J19" s="139" t="str">
        <f t="array" aca="1" ref="J19" ca="1">IF(SUMPRODUCT(($A19&gt;=Début)*($A19&lt;=Fin)*(Emplacement=I$4))&gt;0,INDEX(Enfant,MIN(IF((Emplacement=I$4)*($A19&gt;=Début)*($A19&lt;=Fin),ROW(Emplacement)))-1),"")</f>
        <v/>
      </c>
      <c r="K19" s="140" t="str">
        <f t="array" aca="1" ref="K19" ca="1">IF(SUMPRODUCT(($A19&gt;=Début)*($A19&lt;=Fin)*(Emplacement=I$4))&gt;0,INDEX(Animal,MIN(IF((Emplacement=I$4)*($A19&gt;=Début)*($A19&lt;=Fin),ROW(Emplacement)))-1),"")</f>
        <v/>
      </c>
      <c r="L19" s="138">
        <f t="array" aca="1" ref="L19" ca="1">IF(SUMPRODUCT(($A19&gt;=Début)*($A19&lt;=Fin)*(Emplacement=L$4))&gt;0,INDEX(Adulte,MIN(IF((Emplacement=L$4)*($A19&gt;=Début)*($A19&lt;=Fin),ROW(Emplacement)))-1),"")</f>
        <v>4</v>
      </c>
      <c r="M19" s="139">
        <f t="array" aca="1" ref="M19" ca="1">IF(SUMPRODUCT(($A19&gt;=Début)*($A19&lt;=Fin)*(Emplacement=L$4))&gt;0,INDEX(Enfant,MIN(IF((Emplacement=L$4)*($A19&gt;=Début)*($A19&lt;=Fin),ROW(Emplacement)))-1),"")</f>
        <v>0</v>
      </c>
      <c r="N19" s="140">
        <f t="array" aca="1" ref="N19" ca="1">IF(SUMPRODUCT(($A19&gt;=Début)*($A19&lt;=Fin)*(Emplacement=L$4))&gt;0,INDEX(Animal,MIN(IF((Emplacement=L$4)*($A19&gt;=Début)*($A19&lt;=Fin),ROW(Emplacement)))-1),"")</f>
        <v>0</v>
      </c>
      <c r="O19" s="138" t="str">
        <f t="array" aca="1" ref="O19" ca="1">IF(SUMPRODUCT(($A19&gt;=Début)*($A19&lt;=Fin)*(Emplacement=O$4))&gt;0,INDEX(Adulte,MIN(IF((Emplacement=O$4)*($A19&gt;=Début)*($A19&lt;=Fin),ROW(Emplacement)))-1),"")</f>
        <v/>
      </c>
      <c r="P19" s="139" t="str">
        <f t="array" aca="1" ref="P19" ca="1">IF(SUMPRODUCT(($A19&gt;=Début)*($A19&lt;=Fin)*(Emplacement=O$4))&gt;0,INDEX(Enfant,MIN(IF((Emplacement=O$4)*($A19&gt;=Début)*($A19&lt;=Fin),ROW(Emplacement)))-1),"")</f>
        <v/>
      </c>
      <c r="Q19" s="140" t="str">
        <f t="array" aca="1" ref="Q19" ca="1">IF(SUMPRODUCT(($A19&gt;=Début)*($A19&lt;=Fin)*(Emplacement=O$4))&gt;0,INDEX(Animal,MIN(IF((Emplacement=O$4)*($A19&gt;=Début)*($A19&lt;=Fin),ROW(Emplacement)))-1),"")</f>
        <v/>
      </c>
      <c r="R19" s="138" t="str">
        <f t="array" aca="1" ref="R19" ca="1">IF(SUMPRODUCT(($A19&gt;=Début)*($A19&lt;=Fin)*(Emplacement=R$4))&gt;0,INDEX(Adulte,MIN(IF((Emplacement=R$4)*($A19&gt;=Début)*($A19&lt;=Fin),ROW(Emplacement)))-1),"")</f>
        <v/>
      </c>
      <c r="S19" s="139" t="str">
        <f t="array" aca="1" ref="S19" ca="1">IF(SUMPRODUCT(($A19&gt;=Début)*($A19&lt;=Fin)*(Emplacement=R$4))&gt;0,INDEX(Enfant,MIN(IF((Emplacement=R$4)*($A19&gt;=Début)*($A19&lt;=Fin),ROW(Emplacement)))-1),"")</f>
        <v/>
      </c>
      <c r="T19" s="140" t="str">
        <f t="array" aca="1" ref="T19" ca="1">IF(SUMPRODUCT(($A19&gt;=Début)*($A19&lt;=Fin)*(Emplacement=R$4))&gt;0,INDEX(Animal,MIN(IF((Emplacement=R$4)*($A19&gt;=Début)*($A19&lt;=Fin),ROW(Emplacement)))-1),"")</f>
        <v/>
      </c>
      <c r="U19" s="138" t="str">
        <f t="array" aca="1" ref="U19" ca="1">IF(SUMPRODUCT(($A19&gt;=Début)*($A19&lt;=Fin)*(Emplacement=U$4))&gt;0,INDEX(Adulte,MIN(IF((Emplacement=U$4)*($A19&gt;=Début)*($A19&lt;=Fin),ROW(Emplacement)))-1),"")</f>
        <v/>
      </c>
      <c r="V19" s="139" t="str">
        <f t="array" aca="1" ref="V19" ca="1">IF(SUMPRODUCT(($A19&gt;=Début)*($A19&lt;=Fin)*(Emplacement=U$4))&gt;0,INDEX(Enfant,MIN(IF((Emplacement=U$4)*($A19&gt;=Début)*($A19&lt;=Fin),ROW(Emplacement)))-1),"")</f>
        <v/>
      </c>
      <c r="W19" s="140" t="str">
        <f t="array" aca="1" ref="W19" ca="1">IF(SUMPRODUCT(($A19&gt;=Début)*($A19&lt;=Fin)*(Emplacement=U$4))&gt;0,INDEX(Animal,MIN(IF((Emplacement=U$4)*($A19&gt;=Début)*($A19&lt;=Fin),ROW(Emplacement)))-1),"")</f>
        <v/>
      </c>
      <c r="X19" s="138" t="str">
        <f t="array" aca="1" ref="X19" ca="1">IF(SUMPRODUCT(($A19&gt;=Début)*($A19&lt;=Fin)*(Emplacement=X$4))&gt;0,INDEX(Adulte,MIN(IF((Emplacement=X$4)*($A19&gt;=Début)*($A19&lt;=Fin),ROW(Emplacement)))-1),"")</f>
        <v/>
      </c>
      <c r="Y19" s="139" t="str">
        <f t="array" aca="1" ref="Y19" ca="1">IF(SUMPRODUCT(($A19&gt;=Début)*($A19&lt;=Fin)*(Emplacement=X$4))&gt;0,INDEX(Enfant,MIN(IF((Emplacement=X$4)*($A19&gt;=Début)*($A19&lt;=Fin),ROW(Emplacement)))-1),"")</f>
        <v/>
      </c>
      <c r="Z19" s="140" t="str">
        <f t="array" aca="1" ref="Z19" ca="1">IF(SUMPRODUCT(($A19&gt;=Début)*($A19&lt;=Fin)*(Emplacement=X$4))&gt;0,INDEX(Animal,MIN(IF((Emplacement=X$4)*($A19&gt;=Début)*($A19&lt;=Fin),ROW(Emplacement)))-1),"")</f>
        <v/>
      </c>
      <c r="AA19" s="138">
        <f t="array" aca="1" ref="AA19" ca="1">IF(SUMPRODUCT(($A19&gt;=Début)*($A19&lt;=Fin)*(Emplacement=AA$4))&gt;0,INDEX(Adulte,MIN(IF((Emplacement=AA$4)*($A19&gt;=Début)*($A19&lt;=Fin),ROW(Emplacement)))-1),"")</f>
        <v>4</v>
      </c>
      <c r="AB19" s="139">
        <f t="array" aca="1" ref="AB19" ca="1">IF(SUMPRODUCT(($A19&gt;=Début)*($A19&lt;=Fin)*(Emplacement=AA$4))&gt;0,INDEX(Enfant,MIN(IF((Emplacement=AA$4)*($A19&gt;=Début)*($A19&lt;=Fin),ROW(Emplacement)))-1),"")</f>
        <v>0</v>
      </c>
      <c r="AC19" s="140">
        <f t="array" aca="1" ref="AC19" ca="1">IF(SUMPRODUCT(($A19&gt;=Début)*($A19&lt;=Fin)*(Emplacement=AA$4))&gt;0,INDEX(Animal,MIN(IF((Emplacement=AA$4)*($A19&gt;=Début)*($A19&lt;=Fin),ROW(Emplacement)))-1),"")</f>
        <v>0</v>
      </c>
      <c r="AD19" s="138" t="str">
        <f t="array" aca="1" ref="AD19" ca="1">IF(SUMPRODUCT(($A19&gt;=Début)*($A19&lt;=Fin)*(Emplacement=AD$4))&gt;0,INDEX(Adulte,MIN(IF((Emplacement=AD$4)*($A19&gt;=Début)*($A19&lt;=Fin),ROW(Emplacement)))-1),"")</f>
        <v/>
      </c>
      <c r="AE19" s="139" t="str">
        <f t="array" aca="1" ref="AE19" ca="1">IF(SUMPRODUCT(($A19&gt;=Début)*($A19&lt;=Fin)*(Emplacement=AD$4))&gt;0,INDEX(Enfant,MIN(IF((Emplacement=AD$4)*($A19&gt;=Début)*($A19&lt;=Fin),ROW(Emplacement)))-1),"")</f>
        <v/>
      </c>
      <c r="AF19" s="140" t="str">
        <f t="array" aca="1" ref="AF19" ca="1">IF(SUMPRODUCT(($A19&gt;=Début)*($A19&lt;=Fin)*(Emplacement=AD$4))&gt;0,INDEX(Animal,MIN(IF((Emplacement=AD$4)*($A19&gt;=Début)*($A19&lt;=Fin),ROW(Emplacement)))-1),"")</f>
        <v/>
      </c>
      <c r="AG19" s="147"/>
      <c r="AH19" s="197"/>
      <c r="AI19" s="202">
        <f>D1</f>
        <v>2017</v>
      </c>
      <c r="AJ19" s="202"/>
      <c r="AK19" s="202"/>
      <c r="AL19" s="202"/>
    </row>
    <row r="20" spans="1:38" ht="12" customHeight="1" x14ac:dyDescent="0.25">
      <c r="A20" s="12">
        <f t="shared" si="0"/>
        <v>42750</v>
      </c>
      <c r="B20" s="17">
        <f t="shared" si="1"/>
        <v>42750</v>
      </c>
      <c r="C20" s="138">
        <f t="array" aca="1" ref="C20" ca="1">IF(SUMPRODUCT(($A20&gt;=Début)*($A20&lt;=Fin)*(Emplacement=C$4))&gt;0,INDEX(Adulte,MIN(IF((Emplacement=C$4)*($A20&gt;=Début)*($A20&lt;=Fin),ROW(Emplacement)))-1),"")</f>
        <v>5</v>
      </c>
      <c r="D20" s="139">
        <f t="array" aca="1" ref="D20" ca="1">IF(SUMPRODUCT(($A20&gt;=Début)*($A20&lt;=Fin)*(Emplacement=C$4))&gt;0,INDEX(Enfant,MIN(IF((Emplacement=C$4)*($A20&gt;=Début)*($A20&lt;=Fin),ROW(Emplacement)))-1),"")</f>
        <v>2</v>
      </c>
      <c r="E20" s="140">
        <f t="array" aca="1" ref="E20" ca="1">IF(SUMPRODUCT(($A20&gt;=Début)*($A20&lt;=Fin)*(Emplacement=C$4))&gt;0,INDEX(Animal,MIN(IF((Emplacement=C$4)*($A20&gt;=Début)*($A20&lt;=Fin),ROW(Emplacement)))-1),"")</f>
        <v>1</v>
      </c>
      <c r="F20" s="138" t="str">
        <f t="array" aca="1" ref="F20" ca="1">IF(SUMPRODUCT(($A20&gt;=Début)*($A20&lt;=Fin)*(Emplacement=F$4))&gt;0,INDEX(Adulte,MIN(IF((Emplacement=F$4)*($A20&gt;=Début)*($A20&lt;=Fin),ROW(Emplacement)))-1),"")</f>
        <v/>
      </c>
      <c r="G20" s="139" t="str">
        <f t="array" aca="1" ref="G20" ca="1">IF(SUMPRODUCT(($A20&gt;=Début)*($A20&lt;=Fin)*(Emplacement=F$4))&gt;0,INDEX(Enfant,MIN(IF((Emplacement=F$4)*($A20&gt;=Début)*($A20&lt;=Fin),ROW(Emplacement)))-1),"")</f>
        <v/>
      </c>
      <c r="H20" s="140" t="str">
        <f t="array" aca="1" ref="H20" ca="1">IF(SUMPRODUCT(($A20&gt;=Début)*($A20&lt;=Fin)*(Emplacement=F$4))&gt;0,INDEX(Animal,MIN(IF((Emplacement=F$4)*($A20&gt;=Début)*($A20&lt;=Fin),ROW(Emplacement)))-1),"")</f>
        <v/>
      </c>
      <c r="I20" s="138" t="str">
        <f t="array" aca="1" ref="I20" ca="1">IF(SUMPRODUCT(($A20&gt;=Début)*($A20&lt;=Fin)*(Emplacement=I$4))&gt;0,INDEX(Adulte,MIN(IF((Emplacement=I$4)*($A20&gt;=Début)*($A20&lt;=Fin),ROW(Emplacement)))-1),"")</f>
        <v/>
      </c>
      <c r="J20" s="139" t="str">
        <f t="array" aca="1" ref="J20" ca="1">IF(SUMPRODUCT(($A20&gt;=Début)*($A20&lt;=Fin)*(Emplacement=I$4))&gt;0,INDEX(Enfant,MIN(IF((Emplacement=I$4)*($A20&gt;=Début)*($A20&lt;=Fin),ROW(Emplacement)))-1),"")</f>
        <v/>
      </c>
      <c r="K20" s="140" t="str">
        <f t="array" aca="1" ref="K20" ca="1">IF(SUMPRODUCT(($A20&gt;=Début)*($A20&lt;=Fin)*(Emplacement=I$4))&gt;0,INDEX(Animal,MIN(IF((Emplacement=I$4)*($A20&gt;=Début)*($A20&lt;=Fin),ROW(Emplacement)))-1),"")</f>
        <v/>
      </c>
      <c r="L20" s="138">
        <f t="array" aca="1" ref="L20" ca="1">IF(SUMPRODUCT(($A20&gt;=Début)*($A20&lt;=Fin)*(Emplacement=L$4))&gt;0,INDEX(Adulte,MIN(IF((Emplacement=L$4)*($A20&gt;=Début)*($A20&lt;=Fin),ROW(Emplacement)))-1),"")</f>
        <v>4</v>
      </c>
      <c r="M20" s="139">
        <f t="array" aca="1" ref="M20" ca="1">IF(SUMPRODUCT(($A20&gt;=Début)*($A20&lt;=Fin)*(Emplacement=L$4))&gt;0,INDEX(Enfant,MIN(IF((Emplacement=L$4)*($A20&gt;=Début)*($A20&lt;=Fin),ROW(Emplacement)))-1),"")</f>
        <v>0</v>
      </c>
      <c r="N20" s="140">
        <f t="array" aca="1" ref="N20" ca="1">IF(SUMPRODUCT(($A20&gt;=Début)*($A20&lt;=Fin)*(Emplacement=L$4))&gt;0,INDEX(Animal,MIN(IF((Emplacement=L$4)*($A20&gt;=Début)*($A20&lt;=Fin),ROW(Emplacement)))-1),"")</f>
        <v>0</v>
      </c>
      <c r="O20" s="138" t="str">
        <f t="array" aca="1" ref="O20" ca="1">IF(SUMPRODUCT(($A20&gt;=Début)*($A20&lt;=Fin)*(Emplacement=O$4))&gt;0,INDEX(Adulte,MIN(IF((Emplacement=O$4)*($A20&gt;=Début)*($A20&lt;=Fin),ROW(Emplacement)))-1),"")</f>
        <v/>
      </c>
      <c r="P20" s="139" t="str">
        <f t="array" aca="1" ref="P20" ca="1">IF(SUMPRODUCT(($A20&gt;=Début)*($A20&lt;=Fin)*(Emplacement=O$4))&gt;0,INDEX(Enfant,MIN(IF((Emplacement=O$4)*($A20&gt;=Début)*($A20&lt;=Fin),ROW(Emplacement)))-1),"")</f>
        <v/>
      </c>
      <c r="Q20" s="140" t="str">
        <f t="array" aca="1" ref="Q20" ca="1">IF(SUMPRODUCT(($A20&gt;=Début)*($A20&lt;=Fin)*(Emplacement=O$4))&gt;0,INDEX(Animal,MIN(IF((Emplacement=O$4)*($A20&gt;=Début)*($A20&lt;=Fin),ROW(Emplacement)))-1),"")</f>
        <v/>
      </c>
      <c r="R20" s="138" t="str">
        <f t="array" aca="1" ref="R20" ca="1">IF(SUMPRODUCT(($A20&gt;=Début)*($A20&lt;=Fin)*(Emplacement=R$4))&gt;0,INDEX(Adulte,MIN(IF((Emplacement=R$4)*($A20&gt;=Début)*($A20&lt;=Fin),ROW(Emplacement)))-1),"")</f>
        <v/>
      </c>
      <c r="S20" s="139" t="str">
        <f t="array" aca="1" ref="S20" ca="1">IF(SUMPRODUCT(($A20&gt;=Début)*($A20&lt;=Fin)*(Emplacement=R$4))&gt;0,INDEX(Enfant,MIN(IF((Emplacement=R$4)*($A20&gt;=Début)*($A20&lt;=Fin),ROW(Emplacement)))-1),"")</f>
        <v/>
      </c>
      <c r="T20" s="140" t="str">
        <f t="array" aca="1" ref="T20" ca="1">IF(SUMPRODUCT(($A20&gt;=Début)*($A20&lt;=Fin)*(Emplacement=R$4))&gt;0,INDEX(Animal,MIN(IF((Emplacement=R$4)*($A20&gt;=Début)*($A20&lt;=Fin),ROW(Emplacement)))-1),"")</f>
        <v/>
      </c>
      <c r="U20" s="138" t="str">
        <f t="array" aca="1" ref="U20" ca="1">IF(SUMPRODUCT(($A20&gt;=Début)*($A20&lt;=Fin)*(Emplacement=U$4))&gt;0,INDEX(Adulte,MIN(IF((Emplacement=U$4)*($A20&gt;=Début)*($A20&lt;=Fin),ROW(Emplacement)))-1),"")</f>
        <v/>
      </c>
      <c r="V20" s="139" t="str">
        <f t="array" aca="1" ref="V20" ca="1">IF(SUMPRODUCT(($A20&gt;=Début)*($A20&lt;=Fin)*(Emplacement=U$4))&gt;0,INDEX(Enfant,MIN(IF((Emplacement=U$4)*($A20&gt;=Début)*($A20&lt;=Fin),ROW(Emplacement)))-1),"")</f>
        <v/>
      </c>
      <c r="W20" s="140" t="str">
        <f t="array" aca="1" ref="W20" ca="1">IF(SUMPRODUCT(($A20&gt;=Début)*($A20&lt;=Fin)*(Emplacement=U$4))&gt;0,INDEX(Animal,MIN(IF((Emplacement=U$4)*($A20&gt;=Début)*($A20&lt;=Fin),ROW(Emplacement)))-1),"")</f>
        <v/>
      </c>
      <c r="X20" s="138" t="str">
        <f t="array" aca="1" ref="X20" ca="1">IF(SUMPRODUCT(($A20&gt;=Début)*($A20&lt;=Fin)*(Emplacement=X$4))&gt;0,INDEX(Adulte,MIN(IF((Emplacement=X$4)*($A20&gt;=Début)*($A20&lt;=Fin),ROW(Emplacement)))-1),"")</f>
        <v/>
      </c>
      <c r="Y20" s="139" t="str">
        <f t="array" aca="1" ref="Y20" ca="1">IF(SUMPRODUCT(($A20&gt;=Début)*($A20&lt;=Fin)*(Emplacement=X$4))&gt;0,INDEX(Enfant,MIN(IF((Emplacement=X$4)*($A20&gt;=Début)*($A20&lt;=Fin),ROW(Emplacement)))-1),"")</f>
        <v/>
      </c>
      <c r="Z20" s="140" t="str">
        <f t="array" aca="1" ref="Z20" ca="1">IF(SUMPRODUCT(($A20&gt;=Début)*($A20&lt;=Fin)*(Emplacement=X$4))&gt;0,INDEX(Animal,MIN(IF((Emplacement=X$4)*($A20&gt;=Début)*($A20&lt;=Fin),ROW(Emplacement)))-1),"")</f>
        <v/>
      </c>
      <c r="AA20" s="138">
        <f t="array" aca="1" ref="AA20" ca="1">IF(SUMPRODUCT(($A20&gt;=Début)*($A20&lt;=Fin)*(Emplacement=AA$4))&gt;0,INDEX(Adulte,MIN(IF((Emplacement=AA$4)*($A20&gt;=Début)*($A20&lt;=Fin),ROW(Emplacement)))-1),"")</f>
        <v>4</v>
      </c>
      <c r="AB20" s="139">
        <f t="array" aca="1" ref="AB20" ca="1">IF(SUMPRODUCT(($A20&gt;=Début)*($A20&lt;=Fin)*(Emplacement=AA$4))&gt;0,INDEX(Enfant,MIN(IF((Emplacement=AA$4)*($A20&gt;=Début)*($A20&lt;=Fin),ROW(Emplacement)))-1),"")</f>
        <v>0</v>
      </c>
      <c r="AC20" s="140">
        <f t="array" aca="1" ref="AC20" ca="1">IF(SUMPRODUCT(($A20&gt;=Début)*($A20&lt;=Fin)*(Emplacement=AA$4))&gt;0,INDEX(Animal,MIN(IF((Emplacement=AA$4)*($A20&gt;=Début)*($A20&lt;=Fin),ROW(Emplacement)))-1),"")</f>
        <v>0</v>
      </c>
      <c r="AD20" s="138" t="str">
        <f t="array" aca="1" ref="AD20" ca="1">IF(SUMPRODUCT(($A20&gt;=Début)*($A20&lt;=Fin)*(Emplacement=AD$4))&gt;0,INDEX(Adulte,MIN(IF((Emplacement=AD$4)*($A20&gt;=Début)*($A20&lt;=Fin),ROW(Emplacement)))-1),"")</f>
        <v/>
      </c>
      <c r="AE20" s="139" t="str">
        <f t="array" aca="1" ref="AE20" ca="1">IF(SUMPRODUCT(($A20&gt;=Début)*($A20&lt;=Fin)*(Emplacement=AD$4))&gt;0,INDEX(Enfant,MIN(IF((Emplacement=AD$4)*($A20&gt;=Début)*($A20&lt;=Fin),ROW(Emplacement)))-1),"")</f>
        <v/>
      </c>
      <c r="AF20" s="140" t="str">
        <f t="array" aca="1" ref="AF20" ca="1">IF(SUMPRODUCT(($A20&gt;=Début)*($A20&lt;=Fin)*(Emplacement=AD$4))&gt;0,INDEX(Animal,MIN(IF((Emplacement=AD$4)*($A20&gt;=Début)*($A20&lt;=Fin),ROW(Emplacement)))-1),"")</f>
        <v/>
      </c>
      <c r="AG20" s="147"/>
      <c r="AH20" s="147"/>
      <c r="AI20" s="147"/>
      <c r="AJ20" s="147"/>
      <c r="AK20" s="147"/>
      <c r="AL20" s="147"/>
    </row>
    <row r="21" spans="1:38" ht="12" customHeight="1" x14ac:dyDescent="0.25">
      <c r="A21" s="12">
        <f t="shared" si="0"/>
        <v>42751</v>
      </c>
      <c r="B21" s="17">
        <f t="shared" si="1"/>
        <v>42751</v>
      </c>
      <c r="C21" s="138" t="str">
        <f t="array" aca="1" ref="C21" ca="1">IF(SUMPRODUCT(($A21&gt;=Début)*($A21&lt;=Fin)*(Emplacement=C$4))&gt;0,INDEX(Adulte,MIN(IF((Emplacement=C$4)*($A21&gt;=Début)*($A21&lt;=Fin),ROW(Emplacement)))-1),"")</f>
        <v/>
      </c>
      <c r="D21" s="139" t="str">
        <f t="array" aca="1" ref="D21" ca="1">IF(SUMPRODUCT(($A21&gt;=Début)*($A21&lt;=Fin)*(Emplacement=C$4))&gt;0,INDEX(Enfant,MIN(IF((Emplacement=C$4)*($A21&gt;=Début)*($A21&lt;=Fin),ROW(Emplacement)))-1),"")</f>
        <v/>
      </c>
      <c r="E21" s="140" t="str">
        <f t="array" aca="1" ref="E21" ca="1">IF(SUMPRODUCT(($A21&gt;=Début)*($A21&lt;=Fin)*(Emplacement=C$4))&gt;0,INDEX(Animal,MIN(IF((Emplacement=C$4)*($A21&gt;=Début)*($A21&lt;=Fin),ROW(Emplacement)))-1),"")</f>
        <v/>
      </c>
      <c r="F21" s="138" t="str">
        <f t="array" aca="1" ref="F21" ca="1">IF(SUMPRODUCT(($A21&gt;=Début)*($A21&lt;=Fin)*(Emplacement=F$4))&gt;0,INDEX(Adulte,MIN(IF((Emplacement=F$4)*($A21&gt;=Début)*($A21&lt;=Fin),ROW(Emplacement)))-1),"")</f>
        <v/>
      </c>
      <c r="G21" s="139" t="str">
        <f t="array" aca="1" ref="G21" ca="1">IF(SUMPRODUCT(($A21&gt;=Début)*($A21&lt;=Fin)*(Emplacement=F$4))&gt;0,INDEX(Enfant,MIN(IF((Emplacement=F$4)*($A21&gt;=Début)*($A21&lt;=Fin),ROW(Emplacement)))-1),"")</f>
        <v/>
      </c>
      <c r="H21" s="140" t="str">
        <f t="array" aca="1" ref="H21" ca="1">IF(SUMPRODUCT(($A21&gt;=Début)*($A21&lt;=Fin)*(Emplacement=F$4))&gt;0,INDEX(Animal,MIN(IF((Emplacement=F$4)*($A21&gt;=Début)*($A21&lt;=Fin),ROW(Emplacement)))-1),"")</f>
        <v/>
      </c>
      <c r="I21" s="138" t="str">
        <f t="array" aca="1" ref="I21" ca="1">IF(SUMPRODUCT(($A21&gt;=Début)*($A21&lt;=Fin)*(Emplacement=I$4))&gt;0,INDEX(Adulte,MIN(IF((Emplacement=I$4)*($A21&gt;=Début)*($A21&lt;=Fin),ROW(Emplacement)))-1),"")</f>
        <v/>
      </c>
      <c r="J21" s="139" t="str">
        <f t="array" aca="1" ref="J21" ca="1">IF(SUMPRODUCT(($A21&gt;=Début)*($A21&lt;=Fin)*(Emplacement=I$4))&gt;0,INDEX(Enfant,MIN(IF((Emplacement=I$4)*($A21&gt;=Début)*($A21&lt;=Fin),ROW(Emplacement)))-1),"")</f>
        <v/>
      </c>
      <c r="K21" s="140" t="str">
        <f t="array" aca="1" ref="K21" ca="1">IF(SUMPRODUCT(($A21&gt;=Début)*($A21&lt;=Fin)*(Emplacement=I$4))&gt;0,INDEX(Animal,MIN(IF((Emplacement=I$4)*($A21&gt;=Début)*($A21&lt;=Fin),ROW(Emplacement)))-1),"")</f>
        <v/>
      </c>
      <c r="L21" s="138">
        <f t="array" aca="1" ref="L21" ca="1">IF(SUMPRODUCT(($A21&gt;=Début)*($A21&lt;=Fin)*(Emplacement=L$4))&gt;0,INDEX(Adulte,MIN(IF((Emplacement=L$4)*($A21&gt;=Début)*($A21&lt;=Fin),ROW(Emplacement)))-1),"")</f>
        <v>4</v>
      </c>
      <c r="M21" s="139">
        <f t="array" aca="1" ref="M21" ca="1">IF(SUMPRODUCT(($A21&gt;=Début)*($A21&lt;=Fin)*(Emplacement=L$4))&gt;0,INDEX(Enfant,MIN(IF((Emplacement=L$4)*($A21&gt;=Début)*($A21&lt;=Fin),ROW(Emplacement)))-1),"")</f>
        <v>0</v>
      </c>
      <c r="N21" s="140">
        <f t="array" aca="1" ref="N21" ca="1">IF(SUMPRODUCT(($A21&gt;=Début)*($A21&lt;=Fin)*(Emplacement=L$4))&gt;0,INDEX(Animal,MIN(IF((Emplacement=L$4)*($A21&gt;=Début)*($A21&lt;=Fin),ROW(Emplacement)))-1),"")</f>
        <v>0</v>
      </c>
      <c r="O21" s="138" t="str">
        <f t="array" aca="1" ref="O21" ca="1">IF(SUMPRODUCT(($A21&gt;=Début)*($A21&lt;=Fin)*(Emplacement=O$4))&gt;0,INDEX(Adulte,MIN(IF((Emplacement=O$4)*($A21&gt;=Début)*($A21&lt;=Fin),ROW(Emplacement)))-1),"")</f>
        <v/>
      </c>
      <c r="P21" s="139" t="str">
        <f t="array" aca="1" ref="P21" ca="1">IF(SUMPRODUCT(($A21&gt;=Début)*($A21&lt;=Fin)*(Emplacement=O$4))&gt;0,INDEX(Enfant,MIN(IF((Emplacement=O$4)*($A21&gt;=Début)*($A21&lt;=Fin),ROW(Emplacement)))-1),"")</f>
        <v/>
      </c>
      <c r="Q21" s="140" t="str">
        <f t="array" aca="1" ref="Q21" ca="1">IF(SUMPRODUCT(($A21&gt;=Début)*($A21&lt;=Fin)*(Emplacement=O$4))&gt;0,INDEX(Animal,MIN(IF((Emplacement=O$4)*($A21&gt;=Début)*($A21&lt;=Fin),ROW(Emplacement)))-1),"")</f>
        <v/>
      </c>
      <c r="R21" s="138" t="str">
        <f t="array" aca="1" ref="R21" ca="1">IF(SUMPRODUCT(($A21&gt;=Début)*($A21&lt;=Fin)*(Emplacement=R$4))&gt;0,INDEX(Adulte,MIN(IF((Emplacement=R$4)*($A21&gt;=Début)*($A21&lt;=Fin),ROW(Emplacement)))-1),"")</f>
        <v/>
      </c>
      <c r="S21" s="139" t="str">
        <f t="array" aca="1" ref="S21" ca="1">IF(SUMPRODUCT(($A21&gt;=Début)*($A21&lt;=Fin)*(Emplacement=R$4))&gt;0,INDEX(Enfant,MIN(IF((Emplacement=R$4)*($A21&gt;=Début)*($A21&lt;=Fin),ROW(Emplacement)))-1),"")</f>
        <v/>
      </c>
      <c r="T21" s="140" t="str">
        <f t="array" aca="1" ref="T21" ca="1">IF(SUMPRODUCT(($A21&gt;=Début)*($A21&lt;=Fin)*(Emplacement=R$4))&gt;0,INDEX(Animal,MIN(IF((Emplacement=R$4)*($A21&gt;=Début)*($A21&lt;=Fin),ROW(Emplacement)))-1),"")</f>
        <v/>
      </c>
      <c r="U21" s="138" t="str">
        <f t="array" aca="1" ref="U21" ca="1">IF(SUMPRODUCT(($A21&gt;=Début)*($A21&lt;=Fin)*(Emplacement=U$4))&gt;0,INDEX(Adulte,MIN(IF((Emplacement=U$4)*($A21&gt;=Début)*($A21&lt;=Fin),ROW(Emplacement)))-1),"")</f>
        <v/>
      </c>
      <c r="V21" s="139" t="str">
        <f t="array" aca="1" ref="V21" ca="1">IF(SUMPRODUCT(($A21&gt;=Début)*($A21&lt;=Fin)*(Emplacement=U$4))&gt;0,INDEX(Enfant,MIN(IF((Emplacement=U$4)*($A21&gt;=Début)*($A21&lt;=Fin),ROW(Emplacement)))-1),"")</f>
        <v/>
      </c>
      <c r="W21" s="140" t="str">
        <f t="array" aca="1" ref="W21" ca="1">IF(SUMPRODUCT(($A21&gt;=Début)*($A21&lt;=Fin)*(Emplacement=U$4))&gt;0,INDEX(Animal,MIN(IF((Emplacement=U$4)*($A21&gt;=Début)*($A21&lt;=Fin),ROW(Emplacement)))-1),"")</f>
        <v/>
      </c>
      <c r="X21" s="138" t="str">
        <f t="array" aca="1" ref="X21" ca="1">IF(SUMPRODUCT(($A21&gt;=Début)*($A21&lt;=Fin)*(Emplacement=X$4))&gt;0,INDEX(Adulte,MIN(IF((Emplacement=X$4)*($A21&gt;=Début)*($A21&lt;=Fin),ROW(Emplacement)))-1),"")</f>
        <v/>
      </c>
      <c r="Y21" s="139" t="str">
        <f t="array" aca="1" ref="Y21" ca="1">IF(SUMPRODUCT(($A21&gt;=Début)*($A21&lt;=Fin)*(Emplacement=X$4))&gt;0,INDEX(Enfant,MIN(IF((Emplacement=X$4)*($A21&gt;=Début)*($A21&lt;=Fin),ROW(Emplacement)))-1),"")</f>
        <v/>
      </c>
      <c r="Z21" s="140" t="str">
        <f t="array" aca="1" ref="Z21" ca="1">IF(SUMPRODUCT(($A21&gt;=Début)*($A21&lt;=Fin)*(Emplacement=X$4))&gt;0,INDEX(Animal,MIN(IF((Emplacement=X$4)*($A21&gt;=Début)*($A21&lt;=Fin),ROW(Emplacement)))-1),"")</f>
        <v/>
      </c>
      <c r="AA21" s="138">
        <f t="array" aca="1" ref="AA21" ca="1">IF(SUMPRODUCT(($A21&gt;=Début)*($A21&lt;=Fin)*(Emplacement=AA$4))&gt;0,INDEX(Adulte,MIN(IF((Emplacement=AA$4)*($A21&gt;=Début)*($A21&lt;=Fin),ROW(Emplacement)))-1),"")</f>
        <v>4</v>
      </c>
      <c r="AB21" s="139">
        <f t="array" aca="1" ref="AB21" ca="1">IF(SUMPRODUCT(($A21&gt;=Début)*($A21&lt;=Fin)*(Emplacement=AA$4))&gt;0,INDEX(Enfant,MIN(IF((Emplacement=AA$4)*($A21&gt;=Début)*($A21&lt;=Fin),ROW(Emplacement)))-1),"")</f>
        <v>0</v>
      </c>
      <c r="AC21" s="140">
        <f t="array" aca="1" ref="AC21" ca="1">IF(SUMPRODUCT(($A21&gt;=Début)*($A21&lt;=Fin)*(Emplacement=AA$4))&gt;0,INDEX(Animal,MIN(IF((Emplacement=AA$4)*($A21&gt;=Début)*($A21&lt;=Fin),ROW(Emplacement)))-1),"")</f>
        <v>0</v>
      </c>
      <c r="AD21" s="138" t="str">
        <f t="array" aca="1" ref="AD21" ca="1">IF(SUMPRODUCT(($A21&gt;=Début)*($A21&lt;=Fin)*(Emplacement=AD$4))&gt;0,INDEX(Adulte,MIN(IF((Emplacement=AD$4)*($A21&gt;=Début)*($A21&lt;=Fin),ROW(Emplacement)))-1),"")</f>
        <v/>
      </c>
      <c r="AE21" s="139" t="str">
        <f t="array" aca="1" ref="AE21" ca="1">IF(SUMPRODUCT(($A21&gt;=Début)*($A21&lt;=Fin)*(Emplacement=AD$4))&gt;0,INDEX(Enfant,MIN(IF((Emplacement=AD$4)*($A21&gt;=Début)*($A21&lt;=Fin),ROW(Emplacement)))-1),"")</f>
        <v/>
      </c>
      <c r="AF21" s="140" t="str">
        <f t="array" aca="1" ref="AF21" ca="1">IF(SUMPRODUCT(($A21&gt;=Début)*($A21&lt;=Fin)*(Emplacement=AD$4))&gt;0,INDEX(Animal,MIN(IF((Emplacement=AD$4)*($A21&gt;=Début)*($A21&lt;=Fin),ROW(Emplacement)))-1),"")</f>
        <v/>
      </c>
      <c r="AG21" s="147"/>
      <c r="AH21" s="147"/>
      <c r="AI21" s="147"/>
      <c r="AJ21" s="147"/>
      <c r="AK21" s="147"/>
      <c r="AL21" s="147"/>
    </row>
    <row r="22" spans="1:38" ht="12" customHeight="1" x14ac:dyDescent="0.25">
      <c r="A22" s="12">
        <f t="shared" si="0"/>
        <v>42752</v>
      </c>
      <c r="B22" s="17">
        <f t="shared" si="1"/>
        <v>42752</v>
      </c>
      <c r="C22" s="138" t="str">
        <f t="array" aca="1" ref="C22" ca="1">IF(SUMPRODUCT(($A22&gt;=Début)*($A22&lt;=Fin)*(Emplacement=C$4))&gt;0,INDEX(Adulte,MIN(IF((Emplacement=C$4)*($A22&gt;=Début)*($A22&lt;=Fin),ROW(Emplacement)))-1),"")</f>
        <v/>
      </c>
      <c r="D22" s="139" t="str">
        <f t="array" aca="1" ref="D22" ca="1">IF(SUMPRODUCT(($A22&gt;=Début)*($A22&lt;=Fin)*(Emplacement=C$4))&gt;0,INDEX(Enfant,MIN(IF((Emplacement=C$4)*($A22&gt;=Début)*($A22&lt;=Fin),ROW(Emplacement)))-1),"")</f>
        <v/>
      </c>
      <c r="E22" s="140" t="str">
        <f t="array" aca="1" ref="E22" ca="1">IF(SUMPRODUCT(($A22&gt;=Début)*($A22&lt;=Fin)*(Emplacement=C$4))&gt;0,INDEX(Animal,MIN(IF((Emplacement=C$4)*($A22&gt;=Début)*($A22&lt;=Fin),ROW(Emplacement)))-1),"")</f>
        <v/>
      </c>
      <c r="F22" s="138" t="str">
        <f t="array" aca="1" ref="F22" ca="1">IF(SUMPRODUCT(($A22&gt;=Début)*($A22&lt;=Fin)*(Emplacement=F$4))&gt;0,INDEX(Adulte,MIN(IF((Emplacement=F$4)*($A22&gt;=Début)*($A22&lt;=Fin),ROW(Emplacement)))-1),"")</f>
        <v/>
      </c>
      <c r="G22" s="139" t="str">
        <f t="array" aca="1" ref="G22" ca="1">IF(SUMPRODUCT(($A22&gt;=Début)*($A22&lt;=Fin)*(Emplacement=F$4))&gt;0,INDEX(Enfant,MIN(IF((Emplacement=F$4)*($A22&gt;=Début)*($A22&lt;=Fin),ROW(Emplacement)))-1),"")</f>
        <v/>
      </c>
      <c r="H22" s="140" t="str">
        <f t="array" aca="1" ref="H22" ca="1">IF(SUMPRODUCT(($A22&gt;=Début)*($A22&lt;=Fin)*(Emplacement=F$4))&gt;0,INDEX(Animal,MIN(IF((Emplacement=F$4)*($A22&gt;=Début)*($A22&lt;=Fin),ROW(Emplacement)))-1),"")</f>
        <v/>
      </c>
      <c r="I22" s="138" t="str">
        <f t="array" aca="1" ref="I22" ca="1">IF(SUMPRODUCT(($A22&gt;=Début)*($A22&lt;=Fin)*(Emplacement=I$4))&gt;0,INDEX(Adulte,MIN(IF((Emplacement=I$4)*($A22&gt;=Début)*($A22&lt;=Fin),ROW(Emplacement)))-1),"")</f>
        <v/>
      </c>
      <c r="J22" s="139" t="str">
        <f t="array" aca="1" ref="J22" ca="1">IF(SUMPRODUCT(($A22&gt;=Début)*($A22&lt;=Fin)*(Emplacement=I$4))&gt;0,INDEX(Enfant,MIN(IF((Emplacement=I$4)*($A22&gt;=Début)*($A22&lt;=Fin),ROW(Emplacement)))-1),"")</f>
        <v/>
      </c>
      <c r="K22" s="140" t="str">
        <f t="array" aca="1" ref="K22" ca="1">IF(SUMPRODUCT(($A22&gt;=Début)*($A22&lt;=Fin)*(Emplacement=I$4))&gt;0,INDEX(Animal,MIN(IF((Emplacement=I$4)*($A22&gt;=Début)*($A22&lt;=Fin),ROW(Emplacement)))-1),"")</f>
        <v/>
      </c>
      <c r="L22" s="138">
        <f t="array" aca="1" ref="L22" ca="1">IF(SUMPRODUCT(($A22&gt;=Début)*($A22&lt;=Fin)*(Emplacement=L$4))&gt;0,INDEX(Adulte,MIN(IF((Emplacement=L$4)*($A22&gt;=Début)*($A22&lt;=Fin),ROW(Emplacement)))-1),"")</f>
        <v>4</v>
      </c>
      <c r="M22" s="139">
        <f t="array" aca="1" ref="M22" ca="1">IF(SUMPRODUCT(($A22&gt;=Début)*($A22&lt;=Fin)*(Emplacement=L$4))&gt;0,INDEX(Enfant,MIN(IF((Emplacement=L$4)*($A22&gt;=Début)*($A22&lt;=Fin),ROW(Emplacement)))-1),"")</f>
        <v>0</v>
      </c>
      <c r="N22" s="140">
        <f t="array" aca="1" ref="N22" ca="1">IF(SUMPRODUCT(($A22&gt;=Début)*($A22&lt;=Fin)*(Emplacement=L$4))&gt;0,INDEX(Animal,MIN(IF((Emplacement=L$4)*($A22&gt;=Début)*($A22&lt;=Fin),ROW(Emplacement)))-1),"")</f>
        <v>0</v>
      </c>
      <c r="O22" s="138" t="str">
        <f t="array" aca="1" ref="O22" ca="1">IF(SUMPRODUCT(($A22&gt;=Début)*($A22&lt;=Fin)*(Emplacement=O$4))&gt;0,INDEX(Adulte,MIN(IF((Emplacement=O$4)*($A22&gt;=Début)*($A22&lt;=Fin),ROW(Emplacement)))-1),"")</f>
        <v/>
      </c>
      <c r="P22" s="139" t="str">
        <f t="array" aca="1" ref="P22" ca="1">IF(SUMPRODUCT(($A22&gt;=Début)*($A22&lt;=Fin)*(Emplacement=O$4))&gt;0,INDEX(Enfant,MIN(IF((Emplacement=O$4)*($A22&gt;=Début)*($A22&lt;=Fin),ROW(Emplacement)))-1),"")</f>
        <v/>
      </c>
      <c r="Q22" s="140" t="str">
        <f t="array" aca="1" ref="Q22" ca="1">IF(SUMPRODUCT(($A22&gt;=Début)*($A22&lt;=Fin)*(Emplacement=O$4))&gt;0,INDEX(Animal,MIN(IF((Emplacement=O$4)*($A22&gt;=Début)*($A22&lt;=Fin),ROW(Emplacement)))-1),"")</f>
        <v/>
      </c>
      <c r="R22" s="138" t="str">
        <f t="array" aca="1" ref="R22" ca="1">IF(SUMPRODUCT(($A22&gt;=Début)*($A22&lt;=Fin)*(Emplacement=R$4))&gt;0,INDEX(Adulte,MIN(IF((Emplacement=R$4)*($A22&gt;=Début)*($A22&lt;=Fin),ROW(Emplacement)))-1),"")</f>
        <v/>
      </c>
      <c r="S22" s="139" t="str">
        <f t="array" aca="1" ref="S22" ca="1">IF(SUMPRODUCT(($A22&gt;=Début)*($A22&lt;=Fin)*(Emplacement=R$4))&gt;0,INDEX(Enfant,MIN(IF((Emplacement=R$4)*($A22&gt;=Début)*($A22&lt;=Fin),ROW(Emplacement)))-1),"")</f>
        <v/>
      </c>
      <c r="T22" s="140" t="str">
        <f t="array" aca="1" ref="T22" ca="1">IF(SUMPRODUCT(($A22&gt;=Début)*($A22&lt;=Fin)*(Emplacement=R$4))&gt;0,INDEX(Animal,MIN(IF((Emplacement=R$4)*($A22&gt;=Début)*($A22&lt;=Fin),ROW(Emplacement)))-1),"")</f>
        <v/>
      </c>
      <c r="U22" s="138" t="str">
        <f t="array" aca="1" ref="U22" ca="1">IF(SUMPRODUCT(($A22&gt;=Début)*($A22&lt;=Fin)*(Emplacement=U$4))&gt;0,INDEX(Adulte,MIN(IF((Emplacement=U$4)*($A22&gt;=Début)*($A22&lt;=Fin),ROW(Emplacement)))-1),"")</f>
        <v/>
      </c>
      <c r="V22" s="139" t="str">
        <f t="array" aca="1" ref="V22" ca="1">IF(SUMPRODUCT(($A22&gt;=Début)*($A22&lt;=Fin)*(Emplacement=U$4))&gt;0,INDEX(Enfant,MIN(IF((Emplacement=U$4)*($A22&gt;=Début)*($A22&lt;=Fin),ROW(Emplacement)))-1),"")</f>
        <v/>
      </c>
      <c r="W22" s="140" t="str">
        <f t="array" aca="1" ref="W22" ca="1">IF(SUMPRODUCT(($A22&gt;=Début)*($A22&lt;=Fin)*(Emplacement=U$4))&gt;0,INDEX(Animal,MIN(IF((Emplacement=U$4)*($A22&gt;=Début)*($A22&lt;=Fin),ROW(Emplacement)))-1),"")</f>
        <v/>
      </c>
      <c r="X22" s="138" t="str">
        <f t="array" aca="1" ref="X22" ca="1">IF(SUMPRODUCT(($A22&gt;=Début)*($A22&lt;=Fin)*(Emplacement=X$4))&gt;0,INDEX(Adulte,MIN(IF((Emplacement=X$4)*($A22&gt;=Début)*($A22&lt;=Fin),ROW(Emplacement)))-1),"")</f>
        <v/>
      </c>
      <c r="Y22" s="139" t="str">
        <f t="array" aca="1" ref="Y22" ca="1">IF(SUMPRODUCT(($A22&gt;=Début)*($A22&lt;=Fin)*(Emplacement=X$4))&gt;0,INDEX(Enfant,MIN(IF((Emplacement=X$4)*($A22&gt;=Début)*($A22&lt;=Fin),ROW(Emplacement)))-1),"")</f>
        <v/>
      </c>
      <c r="Z22" s="140" t="str">
        <f t="array" aca="1" ref="Z22" ca="1">IF(SUMPRODUCT(($A22&gt;=Début)*($A22&lt;=Fin)*(Emplacement=X$4))&gt;0,INDEX(Animal,MIN(IF((Emplacement=X$4)*($A22&gt;=Début)*($A22&lt;=Fin),ROW(Emplacement)))-1),"")</f>
        <v/>
      </c>
      <c r="AA22" s="138">
        <f t="array" aca="1" ref="AA22" ca="1">IF(SUMPRODUCT(($A22&gt;=Début)*($A22&lt;=Fin)*(Emplacement=AA$4))&gt;0,INDEX(Adulte,MIN(IF((Emplacement=AA$4)*($A22&gt;=Début)*($A22&lt;=Fin),ROW(Emplacement)))-1),"")</f>
        <v>4</v>
      </c>
      <c r="AB22" s="139">
        <f t="array" aca="1" ref="AB22" ca="1">IF(SUMPRODUCT(($A22&gt;=Début)*($A22&lt;=Fin)*(Emplacement=AA$4))&gt;0,INDEX(Enfant,MIN(IF((Emplacement=AA$4)*($A22&gt;=Début)*($A22&lt;=Fin),ROW(Emplacement)))-1),"")</f>
        <v>0</v>
      </c>
      <c r="AC22" s="140">
        <f t="array" aca="1" ref="AC22" ca="1">IF(SUMPRODUCT(($A22&gt;=Début)*($A22&lt;=Fin)*(Emplacement=AA$4))&gt;0,INDEX(Animal,MIN(IF((Emplacement=AA$4)*($A22&gt;=Début)*($A22&lt;=Fin),ROW(Emplacement)))-1),"")</f>
        <v>0</v>
      </c>
      <c r="AD22" s="138" t="str">
        <f t="array" aca="1" ref="AD22" ca="1">IF(SUMPRODUCT(($A22&gt;=Début)*($A22&lt;=Fin)*(Emplacement=AD$4))&gt;0,INDEX(Adulte,MIN(IF((Emplacement=AD$4)*($A22&gt;=Début)*($A22&lt;=Fin),ROW(Emplacement)))-1),"")</f>
        <v/>
      </c>
      <c r="AE22" s="139" t="str">
        <f t="array" aca="1" ref="AE22" ca="1">IF(SUMPRODUCT(($A22&gt;=Début)*($A22&lt;=Fin)*(Emplacement=AD$4))&gt;0,INDEX(Enfant,MIN(IF((Emplacement=AD$4)*($A22&gt;=Début)*($A22&lt;=Fin),ROW(Emplacement)))-1),"")</f>
        <v/>
      </c>
      <c r="AF22" s="140" t="str">
        <f t="array" aca="1" ref="AF22" ca="1">IF(SUMPRODUCT(($A22&gt;=Début)*($A22&lt;=Fin)*(Emplacement=AD$4))&gt;0,INDEX(Animal,MIN(IF((Emplacement=AD$4)*($A22&gt;=Début)*($A22&lt;=Fin),ROW(Emplacement)))-1),"")</f>
        <v/>
      </c>
      <c r="AG22" s="147"/>
      <c r="AH22" s="147"/>
      <c r="AI22" s="147"/>
      <c r="AJ22" s="147"/>
      <c r="AK22" s="147"/>
      <c r="AL22" s="147"/>
    </row>
    <row r="23" spans="1:38" ht="12" customHeight="1" x14ac:dyDescent="0.25">
      <c r="A23" s="12">
        <f t="shared" si="0"/>
        <v>42753</v>
      </c>
      <c r="B23" s="17">
        <f t="shared" si="1"/>
        <v>42753</v>
      </c>
      <c r="C23" s="138" t="str">
        <f t="array" aca="1" ref="C23" ca="1">IF(SUMPRODUCT(($A23&gt;=Début)*($A23&lt;=Fin)*(Emplacement=C$4))&gt;0,INDEX(Adulte,MIN(IF((Emplacement=C$4)*($A23&gt;=Début)*($A23&lt;=Fin),ROW(Emplacement)))-1),"")</f>
        <v/>
      </c>
      <c r="D23" s="139" t="str">
        <f t="array" aca="1" ref="D23" ca="1">IF(SUMPRODUCT(($A23&gt;=Début)*($A23&lt;=Fin)*(Emplacement=C$4))&gt;0,INDEX(Enfant,MIN(IF((Emplacement=C$4)*($A23&gt;=Début)*($A23&lt;=Fin),ROW(Emplacement)))-1),"")</f>
        <v/>
      </c>
      <c r="E23" s="140" t="str">
        <f t="array" aca="1" ref="E23" ca="1">IF(SUMPRODUCT(($A23&gt;=Début)*($A23&lt;=Fin)*(Emplacement=C$4))&gt;0,INDEX(Animal,MIN(IF((Emplacement=C$4)*($A23&gt;=Début)*($A23&lt;=Fin),ROW(Emplacement)))-1),"")</f>
        <v/>
      </c>
      <c r="F23" s="138" t="str">
        <f t="array" aca="1" ref="F23" ca="1">IF(SUMPRODUCT(($A23&gt;=Début)*($A23&lt;=Fin)*(Emplacement=F$4))&gt;0,INDEX(Adulte,MIN(IF((Emplacement=F$4)*($A23&gt;=Début)*($A23&lt;=Fin),ROW(Emplacement)))-1),"")</f>
        <v/>
      </c>
      <c r="G23" s="139" t="str">
        <f t="array" aca="1" ref="G23" ca="1">IF(SUMPRODUCT(($A23&gt;=Début)*($A23&lt;=Fin)*(Emplacement=F$4))&gt;0,INDEX(Enfant,MIN(IF((Emplacement=F$4)*($A23&gt;=Début)*($A23&lt;=Fin),ROW(Emplacement)))-1),"")</f>
        <v/>
      </c>
      <c r="H23" s="140" t="str">
        <f t="array" aca="1" ref="H23" ca="1">IF(SUMPRODUCT(($A23&gt;=Début)*($A23&lt;=Fin)*(Emplacement=F$4))&gt;0,INDEX(Animal,MIN(IF((Emplacement=F$4)*($A23&gt;=Début)*($A23&lt;=Fin),ROW(Emplacement)))-1),"")</f>
        <v/>
      </c>
      <c r="I23" s="138" t="str">
        <f t="array" aca="1" ref="I23" ca="1">IF(SUMPRODUCT(($A23&gt;=Début)*($A23&lt;=Fin)*(Emplacement=I$4))&gt;0,INDEX(Adulte,MIN(IF((Emplacement=I$4)*($A23&gt;=Début)*($A23&lt;=Fin),ROW(Emplacement)))-1),"")</f>
        <v/>
      </c>
      <c r="J23" s="139" t="str">
        <f t="array" aca="1" ref="J23" ca="1">IF(SUMPRODUCT(($A23&gt;=Début)*($A23&lt;=Fin)*(Emplacement=I$4))&gt;0,INDEX(Enfant,MIN(IF((Emplacement=I$4)*($A23&gt;=Début)*($A23&lt;=Fin),ROW(Emplacement)))-1),"")</f>
        <v/>
      </c>
      <c r="K23" s="140" t="str">
        <f t="array" aca="1" ref="K23" ca="1">IF(SUMPRODUCT(($A23&gt;=Début)*($A23&lt;=Fin)*(Emplacement=I$4))&gt;0,INDEX(Animal,MIN(IF((Emplacement=I$4)*($A23&gt;=Début)*($A23&lt;=Fin),ROW(Emplacement)))-1),"")</f>
        <v/>
      </c>
      <c r="L23" s="138">
        <f t="array" aca="1" ref="L23" ca="1">IF(SUMPRODUCT(($A23&gt;=Début)*($A23&lt;=Fin)*(Emplacement=L$4))&gt;0,INDEX(Adulte,MIN(IF((Emplacement=L$4)*($A23&gt;=Début)*($A23&lt;=Fin),ROW(Emplacement)))-1),"")</f>
        <v>4</v>
      </c>
      <c r="M23" s="139">
        <f t="array" aca="1" ref="M23" ca="1">IF(SUMPRODUCT(($A23&gt;=Début)*($A23&lt;=Fin)*(Emplacement=L$4))&gt;0,INDEX(Enfant,MIN(IF((Emplacement=L$4)*($A23&gt;=Début)*($A23&lt;=Fin),ROW(Emplacement)))-1),"")</f>
        <v>0</v>
      </c>
      <c r="N23" s="140">
        <f t="array" aca="1" ref="N23" ca="1">IF(SUMPRODUCT(($A23&gt;=Début)*($A23&lt;=Fin)*(Emplacement=L$4))&gt;0,INDEX(Animal,MIN(IF((Emplacement=L$4)*($A23&gt;=Début)*($A23&lt;=Fin),ROW(Emplacement)))-1),"")</f>
        <v>0</v>
      </c>
      <c r="O23" s="138" t="str">
        <f t="array" aca="1" ref="O23" ca="1">IF(SUMPRODUCT(($A23&gt;=Début)*($A23&lt;=Fin)*(Emplacement=O$4))&gt;0,INDEX(Adulte,MIN(IF((Emplacement=O$4)*($A23&gt;=Début)*($A23&lt;=Fin),ROW(Emplacement)))-1),"")</f>
        <v/>
      </c>
      <c r="P23" s="139" t="str">
        <f t="array" aca="1" ref="P23" ca="1">IF(SUMPRODUCT(($A23&gt;=Début)*($A23&lt;=Fin)*(Emplacement=O$4))&gt;0,INDEX(Enfant,MIN(IF((Emplacement=O$4)*($A23&gt;=Début)*($A23&lt;=Fin),ROW(Emplacement)))-1),"")</f>
        <v/>
      </c>
      <c r="Q23" s="140" t="str">
        <f t="array" aca="1" ref="Q23" ca="1">IF(SUMPRODUCT(($A23&gt;=Début)*($A23&lt;=Fin)*(Emplacement=O$4))&gt;0,INDEX(Animal,MIN(IF((Emplacement=O$4)*($A23&gt;=Début)*($A23&lt;=Fin),ROW(Emplacement)))-1),"")</f>
        <v/>
      </c>
      <c r="R23" s="138" t="str">
        <f t="array" aca="1" ref="R23" ca="1">IF(SUMPRODUCT(($A23&gt;=Début)*($A23&lt;=Fin)*(Emplacement=R$4))&gt;0,INDEX(Adulte,MIN(IF((Emplacement=R$4)*($A23&gt;=Début)*($A23&lt;=Fin),ROW(Emplacement)))-1),"")</f>
        <v/>
      </c>
      <c r="S23" s="139" t="str">
        <f t="array" aca="1" ref="S23" ca="1">IF(SUMPRODUCT(($A23&gt;=Début)*($A23&lt;=Fin)*(Emplacement=R$4))&gt;0,INDEX(Enfant,MIN(IF((Emplacement=R$4)*($A23&gt;=Début)*($A23&lt;=Fin),ROW(Emplacement)))-1),"")</f>
        <v/>
      </c>
      <c r="T23" s="140" t="str">
        <f t="array" aca="1" ref="T23" ca="1">IF(SUMPRODUCT(($A23&gt;=Début)*($A23&lt;=Fin)*(Emplacement=R$4))&gt;0,INDEX(Animal,MIN(IF((Emplacement=R$4)*($A23&gt;=Début)*($A23&lt;=Fin),ROW(Emplacement)))-1),"")</f>
        <v/>
      </c>
      <c r="U23" s="138" t="str">
        <f t="array" aca="1" ref="U23" ca="1">IF(SUMPRODUCT(($A23&gt;=Début)*($A23&lt;=Fin)*(Emplacement=U$4))&gt;0,INDEX(Adulte,MIN(IF((Emplacement=U$4)*($A23&gt;=Début)*($A23&lt;=Fin),ROW(Emplacement)))-1),"")</f>
        <v/>
      </c>
      <c r="V23" s="139" t="str">
        <f t="array" aca="1" ref="V23" ca="1">IF(SUMPRODUCT(($A23&gt;=Début)*($A23&lt;=Fin)*(Emplacement=U$4))&gt;0,INDEX(Enfant,MIN(IF((Emplacement=U$4)*($A23&gt;=Début)*($A23&lt;=Fin),ROW(Emplacement)))-1),"")</f>
        <v/>
      </c>
      <c r="W23" s="140" t="str">
        <f t="array" aca="1" ref="W23" ca="1">IF(SUMPRODUCT(($A23&gt;=Début)*($A23&lt;=Fin)*(Emplacement=U$4))&gt;0,INDEX(Animal,MIN(IF((Emplacement=U$4)*($A23&gt;=Début)*($A23&lt;=Fin),ROW(Emplacement)))-1),"")</f>
        <v/>
      </c>
      <c r="X23" s="138" t="str">
        <f t="array" aca="1" ref="X23" ca="1">IF(SUMPRODUCT(($A23&gt;=Début)*($A23&lt;=Fin)*(Emplacement=X$4))&gt;0,INDEX(Adulte,MIN(IF((Emplacement=X$4)*($A23&gt;=Début)*($A23&lt;=Fin),ROW(Emplacement)))-1),"")</f>
        <v/>
      </c>
      <c r="Y23" s="139" t="str">
        <f t="array" aca="1" ref="Y23" ca="1">IF(SUMPRODUCT(($A23&gt;=Début)*($A23&lt;=Fin)*(Emplacement=X$4))&gt;0,INDEX(Enfant,MIN(IF((Emplacement=X$4)*($A23&gt;=Début)*($A23&lt;=Fin),ROW(Emplacement)))-1),"")</f>
        <v/>
      </c>
      <c r="Z23" s="140" t="str">
        <f t="array" aca="1" ref="Z23" ca="1">IF(SUMPRODUCT(($A23&gt;=Début)*($A23&lt;=Fin)*(Emplacement=X$4))&gt;0,INDEX(Animal,MIN(IF((Emplacement=X$4)*($A23&gt;=Début)*($A23&lt;=Fin),ROW(Emplacement)))-1),"")</f>
        <v/>
      </c>
      <c r="AA23" s="138">
        <f t="array" aca="1" ref="AA23" ca="1">IF(SUMPRODUCT(($A23&gt;=Début)*($A23&lt;=Fin)*(Emplacement=AA$4))&gt;0,INDEX(Adulte,MIN(IF((Emplacement=AA$4)*($A23&gt;=Début)*($A23&lt;=Fin),ROW(Emplacement)))-1),"")</f>
        <v>4</v>
      </c>
      <c r="AB23" s="139">
        <f t="array" aca="1" ref="AB23" ca="1">IF(SUMPRODUCT(($A23&gt;=Début)*($A23&lt;=Fin)*(Emplacement=AA$4))&gt;0,INDEX(Enfant,MIN(IF((Emplacement=AA$4)*($A23&gt;=Début)*($A23&lt;=Fin),ROW(Emplacement)))-1),"")</f>
        <v>0</v>
      </c>
      <c r="AC23" s="140">
        <f t="array" aca="1" ref="AC23" ca="1">IF(SUMPRODUCT(($A23&gt;=Début)*($A23&lt;=Fin)*(Emplacement=AA$4))&gt;0,INDEX(Animal,MIN(IF((Emplacement=AA$4)*($A23&gt;=Début)*($A23&lt;=Fin),ROW(Emplacement)))-1),"")</f>
        <v>0</v>
      </c>
      <c r="AD23" s="138" t="str">
        <f t="array" aca="1" ref="AD23" ca="1">IF(SUMPRODUCT(($A23&gt;=Début)*($A23&lt;=Fin)*(Emplacement=AD$4))&gt;0,INDEX(Adulte,MIN(IF((Emplacement=AD$4)*($A23&gt;=Début)*($A23&lt;=Fin),ROW(Emplacement)))-1),"")</f>
        <v/>
      </c>
      <c r="AE23" s="139" t="str">
        <f t="array" aca="1" ref="AE23" ca="1">IF(SUMPRODUCT(($A23&gt;=Début)*($A23&lt;=Fin)*(Emplacement=AD$4))&gt;0,INDEX(Enfant,MIN(IF((Emplacement=AD$4)*($A23&gt;=Début)*($A23&lt;=Fin),ROW(Emplacement)))-1),"")</f>
        <v/>
      </c>
      <c r="AF23" s="140" t="str">
        <f t="array" aca="1" ref="AF23" ca="1">IF(SUMPRODUCT(($A23&gt;=Début)*($A23&lt;=Fin)*(Emplacement=AD$4))&gt;0,INDEX(Animal,MIN(IF((Emplacement=AD$4)*($A23&gt;=Début)*($A23&lt;=Fin),ROW(Emplacement)))-1),"")</f>
        <v/>
      </c>
      <c r="AG23" s="147"/>
      <c r="AH23" s="147"/>
      <c r="AI23" s="147"/>
      <c r="AJ23" s="147"/>
      <c r="AK23" s="147"/>
      <c r="AL23" s="147"/>
    </row>
    <row r="24" spans="1:38" ht="12" customHeight="1" x14ac:dyDescent="0.25">
      <c r="A24" s="12">
        <f t="shared" si="0"/>
        <v>42754</v>
      </c>
      <c r="B24" s="17">
        <f t="shared" si="1"/>
        <v>42754</v>
      </c>
      <c r="C24" s="138" t="str">
        <f t="array" aca="1" ref="C24" ca="1">IF(SUMPRODUCT(($A24&gt;=Début)*($A24&lt;=Fin)*(Emplacement=C$4))&gt;0,INDEX(Adulte,MIN(IF((Emplacement=C$4)*($A24&gt;=Début)*($A24&lt;=Fin),ROW(Emplacement)))-1),"")</f>
        <v/>
      </c>
      <c r="D24" s="139" t="str">
        <f t="array" aca="1" ref="D24" ca="1">IF(SUMPRODUCT(($A24&gt;=Début)*($A24&lt;=Fin)*(Emplacement=C$4))&gt;0,INDEX(Enfant,MIN(IF((Emplacement=C$4)*($A24&gt;=Début)*($A24&lt;=Fin),ROW(Emplacement)))-1),"")</f>
        <v/>
      </c>
      <c r="E24" s="140" t="str">
        <f t="array" aca="1" ref="E24" ca="1">IF(SUMPRODUCT(($A24&gt;=Début)*($A24&lt;=Fin)*(Emplacement=C$4))&gt;0,INDEX(Animal,MIN(IF((Emplacement=C$4)*($A24&gt;=Début)*($A24&lt;=Fin),ROW(Emplacement)))-1),"")</f>
        <v/>
      </c>
      <c r="F24" s="138" t="str">
        <f t="array" aca="1" ref="F24" ca="1">IF(SUMPRODUCT(($A24&gt;=Début)*($A24&lt;=Fin)*(Emplacement=F$4))&gt;0,INDEX(Adulte,MIN(IF((Emplacement=F$4)*($A24&gt;=Début)*($A24&lt;=Fin),ROW(Emplacement)))-1),"")</f>
        <v/>
      </c>
      <c r="G24" s="139" t="str">
        <f t="array" aca="1" ref="G24" ca="1">IF(SUMPRODUCT(($A24&gt;=Début)*($A24&lt;=Fin)*(Emplacement=F$4))&gt;0,INDEX(Enfant,MIN(IF((Emplacement=F$4)*($A24&gt;=Début)*($A24&lt;=Fin),ROW(Emplacement)))-1),"")</f>
        <v/>
      </c>
      <c r="H24" s="140" t="str">
        <f t="array" aca="1" ref="H24" ca="1">IF(SUMPRODUCT(($A24&gt;=Début)*($A24&lt;=Fin)*(Emplacement=F$4))&gt;0,INDEX(Animal,MIN(IF((Emplacement=F$4)*($A24&gt;=Début)*($A24&lt;=Fin),ROW(Emplacement)))-1),"")</f>
        <v/>
      </c>
      <c r="I24" s="138" t="str">
        <f t="array" aca="1" ref="I24" ca="1">IF(SUMPRODUCT(($A24&gt;=Début)*($A24&lt;=Fin)*(Emplacement=I$4))&gt;0,INDEX(Adulte,MIN(IF((Emplacement=I$4)*($A24&gt;=Début)*($A24&lt;=Fin),ROW(Emplacement)))-1),"")</f>
        <v/>
      </c>
      <c r="J24" s="139" t="str">
        <f t="array" aca="1" ref="J24" ca="1">IF(SUMPRODUCT(($A24&gt;=Début)*($A24&lt;=Fin)*(Emplacement=I$4))&gt;0,INDEX(Enfant,MIN(IF((Emplacement=I$4)*($A24&gt;=Début)*($A24&lt;=Fin),ROW(Emplacement)))-1),"")</f>
        <v/>
      </c>
      <c r="K24" s="140" t="str">
        <f t="array" aca="1" ref="K24" ca="1">IF(SUMPRODUCT(($A24&gt;=Début)*($A24&lt;=Fin)*(Emplacement=I$4))&gt;0,INDEX(Animal,MIN(IF((Emplacement=I$4)*($A24&gt;=Début)*($A24&lt;=Fin),ROW(Emplacement)))-1),"")</f>
        <v/>
      </c>
      <c r="L24" s="138">
        <f t="array" aca="1" ref="L24" ca="1">IF(SUMPRODUCT(($A24&gt;=Début)*($A24&lt;=Fin)*(Emplacement=L$4))&gt;0,INDEX(Adulte,MIN(IF((Emplacement=L$4)*($A24&gt;=Début)*($A24&lt;=Fin),ROW(Emplacement)))-1),"")</f>
        <v>4</v>
      </c>
      <c r="M24" s="139">
        <f t="array" aca="1" ref="M24" ca="1">IF(SUMPRODUCT(($A24&gt;=Début)*($A24&lt;=Fin)*(Emplacement=L$4))&gt;0,INDEX(Enfant,MIN(IF((Emplacement=L$4)*($A24&gt;=Début)*($A24&lt;=Fin),ROW(Emplacement)))-1),"")</f>
        <v>0</v>
      </c>
      <c r="N24" s="140">
        <f t="array" aca="1" ref="N24" ca="1">IF(SUMPRODUCT(($A24&gt;=Début)*($A24&lt;=Fin)*(Emplacement=L$4))&gt;0,INDEX(Animal,MIN(IF((Emplacement=L$4)*($A24&gt;=Début)*($A24&lt;=Fin),ROW(Emplacement)))-1),"")</f>
        <v>0</v>
      </c>
      <c r="O24" s="138" t="str">
        <f t="array" aca="1" ref="O24" ca="1">IF(SUMPRODUCT(($A24&gt;=Début)*($A24&lt;=Fin)*(Emplacement=O$4))&gt;0,INDEX(Adulte,MIN(IF((Emplacement=O$4)*($A24&gt;=Début)*($A24&lt;=Fin),ROW(Emplacement)))-1),"")</f>
        <v/>
      </c>
      <c r="P24" s="139" t="str">
        <f t="array" aca="1" ref="P24" ca="1">IF(SUMPRODUCT(($A24&gt;=Début)*($A24&lt;=Fin)*(Emplacement=O$4))&gt;0,INDEX(Enfant,MIN(IF((Emplacement=O$4)*($A24&gt;=Début)*($A24&lt;=Fin),ROW(Emplacement)))-1),"")</f>
        <v/>
      </c>
      <c r="Q24" s="140" t="str">
        <f t="array" aca="1" ref="Q24" ca="1">IF(SUMPRODUCT(($A24&gt;=Début)*($A24&lt;=Fin)*(Emplacement=O$4))&gt;0,INDEX(Animal,MIN(IF((Emplacement=O$4)*($A24&gt;=Début)*($A24&lt;=Fin),ROW(Emplacement)))-1),"")</f>
        <v/>
      </c>
      <c r="R24" s="138" t="str">
        <f t="array" aca="1" ref="R24" ca="1">IF(SUMPRODUCT(($A24&gt;=Début)*($A24&lt;=Fin)*(Emplacement=R$4))&gt;0,INDEX(Adulte,MIN(IF((Emplacement=R$4)*($A24&gt;=Début)*($A24&lt;=Fin),ROW(Emplacement)))-1),"")</f>
        <v/>
      </c>
      <c r="S24" s="139" t="str">
        <f t="array" aca="1" ref="S24" ca="1">IF(SUMPRODUCT(($A24&gt;=Début)*($A24&lt;=Fin)*(Emplacement=R$4))&gt;0,INDEX(Enfant,MIN(IF((Emplacement=R$4)*($A24&gt;=Début)*($A24&lt;=Fin),ROW(Emplacement)))-1),"")</f>
        <v/>
      </c>
      <c r="T24" s="140" t="str">
        <f t="array" aca="1" ref="T24" ca="1">IF(SUMPRODUCT(($A24&gt;=Début)*($A24&lt;=Fin)*(Emplacement=R$4))&gt;0,INDEX(Animal,MIN(IF((Emplacement=R$4)*($A24&gt;=Début)*($A24&lt;=Fin),ROW(Emplacement)))-1),"")</f>
        <v/>
      </c>
      <c r="U24" s="138" t="str">
        <f t="array" aca="1" ref="U24" ca="1">IF(SUMPRODUCT(($A24&gt;=Début)*($A24&lt;=Fin)*(Emplacement=U$4))&gt;0,INDEX(Adulte,MIN(IF((Emplacement=U$4)*($A24&gt;=Début)*($A24&lt;=Fin),ROW(Emplacement)))-1),"")</f>
        <v/>
      </c>
      <c r="V24" s="139" t="str">
        <f t="array" aca="1" ref="V24" ca="1">IF(SUMPRODUCT(($A24&gt;=Début)*($A24&lt;=Fin)*(Emplacement=U$4))&gt;0,INDEX(Enfant,MIN(IF((Emplacement=U$4)*($A24&gt;=Début)*($A24&lt;=Fin),ROW(Emplacement)))-1),"")</f>
        <v/>
      </c>
      <c r="W24" s="140" t="str">
        <f t="array" aca="1" ref="W24" ca="1">IF(SUMPRODUCT(($A24&gt;=Début)*($A24&lt;=Fin)*(Emplacement=U$4))&gt;0,INDEX(Animal,MIN(IF((Emplacement=U$4)*($A24&gt;=Début)*($A24&lt;=Fin),ROW(Emplacement)))-1),"")</f>
        <v/>
      </c>
      <c r="X24" s="138" t="str">
        <f t="array" aca="1" ref="X24" ca="1">IF(SUMPRODUCT(($A24&gt;=Début)*($A24&lt;=Fin)*(Emplacement=X$4))&gt;0,INDEX(Adulte,MIN(IF((Emplacement=X$4)*($A24&gt;=Début)*($A24&lt;=Fin),ROW(Emplacement)))-1),"")</f>
        <v/>
      </c>
      <c r="Y24" s="139" t="str">
        <f t="array" aca="1" ref="Y24" ca="1">IF(SUMPRODUCT(($A24&gt;=Début)*($A24&lt;=Fin)*(Emplacement=X$4))&gt;0,INDEX(Enfant,MIN(IF((Emplacement=X$4)*($A24&gt;=Début)*($A24&lt;=Fin),ROW(Emplacement)))-1),"")</f>
        <v/>
      </c>
      <c r="Z24" s="140" t="str">
        <f t="array" aca="1" ref="Z24" ca="1">IF(SUMPRODUCT(($A24&gt;=Début)*($A24&lt;=Fin)*(Emplacement=X$4))&gt;0,INDEX(Animal,MIN(IF((Emplacement=X$4)*($A24&gt;=Début)*($A24&lt;=Fin),ROW(Emplacement)))-1),"")</f>
        <v/>
      </c>
      <c r="AA24" s="138">
        <f t="array" aca="1" ref="AA24" ca="1">IF(SUMPRODUCT(($A24&gt;=Début)*($A24&lt;=Fin)*(Emplacement=AA$4))&gt;0,INDEX(Adulte,MIN(IF((Emplacement=AA$4)*($A24&gt;=Début)*($A24&lt;=Fin),ROW(Emplacement)))-1),"")</f>
        <v>4</v>
      </c>
      <c r="AB24" s="139">
        <f t="array" aca="1" ref="AB24" ca="1">IF(SUMPRODUCT(($A24&gt;=Début)*($A24&lt;=Fin)*(Emplacement=AA$4))&gt;0,INDEX(Enfant,MIN(IF((Emplacement=AA$4)*($A24&gt;=Début)*($A24&lt;=Fin),ROW(Emplacement)))-1),"")</f>
        <v>0</v>
      </c>
      <c r="AC24" s="140">
        <f t="array" aca="1" ref="AC24" ca="1">IF(SUMPRODUCT(($A24&gt;=Début)*($A24&lt;=Fin)*(Emplacement=AA$4))&gt;0,INDEX(Animal,MIN(IF((Emplacement=AA$4)*($A24&gt;=Début)*($A24&lt;=Fin),ROW(Emplacement)))-1),"")</f>
        <v>0</v>
      </c>
      <c r="AD24" s="138" t="str">
        <f t="array" aca="1" ref="AD24" ca="1">IF(SUMPRODUCT(($A24&gt;=Début)*($A24&lt;=Fin)*(Emplacement=AD$4))&gt;0,INDEX(Adulte,MIN(IF((Emplacement=AD$4)*($A24&gt;=Début)*($A24&lt;=Fin),ROW(Emplacement)))-1),"")</f>
        <v/>
      </c>
      <c r="AE24" s="139" t="str">
        <f t="array" aca="1" ref="AE24" ca="1">IF(SUMPRODUCT(($A24&gt;=Début)*($A24&lt;=Fin)*(Emplacement=AD$4))&gt;0,INDEX(Enfant,MIN(IF((Emplacement=AD$4)*($A24&gt;=Début)*($A24&lt;=Fin),ROW(Emplacement)))-1),"")</f>
        <v/>
      </c>
      <c r="AF24" s="140" t="str">
        <f t="array" aca="1" ref="AF24" ca="1">IF(SUMPRODUCT(($A24&gt;=Début)*($A24&lt;=Fin)*(Emplacement=AD$4))&gt;0,INDEX(Animal,MIN(IF((Emplacement=AD$4)*($A24&gt;=Début)*($A24&lt;=Fin),ROW(Emplacement)))-1),"")</f>
        <v/>
      </c>
      <c r="AG24" s="147"/>
      <c r="AH24" s="147"/>
      <c r="AI24" s="147"/>
      <c r="AJ24" s="147"/>
      <c r="AK24" s="147"/>
      <c r="AL24" s="147"/>
    </row>
    <row r="25" spans="1:38" ht="12" customHeight="1" x14ac:dyDescent="0.25">
      <c r="A25" s="12">
        <f t="shared" si="0"/>
        <v>42755</v>
      </c>
      <c r="B25" s="17">
        <f t="shared" si="1"/>
        <v>42755</v>
      </c>
      <c r="C25" s="138" t="str">
        <f t="array" aca="1" ref="C25" ca="1">IF(SUMPRODUCT(($A25&gt;=Début)*($A25&lt;=Fin)*(Emplacement=C$4))&gt;0,INDEX(Adulte,MIN(IF((Emplacement=C$4)*($A25&gt;=Début)*($A25&lt;=Fin),ROW(Emplacement)))-1),"")</f>
        <v/>
      </c>
      <c r="D25" s="139" t="str">
        <f t="array" aca="1" ref="D25" ca="1">IF(SUMPRODUCT(($A25&gt;=Début)*($A25&lt;=Fin)*(Emplacement=C$4))&gt;0,INDEX(Enfant,MIN(IF((Emplacement=C$4)*($A25&gt;=Début)*($A25&lt;=Fin),ROW(Emplacement)))-1),"")</f>
        <v/>
      </c>
      <c r="E25" s="140" t="str">
        <f t="array" aca="1" ref="E25" ca="1">IF(SUMPRODUCT(($A25&gt;=Début)*($A25&lt;=Fin)*(Emplacement=C$4))&gt;0,INDEX(Animal,MIN(IF((Emplacement=C$4)*($A25&gt;=Début)*($A25&lt;=Fin),ROW(Emplacement)))-1),"")</f>
        <v/>
      </c>
      <c r="F25" s="138" t="str">
        <f t="array" aca="1" ref="F25" ca="1">IF(SUMPRODUCT(($A25&gt;=Début)*($A25&lt;=Fin)*(Emplacement=F$4))&gt;0,INDEX(Adulte,MIN(IF((Emplacement=F$4)*($A25&gt;=Début)*($A25&lt;=Fin),ROW(Emplacement)))-1),"")</f>
        <v/>
      </c>
      <c r="G25" s="139" t="str">
        <f t="array" aca="1" ref="G25" ca="1">IF(SUMPRODUCT(($A25&gt;=Début)*($A25&lt;=Fin)*(Emplacement=F$4))&gt;0,INDEX(Enfant,MIN(IF((Emplacement=F$4)*($A25&gt;=Début)*($A25&lt;=Fin),ROW(Emplacement)))-1),"")</f>
        <v/>
      </c>
      <c r="H25" s="140" t="str">
        <f t="array" aca="1" ref="H25" ca="1">IF(SUMPRODUCT(($A25&gt;=Début)*($A25&lt;=Fin)*(Emplacement=F$4))&gt;0,INDEX(Animal,MIN(IF((Emplacement=F$4)*($A25&gt;=Début)*($A25&lt;=Fin),ROW(Emplacement)))-1),"")</f>
        <v/>
      </c>
      <c r="I25" s="138" t="str">
        <f t="array" aca="1" ref="I25" ca="1">IF(SUMPRODUCT(($A25&gt;=Début)*($A25&lt;=Fin)*(Emplacement=I$4))&gt;0,INDEX(Adulte,MIN(IF((Emplacement=I$4)*($A25&gt;=Début)*($A25&lt;=Fin),ROW(Emplacement)))-1),"")</f>
        <v/>
      </c>
      <c r="J25" s="139" t="str">
        <f t="array" aca="1" ref="J25" ca="1">IF(SUMPRODUCT(($A25&gt;=Début)*($A25&lt;=Fin)*(Emplacement=I$4))&gt;0,INDEX(Enfant,MIN(IF((Emplacement=I$4)*($A25&gt;=Début)*($A25&lt;=Fin),ROW(Emplacement)))-1),"")</f>
        <v/>
      </c>
      <c r="K25" s="140" t="str">
        <f t="array" aca="1" ref="K25" ca="1">IF(SUMPRODUCT(($A25&gt;=Début)*($A25&lt;=Fin)*(Emplacement=I$4))&gt;0,INDEX(Animal,MIN(IF((Emplacement=I$4)*($A25&gt;=Début)*($A25&lt;=Fin),ROW(Emplacement)))-1),"")</f>
        <v/>
      </c>
      <c r="L25" s="138">
        <f t="array" aca="1" ref="L25" ca="1">IF(SUMPRODUCT(($A25&gt;=Début)*($A25&lt;=Fin)*(Emplacement=L$4))&gt;0,INDEX(Adulte,MIN(IF((Emplacement=L$4)*($A25&gt;=Début)*($A25&lt;=Fin),ROW(Emplacement)))-1),"")</f>
        <v>4</v>
      </c>
      <c r="M25" s="139">
        <f t="array" aca="1" ref="M25" ca="1">IF(SUMPRODUCT(($A25&gt;=Début)*($A25&lt;=Fin)*(Emplacement=L$4))&gt;0,INDEX(Enfant,MIN(IF((Emplacement=L$4)*($A25&gt;=Début)*($A25&lt;=Fin),ROW(Emplacement)))-1),"")</f>
        <v>0</v>
      </c>
      <c r="N25" s="140">
        <f t="array" aca="1" ref="N25" ca="1">IF(SUMPRODUCT(($A25&gt;=Début)*($A25&lt;=Fin)*(Emplacement=L$4))&gt;0,INDEX(Animal,MIN(IF((Emplacement=L$4)*($A25&gt;=Début)*($A25&lt;=Fin),ROW(Emplacement)))-1),"")</f>
        <v>0</v>
      </c>
      <c r="O25" s="138" t="str">
        <f t="array" aca="1" ref="O25" ca="1">IF(SUMPRODUCT(($A25&gt;=Début)*($A25&lt;=Fin)*(Emplacement=O$4))&gt;0,INDEX(Adulte,MIN(IF((Emplacement=O$4)*($A25&gt;=Début)*($A25&lt;=Fin),ROW(Emplacement)))-1),"")</f>
        <v/>
      </c>
      <c r="P25" s="139" t="str">
        <f t="array" aca="1" ref="P25" ca="1">IF(SUMPRODUCT(($A25&gt;=Début)*($A25&lt;=Fin)*(Emplacement=O$4))&gt;0,INDEX(Enfant,MIN(IF((Emplacement=O$4)*($A25&gt;=Début)*($A25&lt;=Fin),ROW(Emplacement)))-1),"")</f>
        <v/>
      </c>
      <c r="Q25" s="140" t="str">
        <f t="array" aca="1" ref="Q25" ca="1">IF(SUMPRODUCT(($A25&gt;=Début)*($A25&lt;=Fin)*(Emplacement=O$4))&gt;0,INDEX(Animal,MIN(IF((Emplacement=O$4)*($A25&gt;=Début)*($A25&lt;=Fin),ROW(Emplacement)))-1),"")</f>
        <v/>
      </c>
      <c r="R25" s="138" t="str">
        <f t="array" aca="1" ref="R25" ca="1">IF(SUMPRODUCT(($A25&gt;=Début)*($A25&lt;=Fin)*(Emplacement=R$4))&gt;0,INDEX(Adulte,MIN(IF((Emplacement=R$4)*($A25&gt;=Début)*($A25&lt;=Fin),ROW(Emplacement)))-1),"")</f>
        <v/>
      </c>
      <c r="S25" s="139" t="str">
        <f t="array" aca="1" ref="S25" ca="1">IF(SUMPRODUCT(($A25&gt;=Début)*($A25&lt;=Fin)*(Emplacement=R$4))&gt;0,INDEX(Enfant,MIN(IF((Emplacement=R$4)*($A25&gt;=Début)*($A25&lt;=Fin),ROW(Emplacement)))-1),"")</f>
        <v/>
      </c>
      <c r="T25" s="140" t="str">
        <f t="array" aca="1" ref="T25" ca="1">IF(SUMPRODUCT(($A25&gt;=Début)*($A25&lt;=Fin)*(Emplacement=R$4))&gt;0,INDEX(Animal,MIN(IF((Emplacement=R$4)*($A25&gt;=Début)*($A25&lt;=Fin),ROW(Emplacement)))-1),"")</f>
        <v/>
      </c>
      <c r="U25" s="138" t="str">
        <f t="array" aca="1" ref="U25" ca="1">IF(SUMPRODUCT(($A25&gt;=Début)*($A25&lt;=Fin)*(Emplacement=U$4))&gt;0,INDEX(Adulte,MIN(IF((Emplacement=U$4)*($A25&gt;=Début)*($A25&lt;=Fin),ROW(Emplacement)))-1),"")</f>
        <v/>
      </c>
      <c r="V25" s="139" t="str">
        <f t="array" aca="1" ref="V25" ca="1">IF(SUMPRODUCT(($A25&gt;=Début)*($A25&lt;=Fin)*(Emplacement=U$4))&gt;0,INDEX(Enfant,MIN(IF((Emplacement=U$4)*($A25&gt;=Début)*($A25&lt;=Fin),ROW(Emplacement)))-1),"")</f>
        <v/>
      </c>
      <c r="W25" s="140" t="str">
        <f t="array" aca="1" ref="W25" ca="1">IF(SUMPRODUCT(($A25&gt;=Début)*($A25&lt;=Fin)*(Emplacement=U$4))&gt;0,INDEX(Animal,MIN(IF((Emplacement=U$4)*($A25&gt;=Début)*($A25&lt;=Fin),ROW(Emplacement)))-1),"")</f>
        <v/>
      </c>
      <c r="X25" s="138" t="str">
        <f t="array" aca="1" ref="X25" ca="1">IF(SUMPRODUCT(($A25&gt;=Début)*($A25&lt;=Fin)*(Emplacement=X$4))&gt;0,INDEX(Adulte,MIN(IF((Emplacement=X$4)*($A25&gt;=Début)*($A25&lt;=Fin),ROW(Emplacement)))-1),"")</f>
        <v/>
      </c>
      <c r="Y25" s="139" t="str">
        <f t="array" aca="1" ref="Y25" ca="1">IF(SUMPRODUCT(($A25&gt;=Début)*($A25&lt;=Fin)*(Emplacement=X$4))&gt;0,INDEX(Enfant,MIN(IF((Emplacement=X$4)*($A25&gt;=Début)*($A25&lt;=Fin),ROW(Emplacement)))-1),"")</f>
        <v/>
      </c>
      <c r="Z25" s="140" t="str">
        <f t="array" aca="1" ref="Z25" ca="1">IF(SUMPRODUCT(($A25&gt;=Début)*($A25&lt;=Fin)*(Emplacement=X$4))&gt;0,INDEX(Animal,MIN(IF((Emplacement=X$4)*($A25&gt;=Début)*($A25&lt;=Fin),ROW(Emplacement)))-1),"")</f>
        <v/>
      </c>
      <c r="AA25" s="138">
        <f t="array" aca="1" ref="AA25" ca="1">IF(SUMPRODUCT(($A25&gt;=Début)*($A25&lt;=Fin)*(Emplacement=AA$4))&gt;0,INDEX(Adulte,MIN(IF((Emplacement=AA$4)*($A25&gt;=Début)*($A25&lt;=Fin),ROW(Emplacement)))-1),"")</f>
        <v>4</v>
      </c>
      <c r="AB25" s="139">
        <f t="array" aca="1" ref="AB25" ca="1">IF(SUMPRODUCT(($A25&gt;=Début)*($A25&lt;=Fin)*(Emplacement=AA$4))&gt;0,INDEX(Enfant,MIN(IF((Emplacement=AA$4)*($A25&gt;=Début)*($A25&lt;=Fin),ROW(Emplacement)))-1),"")</f>
        <v>0</v>
      </c>
      <c r="AC25" s="140">
        <f t="array" aca="1" ref="AC25" ca="1">IF(SUMPRODUCT(($A25&gt;=Début)*($A25&lt;=Fin)*(Emplacement=AA$4))&gt;0,INDEX(Animal,MIN(IF((Emplacement=AA$4)*($A25&gt;=Début)*($A25&lt;=Fin),ROW(Emplacement)))-1),"")</f>
        <v>0</v>
      </c>
      <c r="AD25" s="138" t="str">
        <f t="array" aca="1" ref="AD25" ca="1">IF(SUMPRODUCT(($A25&gt;=Début)*($A25&lt;=Fin)*(Emplacement=AD$4))&gt;0,INDEX(Adulte,MIN(IF((Emplacement=AD$4)*($A25&gt;=Début)*($A25&lt;=Fin),ROW(Emplacement)))-1),"")</f>
        <v/>
      </c>
      <c r="AE25" s="139" t="str">
        <f t="array" aca="1" ref="AE25" ca="1">IF(SUMPRODUCT(($A25&gt;=Début)*($A25&lt;=Fin)*(Emplacement=AD$4))&gt;0,INDEX(Enfant,MIN(IF((Emplacement=AD$4)*($A25&gt;=Début)*($A25&lt;=Fin),ROW(Emplacement)))-1),"")</f>
        <v/>
      </c>
      <c r="AF25" s="140" t="str">
        <f t="array" aca="1" ref="AF25" ca="1">IF(SUMPRODUCT(($A25&gt;=Début)*($A25&lt;=Fin)*(Emplacement=AD$4))&gt;0,INDEX(Animal,MIN(IF((Emplacement=AD$4)*($A25&gt;=Début)*($A25&lt;=Fin),ROW(Emplacement)))-1),"")</f>
        <v/>
      </c>
      <c r="AG25" s="147"/>
      <c r="AH25" s="147"/>
      <c r="AI25" s="147"/>
      <c r="AJ25" s="147"/>
      <c r="AK25" s="147"/>
      <c r="AL25" s="147"/>
    </row>
    <row r="26" spans="1:38" ht="12" customHeight="1" x14ac:dyDescent="0.25">
      <c r="A26" s="12">
        <f t="shared" si="0"/>
        <v>42756</v>
      </c>
      <c r="B26" s="17">
        <f t="shared" si="1"/>
        <v>42756</v>
      </c>
      <c r="C26" s="138" t="str">
        <f t="array" aca="1" ref="C26" ca="1">IF(SUMPRODUCT(($A26&gt;=Début)*($A26&lt;=Fin)*(Emplacement=C$4))&gt;0,INDEX(Adulte,MIN(IF((Emplacement=C$4)*($A26&gt;=Début)*($A26&lt;=Fin),ROW(Emplacement)))-1),"")</f>
        <v/>
      </c>
      <c r="D26" s="139" t="str">
        <f t="array" aca="1" ref="D26" ca="1">IF(SUMPRODUCT(($A26&gt;=Début)*($A26&lt;=Fin)*(Emplacement=C$4))&gt;0,INDEX(Enfant,MIN(IF((Emplacement=C$4)*($A26&gt;=Début)*($A26&lt;=Fin),ROW(Emplacement)))-1),"")</f>
        <v/>
      </c>
      <c r="E26" s="140" t="str">
        <f t="array" aca="1" ref="E26" ca="1">IF(SUMPRODUCT(($A26&gt;=Début)*($A26&lt;=Fin)*(Emplacement=C$4))&gt;0,INDEX(Animal,MIN(IF((Emplacement=C$4)*($A26&gt;=Début)*($A26&lt;=Fin),ROW(Emplacement)))-1),"")</f>
        <v/>
      </c>
      <c r="F26" s="138" t="str">
        <f t="array" aca="1" ref="F26" ca="1">IF(SUMPRODUCT(($A26&gt;=Début)*($A26&lt;=Fin)*(Emplacement=F$4))&gt;0,INDEX(Adulte,MIN(IF((Emplacement=F$4)*($A26&gt;=Début)*($A26&lt;=Fin),ROW(Emplacement)))-1),"")</f>
        <v/>
      </c>
      <c r="G26" s="139" t="str">
        <f t="array" aca="1" ref="G26" ca="1">IF(SUMPRODUCT(($A26&gt;=Début)*($A26&lt;=Fin)*(Emplacement=F$4))&gt;0,INDEX(Enfant,MIN(IF((Emplacement=F$4)*($A26&gt;=Début)*($A26&lt;=Fin),ROW(Emplacement)))-1),"")</f>
        <v/>
      </c>
      <c r="H26" s="140" t="str">
        <f t="array" aca="1" ref="H26" ca="1">IF(SUMPRODUCT(($A26&gt;=Début)*($A26&lt;=Fin)*(Emplacement=F$4))&gt;0,INDEX(Animal,MIN(IF((Emplacement=F$4)*($A26&gt;=Début)*($A26&lt;=Fin),ROW(Emplacement)))-1),"")</f>
        <v/>
      </c>
      <c r="I26" s="138" t="str">
        <f t="array" aca="1" ref="I26" ca="1">IF(SUMPRODUCT(($A26&gt;=Début)*($A26&lt;=Fin)*(Emplacement=I$4))&gt;0,INDEX(Adulte,MIN(IF((Emplacement=I$4)*($A26&gt;=Début)*($A26&lt;=Fin),ROW(Emplacement)))-1),"")</f>
        <v/>
      </c>
      <c r="J26" s="139" t="str">
        <f t="array" aca="1" ref="J26" ca="1">IF(SUMPRODUCT(($A26&gt;=Début)*($A26&lt;=Fin)*(Emplacement=I$4))&gt;0,INDEX(Enfant,MIN(IF((Emplacement=I$4)*($A26&gt;=Début)*($A26&lt;=Fin),ROW(Emplacement)))-1),"")</f>
        <v/>
      </c>
      <c r="K26" s="140" t="str">
        <f t="array" aca="1" ref="K26" ca="1">IF(SUMPRODUCT(($A26&gt;=Début)*($A26&lt;=Fin)*(Emplacement=I$4))&gt;0,INDEX(Animal,MIN(IF((Emplacement=I$4)*($A26&gt;=Début)*($A26&lt;=Fin),ROW(Emplacement)))-1),"")</f>
        <v/>
      </c>
      <c r="L26" s="138" t="str">
        <f t="array" aca="1" ref="L26" ca="1">IF(SUMPRODUCT(($A26&gt;=Début)*($A26&lt;=Fin)*(Emplacement=L$4))&gt;0,INDEX(Adulte,MIN(IF((Emplacement=L$4)*($A26&gt;=Début)*($A26&lt;=Fin),ROW(Emplacement)))-1),"")</f>
        <v/>
      </c>
      <c r="M26" s="139" t="str">
        <f t="array" aca="1" ref="M26" ca="1">IF(SUMPRODUCT(($A26&gt;=Début)*($A26&lt;=Fin)*(Emplacement=L$4))&gt;0,INDEX(Enfant,MIN(IF((Emplacement=L$4)*($A26&gt;=Début)*($A26&lt;=Fin),ROW(Emplacement)))-1),"")</f>
        <v/>
      </c>
      <c r="N26" s="140" t="str">
        <f t="array" aca="1" ref="N26" ca="1">IF(SUMPRODUCT(($A26&gt;=Début)*($A26&lt;=Fin)*(Emplacement=L$4))&gt;0,INDEX(Animal,MIN(IF((Emplacement=L$4)*($A26&gt;=Début)*($A26&lt;=Fin),ROW(Emplacement)))-1),"")</f>
        <v/>
      </c>
      <c r="O26" s="138" t="str">
        <f t="array" aca="1" ref="O26" ca="1">IF(SUMPRODUCT(($A26&gt;=Début)*($A26&lt;=Fin)*(Emplacement=O$4))&gt;0,INDEX(Adulte,MIN(IF((Emplacement=O$4)*($A26&gt;=Début)*($A26&lt;=Fin),ROW(Emplacement)))-1),"")</f>
        <v/>
      </c>
      <c r="P26" s="139" t="str">
        <f t="array" aca="1" ref="P26" ca="1">IF(SUMPRODUCT(($A26&gt;=Début)*($A26&lt;=Fin)*(Emplacement=O$4))&gt;0,INDEX(Enfant,MIN(IF((Emplacement=O$4)*($A26&gt;=Début)*($A26&lt;=Fin),ROW(Emplacement)))-1),"")</f>
        <v/>
      </c>
      <c r="Q26" s="140" t="str">
        <f t="array" aca="1" ref="Q26" ca="1">IF(SUMPRODUCT(($A26&gt;=Début)*($A26&lt;=Fin)*(Emplacement=O$4))&gt;0,INDEX(Animal,MIN(IF((Emplacement=O$4)*($A26&gt;=Début)*($A26&lt;=Fin),ROW(Emplacement)))-1),"")</f>
        <v/>
      </c>
      <c r="R26" s="138" t="str">
        <f t="array" aca="1" ref="R26" ca="1">IF(SUMPRODUCT(($A26&gt;=Début)*($A26&lt;=Fin)*(Emplacement=R$4))&gt;0,INDEX(Adulte,MIN(IF((Emplacement=R$4)*($A26&gt;=Début)*($A26&lt;=Fin),ROW(Emplacement)))-1),"")</f>
        <v/>
      </c>
      <c r="S26" s="139" t="str">
        <f t="array" aca="1" ref="S26" ca="1">IF(SUMPRODUCT(($A26&gt;=Début)*($A26&lt;=Fin)*(Emplacement=R$4))&gt;0,INDEX(Enfant,MIN(IF((Emplacement=R$4)*($A26&gt;=Début)*($A26&lt;=Fin),ROW(Emplacement)))-1),"")</f>
        <v/>
      </c>
      <c r="T26" s="140" t="str">
        <f t="array" aca="1" ref="T26" ca="1">IF(SUMPRODUCT(($A26&gt;=Début)*($A26&lt;=Fin)*(Emplacement=R$4))&gt;0,INDEX(Animal,MIN(IF((Emplacement=R$4)*($A26&gt;=Début)*($A26&lt;=Fin),ROW(Emplacement)))-1),"")</f>
        <v/>
      </c>
      <c r="U26" s="138" t="str">
        <f t="array" aca="1" ref="U26" ca="1">IF(SUMPRODUCT(($A26&gt;=Début)*($A26&lt;=Fin)*(Emplacement=U$4))&gt;0,INDEX(Adulte,MIN(IF((Emplacement=U$4)*($A26&gt;=Début)*($A26&lt;=Fin),ROW(Emplacement)))-1),"")</f>
        <v/>
      </c>
      <c r="V26" s="139" t="str">
        <f t="array" aca="1" ref="V26" ca="1">IF(SUMPRODUCT(($A26&gt;=Début)*($A26&lt;=Fin)*(Emplacement=U$4))&gt;0,INDEX(Enfant,MIN(IF((Emplacement=U$4)*($A26&gt;=Début)*($A26&lt;=Fin),ROW(Emplacement)))-1),"")</f>
        <v/>
      </c>
      <c r="W26" s="140" t="str">
        <f t="array" aca="1" ref="W26" ca="1">IF(SUMPRODUCT(($A26&gt;=Début)*($A26&lt;=Fin)*(Emplacement=U$4))&gt;0,INDEX(Animal,MIN(IF((Emplacement=U$4)*($A26&gt;=Début)*($A26&lt;=Fin),ROW(Emplacement)))-1),"")</f>
        <v/>
      </c>
      <c r="X26" s="138" t="str">
        <f t="array" aca="1" ref="X26" ca="1">IF(SUMPRODUCT(($A26&gt;=Début)*($A26&lt;=Fin)*(Emplacement=X$4))&gt;0,INDEX(Adulte,MIN(IF((Emplacement=X$4)*($A26&gt;=Début)*($A26&lt;=Fin),ROW(Emplacement)))-1),"")</f>
        <v/>
      </c>
      <c r="Y26" s="139" t="str">
        <f t="array" aca="1" ref="Y26" ca="1">IF(SUMPRODUCT(($A26&gt;=Début)*($A26&lt;=Fin)*(Emplacement=X$4))&gt;0,INDEX(Enfant,MIN(IF((Emplacement=X$4)*($A26&gt;=Début)*($A26&lt;=Fin),ROW(Emplacement)))-1),"")</f>
        <v/>
      </c>
      <c r="Z26" s="140" t="str">
        <f t="array" aca="1" ref="Z26" ca="1">IF(SUMPRODUCT(($A26&gt;=Début)*($A26&lt;=Fin)*(Emplacement=X$4))&gt;0,INDEX(Animal,MIN(IF((Emplacement=X$4)*($A26&gt;=Début)*($A26&lt;=Fin),ROW(Emplacement)))-1),"")</f>
        <v/>
      </c>
      <c r="AA26" s="138" t="str">
        <f t="array" aca="1" ref="AA26" ca="1">IF(SUMPRODUCT(($A26&gt;=Début)*($A26&lt;=Fin)*(Emplacement=AA$4))&gt;0,INDEX(Adulte,MIN(IF((Emplacement=AA$4)*($A26&gt;=Début)*($A26&lt;=Fin),ROW(Emplacement)))-1),"")</f>
        <v/>
      </c>
      <c r="AB26" s="139" t="str">
        <f t="array" aca="1" ref="AB26" ca="1">IF(SUMPRODUCT(($A26&gt;=Début)*($A26&lt;=Fin)*(Emplacement=AA$4))&gt;0,INDEX(Enfant,MIN(IF((Emplacement=AA$4)*($A26&gt;=Début)*($A26&lt;=Fin),ROW(Emplacement)))-1),"")</f>
        <v/>
      </c>
      <c r="AC26" s="140" t="str">
        <f t="array" aca="1" ref="AC26" ca="1">IF(SUMPRODUCT(($A26&gt;=Début)*($A26&lt;=Fin)*(Emplacement=AA$4))&gt;0,INDEX(Animal,MIN(IF((Emplacement=AA$4)*($A26&gt;=Début)*($A26&lt;=Fin),ROW(Emplacement)))-1),"")</f>
        <v/>
      </c>
      <c r="AD26" s="138" t="str">
        <f t="array" aca="1" ref="AD26" ca="1">IF(SUMPRODUCT(($A26&gt;=Début)*($A26&lt;=Fin)*(Emplacement=AD$4))&gt;0,INDEX(Adulte,MIN(IF((Emplacement=AD$4)*($A26&gt;=Début)*($A26&lt;=Fin),ROW(Emplacement)))-1),"")</f>
        <v/>
      </c>
      <c r="AE26" s="139" t="str">
        <f t="array" aca="1" ref="AE26" ca="1">IF(SUMPRODUCT(($A26&gt;=Début)*($A26&lt;=Fin)*(Emplacement=AD$4))&gt;0,INDEX(Enfant,MIN(IF((Emplacement=AD$4)*($A26&gt;=Début)*($A26&lt;=Fin),ROW(Emplacement)))-1),"")</f>
        <v/>
      </c>
      <c r="AF26" s="140" t="str">
        <f t="array" aca="1" ref="AF26" ca="1">IF(SUMPRODUCT(($A26&gt;=Début)*($A26&lt;=Fin)*(Emplacement=AD$4))&gt;0,INDEX(Animal,MIN(IF((Emplacement=AD$4)*($A26&gt;=Début)*($A26&lt;=Fin),ROW(Emplacement)))-1),"")</f>
        <v/>
      </c>
      <c r="AG26" s="147"/>
      <c r="AH26" s="147"/>
      <c r="AI26" s="147"/>
      <c r="AJ26" s="147"/>
      <c r="AK26" s="147"/>
      <c r="AL26" s="147"/>
    </row>
    <row r="27" spans="1:38" ht="12" customHeight="1" x14ac:dyDescent="0.25">
      <c r="A27" s="12">
        <f t="shared" si="0"/>
        <v>42757</v>
      </c>
      <c r="B27" s="17">
        <f t="shared" si="1"/>
        <v>42757</v>
      </c>
      <c r="C27" s="138" t="str">
        <f t="array" aca="1" ref="C27" ca="1">IF(SUMPRODUCT(($A27&gt;=Début)*($A27&lt;=Fin)*(Emplacement=C$4))&gt;0,INDEX(Adulte,MIN(IF((Emplacement=C$4)*($A27&gt;=Début)*($A27&lt;=Fin),ROW(Emplacement)))-1),"")</f>
        <v/>
      </c>
      <c r="D27" s="139" t="str">
        <f t="array" aca="1" ref="D27" ca="1">IF(SUMPRODUCT(($A27&gt;=Début)*($A27&lt;=Fin)*(Emplacement=C$4))&gt;0,INDEX(Enfant,MIN(IF((Emplacement=C$4)*($A27&gt;=Début)*($A27&lt;=Fin),ROW(Emplacement)))-1),"")</f>
        <v/>
      </c>
      <c r="E27" s="140" t="str">
        <f t="array" aca="1" ref="E27" ca="1">IF(SUMPRODUCT(($A27&gt;=Début)*($A27&lt;=Fin)*(Emplacement=C$4))&gt;0,INDEX(Animal,MIN(IF((Emplacement=C$4)*($A27&gt;=Début)*($A27&lt;=Fin),ROW(Emplacement)))-1),"")</f>
        <v/>
      </c>
      <c r="F27" s="138" t="str">
        <f t="array" aca="1" ref="F27" ca="1">IF(SUMPRODUCT(($A27&gt;=Début)*($A27&lt;=Fin)*(Emplacement=F$4))&gt;0,INDEX(Adulte,MIN(IF((Emplacement=F$4)*($A27&gt;=Début)*($A27&lt;=Fin),ROW(Emplacement)))-1),"")</f>
        <v/>
      </c>
      <c r="G27" s="139" t="str">
        <f t="array" aca="1" ref="G27" ca="1">IF(SUMPRODUCT(($A27&gt;=Début)*($A27&lt;=Fin)*(Emplacement=F$4))&gt;0,INDEX(Enfant,MIN(IF((Emplacement=F$4)*($A27&gt;=Début)*($A27&lt;=Fin),ROW(Emplacement)))-1),"")</f>
        <v/>
      </c>
      <c r="H27" s="140" t="str">
        <f t="array" aca="1" ref="H27" ca="1">IF(SUMPRODUCT(($A27&gt;=Début)*($A27&lt;=Fin)*(Emplacement=F$4))&gt;0,INDEX(Animal,MIN(IF((Emplacement=F$4)*($A27&gt;=Début)*($A27&lt;=Fin),ROW(Emplacement)))-1),"")</f>
        <v/>
      </c>
      <c r="I27" s="138" t="str">
        <f t="array" aca="1" ref="I27" ca="1">IF(SUMPRODUCT(($A27&gt;=Début)*($A27&lt;=Fin)*(Emplacement=I$4))&gt;0,INDEX(Adulte,MIN(IF((Emplacement=I$4)*($A27&gt;=Début)*($A27&lt;=Fin),ROW(Emplacement)))-1),"")</f>
        <v/>
      </c>
      <c r="J27" s="139" t="str">
        <f t="array" aca="1" ref="J27" ca="1">IF(SUMPRODUCT(($A27&gt;=Début)*($A27&lt;=Fin)*(Emplacement=I$4))&gt;0,INDEX(Enfant,MIN(IF((Emplacement=I$4)*($A27&gt;=Début)*($A27&lt;=Fin),ROW(Emplacement)))-1),"")</f>
        <v/>
      </c>
      <c r="K27" s="140" t="str">
        <f t="array" aca="1" ref="K27" ca="1">IF(SUMPRODUCT(($A27&gt;=Début)*($A27&lt;=Fin)*(Emplacement=I$4))&gt;0,INDEX(Animal,MIN(IF((Emplacement=I$4)*($A27&gt;=Début)*($A27&lt;=Fin),ROW(Emplacement)))-1),"")</f>
        <v/>
      </c>
      <c r="L27" s="138" t="str">
        <f t="array" aca="1" ref="L27" ca="1">IF(SUMPRODUCT(($A27&gt;=Début)*($A27&lt;=Fin)*(Emplacement=L$4))&gt;0,INDEX(Adulte,MIN(IF((Emplacement=L$4)*($A27&gt;=Début)*($A27&lt;=Fin),ROW(Emplacement)))-1),"")</f>
        <v/>
      </c>
      <c r="M27" s="139" t="str">
        <f t="array" aca="1" ref="M27" ca="1">IF(SUMPRODUCT(($A27&gt;=Début)*($A27&lt;=Fin)*(Emplacement=L$4))&gt;0,INDEX(Enfant,MIN(IF((Emplacement=L$4)*($A27&gt;=Début)*($A27&lt;=Fin),ROW(Emplacement)))-1),"")</f>
        <v/>
      </c>
      <c r="N27" s="140" t="str">
        <f t="array" aca="1" ref="N27" ca="1">IF(SUMPRODUCT(($A27&gt;=Début)*($A27&lt;=Fin)*(Emplacement=L$4))&gt;0,INDEX(Animal,MIN(IF((Emplacement=L$4)*($A27&gt;=Début)*($A27&lt;=Fin),ROW(Emplacement)))-1),"")</f>
        <v/>
      </c>
      <c r="O27" s="138" t="str">
        <f t="array" aca="1" ref="O27" ca="1">IF(SUMPRODUCT(($A27&gt;=Début)*($A27&lt;=Fin)*(Emplacement=O$4))&gt;0,INDEX(Adulte,MIN(IF((Emplacement=O$4)*($A27&gt;=Début)*($A27&lt;=Fin),ROW(Emplacement)))-1),"")</f>
        <v/>
      </c>
      <c r="P27" s="139" t="str">
        <f t="array" aca="1" ref="P27" ca="1">IF(SUMPRODUCT(($A27&gt;=Début)*($A27&lt;=Fin)*(Emplacement=O$4))&gt;0,INDEX(Enfant,MIN(IF((Emplacement=O$4)*($A27&gt;=Début)*($A27&lt;=Fin),ROW(Emplacement)))-1),"")</f>
        <v/>
      </c>
      <c r="Q27" s="140" t="str">
        <f t="array" aca="1" ref="Q27" ca="1">IF(SUMPRODUCT(($A27&gt;=Début)*($A27&lt;=Fin)*(Emplacement=O$4))&gt;0,INDEX(Animal,MIN(IF((Emplacement=O$4)*($A27&gt;=Début)*($A27&lt;=Fin),ROW(Emplacement)))-1),"")</f>
        <v/>
      </c>
      <c r="R27" s="138" t="str">
        <f t="array" aca="1" ref="R27" ca="1">IF(SUMPRODUCT(($A27&gt;=Début)*($A27&lt;=Fin)*(Emplacement=R$4))&gt;0,INDEX(Adulte,MIN(IF((Emplacement=R$4)*($A27&gt;=Début)*($A27&lt;=Fin),ROW(Emplacement)))-1),"")</f>
        <v/>
      </c>
      <c r="S27" s="139" t="str">
        <f t="array" aca="1" ref="S27" ca="1">IF(SUMPRODUCT(($A27&gt;=Début)*($A27&lt;=Fin)*(Emplacement=R$4))&gt;0,INDEX(Enfant,MIN(IF((Emplacement=R$4)*($A27&gt;=Début)*($A27&lt;=Fin),ROW(Emplacement)))-1),"")</f>
        <v/>
      </c>
      <c r="T27" s="140" t="str">
        <f t="array" aca="1" ref="T27" ca="1">IF(SUMPRODUCT(($A27&gt;=Début)*($A27&lt;=Fin)*(Emplacement=R$4))&gt;0,INDEX(Animal,MIN(IF((Emplacement=R$4)*($A27&gt;=Début)*($A27&lt;=Fin),ROW(Emplacement)))-1),"")</f>
        <v/>
      </c>
      <c r="U27" s="138" t="str">
        <f t="array" aca="1" ref="U27" ca="1">IF(SUMPRODUCT(($A27&gt;=Début)*($A27&lt;=Fin)*(Emplacement=U$4))&gt;0,INDEX(Adulte,MIN(IF((Emplacement=U$4)*($A27&gt;=Début)*($A27&lt;=Fin),ROW(Emplacement)))-1),"")</f>
        <v/>
      </c>
      <c r="V27" s="139" t="str">
        <f t="array" aca="1" ref="V27" ca="1">IF(SUMPRODUCT(($A27&gt;=Début)*($A27&lt;=Fin)*(Emplacement=U$4))&gt;0,INDEX(Enfant,MIN(IF((Emplacement=U$4)*($A27&gt;=Début)*($A27&lt;=Fin),ROW(Emplacement)))-1),"")</f>
        <v/>
      </c>
      <c r="W27" s="140" t="str">
        <f t="array" aca="1" ref="W27" ca="1">IF(SUMPRODUCT(($A27&gt;=Début)*($A27&lt;=Fin)*(Emplacement=U$4))&gt;0,INDEX(Animal,MIN(IF((Emplacement=U$4)*($A27&gt;=Début)*($A27&lt;=Fin),ROW(Emplacement)))-1),"")</f>
        <v/>
      </c>
      <c r="X27" s="138" t="str">
        <f t="array" aca="1" ref="X27" ca="1">IF(SUMPRODUCT(($A27&gt;=Début)*($A27&lt;=Fin)*(Emplacement=X$4))&gt;0,INDEX(Adulte,MIN(IF((Emplacement=X$4)*($A27&gt;=Début)*($A27&lt;=Fin),ROW(Emplacement)))-1),"")</f>
        <v/>
      </c>
      <c r="Y27" s="139" t="str">
        <f t="array" aca="1" ref="Y27" ca="1">IF(SUMPRODUCT(($A27&gt;=Début)*($A27&lt;=Fin)*(Emplacement=X$4))&gt;0,INDEX(Enfant,MIN(IF((Emplacement=X$4)*($A27&gt;=Début)*($A27&lt;=Fin),ROW(Emplacement)))-1),"")</f>
        <v/>
      </c>
      <c r="Z27" s="140" t="str">
        <f t="array" aca="1" ref="Z27" ca="1">IF(SUMPRODUCT(($A27&gt;=Début)*($A27&lt;=Fin)*(Emplacement=X$4))&gt;0,INDEX(Animal,MIN(IF((Emplacement=X$4)*($A27&gt;=Début)*($A27&lt;=Fin),ROW(Emplacement)))-1),"")</f>
        <v/>
      </c>
      <c r="AA27" s="138" t="str">
        <f t="array" aca="1" ref="AA27" ca="1">IF(SUMPRODUCT(($A27&gt;=Début)*($A27&lt;=Fin)*(Emplacement=AA$4))&gt;0,INDEX(Adulte,MIN(IF((Emplacement=AA$4)*($A27&gt;=Début)*($A27&lt;=Fin),ROW(Emplacement)))-1),"")</f>
        <v/>
      </c>
      <c r="AB27" s="139" t="str">
        <f t="array" aca="1" ref="AB27" ca="1">IF(SUMPRODUCT(($A27&gt;=Début)*($A27&lt;=Fin)*(Emplacement=AA$4))&gt;0,INDEX(Enfant,MIN(IF((Emplacement=AA$4)*($A27&gt;=Début)*($A27&lt;=Fin),ROW(Emplacement)))-1),"")</f>
        <v/>
      </c>
      <c r="AC27" s="140" t="str">
        <f t="array" aca="1" ref="AC27" ca="1">IF(SUMPRODUCT(($A27&gt;=Début)*($A27&lt;=Fin)*(Emplacement=AA$4))&gt;0,INDEX(Animal,MIN(IF((Emplacement=AA$4)*($A27&gt;=Début)*($A27&lt;=Fin),ROW(Emplacement)))-1),"")</f>
        <v/>
      </c>
      <c r="AD27" s="138" t="str">
        <f t="array" aca="1" ref="AD27" ca="1">IF(SUMPRODUCT(($A27&gt;=Début)*($A27&lt;=Fin)*(Emplacement=AD$4))&gt;0,INDEX(Adulte,MIN(IF((Emplacement=AD$4)*($A27&gt;=Début)*($A27&lt;=Fin),ROW(Emplacement)))-1),"")</f>
        <v/>
      </c>
      <c r="AE27" s="139" t="str">
        <f t="array" aca="1" ref="AE27" ca="1">IF(SUMPRODUCT(($A27&gt;=Début)*($A27&lt;=Fin)*(Emplacement=AD$4))&gt;0,INDEX(Enfant,MIN(IF((Emplacement=AD$4)*($A27&gt;=Début)*($A27&lt;=Fin),ROW(Emplacement)))-1),"")</f>
        <v/>
      </c>
      <c r="AF27" s="140" t="str">
        <f t="array" aca="1" ref="AF27" ca="1">IF(SUMPRODUCT(($A27&gt;=Début)*($A27&lt;=Fin)*(Emplacement=AD$4))&gt;0,INDEX(Animal,MIN(IF((Emplacement=AD$4)*($A27&gt;=Début)*($A27&lt;=Fin),ROW(Emplacement)))-1),"")</f>
        <v/>
      </c>
      <c r="AG27" s="147"/>
      <c r="AH27" s="147"/>
      <c r="AI27" s="147"/>
      <c r="AJ27" s="147"/>
      <c r="AK27" s="147"/>
      <c r="AL27" s="147"/>
    </row>
    <row r="28" spans="1:38" ht="12" customHeight="1" x14ac:dyDescent="0.25">
      <c r="A28" s="12">
        <f t="shared" si="0"/>
        <v>42758</v>
      </c>
      <c r="B28" s="17">
        <f t="shared" si="1"/>
        <v>42758</v>
      </c>
      <c r="C28" s="138" t="str">
        <f t="array" aca="1" ref="C28" ca="1">IF(SUMPRODUCT(($A28&gt;=Début)*($A28&lt;=Fin)*(Emplacement=C$4))&gt;0,INDEX(Adulte,MIN(IF((Emplacement=C$4)*($A28&gt;=Début)*($A28&lt;=Fin),ROW(Emplacement)))-1),"")</f>
        <v/>
      </c>
      <c r="D28" s="139" t="str">
        <f t="array" aca="1" ref="D28" ca="1">IF(SUMPRODUCT(($A28&gt;=Début)*($A28&lt;=Fin)*(Emplacement=C$4))&gt;0,INDEX(Enfant,MIN(IF((Emplacement=C$4)*($A28&gt;=Début)*($A28&lt;=Fin),ROW(Emplacement)))-1),"")</f>
        <v/>
      </c>
      <c r="E28" s="140" t="str">
        <f t="array" aca="1" ref="E28" ca="1">IF(SUMPRODUCT(($A28&gt;=Début)*($A28&lt;=Fin)*(Emplacement=C$4))&gt;0,INDEX(Animal,MIN(IF((Emplacement=C$4)*($A28&gt;=Début)*($A28&lt;=Fin),ROW(Emplacement)))-1),"")</f>
        <v/>
      </c>
      <c r="F28" s="138" t="str">
        <f t="array" aca="1" ref="F28" ca="1">IF(SUMPRODUCT(($A28&gt;=Début)*($A28&lt;=Fin)*(Emplacement=F$4))&gt;0,INDEX(Adulte,MIN(IF((Emplacement=F$4)*($A28&gt;=Début)*($A28&lt;=Fin),ROW(Emplacement)))-1),"")</f>
        <v/>
      </c>
      <c r="G28" s="139" t="str">
        <f t="array" aca="1" ref="G28" ca="1">IF(SUMPRODUCT(($A28&gt;=Début)*($A28&lt;=Fin)*(Emplacement=F$4))&gt;0,INDEX(Enfant,MIN(IF((Emplacement=F$4)*($A28&gt;=Début)*($A28&lt;=Fin),ROW(Emplacement)))-1),"")</f>
        <v/>
      </c>
      <c r="H28" s="140" t="str">
        <f t="array" aca="1" ref="H28" ca="1">IF(SUMPRODUCT(($A28&gt;=Début)*($A28&lt;=Fin)*(Emplacement=F$4))&gt;0,INDEX(Animal,MIN(IF((Emplacement=F$4)*($A28&gt;=Début)*($A28&lt;=Fin),ROW(Emplacement)))-1),"")</f>
        <v/>
      </c>
      <c r="I28" s="138" t="str">
        <f t="array" aca="1" ref="I28" ca="1">IF(SUMPRODUCT(($A28&gt;=Début)*($A28&lt;=Fin)*(Emplacement=I$4))&gt;0,INDEX(Adulte,MIN(IF((Emplacement=I$4)*($A28&gt;=Début)*($A28&lt;=Fin),ROW(Emplacement)))-1),"")</f>
        <v/>
      </c>
      <c r="J28" s="139" t="str">
        <f t="array" aca="1" ref="J28" ca="1">IF(SUMPRODUCT(($A28&gt;=Début)*($A28&lt;=Fin)*(Emplacement=I$4))&gt;0,INDEX(Enfant,MIN(IF((Emplacement=I$4)*($A28&gt;=Début)*($A28&lt;=Fin),ROW(Emplacement)))-1),"")</f>
        <v/>
      </c>
      <c r="K28" s="140" t="str">
        <f t="array" aca="1" ref="K28" ca="1">IF(SUMPRODUCT(($A28&gt;=Début)*($A28&lt;=Fin)*(Emplacement=I$4))&gt;0,INDEX(Animal,MIN(IF((Emplacement=I$4)*($A28&gt;=Début)*($A28&lt;=Fin),ROW(Emplacement)))-1),"")</f>
        <v/>
      </c>
      <c r="L28" s="138" t="str">
        <f t="array" aca="1" ref="L28" ca="1">IF(SUMPRODUCT(($A28&gt;=Début)*($A28&lt;=Fin)*(Emplacement=L$4))&gt;0,INDEX(Adulte,MIN(IF((Emplacement=L$4)*($A28&gt;=Début)*($A28&lt;=Fin),ROW(Emplacement)))-1),"")</f>
        <v/>
      </c>
      <c r="M28" s="139" t="str">
        <f t="array" aca="1" ref="M28" ca="1">IF(SUMPRODUCT(($A28&gt;=Début)*($A28&lt;=Fin)*(Emplacement=L$4))&gt;0,INDEX(Enfant,MIN(IF((Emplacement=L$4)*($A28&gt;=Début)*($A28&lt;=Fin),ROW(Emplacement)))-1),"")</f>
        <v/>
      </c>
      <c r="N28" s="140" t="str">
        <f t="array" aca="1" ref="N28" ca="1">IF(SUMPRODUCT(($A28&gt;=Début)*($A28&lt;=Fin)*(Emplacement=L$4))&gt;0,INDEX(Animal,MIN(IF((Emplacement=L$4)*($A28&gt;=Début)*($A28&lt;=Fin),ROW(Emplacement)))-1),"")</f>
        <v/>
      </c>
      <c r="O28" s="138" t="str">
        <f t="array" aca="1" ref="O28" ca="1">IF(SUMPRODUCT(($A28&gt;=Début)*($A28&lt;=Fin)*(Emplacement=O$4))&gt;0,INDEX(Adulte,MIN(IF((Emplacement=O$4)*($A28&gt;=Début)*($A28&lt;=Fin),ROW(Emplacement)))-1),"")</f>
        <v/>
      </c>
      <c r="P28" s="139" t="str">
        <f t="array" aca="1" ref="P28" ca="1">IF(SUMPRODUCT(($A28&gt;=Début)*($A28&lt;=Fin)*(Emplacement=O$4))&gt;0,INDEX(Enfant,MIN(IF((Emplacement=O$4)*($A28&gt;=Début)*($A28&lt;=Fin),ROW(Emplacement)))-1),"")</f>
        <v/>
      </c>
      <c r="Q28" s="140" t="str">
        <f t="array" aca="1" ref="Q28" ca="1">IF(SUMPRODUCT(($A28&gt;=Début)*($A28&lt;=Fin)*(Emplacement=O$4))&gt;0,INDEX(Animal,MIN(IF((Emplacement=O$4)*($A28&gt;=Début)*($A28&lt;=Fin),ROW(Emplacement)))-1),"")</f>
        <v/>
      </c>
      <c r="R28" s="138" t="str">
        <f t="array" aca="1" ref="R28" ca="1">IF(SUMPRODUCT(($A28&gt;=Début)*($A28&lt;=Fin)*(Emplacement=R$4))&gt;0,INDEX(Adulte,MIN(IF((Emplacement=R$4)*($A28&gt;=Début)*($A28&lt;=Fin),ROW(Emplacement)))-1),"")</f>
        <v/>
      </c>
      <c r="S28" s="139" t="str">
        <f t="array" aca="1" ref="S28" ca="1">IF(SUMPRODUCT(($A28&gt;=Début)*($A28&lt;=Fin)*(Emplacement=R$4))&gt;0,INDEX(Enfant,MIN(IF((Emplacement=R$4)*($A28&gt;=Début)*($A28&lt;=Fin),ROW(Emplacement)))-1),"")</f>
        <v/>
      </c>
      <c r="T28" s="140" t="str">
        <f t="array" aca="1" ref="T28" ca="1">IF(SUMPRODUCT(($A28&gt;=Début)*($A28&lt;=Fin)*(Emplacement=R$4))&gt;0,INDEX(Animal,MIN(IF((Emplacement=R$4)*($A28&gt;=Début)*($A28&lt;=Fin),ROW(Emplacement)))-1),"")</f>
        <v/>
      </c>
      <c r="U28" s="138" t="str">
        <f t="array" aca="1" ref="U28" ca="1">IF(SUMPRODUCT(($A28&gt;=Début)*($A28&lt;=Fin)*(Emplacement=U$4))&gt;0,INDEX(Adulte,MIN(IF((Emplacement=U$4)*($A28&gt;=Début)*($A28&lt;=Fin),ROW(Emplacement)))-1),"")</f>
        <v/>
      </c>
      <c r="V28" s="139" t="str">
        <f t="array" aca="1" ref="V28" ca="1">IF(SUMPRODUCT(($A28&gt;=Début)*($A28&lt;=Fin)*(Emplacement=U$4))&gt;0,INDEX(Enfant,MIN(IF((Emplacement=U$4)*($A28&gt;=Début)*($A28&lt;=Fin),ROW(Emplacement)))-1),"")</f>
        <v/>
      </c>
      <c r="W28" s="140" t="str">
        <f t="array" aca="1" ref="W28" ca="1">IF(SUMPRODUCT(($A28&gt;=Début)*($A28&lt;=Fin)*(Emplacement=U$4))&gt;0,INDEX(Animal,MIN(IF((Emplacement=U$4)*($A28&gt;=Début)*($A28&lt;=Fin),ROW(Emplacement)))-1),"")</f>
        <v/>
      </c>
      <c r="X28" s="138" t="str">
        <f t="array" aca="1" ref="X28" ca="1">IF(SUMPRODUCT(($A28&gt;=Début)*($A28&lt;=Fin)*(Emplacement=X$4))&gt;0,INDEX(Adulte,MIN(IF((Emplacement=X$4)*($A28&gt;=Début)*($A28&lt;=Fin),ROW(Emplacement)))-1),"")</f>
        <v/>
      </c>
      <c r="Y28" s="139" t="str">
        <f t="array" aca="1" ref="Y28" ca="1">IF(SUMPRODUCT(($A28&gt;=Début)*($A28&lt;=Fin)*(Emplacement=X$4))&gt;0,INDEX(Enfant,MIN(IF((Emplacement=X$4)*($A28&gt;=Début)*($A28&lt;=Fin),ROW(Emplacement)))-1),"")</f>
        <v/>
      </c>
      <c r="Z28" s="140" t="str">
        <f t="array" aca="1" ref="Z28" ca="1">IF(SUMPRODUCT(($A28&gt;=Début)*($A28&lt;=Fin)*(Emplacement=X$4))&gt;0,INDEX(Animal,MIN(IF((Emplacement=X$4)*($A28&gt;=Début)*($A28&lt;=Fin),ROW(Emplacement)))-1),"")</f>
        <v/>
      </c>
      <c r="AA28" s="138" t="str">
        <f t="array" aca="1" ref="AA28" ca="1">IF(SUMPRODUCT(($A28&gt;=Début)*($A28&lt;=Fin)*(Emplacement=AA$4))&gt;0,INDEX(Adulte,MIN(IF((Emplacement=AA$4)*($A28&gt;=Début)*($A28&lt;=Fin),ROW(Emplacement)))-1),"")</f>
        <v/>
      </c>
      <c r="AB28" s="139" t="str">
        <f t="array" aca="1" ref="AB28" ca="1">IF(SUMPRODUCT(($A28&gt;=Début)*($A28&lt;=Fin)*(Emplacement=AA$4))&gt;0,INDEX(Enfant,MIN(IF((Emplacement=AA$4)*($A28&gt;=Début)*($A28&lt;=Fin),ROW(Emplacement)))-1),"")</f>
        <v/>
      </c>
      <c r="AC28" s="140" t="str">
        <f t="array" aca="1" ref="AC28" ca="1">IF(SUMPRODUCT(($A28&gt;=Début)*($A28&lt;=Fin)*(Emplacement=AA$4))&gt;0,INDEX(Animal,MIN(IF((Emplacement=AA$4)*($A28&gt;=Début)*($A28&lt;=Fin),ROW(Emplacement)))-1),"")</f>
        <v/>
      </c>
      <c r="AD28" s="138" t="str">
        <f t="array" aca="1" ref="AD28" ca="1">IF(SUMPRODUCT(($A28&gt;=Début)*($A28&lt;=Fin)*(Emplacement=AD$4))&gt;0,INDEX(Adulte,MIN(IF((Emplacement=AD$4)*($A28&gt;=Début)*($A28&lt;=Fin),ROW(Emplacement)))-1),"")</f>
        <v/>
      </c>
      <c r="AE28" s="139" t="str">
        <f t="array" aca="1" ref="AE28" ca="1">IF(SUMPRODUCT(($A28&gt;=Début)*($A28&lt;=Fin)*(Emplacement=AD$4))&gt;0,INDEX(Enfant,MIN(IF((Emplacement=AD$4)*($A28&gt;=Début)*($A28&lt;=Fin),ROW(Emplacement)))-1),"")</f>
        <v/>
      </c>
      <c r="AF28" s="140" t="str">
        <f t="array" aca="1" ref="AF28" ca="1">IF(SUMPRODUCT(($A28&gt;=Début)*($A28&lt;=Fin)*(Emplacement=AD$4))&gt;0,INDEX(Animal,MIN(IF((Emplacement=AD$4)*($A28&gt;=Début)*($A28&lt;=Fin),ROW(Emplacement)))-1),"")</f>
        <v/>
      </c>
      <c r="AG28" s="147"/>
      <c r="AH28" s="147"/>
      <c r="AI28" s="147"/>
      <c r="AJ28" s="147"/>
      <c r="AK28" s="147"/>
      <c r="AL28" s="147"/>
    </row>
    <row r="29" spans="1:38" ht="12" customHeight="1" x14ac:dyDescent="0.25">
      <c r="A29" s="12">
        <f t="shared" si="0"/>
        <v>42759</v>
      </c>
      <c r="B29" s="17">
        <f t="shared" si="1"/>
        <v>42759</v>
      </c>
      <c r="C29" s="138" t="str">
        <f t="array" aca="1" ref="C29" ca="1">IF(SUMPRODUCT(($A29&gt;=Début)*($A29&lt;=Fin)*(Emplacement=C$4))&gt;0,INDEX(Adulte,MIN(IF((Emplacement=C$4)*($A29&gt;=Début)*($A29&lt;=Fin),ROW(Emplacement)))-1),"")</f>
        <v/>
      </c>
      <c r="D29" s="139" t="str">
        <f t="array" aca="1" ref="D29" ca="1">IF(SUMPRODUCT(($A29&gt;=Début)*($A29&lt;=Fin)*(Emplacement=C$4))&gt;0,INDEX(Enfant,MIN(IF((Emplacement=C$4)*($A29&gt;=Début)*($A29&lt;=Fin),ROW(Emplacement)))-1),"")</f>
        <v/>
      </c>
      <c r="E29" s="140" t="str">
        <f t="array" aca="1" ref="E29" ca="1">IF(SUMPRODUCT(($A29&gt;=Début)*($A29&lt;=Fin)*(Emplacement=C$4))&gt;0,INDEX(Animal,MIN(IF((Emplacement=C$4)*($A29&gt;=Début)*($A29&lt;=Fin),ROW(Emplacement)))-1),"")</f>
        <v/>
      </c>
      <c r="F29" s="138" t="str">
        <f t="array" aca="1" ref="F29" ca="1">IF(SUMPRODUCT(($A29&gt;=Début)*($A29&lt;=Fin)*(Emplacement=F$4))&gt;0,INDEX(Adulte,MIN(IF((Emplacement=F$4)*($A29&gt;=Début)*($A29&lt;=Fin),ROW(Emplacement)))-1),"")</f>
        <v/>
      </c>
      <c r="G29" s="139" t="str">
        <f t="array" aca="1" ref="G29" ca="1">IF(SUMPRODUCT(($A29&gt;=Début)*($A29&lt;=Fin)*(Emplacement=F$4))&gt;0,INDEX(Enfant,MIN(IF((Emplacement=F$4)*($A29&gt;=Début)*($A29&lt;=Fin),ROW(Emplacement)))-1),"")</f>
        <v/>
      </c>
      <c r="H29" s="140" t="str">
        <f t="array" aca="1" ref="H29" ca="1">IF(SUMPRODUCT(($A29&gt;=Début)*($A29&lt;=Fin)*(Emplacement=F$4))&gt;0,INDEX(Animal,MIN(IF((Emplacement=F$4)*($A29&gt;=Début)*($A29&lt;=Fin),ROW(Emplacement)))-1),"")</f>
        <v/>
      </c>
      <c r="I29" s="138" t="str">
        <f t="array" aca="1" ref="I29" ca="1">IF(SUMPRODUCT(($A29&gt;=Début)*($A29&lt;=Fin)*(Emplacement=I$4))&gt;0,INDEX(Adulte,MIN(IF((Emplacement=I$4)*($A29&gt;=Début)*($A29&lt;=Fin),ROW(Emplacement)))-1),"")</f>
        <v/>
      </c>
      <c r="J29" s="139" t="str">
        <f t="array" aca="1" ref="J29" ca="1">IF(SUMPRODUCT(($A29&gt;=Début)*($A29&lt;=Fin)*(Emplacement=I$4))&gt;0,INDEX(Enfant,MIN(IF((Emplacement=I$4)*($A29&gt;=Début)*($A29&lt;=Fin),ROW(Emplacement)))-1),"")</f>
        <v/>
      </c>
      <c r="K29" s="140" t="str">
        <f t="array" aca="1" ref="K29" ca="1">IF(SUMPRODUCT(($A29&gt;=Début)*($A29&lt;=Fin)*(Emplacement=I$4))&gt;0,INDEX(Animal,MIN(IF((Emplacement=I$4)*($A29&gt;=Début)*($A29&lt;=Fin),ROW(Emplacement)))-1),"")</f>
        <v/>
      </c>
      <c r="L29" s="138" t="str">
        <f t="array" aca="1" ref="L29" ca="1">IF(SUMPRODUCT(($A29&gt;=Début)*($A29&lt;=Fin)*(Emplacement=L$4))&gt;0,INDEX(Adulte,MIN(IF((Emplacement=L$4)*($A29&gt;=Début)*($A29&lt;=Fin),ROW(Emplacement)))-1),"")</f>
        <v/>
      </c>
      <c r="M29" s="139" t="str">
        <f t="array" aca="1" ref="M29" ca="1">IF(SUMPRODUCT(($A29&gt;=Début)*($A29&lt;=Fin)*(Emplacement=L$4))&gt;0,INDEX(Enfant,MIN(IF((Emplacement=L$4)*($A29&gt;=Début)*($A29&lt;=Fin),ROW(Emplacement)))-1),"")</f>
        <v/>
      </c>
      <c r="N29" s="140" t="str">
        <f t="array" aca="1" ref="N29" ca="1">IF(SUMPRODUCT(($A29&gt;=Début)*($A29&lt;=Fin)*(Emplacement=L$4))&gt;0,INDEX(Animal,MIN(IF((Emplacement=L$4)*($A29&gt;=Début)*($A29&lt;=Fin),ROW(Emplacement)))-1),"")</f>
        <v/>
      </c>
      <c r="O29" s="138" t="str">
        <f t="array" aca="1" ref="O29" ca="1">IF(SUMPRODUCT(($A29&gt;=Début)*($A29&lt;=Fin)*(Emplacement=O$4))&gt;0,INDEX(Adulte,MIN(IF((Emplacement=O$4)*($A29&gt;=Début)*($A29&lt;=Fin),ROW(Emplacement)))-1),"")</f>
        <v/>
      </c>
      <c r="P29" s="139" t="str">
        <f t="array" aca="1" ref="P29" ca="1">IF(SUMPRODUCT(($A29&gt;=Début)*($A29&lt;=Fin)*(Emplacement=O$4))&gt;0,INDEX(Enfant,MIN(IF((Emplacement=O$4)*($A29&gt;=Début)*($A29&lt;=Fin),ROW(Emplacement)))-1),"")</f>
        <v/>
      </c>
      <c r="Q29" s="140" t="str">
        <f t="array" aca="1" ref="Q29" ca="1">IF(SUMPRODUCT(($A29&gt;=Début)*($A29&lt;=Fin)*(Emplacement=O$4))&gt;0,INDEX(Animal,MIN(IF((Emplacement=O$4)*($A29&gt;=Début)*($A29&lt;=Fin),ROW(Emplacement)))-1),"")</f>
        <v/>
      </c>
      <c r="R29" s="138" t="str">
        <f t="array" aca="1" ref="R29" ca="1">IF(SUMPRODUCT(($A29&gt;=Début)*($A29&lt;=Fin)*(Emplacement=R$4))&gt;0,INDEX(Adulte,MIN(IF((Emplacement=R$4)*($A29&gt;=Début)*($A29&lt;=Fin),ROW(Emplacement)))-1),"")</f>
        <v/>
      </c>
      <c r="S29" s="139" t="str">
        <f t="array" aca="1" ref="S29" ca="1">IF(SUMPRODUCT(($A29&gt;=Début)*($A29&lt;=Fin)*(Emplacement=R$4))&gt;0,INDEX(Enfant,MIN(IF((Emplacement=R$4)*($A29&gt;=Début)*($A29&lt;=Fin),ROW(Emplacement)))-1),"")</f>
        <v/>
      </c>
      <c r="T29" s="140" t="str">
        <f t="array" aca="1" ref="T29" ca="1">IF(SUMPRODUCT(($A29&gt;=Début)*($A29&lt;=Fin)*(Emplacement=R$4))&gt;0,INDEX(Animal,MIN(IF((Emplacement=R$4)*($A29&gt;=Début)*($A29&lt;=Fin),ROW(Emplacement)))-1),"")</f>
        <v/>
      </c>
      <c r="U29" s="138" t="str">
        <f t="array" aca="1" ref="U29" ca="1">IF(SUMPRODUCT(($A29&gt;=Début)*($A29&lt;=Fin)*(Emplacement=U$4))&gt;0,INDEX(Adulte,MIN(IF((Emplacement=U$4)*($A29&gt;=Début)*($A29&lt;=Fin),ROW(Emplacement)))-1),"")</f>
        <v/>
      </c>
      <c r="V29" s="139" t="str">
        <f t="array" aca="1" ref="V29" ca="1">IF(SUMPRODUCT(($A29&gt;=Début)*($A29&lt;=Fin)*(Emplacement=U$4))&gt;0,INDEX(Enfant,MIN(IF((Emplacement=U$4)*($A29&gt;=Début)*($A29&lt;=Fin),ROW(Emplacement)))-1),"")</f>
        <v/>
      </c>
      <c r="W29" s="140" t="str">
        <f t="array" aca="1" ref="W29" ca="1">IF(SUMPRODUCT(($A29&gt;=Début)*($A29&lt;=Fin)*(Emplacement=U$4))&gt;0,INDEX(Animal,MIN(IF((Emplacement=U$4)*($A29&gt;=Début)*($A29&lt;=Fin),ROW(Emplacement)))-1),"")</f>
        <v/>
      </c>
      <c r="X29" s="138" t="str">
        <f t="array" aca="1" ref="X29" ca="1">IF(SUMPRODUCT(($A29&gt;=Début)*($A29&lt;=Fin)*(Emplacement=X$4))&gt;0,INDEX(Adulte,MIN(IF((Emplacement=X$4)*($A29&gt;=Début)*($A29&lt;=Fin),ROW(Emplacement)))-1),"")</f>
        <v/>
      </c>
      <c r="Y29" s="139" t="str">
        <f t="array" aca="1" ref="Y29" ca="1">IF(SUMPRODUCT(($A29&gt;=Début)*($A29&lt;=Fin)*(Emplacement=X$4))&gt;0,INDEX(Enfant,MIN(IF((Emplacement=X$4)*($A29&gt;=Début)*($A29&lt;=Fin),ROW(Emplacement)))-1),"")</f>
        <v/>
      </c>
      <c r="Z29" s="140" t="str">
        <f t="array" aca="1" ref="Z29" ca="1">IF(SUMPRODUCT(($A29&gt;=Début)*($A29&lt;=Fin)*(Emplacement=X$4))&gt;0,INDEX(Animal,MIN(IF((Emplacement=X$4)*($A29&gt;=Début)*($A29&lt;=Fin),ROW(Emplacement)))-1),"")</f>
        <v/>
      </c>
      <c r="AA29" s="138" t="str">
        <f t="array" aca="1" ref="AA29" ca="1">IF(SUMPRODUCT(($A29&gt;=Début)*($A29&lt;=Fin)*(Emplacement=AA$4))&gt;0,INDEX(Adulte,MIN(IF((Emplacement=AA$4)*($A29&gt;=Début)*($A29&lt;=Fin),ROW(Emplacement)))-1),"")</f>
        <v/>
      </c>
      <c r="AB29" s="139" t="str">
        <f t="array" aca="1" ref="AB29" ca="1">IF(SUMPRODUCT(($A29&gt;=Début)*($A29&lt;=Fin)*(Emplacement=AA$4))&gt;0,INDEX(Enfant,MIN(IF((Emplacement=AA$4)*($A29&gt;=Début)*($A29&lt;=Fin),ROW(Emplacement)))-1),"")</f>
        <v/>
      </c>
      <c r="AC29" s="140" t="str">
        <f t="array" aca="1" ref="AC29" ca="1">IF(SUMPRODUCT(($A29&gt;=Début)*($A29&lt;=Fin)*(Emplacement=AA$4))&gt;0,INDEX(Animal,MIN(IF((Emplacement=AA$4)*($A29&gt;=Début)*($A29&lt;=Fin),ROW(Emplacement)))-1),"")</f>
        <v/>
      </c>
      <c r="AD29" s="138" t="str">
        <f t="array" aca="1" ref="AD29" ca="1">IF(SUMPRODUCT(($A29&gt;=Début)*($A29&lt;=Fin)*(Emplacement=AD$4))&gt;0,INDEX(Adulte,MIN(IF((Emplacement=AD$4)*($A29&gt;=Début)*($A29&lt;=Fin),ROW(Emplacement)))-1),"")</f>
        <v/>
      </c>
      <c r="AE29" s="139" t="str">
        <f t="array" aca="1" ref="AE29" ca="1">IF(SUMPRODUCT(($A29&gt;=Début)*($A29&lt;=Fin)*(Emplacement=AD$4))&gt;0,INDEX(Enfant,MIN(IF((Emplacement=AD$4)*($A29&gt;=Début)*($A29&lt;=Fin),ROW(Emplacement)))-1),"")</f>
        <v/>
      </c>
      <c r="AF29" s="140" t="str">
        <f t="array" aca="1" ref="AF29" ca="1">IF(SUMPRODUCT(($A29&gt;=Début)*($A29&lt;=Fin)*(Emplacement=AD$4))&gt;0,INDEX(Animal,MIN(IF((Emplacement=AD$4)*($A29&gt;=Début)*($A29&lt;=Fin),ROW(Emplacement)))-1),"")</f>
        <v/>
      </c>
      <c r="AG29" s="147"/>
      <c r="AH29" s="147"/>
      <c r="AI29" s="147"/>
      <c r="AJ29" s="147"/>
      <c r="AK29" s="147"/>
      <c r="AL29" s="147"/>
    </row>
    <row r="30" spans="1:38" ht="12" customHeight="1" x14ac:dyDescent="0.25">
      <c r="A30" s="12">
        <f t="shared" si="0"/>
        <v>42760</v>
      </c>
      <c r="B30" s="17">
        <f t="shared" si="1"/>
        <v>42760</v>
      </c>
      <c r="C30" s="138" t="str">
        <f t="array" aca="1" ref="C30" ca="1">IF(SUMPRODUCT(($A30&gt;=Début)*($A30&lt;=Fin)*(Emplacement=C$4))&gt;0,INDEX(Adulte,MIN(IF((Emplacement=C$4)*($A30&gt;=Début)*($A30&lt;=Fin),ROW(Emplacement)))-1),"")</f>
        <v/>
      </c>
      <c r="D30" s="139" t="str">
        <f t="array" aca="1" ref="D30" ca="1">IF(SUMPRODUCT(($A30&gt;=Début)*($A30&lt;=Fin)*(Emplacement=C$4))&gt;0,INDEX(Enfant,MIN(IF((Emplacement=C$4)*($A30&gt;=Début)*($A30&lt;=Fin),ROW(Emplacement)))-1),"")</f>
        <v/>
      </c>
      <c r="E30" s="140" t="str">
        <f t="array" aca="1" ref="E30" ca="1">IF(SUMPRODUCT(($A30&gt;=Début)*($A30&lt;=Fin)*(Emplacement=C$4))&gt;0,INDEX(Animal,MIN(IF((Emplacement=C$4)*($A30&gt;=Début)*($A30&lt;=Fin),ROW(Emplacement)))-1),"")</f>
        <v/>
      </c>
      <c r="F30" s="138" t="str">
        <f t="array" aca="1" ref="F30" ca="1">IF(SUMPRODUCT(($A30&gt;=Début)*($A30&lt;=Fin)*(Emplacement=F$4))&gt;0,INDEX(Adulte,MIN(IF((Emplacement=F$4)*($A30&gt;=Début)*($A30&lt;=Fin),ROW(Emplacement)))-1),"")</f>
        <v/>
      </c>
      <c r="G30" s="139" t="str">
        <f t="array" aca="1" ref="G30" ca="1">IF(SUMPRODUCT(($A30&gt;=Début)*($A30&lt;=Fin)*(Emplacement=F$4))&gt;0,INDEX(Enfant,MIN(IF((Emplacement=F$4)*($A30&gt;=Début)*($A30&lt;=Fin),ROW(Emplacement)))-1),"")</f>
        <v/>
      </c>
      <c r="H30" s="140" t="str">
        <f t="array" aca="1" ref="H30" ca="1">IF(SUMPRODUCT(($A30&gt;=Début)*($A30&lt;=Fin)*(Emplacement=F$4))&gt;0,INDEX(Animal,MIN(IF((Emplacement=F$4)*($A30&gt;=Début)*($A30&lt;=Fin),ROW(Emplacement)))-1),"")</f>
        <v/>
      </c>
      <c r="I30" s="138" t="str">
        <f t="array" aca="1" ref="I30" ca="1">IF(SUMPRODUCT(($A30&gt;=Début)*($A30&lt;=Fin)*(Emplacement=I$4))&gt;0,INDEX(Adulte,MIN(IF((Emplacement=I$4)*($A30&gt;=Début)*($A30&lt;=Fin),ROW(Emplacement)))-1),"")</f>
        <v/>
      </c>
      <c r="J30" s="139" t="str">
        <f t="array" aca="1" ref="J30" ca="1">IF(SUMPRODUCT(($A30&gt;=Début)*($A30&lt;=Fin)*(Emplacement=I$4))&gt;0,INDEX(Enfant,MIN(IF((Emplacement=I$4)*($A30&gt;=Début)*($A30&lt;=Fin),ROW(Emplacement)))-1),"")</f>
        <v/>
      </c>
      <c r="K30" s="140" t="str">
        <f t="array" aca="1" ref="K30" ca="1">IF(SUMPRODUCT(($A30&gt;=Début)*($A30&lt;=Fin)*(Emplacement=I$4))&gt;0,INDEX(Animal,MIN(IF((Emplacement=I$4)*($A30&gt;=Début)*($A30&lt;=Fin),ROW(Emplacement)))-1),"")</f>
        <v/>
      </c>
      <c r="L30" s="138" t="str">
        <f t="array" aca="1" ref="L30" ca="1">IF(SUMPRODUCT(($A30&gt;=Début)*($A30&lt;=Fin)*(Emplacement=L$4))&gt;0,INDEX(Adulte,MIN(IF((Emplacement=L$4)*($A30&gt;=Début)*($A30&lt;=Fin),ROW(Emplacement)))-1),"")</f>
        <v/>
      </c>
      <c r="M30" s="139" t="str">
        <f t="array" aca="1" ref="M30" ca="1">IF(SUMPRODUCT(($A30&gt;=Début)*($A30&lt;=Fin)*(Emplacement=L$4))&gt;0,INDEX(Enfant,MIN(IF((Emplacement=L$4)*($A30&gt;=Début)*($A30&lt;=Fin),ROW(Emplacement)))-1),"")</f>
        <v/>
      </c>
      <c r="N30" s="140" t="str">
        <f t="array" aca="1" ref="N30" ca="1">IF(SUMPRODUCT(($A30&gt;=Début)*($A30&lt;=Fin)*(Emplacement=L$4))&gt;0,INDEX(Animal,MIN(IF((Emplacement=L$4)*($A30&gt;=Début)*($A30&lt;=Fin),ROW(Emplacement)))-1),"")</f>
        <v/>
      </c>
      <c r="O30" s="138" t="str">
        <f t="array" aca="1" ref="O30" ca="1">IF(SUMPRODUCT(($A30&gt;=Début)*($A30&lt;=Fin)*(Emplacement=O$4))&gt;0,INDEX(Adulte,MIN(IF((Emplacement=O$4)*($A30&gt;=Début)*($A30&lt;=Fin),ROW(Emplacement)))-1),"")</f>
        <v/>
      </c>
      <c r="P30" s="139" t="str">
        <f t="array" aca="1" ref="P30" ca="1">IF(SUMPRODUCT(($A30&gt;=Début)*($A30&lt;=Fin)*(Emplacement=O$4))&gt;0,INDEX(Enfant,MIN(IF((Emplacement=O$4)*($A30&gt;=Début)*($A30&lt;=Fin),ROW(Emplacement)))-1),"")</f>
        <v/>
      </c>
      <c r="Q30" s="140" t="str">
        <f t="array" aca="1" ref="Q30" ca="1">IF(SUMPRODUCT(($A30&gt;=Début)*($A30&lt;=Fin)*(Emplacement=O$4))&gt;0,INDEX(Animal,MIN(IF((Emplacement=O$4)*($A30&gt;=Début)*($A30&lt;=Fin),ROW(Emplacement)))-1),"")</f>
        <v/>
      </c>
      <c r="R30" s="138" t="str">
        <f t="array" aca="1" ref="R30" ca="1">IF(SUMPRODUCT(($A30&gt;=Début)*($A30&lt;=Fin)*(Emplacement=R$4))&gt;0,INDEX(Adulte,MIN(IF((Emplacement=R$4)*($A30&gt;=Début)*($A30&lt;=Fin),ROW(Emplacement)))-1),"")</f>
        <v/>
      </c>
      <c r="S30" s="139" t="str">
        <f t="array" aca="1" ref="S30" ca="1">IF(SUMPRODUCT(($A30&gt;=Début)*($A30&lt;=Fin)*(Emplacement=R$4))&gt;0,INDEX(Enfant,MIN(IF((Emplacement=R$4)*($A30&gt;=Début)*($A30&lt;=Fin),ROW(Emplacement)))-1),"")</f>
        <v/>
      </c>
      <c r="T30" s="140" t="str">
        <f t="array" aca="1" ref="T30" ca="1">IF(SUMPRODUCT(($A30&gt;=Début)*($A30&lt;=Fin)*(Emplacement=R$4))&gt;0,INDEX(Animal,MIN(IF((Emplacement=R$4)*($A30&gt;=Début)*($A30&lt;=Fin),ROW(Emplacement)))-1),"")</f>
        <v/>
      </c>
      <c r="U30" s="138" t="str">
        <f t="array" aca="1" ref="U30" ca="1">IF(SUMPRODUCT(($A30&gt;=Début)*($A30&lt;=Fin)*(Emplacement=U$4))&gt;0,INDEX(Adulte,MIN(IF((Emplacement=U$4)*($A30&gt;=Début)*($A30&lt;=Fin),ROW(Emplacement)))-1),"")</f>
        <v/>
      </c>
      <c r="V30" s="139" t="str">
        <f t="array" aca="1" ref="V30" ca="1">IF(SUMPRODUCT(($A30&gt;=Début)*($A30&lt;=Fin)*(Emplacement=U$4))&gt;0,INDEX(Enfant,MIN(IF((Emplacement=U$4)*($A30&gt;=Début)*($A30&lt;=Fin),ROW(Emplacement)))-1),"")</f>
        <v/>
      </c>
      <c r="W30" s="140" t="str">
        <f t="array" aca="1" ref="W30" ca="1">IF(SUMPRODUCT(($A30&gt;=Début)*($A30&lt;=Fin)*(Emplacement=U$4))&gt;0,INDEX(Animal,MIN(IF((Emplacement=U$4)*($A30&gt;=Début)*($A30&lt;=Fin),ROW(Emplacement)))-1),"")</f>
        <v/>
      </c>
      <c r="X30" s="138" t="str">
        <f t="array" aca="1" ref="X30" ca="1">IF(SUMPRODUCT(($A30&gt;=Début)*($A30&lt;=Fin)*(Emplacement=X$4))&gt;0,INDEX(Adulte,MIN(IF((Emplacement=X$4)*($A30&gt;=Début)*($A30&lt;=Fin),ROW(Emplacement)))-1),"")</f>
        <v/>
      </c>
      <c r="Y30" s="139" t="str">
        <f t="array" aca="1" ref="Y30" ca="1">IF(SUMPRODUCT(($A30&gt;=Début)*($A30&lt;=Fin)*(Emplacement=X$4))&gt;0,INDEX(Enfant,MIN(IF((Emplacement=X$4)*($A30&gt;=Début)*($A30&lt;=Fin),ROW(Emplacement)))-1),"")</f>
        <v/>
      </c>
      <c r="Z30" s="140" t="str">
        <f t="array" aca="1" ref="Z30" ca="1">IF(SUMPRODUCT(($A30&gt;=Début)*($A30&lt;=Fin)*(Emplacement=X$4))&gt;0,INDEX(Animal,MIN(IF((Emplacement=X$4)*($A30&gt;=Début)*($A30&lt;=Fin),ROW(Emplacement)))-1),"")</f>
        <v/>
      </c>
      <c r="AA30" s="138" t="str">
        <f t="array" aca="1" ref="AA30" ca="1">IF(SUMPRODUCT(($A30&gt;=Début)*($A30&lt;=Fin)*(Emplacement=AA$4))&gt;0,INDEX(Adulte,MIN(IF((Emplacement=AA$4)*($A30&gt;=Début)*($A30&lt;=Fin),ROW(Emplacement)))-1),"")</f>
        <v/>
      </c>
      <c r="AB30" s="139" t="str">
        <f t="array" aca="1" ref="AB30" ca="1">IF(SUMPRODUCT(($A30&gt;=Début)*($A30&lt;=Fin)*(Emplacement=AA$4))&gt;0,INDEX(Enfant,MIN(IF((Emplacement=AA$4)*($A30&gt;=Début)*($A30&lt;=Fin),ROW(Emplacement)))-1),"")</f>
        <v/>
      </c>
      <c r="AC30" s="140" t="str">
        <f t="array" aca="1" ref="AC30" ca="1">IF(SUMPRODUCT(($A30&gt;=Début)*($A30&lt;=Fin)*(Emplacement=AA$4))&gt;0,INDEX(Animal,MIN(IF((Emplacement=AA$4)*($A30&gt;=Début)*($A30&lt;=Fin),ROW(Emplacement)))-1),"")</f>
        <v/>
      </c>
      <c r="AD30" s="138" t="str">
        <f t="array" aca="1" ref="AD30" ca="1">IF(SUMPRODUCT(($A30&gt;=Début)*($A30&lt;=Fin)*(Emplacement=AD$4))&gt;0,INDEX(Adulte,MIN(IF((Emplacement=AD$4)*($A30&gt;=Début)*($A30&lt;=Fin),ROW(Emplacement)))-1),"")</f>
        <v/>
      </c>
      <c r="AE30" s="139" t="str">
        <f t="array" aca="1" ref="AE30" ca="1">IF(SUMPRODUCT(($A30&gt;=Début)*($A30&lt;=Fin)*(Emplacement=AD$4))&gt;0,INDEX(Enfant,MIN(IF((Emplacement=AD$4)*($A30&gt;=Début)*($A30&lt;=Fin),ROW(Emplacement)))-1),"")</f>
        <v/>
      </c>
      <c r="AF30" s="140" t="str">
        <f t="array" aca="1" ref="AF30" ca="1">IF(SUMPRODUCT(($A30&gt;=Début)*($A30&lt;=Fin)*(Emplacement=AD$4))&gt;0,INDEX(Animal,MIN(IF((Emplacement=AD$4)*($A30&gt;=Début)*($A30&lt;=Fin),ROW(Emplacement)))-1),"")</f>
        <v/>
      </c>
      <c r="AG30" s="147"/>
      <c r="AH30" s="147"/>
      <c r="AI30" s="147"/>
      <c r="AJ30" s="147"/>
      <c r="AK30" s="147"/>
      <c r="AL30" s="147"/>
    </row>
    <row r="31" spans="1:38" ht="12" customHeight="1" x14ac:dyDescent="0.25">
      <c r="A31" s="12">
        <f t="shared" si="0"/>
        <v>42761</v>
      </c>
      <c r="B31" s="17">
        <f t="shared" si="1"/>
        <v>42761</v>
      </c>
      <c r="C31" s="138" t="str">
        <f t="array" aca="1" ref="C31" ca="1">IF(SUMPRODUCT(($A31&gt;=Début)*($A31&lt;=Fin)*(Emplacement=C$4))&gt;0,INDEX(Adulte,MIN(IF((Emplacement=C$4)*($A31&gt;=Début)*($A31&lt;=Fin),ROW(Emplacement)))-1),"")</f>
        <v/>
      </c>
      <c r="D31" s="139" t="str">
        <f t="array" aca="1" ref="D31" ca="1">IF(SUMPRODUCT(($A31&gt;=Début)*($A31&lt;=Fin)*(Emplacement=C$4))&gt;0,INDEX(Enfant,MIN(IF((Emplacement=C$4)*($A31&gt;=Début)*($A31&lt;=Fin),ROW(Emplacement)))-1),"")</f>
        <v/>
      </c>
      <c r="E31" s="140" t="str">
        <f t="array" aca="1" ref="E31" ca="1">IF(SUMPRODUCT(($A31&gt;=Début)*($A31&lt;=Fin)*(Emplacement=C$4))&gt;0,INDEX(Animal,MIN(IF((Emplacement=C$4)*($A31&gt;=Début)*($A31&lt;=Fin),ROW(Emplacement)))-1),"")</f>
        <v/>
      </c>
      <c r="F31" s="138" t="str">
        <f t="array" aca="1" ref="F31" ca="1">IF(SUMPRODUCT(($A31&gt;=Début)*($A31&lt;=Fin)*(Emplacement=F$4))&gt;0,INDEX(Adulte,MIN(IF((Emplacement=F$4)*($A31&gt;=Début)*($A31&lt;=Fin),ROW(Emplacement)))-1),"")</f>
        <v/>
      </c>
      <c r="G31" s="139" t="str">
        <f t="array" aca="1" ref="G31" ca="1">IF(SUMPRODUCT(($A31&gt;=Début)*($A31&lt;=Fin)*(Emplacement=F$4))&gt;0,INDEX(Enfant,MIN(IF((Emplacement=F$4)*($A31&gt;=Début)*($A31&lt;=Fin),ROW(Emplacement)))-1),"")</f>
        <v/>
      </c>
      <c r="H31" s="140" t="str">
        <f t="array" aca="1" ref="H31" ca="1">IF(SUMPRODUCT(($A31&gt;=Début)*($A31&lt;=Fin)*(Emplacement=F$4))&gt;0,INDEX(Animal,MIN(IF((Emplacement=F$4)*($A31&gt;=Début)*($A31&lt;=Fin),ROW(Emplacement)))-1),"")</f>
        <v/>
      </c>
      <c r="I31" s="138" t="str">
        <f t="array" aca="1" ref="I31" ca="1">IF(SUMPRODUCT(($A31&gt;=Début)*($A31&lt;=Fin)*(Emplacement=I$4))&gt;0,INDEX(Adulte,MIN(IF((Emplacement=I$4)*($A31&gt;=Début)*($A31&lt;=Fin),ROW(Emplacement)))-1),"")</f>
        <v/>
      </c>
      <c r="J31" s="139" t="str">
        <f t="array" aca="1" ref="J31" ca="1">IF(SUMPRODUCT(($A31&gt;=Début)*($A31&lt;=Fin)*(Emplacement=I$4))&gt;0,INDEX(Enfant,MIN(IF((Emplacement=I$4)*($A31&gt;=Début)*($A31&lt;=Fin),ROW(Emplacement)))-1),"")</f>
        <v/>
      </c>
      <c r="K31" s="140" t="str">
        <f t="array" aca="1" ref="K31" ca="1">IF(SUMPRODUCT(($A31&gt;=Début)*($A31&lt;=Fin)*(Emplacement=I$4))&gt;0,INDEX(Animal,MIN(IF((Emplacement=I$4)*($A31&gt;=Début)*($A31&lt;=Fin),ROW(Emplacement)))-1),"")</f>
        <v/>
      </c>
      <c r="L31" s="138" t="str">
        <f t="array" aca="1" ref="L31" ca="1">IF(SUMPRODUCT(($A31&gt;=Début)*($A31&lt;=Fin)*(Emplacement=L$4))&gt;0,INDEX(Adulte,MIN(IF((Emplacement=L$4)*($A31&gt;=Début)*($A31&lt;=Fin),ROW(Emplacement)))-1),"")</f>
        <v/>
      </c>
      <c r="M31" s="139" t="str">
        <f t="array" aca="1" ref="M31" ca="1">IF(SUMPRODUCT(($A31&gt;=Début)*($A31&lt;=Fin)*(Emplacement=L$4))&gt;0,INDEX(Enfant,MIN(IF((Emplacement=L$4)*($A31&gt;=Début)*($A31&lt;=Fin),ROW(Emplacement)))-1),"")</f>
        <v/>
      </c>
      <c r="N31" s="140" t="str">
        <f t="array" aca="1" ref="N31" ca="1">IF(SUMPRODUCT(($A31&gt;=Début)*($A31&lt;=Fin)*(Emplacement=L$4))&gt;0,INDEX(Animal,MIN(IF((Emplacement=L$4)*($A31&gt;=Début)*($A31&lt;=Fin),ROW(Emplacement)))-1),"")</f>
        <v/>
      </c>
      <c r="O31" s="138" t="str">
        <f t="array" aca="1" ref="O31" ca="1">IF(SUMPRODUCT(($A31&gt;=Début)*($A31&lt;=Fin)*(Emplacement=O$4))&gt;0,INDEX(Adulte,MIN(IF((Emplacement=O$4)*($A31&gt;=Début)*($A31&lt;=Fin),ROW(Emplacement)))-1),"")</f>
        <v/>
      </c>
      <c r="P31" s="139" t="str">
        <f t="array" aca="1" ref="P31" ca="1">IF(SUMPRODUCT(($A31&gt;=Début)*($A31&lt;=Fin)*(Emplacement=O$4))&gt;0,INDEX(Enfant,MIN(IF((Emplacement=O$4)*($A31&gt;=Début)*($A31&lt;=Fin),ROW(Emplacement)))-1),"")</f>
        <v/>
      </c>
      <c r="Q31" s="140" t="str">
        <f t="array" aca="1" ref="Q31" ca="1">IF(SUMPRODUCT(($A31&gt;=Début)*($A31&lt;=Fin)*(Emplacement=O$4))&gt;0,INDEX(Animal,MIN(IF((Emplacement=O$4)*($A31&gt;=Début)*($A31&lt;=Fin),ROW(Emplacement)))-1),"")</f>
        <v/>
      </c>
      <c r="R31" s="138" t="str">
        <f t="array" aca="1" ref="R31" ca="1">IF(SUMPRODUCT(($A31&gt;=Début)*($A31&lt;=Fin)*(Emplacement=R$4))&gt;0,INDEX(Adulte,MIN(IF((Emplacement=R$4)*($A31&gt;=Début)*($A31&lt;=Fin),ROW(Emplacement)))-1),"")</f>
        <v/>
      </c>
      <c r="S31" s="139" t="str">
        <f t="array" aca="1" ref="S31" ca="1">IF(SUMPRODUCT(($A31&gt;=Début)*($A31&lt;=Fin)*(Emplacement=R$4))&gt;0,INDEX(Enfant,MIN(IF((Emplacement=R$4)*($A31&gt;=Début)*($A31&lt;=Fin),ROW(Emplacement)))-1),"")</f>
        <v/>
      </c>
      <c r="T31" s="140" t="str">
        <f t="array" aca="1" ref="T31" ca="1">IF(SUMPRODUCT(($A31&gt;=Début)*($A31&lt;=Fin)*(Emplacement=R$4))&gt;0,INDEX(Animal,MIN(IF((Emplacement=R$4)*($A31&gt;=Début)*($A31&lt;=Fin),ROW(Emplacement)))-1),"")</f>
        <v/>
      </c>
      <c r="U31" s="138" t="str">
        <f t="array" aca="1" ref="U31" ca="1">IF(SUMPRODUCT(($A31&gt;=Début)*($A31&lt;=Fin)*(Emplacement=U$4))&gt;0,INDEX(Adulte,MIN(IF((Emplacement=U$4)*($A31&gt;=Début)*($A31&lt;=Fin),ROW(Emplacement)))-1),"")</f>
        <v/>
      </c>
      <c r="V31" s="139" t="str">
        <f t="array" aca="1" ref="V31" ca="1">IF(SUMPRODUCT(($A31&gt;=Début)*($A31&lt;=Fin)*(Emplacement=U$4))&gt;0,INDEX(Enfant,MIN(IF((Emplacement=U$4)*($A31&gt;=Début)*($A31&lt;=Fin),ROW(Emplacement)))-1),"")</f>
        <v/>
      </c>
      <c r="W31" s="140" t="str">
        <f t="array" aca="1" ref="W31" ca="1">IF(SUMPRODUCT(($A31&gt;=Début)*($A31&lt;=Fin)*(Emplacement=U$4))&gt;0,INDEX(Animal,MIN(IF((Emplacement=U$4)*($A31&gt;=Début)*($A31&lt;=Fin),ROW(Emplacement)))-1),"")</f>
        <v/>
      </c>
      <c r="X31" s="138" t="str">
        <f t="array" aca="1" ref="X31" ca="1">IF(SUMPRODUCT(($A31&gt;=Début)*($A31&lt;=Fin)*(Emplacement=X$4))&gt;0,INDEX(Adulte,MIN(IF((Emplacement=X$4)*($A31&gt;=Début)*($A31&lt;=Fin),ROW(Emplacement)))-1),"")</f>
        <v/>
      </c>
      <c r="Y31" s="139" t="str">
        <f t="array" aca="1" ref="Y31" ca="1">IF(SUMPRODUCT(($A31&gt;=Début)*($A31&lt;=Fin)*(Emplacement=X$4))&gt;0,INDEX(Enfant,MIN(IF((Emplacement=X$4)*($A31&gt;=Début)*($A31&lt;=Fin),ROW(Emplacement)))-1),"")</f>
        <v/>
      </c>
      <c r="Z31" s="140" t="str">
        <f t="array" aca="1" ref="Z31" ca="1">IF(SUMPRODUCT(($A31&gt;=Début)*($A31&lt;=Fin)*(Emplacement=X$4))&gt;0,INDEX(Animal,MIN(IF((Emplacement=X$4)*($A31&gt;=Début)*($A31&lt;=Fin),ROW(Emplacement)))-1),"")</f>
        <v/>
      </c>
      <c r="AA31" s="138" t="str">
        <f t="array" aca="1" ref="AA31" ca="1">IF(SUMPRODUCT(($A31&gt;=Début)*($A31&lt;=Fin)*(Emplacement=AA$4))&gt;0,INDEX(Adulte,MIN(IF((Emplacement=AA$4)*($A31&gt;=Début)*($A31&lt;=Fin),ROW(Emplacement)))-1),"")</f>
        <v/>
      </c>
      <c r="AB31" s="139" t="str">
        <f t="array" aca="1" ref="AB31" ca="1">IF(SUMPRODUCT(($A31&gt;=Début)*($A31&lt;=Fin)*(Emplacement=AA$4))&gt;0,INDEX(Enfant,MIN(IF((Emplacement=AA$4)*($A31&gt;=Début)*($A31&lt;=Fin),ROW(Emplacement)))-1),"")</f>
        <v/>
      </c>
      <c r="AC31" s="140" t="str">
        <f t="array" aca="1" ref="AC31" ca="1">IF(SUMPRODUCT(($A31&gt;=Début)*($A31&lt;=Fin)*(Emplacement=AA$4))&gt;0,INDEX(Animal,MIN(IF((Emplacement=AA$4)*($A31&gt;=Début)*($A31&lt;=Fin),ROW(Emplacement)))-1),"")</f>
        <v/>
      </c>
      <c r="AD31" s="138" t="str">
        <f t="array" aca="1" ref="AD31" ca="1">IF(SUMPRODUCT(($A31&gt;=Début)*($A31&lt;=Fin)*(Emplacement=AD$4))&gt;0,INDEX(Adulte,MIN(IF((Emplacement=AD$4)*($A31&gt;=Début)*($A31&lt;=Fin),ROW(Emplacement)))-1),"")</f>
        <v/>
      </c>
      <c r="AE31" s="139" t="str">
        <f t="array" aca="1" ref="AE31" ca="1">IF(SUMPRODUCT(($A31&gt;=Début)*($A31&lt;=Fin)*(Emplacement=AD$4))&gt;0,INDEX(Enfant,MIN(IF((Emplacement=AD$4)*($A31&gt;=Début)*($A31&lt;=Fin),ROW(Emplacement)))-1),"")</f>
        <v/>
      </c>
      <c r="AF31" s="140" t="str">
        <f t="array" aca="1" ref="AF31" ca="1">IF(SUMPRODUCT(($A31&gt;=Début)*($A31&lt;=Fin)*(Emplacement=AD$4))&gt;0,INDEX(Animal,MIN(IF((Emplacement=AD$4)*($A31&gt;=Début)*($A31&lt;=Fin),ROW(Emplacement)))-1),"")</f>
        <v/>
      </c>
      <c r="AG31" s="147"/>
      <c r="AH31" s="147"/>
      <c r="AI31" s="147"/>
      <c r="AJ31" s="147"/>
      <c r="AK31" s="147"/>
      <c r="AL31" s="147"/>
    </row>
    <row r="32" spans="1:38" ht="12" customHeight="1" x14ac:dyDescent="0.25">
      <c r="A32" s="12">
        <f t="shared" si="0"/>
        <v>42762</v>
      </c>
      <c r="B32" s="17">
        <f t="shared" si="1"/>
        <v>42762</v>
      </c>
      <c r="C32" s="138" t="str">
        <f t="array" aca="1" ref="C32" ca="1">IF(SUMPRODUCT(($A32&gt;=Début)*($A32&lt;=Fin)*(Emplacement=C$4))&gt;0,INDEX(Adulte,MIN(IF((Emplacement=C$4)*($A32&gt;=Début)*($A32&lt;=Fin),ROW(Emplacement)))-1),"")</f>
        <v/>
      </c>
      <c r="D32" s="139" t="str">
        <f t="array" aca="1" ref="D32" ca="1">IF(SUMPRODUCT(($A32&gt;=Début)*($A32&lt;=Fin)*(Emplacement=C$4))&gt;0,INDEX(Enfant,MIN(IF((Emplacement=C$4)*($A32&gt;=Début)*($A32&lt;=Fin),ROW(Emplacement)))-1),"")</f>
        <v/>
      </c>
      <c r="E32" s="140" t="str">
        <f t="array" aca="1" ref="E32" ca="1">IF(SUMPRODUCT(($A32&gt;=Début)*($A32&lt;=Fin)*(Emplacement=C$4))&gt;0,INDEX(Animal,MIN(IF((Emplacement=C$4)*($A32&gt;=Début)*($A32&lt;=Fin),ROW(Emplacement)))-1),"")</f>
        <v/>
      </c>
      <c r="F32" s="138" t="str">
        <f t="array" aca="1" ref="F32" ca="1">IF(SUMPRODUCT(($A32&gt;=Début)*($A32&lt;=Fin)*(Emplacement=F$4))&gt;0,INDEX(Adulte,MIN(IF((Emplacement=F$4)*($A32&gt;=Début)*($A32&lt;=Fin),ROW(Emplacement)))-1),"")</f>
        <v/>
      </c>
      <c r="G32" s="139" t="str">
        <f t="array" aca="1" ref="G32" ca="1">IF(SUMPRODUCT(($A32&gt;=Début)*($A32&lt;=Fin)*(Emplacement=F$4))&gt;0,INDEX(Enfant,MIN(IF((Emplacement=F$4)*($A32&gt;=Début)*($A32&lt;=Fin),ROW(Emplacement)))-1),"")</f>
        <v/>
      </c>
      <c r="H32" s="140" t="str">
        <f t="array" aca="1" ref="H32" ca="1">IF(SUMPRODUCT(($A32&gt;=Début)*($A32&lt;=Fin)*(Emplacement=F$4))&gt;0,INDEX(Animal,MIN(IF((Emplacement=F$4)*($A32&gt;=Début)*($A32&lt;=Fin),ROW(Emplacement)))-1),"")</f>
        <v/>
      </c>
      <c r="I32" s="138" t="str">
        <f t="array" aca="1" ref="I32" ca="1">IF(SUMPRODUCT(($A32&gt;=Début)*($A32&lt;=Fin)*(Emplacement=I$4))&gt;0,INDEX(Adulte,MIN(IF((Emplacement=I$4)*($A32&gt;=Début)*($A32&lt;=Fin),ROW(Emplacement)))-1),"")</f>
        <v/>
      </c>
      <c r="J32" s="139" t="str">
        <f t="array" aca="1" ref="J32" ca="1">IF(SUMPRODUCT(($A32&gt;=Début)*($A32&lt;=Fin)*(Emplacement=I$4))&gt;0,INDEX(Enfant,MIN(IF((Emplacement=I$4)*($A32&gt;=Début)*($A32&lt;=Fin),ROW(Emplacement)))-1),"")</f>
        <v/>
      </c>
      <c r="K32" s="140" t="str">
        <f t="array" aca="1" ref="K32" ca="1">IF(SUMPRODUCT(($A32&gt;=Début)*($A32&lt;=Fin)*(Emplacement=I$4))&gt;0,INDEX(Animal,MIN(IF((Emplacement=I$4)*($A32&gt;=Début)*($A32&lt;=Fin),ROW(Emplacement)))-1),"")</f>
        <v/>
      </c>
      <c r="L32" s="138" t="str">
        <f t="array" aca="1" ref="L32" ca="1">IF(SUMPRODUCT(($A32&gt;=Début)*($A32&lt;=Fin)*(Emplacement=L$4))&gt;0,INDEX(Adulte,MIN(IF((Emplacement=L$4)*($A32&gt;=Début)*($A32&lt;=Fin),ROW(Emplacement)))-1),"")</f>
        <v/>
      </c>
      <c r="M32" s="139" t="str">
        <f t="array" aca="1" ref="M32" ca="1">IF(SUMPRODUCT(($A32&gt;=Début)*($A32&lt;=Fin)*(Emplacement=L$4))&gt;0,INDEX(Enfant,MIN(IF((Emplacement=L$4)*($A32&gt;=Début)*($A32&lt;=Fin),ROW(Emplacement)))-1),"")</f>
        <v/>
      </c>
      <c r="N32" s="140" t="str">
        <f t="array" aca="1" ref="N32" ca="1">IF(SUMPRODUCT(($A32&gt;=Début)*($A32&lt;=Fin)*(Emplacement=L$4))&gt;0,INDEX(Animal,MIN(IF((Emplacement=L$4)*($A32&gt;=Début)*($A32&lt;=Fin),ROW(Emplacement)))-1),"")</f>
        <v/>
      </c>
      <c r="O32" s="138" t="str">
        <f t="array" aca="1" ref="O32" ca="1">IF(SUMPRODUCT(($A32&gt;=Début)*($A32&lt;=Fin)*(Emplacement=O$4))&gt;0,INDEX(Adulte,MIN(IF((Emplacement=O$4)*($A32&gt;=Début)*($A32&lt;=Fin),ROW(Emplacement)))-1),"")</f>
        <v/>
      </c>
      <c r="P32" s="139" t="str">
        <f t="array" aca="1" ref="P32" ca="1">IF(SUMPRODUCT(($A32&gt;=Début)*($A32&lt;=Fin)*(Emplacement=O$4))&gt;0,INDEX(Enfant,MIN(IF((Emplacement=O$4)*($A32&gt;=Début)*($A32&lt;=Fin),ROW(Emplacement)))-1),"")</f>
        <v/>
      </c>
      <c r="Q32" s="140" t="str">
        <f t="array" aca="1" ref="Q32" ca="1">IF(SUMPRODUCT(($A32&gt;=Début)*($A32&lt;=Fin)*(Emplacement=O$4))&gt;0,INDEX(Animal,MIN(IF((Emplacement=O$4)*($A32&gt;=Début)*($A32&lt;=Fin),ROW(Emplacement)))-1),"")</f>
        <v/>
      </c>
      <c r="R32" s="138" t="str">
        <f t="array" aca="1" ref="R32" ca="1">IF(SUMPRODUCT(($A32&gt;=Début)*($A32&lt;=Fin)*(Emplacement=R$4))&gt;0,INDEX(Adulte,MIN(IF((Emplacement=R$4)*($A32&gt;=Début)*($A32&lt;=Fin),ROW(Emplacement)))-1),"")</f>
        <v/>
      </c>
      <c r="S32" s="139" t="str">
        <f t="array" aca="1" ref="S32" ca="1">IF(SUMPRODUCT(($A32&gt;=Début)*($A32&lt;=Fin)*(Emplacement=R$4))&gt;0,INDEX(Enfant,MIN(IF((Emplacement=R$4)*($A32&gt;=Début)*($A32&lt;=Fin),ROW(Emplacement)))-1),"")</f>
        <v/>
      </c>
      <c r="T32" s="140" t="str">
        <f t="array" aca="1" ref="T32" ca="1">IF(SUMPRODUCT(($A32&gt;=Début)*($A32&lt;=Fin)*(Emplacement=R$4))&gt;0,INDEX(Animal,MIN(IF((Emplacement=R$4)*($A32&gt;=Début)*($A32&lt;=Fin),ROW(Emplacement)))-1),"")</f>
        <v/>
      </c>
      <c r="U32" s="138" t="str">
        <f t="array" aca="1" ref="U32" ca="1">IF(SUMPRODUCT(($A32&gt;=Début)*($A32&lt;=Fin)*(Emplacement=U$4))&gt;0,INDEX(Adulte,MIN(IF((Emplacement=U$4)*($A32&gt;=Début)*($A32&lt;=Fin),ROW(Emplacement)))-1),"")</f>
        <v/>
      </c>
      <c r="V32" s="139" t="str">
        <f t="array" aca="1" ref="V32" ca="1">IF(SUMPRODUCT(($A32&gt;=Début)*($A32&lt;=Fin)*(Emplacement=U$4))&gt;0,INDEX(Enfant,MIN(IF((Emplacement=U$4)*($A32&gt;=Début)*($A32&lt;=Fin),ROW(Emplacement)))-1),"")</f>
        <v/>
      </c>
      <c r="W32" s="140" t="str">
        <f t="array" aca="1" ref="W32" ca="1">IF(SUMPRODUCT(($A32&gt;=Début)*($A32&lt;=Fin)*(Emplacement=U$4))&gt;0,INDEX(Animal,MIN(IF((Emplacement=U$4)*($A32&gt;=Début)*($A32&lt;=Fin),ROW(Emplacement)))-1),"")</f>
        <v/>
      </c>
      <c r="X32" s="138" t="str">
        <f t="array" aca="1" ref="X32" ca="1">IF(SUMPRODUCT(($A32&gt;=Début)*($A32&lt;=Fin)*(Emplacement=X$4))&gt;0,INDEX(Adulte,MIN(IF((Emplacement=X$4)*($A32&gt;=Début)*($A32&lt;=Fin),ROW(Emplacement)))-1),"")</f>
        <v/>
      </c>
      <c r="Y32" s="139" t="str">
        <f t="array" aca="1" ref="Y32" ca="1">IF(SUMPRODUCT(($A32&gt;=Début)*($A32&lt;=Fin)*(Emplacement=X$4))&gt;0,INDEX(Enfant,MIN(IF((Emplacement=X$4)*($A32&gt;=Début)*($A32&lt;=Fin),ROW(Emplacement)))-1),"")</f>
        <v/>
      </c>
      <c r="Z32" s="140" t="str">
        <f t="array" aca="1" ref="Z32" ca="1">IF(SUMPRODUCT(($A32&gt;=Début)*($A32&lt;=Fin)*(Emplacement=X$4))&gt;0,INDEX(Animal,MIN(IF((Emplacement=X$4)*($A32&gt;=Début)*($A32&lt;=Fin),ROW(Emplacement)))-1),"")</f>
        <v/>
      </c>
      <c r="AA32" s="138" t="str">
        <f t="array" aca="1" ref="AA32" ca="1">IF(SUMPRODUCT(($A32&gt;=Début)*($A32&lt;=Fin)*(Emplacement=AA$4))&gt;0,INDEX(Adulte,MIN(IF((Emplacement=AA$4)*($A32&gt;=Début)*($A32&lt;=Fin),ROW(Emplacement)))-1),"")</f>
        <v/>
      </c>
      <c r="AB32" s="139" t="str">
        <f t="array" aca="1" ref="AB32" ca="1">IF(SUMPRODUCT(($A32&gt;=Début)*($A32&lt;=Fin)*(Emplacement=AA$4))&gt;0,INDEX(Enfant,MIN(IF((Emplacement=AA$4)*($A32&gt;=Début)*($A32&lt;=Fin),ROW(Emplacement)))-1),"")</f>
        <v/>
      </c>
      <c r="AC32" s="140" t="str">
        <f t="array" aca="1" ref="AC32" ca="1">IF(SUMPRODUCT(($A32&gt;=Début)*($A32&lt;=Fin)*(Emplacement=AA$4))&gt;0,INDEX(Animal,MIN(IF((Emplacement=AA$4)*($A32&gt;=Début)*($A32&lt;=Fin),ROW(Emplacement)))-1),"")</f>
        <v/>
      </c>
      <c r="AD32" s="138" t="str">
        <f t="array" aca="1" ref="AD32" ca="1">IF(SUMPRODUCT(($A32&gt;=Début)*($A32&lt;=Fin)*(Emplacement=AD$4))&gt;0,INDEX(Adulte,MIN(IF((Emplacement=AD$4)*($A32&gt;=Début)*($A32&lt;=Fin),ROW(Emplacement)))-1),"")</f>
        <v/>
      </c>
      <c r="AE32" s="139" t="str">
        <f t="array" aca="1" ref="AE32" ca="1">IF(SUMPRODUCT(($A32&gt;=Début)*($A32&lt;=Fin)*(Emplacement=AD$4))&gt;0,INDEX(Enfant,MIN(IF((Emplacement=AD$4)*($A32&gt;=Début)*($A32&lt;=Fin),ROW(Emplacement)))-1),"")</f>
        <v/>
      </c>
      <c r="AF32" s="140" t="str">
        <f t="array" aca="1" ref="AF32" ca="1">IF(SUMPRODUCT(($A32&gt;=Début)*($A32&lt;=Fin)*(Emplacement=AD$4))&gt;0,INDEX(Animal,MIN(IF((Emplacement=AD$4)*($A32&gt;=Début)*($A32&lt;=Fin),ROW(Emplacement)))-1),"")</f>
        <v/>
      </c>
      <c r="AG32" s="147"/>
      <c r="AH32" s="147"/>
      <c r="AI32" s="147"/>
      <c r="AJ32" s="147"/>
      <c r="AK32" s="147"/>
      <c r="AL32" s="147"/>
    </row>
    <row r="33" spans="1:38" ht="12" customHeight="1" x14ac:dyDescent="0.25">
      <c r="A33" s="12">
        <f t="shared" si="0"/>
        <v>42763</v>
      </c>
      <c r="B33" s="17">
        <f t="shared" si="1"/>
        <v>42763</v>
      </c>
      <c r="C33" s="138" t="str">
        <f t="array" aca="1" ref="C33" ca="1">IF(SUMPRODUCT(($A33&gt;=Début)*($A33&lt;=Fin)*(Emplacement=C$4))&gt;0,INDEX(Adulte,MIN(IF((Emplacement=C$4)*($A33&gt;=Début)*($A33&lt;=Fin),ROW(Emplacement)))-1),"")</f>
        <v/>
      </c>
      <c r="D33" s="139" t="str">
        <f t="array" aca="1" ref="D33" ca="1">IF(SUMPRODUCT(($A33&gt;=Début)*($A33&lt;=Fin)*(Emplacement=C$4))&gt;0,INDEX(Enfant,MIN(IF((Emplacement=C$4)*($A33&gt;=Début)*($A33&lt;=Fin),ROW(Emplacement)))-1),"")</f>
        <v/>
      </c>
      <c r="E33" s="140" t="str">
        <f t="array" aca="1" ref="E33" ca="1">IF(SUMPRODUCT(($A33&gt;=Début)*($A33&lt;=Fin)*(Emplacement=C$4))&gt;0,INDEX(Animal,MIN(IF((Emplacement=C$4)*($A33&gt;=Début)*($A33&lt;=Fin),ROW(Emplacement)))-1),"")</f>
        <v/>
      </c>
      <c r="F33" s="138" t="str">
        <f t="array" aca="1" ref="F33" ca="1">IF(SUMPRODUCT(($A33&gt;=Début)*($A33&lt;=Fin)*(Emplacement=F$4))&gt;0,INDEX(Adulte,MIN(IF((Emplacement=F$4)*($A33&gt;=Début)*($A33&lt;=Fin),ROW(Emplacement)))-1),"")</f>
        <v/>
      </c>
      <c r="G33" s="139" t="str">
        <f t="array" aca="1" ref="G33" ca="1">IF(SUMPRODUCT(($A33&gt;=Début)*($A33&lt;=Fin)*(Emplacement=F$4))&gt;0,INDEX(Enfant,MIN(IF((Emplacement=F$4)*($A33&gt;=Début)*($A33&lt;=Fin),ROW(Emplacement)))-1),"")</f>
        <v/>
      </c>
      <c r="H33" s="140" t="str">
        <f t="array" aca="1" ref="H33" ca="1">IF(SUMPRODUCT(($A33&gt;=Début)*($A33&lt;=Fin)*(Emplacement=F$4))&gt;0,INDEX(Animal,MIN(IF((Emplacement=F$4)*($A33&gt;=Début)*($A33&lt;=Fin),ROW(Emplacement)))-1),"")</f>
        <v/>
      </c>
      <c r="I33" s="138" t="str">
        <f t="array" aca="1" ref="I33" ca="1">IF(SUMPRODUCT(($A33&gt;=Début)*($A33&lt;=Fin)*(Emplacement=I$4))&gt;0,INDEX(Adulte,MIN(IF((Emplacement=I$4)*($A33&gt;=Début)*($A33&lt;=Fin),ROW(Emplacement)))-1),"")</f>
        <v/>
      </c>
      <c r="J33" s="139" t="str">
        <f t="array" aca="1" ref="J33" ca="1">IF(SUMPRODUCT(($A33&gt;=Début)*($A33&lt;=Fin)*(Emplacement=I$4))&gt;0,INDEX(Enfant,MIN(IF((Emplacement=I$4)*($A33&gt;=Début)*($A33&lt;=Fin),ROW(Emplacement)))-1),"")</f>
        <v/>
      </c>
      <c r="K33" s="140" t="str">
        <f t="array" aca="1" ref="K33" ca="1">IF(SUMPRODUCT(($A33&gt;=Début)*($A33&lt;=Fin)*(Emplacement=I$4))&gt;0,INDEX(Animal,MIN(IF((Emplacement=I$4)*($A33&gt;=Début)*($A33&lt;=Fin),ROW(Emplacement)))-1),"")</f>
        <v/>
      </c>
      <c r="L33" s="138" t="str">
        <f t="array" aca="1" ref="L33" ca="1">IF(SUMPRODUCT(($A33&gt;=Début)*($A33&lt;=Fin)*(Emplacement=L$4))&gt;0,INDEX(Adulte,MIN(IF((Emplacement=L$4)*($A33&gt;=Début)*($A33&lt;=Fin),ROW(Emplacement)))-1),"")</f>
        <v/>
      </c>
      <c r="M33" s="139" t="str">
        <f t="array" aca="1" ref="M33" ca="1">IF(SUMPRODUCT(($A33&gt;=Début)*($A33&lt;=Fin)*(Emplacement=L$4))&gt;0,INDEX(Enfant,MIN(IF((Emplacement=L$4)*($A33&gt;=Début)*($A33&lt;=Fin),ROW(Emplacement)))-1),"")</f>
        <v/>
      </c>
      <c r="N33" s="140" t="str">
        <f t="array" aca="1" ref="N33" ca="1">IF(SUMPRODUCT(($A33&gt;=Début)*($A33&lt;=Fin)*(Emplacement=L$4))&gt;0,INDEX(Animal,MIN(IF((Emplacement=L$4)*($A33&gt;=Début)*($A33&lt;=Fin),ROW(Emplacement)))-1),"")</f>
        <v/>
      </c>
      <c r="O33" s="138" t="str">
        <f t="array" aca="1" ref="O33" ca="1">IF(SUMPRODUCT(($A33&gt;=Début)*($A33&lt;=Fin)*(Emplacement=O$4))&gt;0,INDEX(Adulte,MIN(IF((Emplacement=O$4)*($A33&gt;=Début)*($A33&lt;=Fin),ROW(Emplacement)))-1),"")</f>
        <v/>
      </c>
      <c r="P33" s="139" t="str">
        <f t="array" aca="1" ref="P33" ca="1">IF(SUMPRODUCT(($A33&gt;=Début)*($A33&lt;=Fin)*(Emplacement=O$4))&gt;0,INDEX(Enfant,MIN(IF((Emplacement=O$4)*($A33&gt;=Début)*($A33&lt;=Fin),ROW(Emplacement)))-1),"")</f>
        <v/>
      </c>
      <c r="Q33" s="140" t="str">
        <f t="array" aca="1" ref="Q33" ca="1">IF(SUMPRODUCT(($A33&gt;=Début)*($A33&lt;=Fin)*(Emplacement=O$4))&gt;0,INDEX(Animal,MIN(IF((Emplacement=O$4)*($A33&gt;=Début)*($A33&lt;=Fin),ROW(Emplacement)))-1),"")</f>
        <v/>
      </c>
      <c r="R33" s="138" t="str">
        <f t="array" aca="1" ref="R33" ca="1">IF(SUMPRODUCT(($A33&gt;=Début)*($A33&lt;=Fin)*(Emplacement=R$4))&gt;0,INDEX(Adulte,MIN(IF((Emplacement=R$4)*($A33&gt;=Début)*($A33&lt;=Fin),ROW(Emplacement)))-1),"")</f>
        <v/>
      </c>
      <c r="S33" s="139" t="str">
        <f t="array" aca="1" ref="S33" ca="1">IF(SUMPRODUCT(($A33&gt;=Début)*($A33&lt;=Fin)*(Emplacement=R$4))&gt;0,INDEX(Enfant,MIN(IF((Emplacement=R$4)*($A33&gt;=Début)*($A33&lt;=Fin),ROW(Emplacement)))-1),"")</f>
        <v/>
      </c>
      <c r="T33" s="140" t="str">
        <f t="array" aca="1" ref="T33" ca="1">IF(SUMPRODUCT(($A33&gt;=Début)*($A33&lt;=Fin)*(Emplacement=R$4))&gt;0,INDEX(Animal,MIN(IF((Emplacement=R$4)*($A33&gt;=Début)*($A33&lt;=Fin),ROW(Emplacement)))-1),"")</f>
        <v/>
      </c>
      <c r="U33" s="138" t="str">
        <f t="array" aca="1" ref="U33" ca="1">IF(SUMPRODUCT(($A33&gt;=Début)*($A33&lt;=Fin)*(Emplacement=U$4))&gt;0,INDEX(Adulte,MIN(IF((Emplacement=U$4)*($A33&gt;=Début)*($A33&lt;=Fin),ROW(Emplacement)))-1),"")</f>
        <v/>
      </c>
      <c r="V33" s="139" t="str">
        <f t="array" aca="1" ref="V33" ca="1">IF(SUMPRODUCT(($A33&gt;=Début)*($A33&lt;=Fin)*(Emplacement=U$4))&gt;0,INDEX(Enfant,MIN(IF((Emplacement=U$4)*($A33&gt;=Début)*($A33&lt;=Fin),ROW(Emplacement)))-1),"")</f>
        <v/>
      </c>
      <c r="W33" s="140" t="str">
        <f t="array" aca="1" ref="W33" ca="1">IF(SUMPRODUCT(($A33&gt;=Début)*($A33&lt;=Fin)*(Emplacement=U$4))&gt;0,INDEX(Animal,MIN(IF((Emplacement=U$4)*($A33&gt;=Début)*($A33&lt;=Fin),ROW(Emplacement)))-1),"")</f>
        <v/>
      </c>
      <c r="X33" s="138" t="str">
        <f t="array" aca="1" ref="X33" ca="1">IF(SUMPRODUCT(($A33&gt;=Début)*($A33&lt;=Fin)*(Emplacement=X$4))&gt;0,INDEX(Adulte,MIN(IF((Emplacement=X$4)*($A33&gt;=Début)*($A33&lt;=Fin),ROW(Emplacement)))-1),"")</f>
        <v/>
      </c>
      <c r="Y33" s="139" t="str">
        <f t="array" aca="1" ref="Y33" ca="1">IF(SUMPRODUCT(($A33&gt;=Début)*($A33&lt;=Fin)*(Emplacement=X$4))&gt;0,INDEX(Enfant,MIN(IF((Emplacement=X$4)*($A33&gt;=Début)*($A33&lt;=Fin),ROW(Emplacement)))-1),"")</f>
        <v/>
      </c>
      <c r="Z33" s="140" t="str">
        <f t="array" aca="1" ref="Z33" ca="1">IF(SUMPRODUCT(($A33&gt;=Début)*($A33&lt;=Fin)*(Emplacement=X$4))&gt;0,INDEX(Animal,MIN(IF((Emplacement=X$4)*($A33&gt;=Début)*($A33&lt;=Fin),ROW(Emplacement)))-1),"")</f>
        <v/>
      </c>
      <c r="AA33" s="138" t="str">
        <f t="array" aca="1" ref="AA33" ca="1">IF(SUMPRODUCT(($A33&gt;=Début)*($A33&lt;=Fin)*(Emplacement=AA$4))&gt;0,INDEX(Adulte,MIN(IF((Emplacement=AA$4)*($A33&gt;=Début)*($A33&lt;=Fin),ROW(Emplacement)))-1),"")</f>
        <v/>
      </c>
      <c r="AB33" s="139" t="str">
        <f t="array" aca="1" ref="AB33" ca="1">IF(SUMPRODUCT(($A33&gt;=Début)*($A33&lt;=Fin)*(Emplacement=AA$4))&gt;0,INDEX(Enfant,MIN(IF((Emplacement=AA$4)*($A33&gt;=Début)*($A33&lt;=Fin),ROW(Emplacement)))-1),"")</f>
        <v/>
      </c>
      <c r="AC33" s="140" t="str">
        <f t="array" aca="1" ref="AC33" ca="1">IF(SUMPRODUCT(($A33&gt;=Début)*($A33&lt;=Fin)*(Emplacement=AA$4))&gt;0,INDEX(Animal,MIN(IF((Emplacement=AA$4)*($A33&gt;=Début)*($A33&lt;=Fin),ROW(Emplacement)))-1),"")</f>
        <v/>
      </c>
      <c r="AD33" s="138" t="str">
        <f t="array" aca="1" ref="AD33" ca="1">IF(SUMPRODUCT(($A33&gt;=Début)*($A33&lt;=Fin)*(Emplacement=AD$4))&gt;0,INDEX(Adulte,MIN(IF((Emplacement=AD$4)*($A33&gt;=Début)*($A33&lt;=Fin),ROW(Emplacement)))-1),"")</f>
        <v/>
      </c>
      <c r="AE33" s="139" t="str">
        <f t="array" aca="1" ref="AE33" ca="1">IF(SUMPRODUCT(($A33&gt;=Début)*($A33&lt;=Fin)*(Emplacement=AD$4))&gt;0,INDEX(Enfant,MIN(IF((Emplacement=AD$4)*($A33&gt;=Début)*($A33&lt;=Fin),ROW(Emplacement)))-1),"")</f>
        <v/>
      </c>
      <c r="AF33" s="140" t="str">
        <f t="array" aca="1" ref="AF33" ca="1">IF(SUMPRODUCT(($A33&gt;=Début)*($A33&lt;=Fin)*(Emplacement=AD$4))&gt;0,INDEX(Animal,MIN(IF((Emplacement=AD$4)*($A33&gt;=Début)*($A33&lt;=Fin),ROW(Emplacement)))-1),"")</f>
        <v/>
      </c>
      <c r="AG33" s="147"/>
      <c r="AH33" s="147"/>
      <c r="AI33" s="147"/>
      <c r="AJ33" s="147"/>
      <c r="AK33" s="147"/>
      <c r="AL33" s="147"/>
    </row>
    <row r="34" spans="1:38" ht="12" customHeight="1" x14ac:dyDescent="0.25">
      <c r="A34" s="12">
        <f t="shared" si="0"/>
        <v>42764</v>
      </c>
      <c r="B34" s="17">
        <f t="shared" si="1"/>
        <v>42764</v>
      </c>
      <c r="C34" s="138" t="str">
        <f t="array" aca="1" ref="C34" ca="1">IF(SUMPRODUCT(($A34&gt;=Début)*($A34&lt;=Fin)*(Emplacement=C$4))&gt;0,INDEX(Adulte,MIN(IF((Emplacement=C$4)*($A34&gt;=Début)*($A34&lt;=Fin),ROW(Emplacement)))-1),"")</f>
        <v/>
      </c>
      <c r="D34" s="139" t="str">
        <f t="array" aca="1" ref="D34" ca="1">IF(SUMPRODUCT(($A34&gt;=Début)*($A34&lt;=Fin)*(Emplacement=C$4))&gt;0,INDEX(Enfant,MIN(IF((Emplacement=C$4)*($A34&gt;=Début)*($A34&lt;=Fin),ROW(Emplacement)))-1),"")</f>
        <v/>
      </c>
      <c r="E34" s="140" t="str">
        <f t="array" aca="1" ref="E34" ca="1">IF(SUMPRODUCT(($A34&gt;=Début)*($A34&lt;=Fin)*(Emplacement=C$4))&gt;0,INDEX(Animal,MIN(IF((Emplacement=C$4)*($A34&gt;=Début)*($A34&lt;=Fin),ROW(Emplacement)))-1),"")</f>
        <v/>
      </c>
      <c r="F34" s="138" t="str">
        <f t="array" aca="1" ref="F34" ca="1">IF(SUMPRODUCT(($A34&gt;=Début)*($A34&lt;=Fin)*(Emplacement=F$4))&gt;0,INDEX(Adulte,MIN(IF((Emplacement=F$4)*($A34&gt;=Début)*($A34&lt;=Fin),ROW(Emplacement)))-1),"")</f>
        <v/>
      </c>
      <c r="G34" s="139" t="str">
        <f t="array" aca="1" ref="G34" ca="1">IF(SUMPRODUCT(($A34&gt;=Début)*($A34&lt;=Fin)*(Emplacement=F$4))&gt;0,INDEX(Enfant,MIN(IF((Emplacement=F$4)*($A34&gt;=Début)*($A34&lt;=Fin),ROW(Emplacement)))-1),"")</f>
        <v/>
      </c>
      <c r="H34" s="140" t="str">
        <f t="array" aca="1" ref="H34" ca="1">IF(SUMPRODUCT(($A34&gt;=Début)*($A34&lt;=Fin)*(Emplacement=F$4))&gt;0,INDEX(Animal,MIN(IF((Emplacement=F$4)*($A34&gt;=Début)*($A34&lt;=Fin),ROW(Emplacement)))-1),"")</f>
        <v/>
      </c>
      <c r="I34" s="138" t="str">
        <f t="array" aca="1" ref="I34" ca="1">IF(SUMPRODUCT(($A34&gt;=Début)*($A34&lt;=Fin)*(Emplacement=I$4))&gt;0,INDEX(Adulte,MIN(IF((Emplacement=I$4)*($A34&gt;=Début)*($A34&lt;=Fin),ROW(Emplacement)))-1),"")</f>
        <v/>
      </c>
      <c r="J34" s="139" t="str">
        <f t="array" aca="1" ref="J34" ca="1">IF(SUMPRODUCT(($A34&gt;=Début)*($A34&lt;=Fin)*(Emplacement=I$4))&gt;0,INDEX(Enfant,MIN(IF((Emplacement=I$4)*($A34&gt;=Début)*($A34&lt;=Fin),ROW(Emplacement)))-1),"")</f>
        <v/>
      </c>
      <c r="K34" s="140" t="str">
        <f t="array" aca="1" ref="K34" ca="1">IF(SUMPRODUCT(($A34&gt;=Début)*($A34&lt;=Fin)*(Emplacement=I$4))&gt;0,INDEX(Animal,MIN(IF((Emplacement=I$4)*($A34&gt;=Début)*($A34&lt;=Fin),ROW(Emplacement)))-1),"")</f>
        <v/>
      </c>
      <c r="L34" s="138" t="str">
        <f t="array" aca="1" ref="L34" ca="1">IF(SUMPRODUCT(($A34&gt;=Début)*($A34&lt;=Fin)*(Emplacement=L$4))&gt;0,INDEX(Adulte,MIN(IF((Emplacement=L$4)*($A34&gt;=Début)*($A34&lt;=Fin),ROW(Emplacement)))-1),"")</f>
        <v/>
      </c>
      <c r="M34" s="139" t="str">
        <f t="array" aca="1" ref="M34" ca="1">IF(SUMPRODUCT(($A34&gt;=Début)*($A34&lt;=Fin)*(Emplacement=L$4))&gt;0,INDEX(Enfant,MIN(IF((Emplacement=L$4)*($A34&gt;=Début)*($A34&lt;=Fin),ROW(Emplacement)))-1),"")</f>
        <v/>
      </c>
      <c r="N34" s="140" t="str">
        <f t="array" aca="1" ref="N34" ca="1">IF(SUMPRODUCT(($A34&gt;=Début)*($A34&lt;=Fin)*(Emplacement=L$4))&gt;0,INDEX(Animal,MIN(IF((Emplacement=L$4)*($A34&gt;=Début)*($A34&lt;=Fin),ROW(Emplacement)))-1),"")</f>
        <v/>
      </c>
      <c r="O34" s="138" t="str">
        <f t="array" aca="1" ref="O34" ca="1">IF(SUMPRODUCT(($A34&gt;=Début)*($A34&lt;=Fin)*(Emplacement=O$4))&gt;0,INDEX(Adulte,MIN(IF((Emplacement=O$4)*($A34&gt;=Début)*($A34&lt;=Fin),ROW(Emplacement)))-1),"")</f>
        <v/>
      </c>
      <c r="P34" s="139" t="str">
        <f t="array" aca="1" ref="P34" ca="1">IF(SUMPRODUCT(($A34&gt;=Début)*($A34&lt;=Fin)*(Emplacement=O$4))&gt;0,INDEX(Enfant,MIN(IF((Emplacement=O$4)*($A34&gt;=Début)*($A34&lt;=Fin),ROW(Emplacement)))-1),"")</f>
        <v/>
      </c>
      <c r="Q34" s="140" t="str">
        <f t="array" aca="1" ref="Q34" ca="1">IF(SUMPRODUCT(($A34&gt;=Début)*($A34&lt;=Fin)*(Emplacement=O$4))&gt;0,INDEX(Animal,MIN(IF((Emplacement=O$4)*($A34&gt;=Début)*($A34&lt;=Fin),ROW(Emplacement)))-1),"")</f>
        <v/>
      </c>
      <c r="R34" s="138" t="str">
        <f t="array" aca="1" ref="R34" ca="1">IF(SUMPRODUCT(($A34&gt;=Début)*($A34&lt;=Fin)*(Emplacement=R$4))&gt;0,INDEX(Adulte,MIN(IF((Emplacement=R$4)*($A34&gt;=Début)*($A34&lt;=Fin),ROW(Emplacement)))-1),"")</f>
        <v/>
      </c>
      <c r="S34" s="139" t="str">
        <f t="array" aca="1" ref="S34" ca="1">IF(SUMPRODUCT(($A34&gt;=Début)*($A34&lt;=Fin)*(Emplacement=R$4))&gt;0,INDEX(Enfant,MIN(IF((Emplacement=R$4)*($A34&gt;=Début)*($A34&lt;=Fin),ROW(Emplacement)))-1),"")</f>
        <v/>
      </c>
      <c r="T34" s="140" t="str">
        <f t="array" aca="1" ref="T34" ca="1">IF(SUMPRODUCT(($A34&gt;=Début)*($A34&lt;=Fin)*(Emplacement=R$4))&gt;0,INDEX(Animal,MIN(IF((Emplacement=R$4)*($A34&gt;=Début)*($A34&lt;=Fin),ROW(Emplacement)))-1),"")</f>
        <v/>
      </c>
      <c r="U34" s="138" t="str">
        <f t="array" aca="1" ref="U34" ca="1">IF(SUMPRODUCT(($A34&gt;=Début)*($A34&lt;=Fin)*(Emplacement=U$4))&gt;0,INDEX(Adulte,MIN(IF((Emplacement=U$4)*($A34&gt;=Début)*($A34&lt;=Fin),ROW(Emplacement)))-1),"")</f>
        <v/>
      </c>
      <c r="V34" s="139" t="str">
        <f t="array" aca="1" ref="V34" ca="1">IF(SUMPRODUCT(($A34&gt;=Début)*($A34&lt;=Fin)*(Emplacement=U$4))&gt;0,INDEX(Enfant,MIN(IF((Emplacement=U$4)*($A34&gt;=Début)*($A34&lt;=Fin),ROW(Emplacement)))-1),"")</f>
        <v/>
      </c>
      <c r="W34" s="140" t="str">
        <f t="array" aca="1" ref="W34" ca="1">IF(SUMPRODUCT(($A34&gt;=Début)*($A34&lt;=Fin)*(Emplacement=U$4))&gt;0,INDEX(Animal,MIN(IF((Emplacement=U$4)*($A34&gt;=Début)*($A34&lt;=Fin),ROW(Emplacement)))-1),"")</f>
        <v/>
      </c>
      <c r="X34" s="138" t="str">
        <f t="array" aca="1" ref="X34" ca="1">IF(SUMPRODUCT(($A34&gt;=Début)*($A34&lt;=Fin)*(Emplacement=X$4))&gt;0,INDEX(Adulte,MIN(IF((Emplacement=X$4)*($A34&gt;=Début)*($A34&lt;=Fin),ROW(Emplacement)))-1),"")</f>
        <v/>
      </c>
      <c r="Y34" s="139" t="str">
        <f t="array" aca="1" ref="Y34" ca="1">IF(SUMPRODUCT(($A34&gt;=Début)*($A34&lt;=Fin)*(Emplacement=X$4))&gt;0,INDEX(Enfant,MIN(IF((Emplacement=X$4)*($A34&gt;=Début)*($A34&lt;=Fin),ROW(Emplacement)))-1),"")</f>
        <v/>
      </c>
      <c r="Z34" s="140" t="str">
        <f t="array" aca="1" ref="Z34" ca="1">IF(SUMPRODUCT(($A34&gt;=Début)*($A34&lt;=Fin)*(Emplacement=X$4))&gt;0,INDEX(Animal,MIN(IF((Emplacement=X$4)*($A34&gt;=Début)*($A34&lt;=Fin),ROW(Emplacement)))-1),"")</f>
        <v/>
      </c>
      <c r="AA34" s="138" t="str">
        <f t="array" aca="1" ref="AA34" ca="1">IF(SUMPRODUCT(($A34&gt;=Début)*($A34&lt;=Fin)*(Emplacement=AA$4))&gt;0,INDEX(Adulte,MIN(IF((Emplacement=AA$4)*($A34&gt;=Début)*($A34&lt;=Fin),ROW(Emplacement)))-1),"")</f>
        <v/>
      </c>
      <c r="AB34" s="139" t="str">
        <f t="array" aca="1" ref="AB34" ca="1">IF(SUMPRODUCT(($A34&gt;=Début)*($A34&lt;=Fin)*(Emplacement=AA$4))&gt;0,INDEX(Enfant,MIN(IF((Emplacement=AA$4)*($A34&gt;=Début)*($A34&lt;=Fin),ROW(Emplacement)))-1),"")</f>
        <v/>
      </c>
      <c r="AC34" s="140" t="str">
        <f t="array" aca="1" ref="AC34" ca="1">IF(SUMPRODUCT(($A34&gt;=Début)*($A34&lt;=Fin)*(Emplacement=AA$4))&gt;0,INDEX(Animal,MIN(IF((Emplacement=AA$4)*($A34&gt;=Début)*($A34&lt;=Fin),ROW(Emplacement)))-1),"")</f>
        <v/>
      </c>
      <c r="AD34" s="138" t="str">
        <f t="array" aca="1" ref="AD34" ca="1">IF(SUMPRODUCT(($A34&gt;=Début)*($A34&lt;=Fin)*(Emplacement=AD$4))&gt;0,INDEX(Adulte,MIN(IF((Emplacement=AD$4)*($A34&gt;=Début)*($A34&lt;=Fin),ROW(Emplacement)))-1),"")</f>
        <v/>
      </c>
      <c r="AE34" s="139" t="str">
        <f t="array" aca="1" ref="AE34" ca="1">IF(SUMPRODUCT(($A34&gt;=Début)*($A34&lt;=Fin)*(Emplacement=AD$4))&gt;0,INDEX(Enfant,MIN(IF((Emplacement=AD$4)*($A34&gt;=Début)*($A34&lt;=Fin),ROW(Emplacement)))-1),"")</f>
        <v/>
      </c>
      <c r="AF34" s="140" t="str">
        <f t="array" aca="1" ref="AF34" ca="1">IF(SUMPRODUCT(($A34&gt;=Début)*($A34&lt;=Fin)*(Emplacement=AD$4))&gt;0,INDEX(Animal,MIN(IF((Emplacement=AD$4)*($A34&gt;=Début)*($A34&lt;=Fin),ROW(Emplacement)))-1),"")</f>
        <v/>
      </c>
      <c r="AG34" s="147"/>
      <c r="AH34" s="147"/>
      <c r="AI34" s="147"/>
      <c r="AJ34" s="147"/>
      <c r="AK34" s="147"/>
      <c r="AL34" s="147"/>
    </row>
    <row r="35" spans="1:38" ht="12" customHeight="1" x14ac:dyDescent="0.25">
      <c r="A35" s="12">
        <f t="shared" si="0"/>
        <v>42765</v>
      </c>
      <c r="B35" s="17">
        <f t="shared" si="1"/>
        <v>42765</v>
      </c>
      <c r="C35" s="138" t="str">
        <f t="array" aca="1" ref="C35" ca="1">IF(SUMPRODUCT(($A35&gt;=Début)*($A35&lt;=Fin)*(Emplacement=C$4))&gt;0,INDEX(Adulte,MIN(IF((Emplacement=C$4)*($A35&gt;=Début)*($A35&lt;=Fin),ROW(Emplacement)))-1),"")</f>
        <v/>
      </c>
      <c r="D35" s="139" t="str">
        <f t="array" aca="1" ref="D35" ca="1">IF(SUMPRODUCT(($A35&gt;=Début)*($A35&lt;=Fin)*(Emplacement=C$4))&gt;0,INDEX(Enfant,MIN(IF((Emplacement=C$4)*($A35&gt;=Début)*($A35&lt;=Fin),ROW(Emplacement)))-1),"")</f>
        <v/>
      </c>
      <c r="E35" s="140" t="str">
        <f t="array" aca="1" ref="E35" ca="1">IF(SUMPRODUCT(($A35&gt;=Début)*($A35&lt;=Fin)*(Emplacement=C$4))&gt;0,INDEX(Animal,MIN(IF((Emplacement=C$4)*($A35&gt;=Début)*($A35&lt;=Fin),ROW(Emplacement)))-1),"")</f>
        <v/>
      </c>
      <c r="F35" s="138" t="str">
        <f t="array" aca="1" ref="F35" ca="1">IF(SUMPRODUCT(($A35&gt;=Début)*($A35&lt;=Fin)*(Emplacement=F$4))&gt;0,INDEX(Adulte,MIN(IF((Emplacement=F$4)*($A35&gt;=Début)*($A35&lt;=Fin),ROW(Emplacement)))-1),"")</f>
        <v/>
      </c>
      <c r="G35" s="139" t="str">
        <f t="array" aca="1" ref="G35" ca="1">IF(SUMPRODUCT(($A35&gt;=Début)*($A35&lt;=Fin)*(Emplacement=F$4))&gt;0,INDEX(Enfant,MIN(IF((Emplacement=F$4)*($A35&gt;=Début)*($A35&lt;=Fin),ROW(Emplacement)))-1),"")</f>
        <v/>
      </c>
      <c r="H35" s="140" t="str">
        <f t="array" aca="1" ref="H35" ca="1">IF(SUMPRODUCT(($A35&gt;=Début)*($A35&lt;=Fin)*(Emplacement=F$4))&gt;0,INDEX(Animal,MIN(IF((Emplacement=F$4)*($A35&gt;=Début)*($A35&lt;=Fin),ROW(Emplacement)))-1),"")</f>
        <v/>
      </c>
      <c r="I35" s="138" t="str">
        <f t="array" aca="1" ref="I35" ca="1">IF(SUMPRODUCT(($A35&gt;=Début)*($A35&lt;=Fin)*(Emplacement=I$4))&gt;0,INDEX(Adulte,MIN(IF((Emplacement=I$4)*($A35&gt;=Début)*($A35&lt;=Fin),ROW(Emplacement)))-1),"")</f>
        <v/>
      </c>
      <c r="J35" s="139" t="str">
        <f t="array" aca="1" ref="J35" ca="1">IF(SUMPRODUCT(($A35&gt;=Début)*($A35&lt;=Fin)*(Emplacement=I$4))&gt;0,INDEX(Enfant,MIN(IF((Emplacement=I$4)*($A35&gt;=Début)*($A35&lt;=Fin),ROW(Emplacement)))-1),"")</f>
        <v/>
      </c>
      <c r="K35" s="140" t="str">
        <f t="array" aca="1" ref="K35" ca="1">IF(SUMPRODUCT(($A35&gt;=Début)*($A35&lt;=Fin)*(Emplacement=I$4))&gt;0,INDEX(Animal,MIN(IF((Emplacement=I$4)*($A35&gt;=Début)*($A35&lt;=Fin),ROW(Emplacement)))-1),"")</f>
        <v/>
      </c>
      <c r="L35" s="138" t="str">
        <f t="array" aca="1" ref="L35" ca="1">IF(SUMPRODUCT(($A35&gt;=Début)*($A35&lt;=Fin)*(Emplacement=L$4))&gt;0,INDEX(Adulte,MIN(IF((Emplacement=L$4)*($A35&gt;=Début)*($A35&lt;=Fin),ROW(Emplacement)))-1),"")</f>
        <v/>
      </c>
      <c r="M35" s="139" t="str">
        <f t="array" aca="1" ref="M35" ca="1">IF(SUMPRODUCT(($A35&gt;=Début)*($A35&lt;=Fin)*(Emplacement=L$4))&gt;0,INDEX(Enfant,MIN(IF((Emplacement=L$4)*($A35&gt;=Début)*($A35&lt;=Fin),ROW(Emplacement)))-1),"")</f>
        <v/>
      </c>
      <c r="N35" s="140" t="str">
        <f t="array" aca="1" ref="N35" ca="1">IF(SUMPRODUCT(($A35&gt;=Début)*($A35&lt;=Fin)*(Emplacement=L$4))&gt;0,INDEX(Animal,MIN(IF((Emplacement=L$4)*($A35&gt;=Début)*($A35&lt;=Fin),ROW(Emplacement)))-1),"")</f>
        <v/>
      </c>
      <c r="O35" s="138" t="str">
        <f t="array" aca="1" ref="O35" ca="1">IF(SUMPRODUCT(($A35&gt;=Début)*($A35&lt;=Fin)*(Emplacement=O$4))&gt;0,INDEX(Adulte,MIN(IF((Emplacement=O$4)*($A35&gt;=Début)*($A35&lt;=Fin),ROW(Emplacement)))-1),"")</f>
        <v/>
      </c>
      <c r="P35" s="139" t="str">
        <f t="array" aca="1" ref="P35" ca="1">IF(SUMPRODUCT(($A35&gt;=Début)*($A35&lt;=Fin)*(Emplacement=O$4))&gt;0,INDEX(Enfant,MIN(IF((Emplacement=O$4)*($A35&gt;=Début)*($A35&lt;=Fin),ROW(Emplacement)))-1),"")</f>
        <v/>
      </c>
      <c r="Q35" s="140" t="str">
        <f t="array" aca="1" ref="Q35" ca="1">IF(SUMPRODUCT(($A35&gt;=Début)*($A35&lt;=Fin)*(Emplacement=O$4))&gt;0,INDEX(Animal,MIN(IF((Emplacement=O$4)*($A35&gt;=Début)*($A35&lt;=Fin),ROW(Emplacement)))-1),"")</f>
        <v/>
      </c>
      <c r="R35" s="138" t="str">
        <f t="array" aca="1" ref="R35" ca="1">IF(SUMPRODUCT(($A35&gt;=Début)*($A35&lt;=Fin)*(Emplacement=R$4))&gt;0,INDEX(Adulte,MIN(IF((Emplacement=R$4)*($A35&gt;=Début)*($A35&lt;=Fin),ROW(Emplacement)))-1),"")</f>
        <v/>
      </c>
      <c r="S35" s="139" t="str">
        <f t="array" aca="1" ref="S35" ca="1">IF(SUMPRODUCT(($A35&gt;=Début)*($A35&lt;=Fin)*(Emplacement=R$4))&gt;0,INDEX(Enfant,MIN(IF((Emplacement=R$4)*($A35&gt;=Début)*($A35&lt;=Fin),ROW(Emplacement)))-1),"")</f>
        <v/>
      </c>
      <c r="T35" s="140" t="str">
        <f t="array" aca="1" ref="T35" ca="1">IF(SUMPRODUCT(($A35&gt;=Début)*($A35&lt;=Fin)*(Emplacement=R$4))&gt;0,INDEX(Animal,MIN(IF((Emplacement=R$4)*($A35&gt;=Début)*($A35&lt;=Fin),ROW(Emplacement)))-1),"")</f>
        <v/>
      </c>
      <c r="U35" s="138" t="str">
        <f t="array" aca="1" ref="U35" ca="1">IF(SUMPRODUCT(($A35&gt;=Début)*($A35&lt;=Fin)*(Emplacement=U$4))&gt;0,INDEX(Adulte,MIN(IF((Emplacement=U$4)*($A35&gt;=Début)*($A35&lt;=Fin),ROW(Emplacement)))-1),"")</f>
        <v/>
      </c>
      <c r="V35" s="139" t="str">
        <f t="array" aca="1" ref="V35" ca="1">IF(SUMPRODUCT(($A35&gt;=Début)*($A35&lt;=Fin)*(Emplacement=U$4))&gt;0,INDEX(Enfant,MIN(IF((Emplacement=U$4)*($A35&gt;=Début)*($A35&lt;=Fin),ROW(Emplacement)))-1),"")</f>
        <v/>
      </c>
      <c r="W35" s="140" t="str">
        <f t="array" aca="1" ref="W35" ca="1">IF(SUMPRODUCT(($A35&gt;=Début)*($A35&lt;=Fin)*(Emplacement=U$4))&gt;0,INDEX(Animal,MIN(IF((Emplacement=U$4)*($A35&gt;=Début)*($A35&lt;=Fin),ROW(Emplacement)))-1),"")</f>
        <v/>
      </c>
      <c r="X35" s="138" t="str">
        <f t="array" aca="1" ref="X35" ca="1">IF(SUMPRODUCT(($A35&gt;=Début)*($A35&lt;=Fin)*(Emplacement=X$4))&gt;0,INDEX(Adulte,MIN(IF((Emplacement=X$4)*($A35&gt;=Début)*($A35&lt;=Fin),ROW(Emplacement)))-1),"")</f>
        <v/>
      </c>
      <c r="Y35" s="139" t="str">
        <f t="array" aca="1" ref="Y35" ca="1">IF(SUMPRODUCT(($A35&gt;=Début)*($A35&lt;=Fin)*(Emplacement=X$4))&gt;0,INDEX(Enfant,MIN(IF((Emplacement=X$4)*($A35&gt;=Début)*($A35&lt;=Fin),ROW(Emplacement)))-1),"")</f>
        <v/>
      </c>
      <c r="Z35" s="140" t="str">
        <f t="array" aca="1" ref="Z35" ca="1">IF(SUMPRODUCT(($A35&gt;=Début)*($A35&lt;=Fin)*(Emplacement=X$4))&gt;0,INDEX(Animal,MIN(IF((Emplacement=X$4)*($A35&gt;=Début)*($A35&lt;=Fin),ROW(Emplacement)))-1),"")</f>
        <v/>
      </c>
      <c r="AA35" s="138" t="str">
        <f t="array" aca="1" ref="AA35" ca="1">IF(SUMPRODUCT(($A35&gt;=Début)*($A35&lt;=Fin)*(Emplacement=AA$4))&gt;0,INDEX(Adulte,MIN(IF((Emplacement=AA$4)*($A35&gt;=Début)*($A35&lt;=Fin),ROW(Emplacement)))-1),"")</f>
        <v/>
      </c>
      <c r="AB35" s="139" t="str">
        <f t="array" aca="1" ref="AB35" ca="1">IF(SUMPRODUCT(($A35&gt;=Début)*($A35&lt;=Fin)*(Emplacement=AA$4))&gt;0,INDEX(Enfant,MIN(IF((Emplacement=AA$4)*($A35&gt;=Début)*($A35&lt;=Fin),ROW(Emplacement)))-1),"")</f>
        <v/>
      </c>
      <c r="AC35" s="140" t="str">
        <f t="array" aca="1" ref="AC35" ca="1">IF(SUMPRODUCT(($A35&gt;=Début)*($A35&lt;=Fin)*(Emplacement=AA$4))&gt;0,INDEX(Animal,MIN(IF((Emplacement=AA$4)*($A35&gt;=Début)*($A35&lt;=Fin),ROW(Emplacement)))-1),"")</f>
        <v/>
      </c>
      <c r="AD35" s="138" t="str">
        <f t="array" aca="1" ref="AD35" ca="1">IF(SUMPRODUCT(($A35&gt;=Début)*($A35&lt;=Fin)*(Emplacement=AD$4))&gt;0,INDEX(Adulte,MIN(IF((Emplacement=AD$4)*($A35&gt;=Début)*($A35&lt;=Fin),ROW(Emplacement)))-1),"")</f>
        <v/>
      </c>
      <c r="AE35" s="139" t="str">
        <f t="array" aca="1" ref="AE35" ca="1">IF(SUMPRODUCT(($A35&gt;=Début)*($A35&lt;=Fin)*(Emplacement=AD$4))&gt;0,INDEX(Enfant,MIN(IF((Emplacement=AD$4)*($A35&gt;=Début)*($A35&lt;=Fin),ROW(Emplacement)))-1),"")</f>
        <v/>
      </c>
      <c r="AF35" s="140" t="str">
        <f t="array" aca="1" ref="AF35" ca="1">IF(SUMPRODUCT(($A35&gt;=Début)*($A35&lt;=Fin)*(Emplacement=AD$4))&gt;0,INDEX(Animal,MIN(IF((Emplacement=AD$4)*($A35&gt;=Début)*($A35&lt;=Fin),ROW(Emplacement)))-1),"")</f>
        <v/>
      </c>
      <c r="AG35" s="147"/>
      <c r="AH35" s="147"/>
      <c r="AI35" s="147"/>
      <c r="AJ35" s="147"/>
      <c r="AK35" s="147"/>
      <c r="AL35" s="147"/>
    </row>
    <row r="36" spans="1:38" ht="12" customHeight="1" thickBot="1" x14ac:dyDescent="0.3">
      <c r="A36" s="13">
        <f t="shared" si="0"/>
        <v>42766</v>
      </c>
      <c r="B36" s="18">
        <f t="shared" si="1"/>
        <v>42766</v>
      </c>
      <c r="C36" s="141" t="str">
        <f t="array" aca="1" ref="C36" ca="1">IF(SUMPRODUCT(($A36&gt;=Début)*($A36&lt;=Fin)*(Emplacement=C$4))&gt;0,INDEX(Adulte,MIN(IF((Emplacement=C$4)*($A36&gt;=Début)*($A36&lt;=Fin),ROW(Emplacement)))-1),"")</f>
        <v/>
      </c>
      <c r="D36" s="142" t="str">
        <f t="array" aca="1" ref="D36" ca="1">IF(SUMPRODUCT(($A36&gt;=Début)*($A36&lt;=Fin)*(Emplacement=C$4))&gt;0,INDEX(Enfant,MIN(IF((Emplacement=C$4)*($A36&gt;=Début)*($A36&lt;=Fin),ROW(Emplacement)))-1),"")</f>
        <v/>
      </c>
      <c r="E36" s="143" t="str">
        <f t="array" aca="1" ref="E36" ca="1">IF(SUMPRODUCT(($A36&gt;=Début)*($A36&lt;=Fin)*(Emplacement=C$4))&gt;0,INDEX(Animal,MIN(IF((Emplacement=C$4)*($A36&gt;=Début)*($A36&lt;=Fin),ROW(Emplacement)))-1),"")</f>
        <v/>
      </c>
      <c r="F36" s="141" t="str">
        <f t="array" aca="1" ref="F36" ca="1">IF(SUMPRODUCT(($A36&gt;=Début)*($A36&lt;=Fin)*(Emplacement=F$4))&gt;0,INDEX(Adulte,MIN(IF((Emplacement=F$4)*($A36&gt;=Début)*($A36&lt;=Fin),ROW(Emplacement)))-1),"")</f>
        <v/>
      </c>
      <c r="G36" s="142" t="str">
        <f t="array" aca="1" ref="G36" ca="1">IF(SUMPRODUCT(($A36&gt;=Début)*($A36&lt;=Fin)*(Emplacement=F$4))&gt;0,INDEX(Enfant,MIN(IF((Emplacement=F$4)*($A36&gt;=Début)*($A36&lt;=Fin),ROW(Emplacement)))-1),"")</f>
        <v/>
      </c>
      <c r="H36" s="143" t="str">
        <f t="array" aca="1" ref="H36" ca="1">IF(SUMPRODUCT(($A36&gt;=Début)*($A36&lt;=Fin)*(Emplacement=F$4))&gt;0,INDEX(Animal,MIN(IF((Emplacement=F$4)*($A36&gt;=Début)*($A36&lt;=Fin),ROW(Emplacement)))-1),"")</f>
        <v/>
      </c>
      <c r="I36" s="141" t="str">
        <f t="array" aca="1" ref="I36" ca="1">IF(SUMPRODUCT(($A36&gt;=Début)*($A36&lt;=Fin)*(Emplacement=I$4))&gt;0,INDEX(Adulte,MIN(IF((Emplacement=I$4)*($A36&gt;=Début)*($A36&lt;=Fin),ROW(Emplacement)))-1),"")</f>
        <v/>
      </c>
      <c r="J36" s="142" t="str">
        <f t="array" aca="1" ref="J36" ca="1">IF(SUMPRODUCT(($A36&gt;=Début)*($A36&lt;=Fin)*(Emplacement=I$4))&gt;0,INDEX(Enfant,MIN(IF((Emplacement=I$4)*($A36&gt;=Début)*($A36&lt;=Fin),ROW(Emplacement)))-1),"")</f>
        <v/>
      </c>
      <c r="K36" s="143" t="str">
        <f t="array" aca="1" ref="K36" ca="1">IF(SUMPRODUCT(($A36&gt;=Début)*($A36&lt;=Fin)*(Emplacement=I$4))&gt;0,INDEX(Animal,MIN(IF((Emplacement=I$4)*($A36&gt;=Début)*($A36&lt;=Fin),ROW(Emplacement)))-1),"")</f>
        <v/>
      </c>
      <c r="L36" s="141" t="str">
        <f t="array" aca="1" ref="L36" ca="1">IF(SUMPRODUCT(($A36&gt;=Début)*($A36&lt;=Fin)*(Emplacement=L$4))&gt;0,INDEX(Adulte,MIN(IF((Emplacement=L$4)*($A36&gt;=Début)*($A36&lt;=Fin),ROW(Emplacement)))-1),"")</f>
        <v/>
      </c>
      <c r="M36" s="142" t="str">
        <f t="array" aca="1" ref="M36" ca="1">IF(SUMPRODUCT(($A36&gt;=Début)*($A36&lt;=Fin)*(Emplacement=L$4))&gt;0,INDEX(Enfant,MIN(IF((Emplacement=L$4)*($A36&gt;=Début)*($A36&lt;=Fin),ROW(Emplacement)))-1),"")</f>
        <v/>
      </c>
      <c r="N36" s="143" t="str">
        <f t="array" aca="1" ref="N36" ca="1">IF(SUMPRODUCT(($A36&gt;=Début)*($A36&lt;=Fin)*(Emplacement=L$4))&gt;0,INDEX(Animal,MIN(IF((Emplacement=L$4)*($A36&gt;=Début)*($A36&lt;=Fin),ROW(Emplacement)))-1),"")</f>
        <v/>
      </c>
      <c r="O36" s="141" t="str">
        <f t="array" aca="1" ref="O36" ca="1">IF(SUMPRODUCT(($A36&gt;=Début)*($A36&lt;=Fin)*(Emplacement=O$4))&gt;0,INDEX(Adulte,MIN(IF((Emplacement=O$4)*($A36&gt;=Début)*($A36&lt;=Fin),ROW(Emplacement)))-1),"")</f>
        <v/>
      </c>
      <c r="P36" s="142" t="str">
        <f t="array" aca="1" ref="P36" ca="1">IF(SUMPRODUCT(($A36&gt;=Début)*($A36&lt;=Fin)*(Emplacement=O$4))&gt;0,INDEX(Enfant,MIN(IF((Emplacement=O$4)*($A36&gt;=Début)*($A36&lt;=Fin),ROW(Emplacement)))-1),"")</f>
        <v/>
      </c>
      <c r="Q36" s="143" t="str">
        <f t="array" aca="1" ref="Q36" ca="1">IF(SUMPRODUCT(($A36&gt;=Début)*($A36&lt;=Fin)*(Emplacement=O$4))&gt;0,INDEX(Animal,MIN(IF((Emplacement=O$4)*($A36&gt;=Début)*($A36&lt;=Fin),ROW(Emplacement)))-1),"")</f>
        <v/>
      </c>
      <c r="R36" s="141" t="str">
        <f t="array" aca="1" ref="R36" ca="1">IF(SUMPRODUCT(($A36&gt;=Début)*($A36&lt;=Fin)*(Emplacement=R$4))&gt;0,INDEX(Adulte,MIN(IF((Emplacement=R$4)*($A36&gt;=Début)*($A36&lt;=Fin),ROW(Emplacement)))-1),"")</f>
        <v/>
      </c>
      <c r="S36" s="142" t="str">
        <f t="array" aca="1" ref="S36" ca="1">IF(SUMPRODUCT(($A36&gt;=Début)*($A36&lt;=Fin)*(Emplacement=R$4))&gt;0,INDEX(Enfant,MIN(IF((Emplacement=R$4)*($A36&gt;=Début)*($A36&lt;=Fin),ROW(Emplacement)))-1),"")</f>
        <v/>
      </c>
      <c r="T36" s="143" t="str">
        <f t="array" aca="1" ref="T36" ca="1">IF(SUMPRODUCT(($A36&gt;=Début)*($A36&lt;=Fin)*(Emplacement=R$4))&gt;0,INDEX(Animal,MIN(IF((Emplacement=R$4)*($A36&gt;=Début)*($A36&lt;=Fin),ROW(Emplacement)))-1),"")</f>
        <v/>
      </c>
      <c r="U36" s="141" t="str">
        <f t="array" aca="1" ref="U36" ca="1">IF(SUMPRODUCT(($A36&gt;=Début)*($A36&lt;=Fin)*(Emplacement=U$4))&gt;0,INDEX(Adulte,MIN(IF((Emplacement=U$4)*($A36&gt;=Début)*($A36&lt;=Fin),ROW(Emplacement)))-1),"")</f>
        <v/>
      </c>
      <c r="V36" s="142" t="str">
        <f t="array" aca="1" ref="V36" ca="1">IF(SUMPRODUCT(($A36&gt;=Début)*($A36&lt;=Fin)*(Emplacement=U$4))&gt;0,INDEX(Enfant,MIN(IF((Emplacement=U$4)*($A36&gt;=Début)*($A36&lt;=Fin),ROW(Emplacement)))-1),"")</f>
        <v/>
      </c>
      <c r="W36" s="143" t="str">
        <f t="array" aca="1" ref="W36" ca="1">IF(SUMPRODUCT(($A36&gt;=Début)*($A36&lt;=Fin)*(Emplacement=U$4))&gt;0,INDEX(Animal,MIN(IF((Emplacement=U$4)*($A36&gt;=Début)*($A36&lt;=Fin),ROW(Emplacement)))-1),"")</f>
        <v/>
      </c>
      <c r="X36" s="141" t="str">
        <f t="array" aca="1" ref="X36" ca="1">IF(SUMPRODUCT(($A36&gt;=Début)*($A36&lt;=Fin)*(Emplacement=X$4))&gt;0,INDEX(Adulte,MIN(IF((Emplacement=X$4)*($A36&gt;=Début)*($A36&lt;=Fin),ROW(Emplacement)))-1),"")</f>
        <v/>
      </c>
      <c r="Y36" s="142" t="str">
        <f t="array" aca="1" ref="Y36" ca="1">IF(SUMPRODUCT(($A36&gt;=Début)*($A36&lt;=Fin)*(Emplacement=X$4))&gt;0,INDEX(Enfant,MIN(IF((Emplacement=X$4)*($A36&gt;=Début)*($A36&lt;=Fin),ROW(Emplacement)))-1),"")</f>
        <v/>
      </c>
      <c r="Z36" s="143" t="str">
        <f t="array" aca="1" ref="Z36" ca="1">IF(SUMPRODUCT(($A36&gt;=Début)*($A36&lt;=Fin)*(Emplacement=X$4))&gt;0,INDEX(Animal,MIN(IF((Emplacement=X$4)*($A36&gt;=Début)*($A36&lt;=Fin),ROW(Emplacement)))-1),"")</f>
        <v/>
      </c>
      <c r="AA36" s="141" t="str">
        <f t="array" aca="1" ref="AA36" ca="1">IF(SUMPRODUCT(($A36&gt;=Début)*($A36&lt;=Fin)*(Emplacement=AA$4))&gt;0,INDEX(Adulte,MIN(IF((Emplacement=AA$4)*($A36&gt;=Début)*($A36&lt;=Fin),ROW(Emplacement)))-1),"")</f>
        <v/>
      </c>
      <c r="AB36" s="142" t="str">
        <f t="array" aca="1" ref="AB36" ca="1">IF(SUMPRODUCT(($A36&gt;=Début)*($A36&lt;=Fin)*(Emplacement=AA$4))&gt;0,INDEX(Enfant,MIN(IF((Emplacement=AA$4)*($A36&gt;=Début)*($A36&lt;=Fin),ROW(Emplacement)))-1),"")</f>
        <v/>
      </c>
      <c r="AC36" s="143" t="str">
        <f t="array" aca="1" ref="AC36" ca="1">IF(SUMPRODUCT(($A36&gt;=Début)*($A36&lt;=Fin)*(Emplacement=AA$4))&gt;0,INDEX(Animal,MIN(IF((Emplacement=AA$4)*($A36&gt;=Début)*($A36&lt;=Fin),ROW(Emplacement)))-1),"")</f>
        <v/>
      </c>
      <c r="AD36" s="141" t="str">
        <f t="array" aca="1" ref="AD36" ca="1">IF(SUMPRODUCT(($A36&gt;=Début)*($A36&lt;=Fin)*(Emplacement=AD$4))&gt;0,INDEX(Adulte,MIN(IF((Emplacement=AD$4)*($A36&gt;=Début)*($A36&lt;=Fin),ROW(Emplacement)))-1),"")</f>
        <v/>
      </c>
      <c r="AE36" s="142" t="str">
        <f t="array" aca="1" ref="AE36" ca="1">IF(SUMPRODUCT(($A36&gt;=Début)*($A36&lt;=Fin)*(Emplacement=AD$4))&gt;0,INDEX(Enfant,MIN(IF((Emplacement=AD$4)*($A36&gt;=Début)*($A36&lt;=Fin),ROW(Emplacement)))-1),"")</f>
        <v/>
      </c>
      <c r="AF36" s="143" t="str">
        <f t="array" aca="1" ref="AF36" ca="1">IF(SUMPRODUCT(($A36&gt;=Début)*($A36&lt;=Fin)*(Emplacement=AD$4))&gt;0,INDEX(Animal,MIN(IF((Emplacement=AD$4)*($A36&gt;=Début)*($A36&lt;=Fin),ROW(Emplacement)))-1),"")</f>
        <v/>
      </c>
      <c r="AG36" s="147"/>
      <c r="AH36" s="147"/>
      <c r="AI36" s="147"/>
      <c r="AJ36" s="147"/>
      <c r="AK36" s="147"/>
      <c r="AL36" s="147"/>
    </row>
  </sheetData>
  <mergeCells count="15">
    <mergeCell ref="AD4:AF4"/>
    <mergeCell ref="A3:AF3"/>
    <mergeCell ref="D1:E1"/>
    <mergeCell ref="F1:G1"/>
    <mergeCell ref="R4:T4"/>
    <mergeCell ref="U4:W4"/>
    <mergeCell ref="X4:Z4"/>
    <mergeCell ref="AA4:AC4"/>
    <mergeCell ref="A1:C1"/>
    <mergeCell ref="H1:I1"/>
    <mergeCell ref="C4:E4"/>
    <mergeCell ref="F4:H4"/>
    <mergeCell ref="I4:K4"/>
    <mergeCell ref="L4:N4"/>
    <mergeCell ref="O4:Q4"/>
  </mergeCells>
  <conditionalFormatting sqref="C6:AF36">
    <cfRule type="expression" dxfId="0" priority="4" stopIfTrue="1">
      <formula>C6&lt;&gt;""</formula>
    </cfRule>
  </conditionalFormatting>
  <conditionalFormatting sqref="A6:B36">
    <cfRule type="expression" dxfId="6" priority="3" stopIfTrue="1">
      <formula>WEEKDAY(A6,2)&gt;5</formula>
    </cfRule>
  </conditionalFormatting>
  <conditionalFormatting sqref="A6:B36">
    <cfRule type="expression" dxfId="5" priority="2" stopIfTrue="1">
      <formula>COUNTIF(Fériés,A6)</formula>
    </cfRule>
  </conditionalFormatting>
  <dataValidations count="2">
    <dataValidation type="list" allowBlank="1" showInputMessage="1" showErrorMessage="1" sqref="H1:I1">
      <formula1>ListeMois</formula1>
    </dataValidation>
    <dataValidation type="list" allowBlank="1" showInputMessage="1" showErrorMessage="1" sqref="D1 J1:K1">
      <formula1>ListeAnnée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Y51"/>
  <sheetViews>
    <sheetView workbookViewId="0">
      <selection activeCell="AG19" sqref="AG19"/>
    </sheetView>
  </sheetViews>
  <sheetFormatPr baseColWidth="10" defaultRowHeight="15" x14ac:dyDescent="0.25"/>
  <cols>
    <col min="1" max="1" width="3.5703125" customWidth="1"/>
    <col min="2" max="2" width="2.85546875" customWidth="1"/>
    <col min="3" max="12" width="4.28515625" customWidth="1"/>
    <col min="13" max="13" width="3.5703125" customWidth="1"/>
    <col min="14" max="14" width="4.28515625" customWidth="1"/>
    <col min="15" max="15" width="8.5703125" customWidth="1"/>
    <col min="16" max="16" width="4.28515625" customWidth="1"/>
    <col min="17" max="17" width="8.5703125" customWidth="1"/>
    <col min="18" max="30" width="4.28515625" customWidth="1"/>
    <col min="31" max="31" width="1.42578125" customWidth="1"/>
    <col min="32" max="32" width="13.28515625" customWidth="1"/>
    <col min="33" max="33" width="10" customWidth="1"/>
    <col min="34" max="34" width="14.140625" customWidth="1"/>
    <col min="35" max="35" width="5.7109375" customWidth="1"/>
    <col min="36" max="36" width="2.85546875" style="37" customWidth="1"/>
    <col min="37" max="37" width="8.42578125" customWidth="1"/>
    <col min="38" max="39" width="7.140625" style="2" customWidth="1"/>
    <col min="40" max="40" width="2.7109375" customWidth="1"/>
    <col min="41" max="41" width="8.5703125" customWidth="1"/>
    <col min="42" max="43" width="7.140625" customWidth="1"/>
    <col min="44" max="44" width="2.85546875" customWidth="1"/>
    <col min="45" max="45" width="8.5703125" customWidth="1"/>
    <col min="46" max="47" width="7.140625" customWidth="1"/>
    <col min="48" max="48" width="2.85546875" customWidth="1"/>
    <col min="49" max="49" width="8.5703125" customWidth="1"/>
    <col min="50" max="50" width="7.140625" customWidth="1"/>
    <col min="51" max="51" width="7" customWidth="1"/>
    <col min="52" max="52" width="2.85546875" customWidth="1"/>
    <col min="53" max="53" width="8.5703125" customWidth="1"/>
    <col min="54" max="55" width="7.140625" customWidth="1"/>
    <col min="56" max="56" width="4.28515625" customWidth="1"/>
    <col min="57" max="57" width="8.5703125" customWidth="1"/>
    <col min="58" max="59" width="7.140625" customWidth="1"/>
    <col min="60" max="60" width="4.28515625" customWidth="1"/>
    <col min="61" max="61" width="8.5703125" customWidth="1"/>
    <col min="62" max="63" width="7.140625" customWidth="1"/>
    <col min="64" max="64" width="4.28515625" customWidth="1"/>
    <col min="65" max="65" width="8.5703125" customWidth="1"/>
    <col min="66" max="67" width="7.140625" customWidth="1"/>
    <col min="68" max="68" width="4.28515625" customWidth="1"/>
    <col min="69" max="69" width="8.5703125" customWidth="1"/>
    <col min="70" max="71" width="7.140625" customWidth="1"/>
    <col min="72" max="72" width="4.28515625" customWidth="1"/>
    <col min="73" max="73" width="8.5703125" customWidth="1"/>
    <col min="74" max="75" width="7.140625" customWidth="1"/>
    <col min="76" max="76" width="4.28515625" customWidth="1"/>
    <col min="77" max="77" width="8.5703125" customWidth="1"/>
    <col min="78" max="79" width="7.140625" customWidth="1"/>
    <col min="80" max="80" width="4.28515625" customWidth="1"/>
    <col min="81" max="81" width="8.5703125" customWidth="1"/>
    <col min="82" max="83" width="7.140625" customWidth="1"/>
    <col min="84" max="84" width="4.28515625" customWidth="1"/>
    <col min="85" max="85" width="8.5703125" customWidth="1"/>
    <col min="86" max="87" width="7.140625" customWidth="1"/>
    <col min="88" max="88" width="4.28515625" customWidth="1"/>
    <col min="89" max="89" width="8.5703125" customWidth="1"/>
    <col min="90" max="91" width="7.140625" customWidth="1"/>
    <col min="92" max="92" width="4.28515625" customWidth="1"/>
    <col min="93" max="93" width="8.5703125" customWidth="1"/>
    <col min="94" max="95" width="7.140625" customWidth="1"/>
    <col min="96" max="96" width="4.28515625" customWidth="1"/>
    <col min="97" max="97" width="8.5703125" customWidth="1"/>
    <col min="98" max="99" width="7.140625" customWidth="1"/>
    <col min="100" max="100" width="4.28515625" customWidth="1"/>
    <col min="101" max="101" width="8.5703125" customWidth="1"/>
    <col min="102" max="103" width="7.140625" customWidth="1"/>
    <col min="104" max="104" width="4.28515625" customWidth="1"/>
    <col min="105" max="105" width="8.5703125" customWidth="1"/>
    <col min="106" max="107" width="7.140625" customWidth="1"/>
    <col min="108" max="108" width="4.28515625" customWidth="1"/>
    <col min="109" max="109" width="3.5703125" customWidth="1"/>
    <col min="110" max="110" width="2.85546875" customWidth="1"/>
    <col min="111" max="120" width="4.28515625" customWidth="1"/>
    <col min="121" max="121" width="3.5703125" customWidth="1"/>
    <col min="122" max="122" width="2.85546875" customWidth="1"/>
    <col min="123" max="132" width="4.28515625" customWidth="1"/>
    <col min="133" max="133" width="3.5703125" customWidth="1"/>
    <col min="134" max="134" width="2.85546875" customWidth="1"/>
    <col min="135" max="144" width="4.28515625" customWidth="1"/>
  </cols>
  <sheetData>
    <row r="1" spans="1:39" s="63" customFormat="1" ht="12" customHeight="1" x14ac:dyDescent="0.25">
      <c r="A1" s="162" t="s">
        <v>53</v>
      </c>
      <c r="B1" s="163"/>
      <c r="C1" s="163"/>
      <c r="D1" s="164">
        <v>2017</v>
      </c>
      <c r="E1" s="165"/>
      <c r="F1" s="162" t="s">
        <v>70</v>
      </c>
      <c r="G1" s="163"/>
      <c r="H1" s="164" t="s">
        <v>71</v>
      </c>
      <c r="I1" s="165"/>
      <c r="J1" s="48" t="s">
        <v>84</v>
      </c>
      <c r="K1" s="164" t="s">
        <v>48</v>
      </c>
      <c r="L1" s="165"/>
      <c r="N1" s="20"/>
      <c r="O1" s="21" t="s">
        <v>68</v>
      </c>
      <c r="P1" s="22"/>
      <c r="Q1" s="21" t="s">
        <v>69</v>
      </c>
      <c r="AJ1" s="58"/>
    </row>
    <row r="2" spans="1:39" s="51" customFormat="1" ht="12" customHeight="1" thickBot="1" x14ac:dyDescent="0.3">
      <c r="AF2" s="167" t="s">
        <v>88</v>
      </c>
      <c r="AG2" s="167"/>
      <c r="AH2" s="167"/>
      <c r="AI2" s="167"/>
      <c r="AJ2" s="60"/>
    </row>
    <row r="3" spans="1:39" ht="12" customHeight="1" thickBot="1" x14ac:dyDescent="0.3">
      <c r="A3" s="166" t="str">
        <f>PROPER(TEXT(DATE($D$1,B$4,1),"mmmm aa"))</f>
        <v>Janvier 17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N3" s="160" t="s">
        <v>55</v>
      </c>
      <c r="O3" s="160"/>
      <c r="P3" s="169" t="s">
        <v>54</v>
      </c>
      <c r="Q3" s="169"/>
      <c r="R3" s="24"/>
      <c r="S3" s="152" t="str">
        <f>PROPER(TEXT(DATE($D$1,T$4,1),"mmmm aa"))</f>
        <v>Janvier 17</v>
      </c>
      <c r="T3" s="153"/>
      <c r="U3" s="153"/>
      <c r="V3" s="153"/>
      <c r="W3" s="153"/>
      <c r="X3" s="153"/>
      <c r="Y3" s="153"/>
      <c r="Z3" s="153"/>
      <c r="AA3" s="153"/>
      <c r="AB3" s="153"/>
      <c r="AC3" s="153"/>
      <c r="AD3" s="154"/>
      <c r="AF3" s="52" t="s">
        <v>54</v>
      </c>
      <c r="AG3" s="52" t="s">
        <v>70</v>
      </c>
      <c r="AH3" s="52" t="s">
        <v>86</v>
      </c>
      <c r="AI3" s="52" t="s">
        <v>87</v>
      </c>
      <c r="AJ3" s="58"/>
      <c r="AL3"/>
      <c r="AM3"/>
    </row>
    <row r="4" spans="1:39" ht="11.25" customHeight="1" x14ac:dyDescent="0.25">
      <c r="A4" s="26" t="s">
        <v>83</v>
      </c>
      <c r="B4" s="44">
        <f>VLOOKUP($H$1,Tableau4[[Mois]:[Valeur]],MATCH(A4,Tableau4[[#Headers],[Mois]:[Valeur]],0),FALSE)</f>
        <v>1</v>
      </c>
      <c r="C4" s="14" t="s">
        <v>48</v>
      </c>
      <c r="D4" s="14" t="s">
        <v>49</v>
      </c>
      <c r="E4" s="14" t="s">
        <v>50</v>
      </c>
      <c r="F4" s="14" t="s">
        <v>51</v>
      </c>
      <c r="G4" s="14" t="s">
        <v>52</v>
      </c>
      <c r="H4" s="14" t="s">
        <v>57</v>
      </c>
      <c r="I4" s="14" t="s">
        <v>65</v>
      </c>
      <c r="J4" s="14" t="s">
        <v>64</v>
      </c>
      <c r="K4" s="14" t="s">
        <v>66</v>
      </c>
      <c r="L4" s="15" t="s">
        <v>67</v>
      </c>
      <c r="N4" s="161">
        <f>ROUND(DATE(D1,4,MOD(234-11*MOD(D1,19),30))/7,0)*7-6</f>
        <v>42841</v>
      </c>
      <c r="O4" s="161"/>
      <c r="P4" s="168" t="str">
        <f t="array" aca="1" ref="P4" ca="1">IF(MIN(IF(Emplacement&lt;&gt;"",IF(COUNTIF(P$3:P3,Emplacement)=0,ROW(INDIRECT("1:"&amp;ROWS(Emplacement))))))&lt;&gt;0,
INDEX(Emplacement,MIN(IF(Emplacement&lt;&gt;"",IF(COUNTIF(P$3:P3,Emplacement)=0,ROW(INDIRECT("1:"&amp;ROWS(Emplacement))))))),0)</f>
        <v>S-01</v>
      </c>
      <c r="Q4" s="168"/>
      <c r="R4" s="25"/>
      <c r="S4" s="26" t="s">
        <v>83</v>
      </c>
      <c r="T4" s="10">
        <f>VLOOKUP($H$1,Tableau4[[Mois]:[Valeur]],MATCH(S4,Tableau4[[#Headers],[Mois]:[Valeur]],0),FALSE)</f>
        <v>1</v>
      </c>
      <c r="U4" s="14" t="s">
        <v>48</v>
      </c>
      <c r="V4" s="14" t="s">
        <v>49</v>
      </c>
      <c r="W4" s="14" t="s">
        <v>50</v>
      </c>
      <c r="X4" s="14" t="s">
        <v>51</v>
      </c>
      <c r="Y4" s="14" t="s">
        <v>52</v>
      </c>
      <c r="Z4" s="14" t="s">
        <v>57</v>
      </c>
      <c r="AA4" s="14" t="s">
        <v>65</v>
      </c>
      <c r="AB4" s="14" t="s">
        <v>64</v>
      </c>
      <c r="AC4" s="14" t="s">
        <v>66</v>
      </c>
      <c r="AD4" s="15" t="s">
        <v>67</v>
      </c>
      <c r="AF4" s="52" t="s">
        <v>48</v>
      </c>
      <c r="AG4" s="54" t="str">
        <f>VLOOKUP($H$1,Tableau4[[Mois]:[Valeur]],MATCH(AG3,Tableau4[[#Headers],[Mois]:[Valeur]],0),FALSE)</f>
        <v>Janvier</v>
      </c>
      <c r="AH4" s="54">
        <f ca="1">SUM(AI4/AG14)</f>
        <v>0.45161290322580644</v>
      </c>
      <c r="AI4" s="55">
        <f ca="1">SUMPRODUCT((U5:U35=$U$4)*(AG4=$H$1))</f>
        <v>14</v>
      </c>
      <c r="AJ4" s="58"/>
      <c r="AL4"/>
      <c r="AM4"/>
    </row>
    <row r="5" spans="1:39" ht="11.25" customHeight="1" x14ac:dyDescent="0.25">
      <c r="A5" s="11">
        <f>DATE($D$1,B4,1)</f>
        <v>42736</v>
      </c>
      <c r="B5" s="16">
        <f>DATE($D$1,B4,1)</f>
        <v>42736</v>
      </c>
      <c r="C5" s="27" t="str">
        <f t="array" aca="1" ref="C5" ca="1">IF(SUMPRODUCT(($A5&gt;=Début)*($A5&lt;=Fin)*(Emplacement=$K$1)*(Emplacement=C$4))&gt;0,INDEX(Emplacement,MIN(IF((Emplacement=C$4)*($A5&gt;=Début)*($A5&lt;=Fin),ROW(Emplacement)))-1),"")</f>
        <v>S-01</v>
      </c>
      <c r="D5" s="28" t="str">
        <f t="array" aca="1" ref="D5" ca="1">IF(SUMPRODUCT(($A5&gt;=Début)*($A5&lt;=Fin)*(Emplacement=$K$1)*(Emplacement=D$4))&gt;0,INDEX(Emplacement,MIN(IF((Emplacement=D$4)*($A5&gt;=Début)*($A5&lt;=Fin),ROW(Emplacement)))-1),"")</f>
        <v/>
      </c>
      <c r="E5" s="28" t="str">
        <f t="array" aca="1" ref="E5" ca="1">IF(SUMPRODUCT(($A5&gt;=Début)*($A5&lt;=Fin)*(Emplacement=$K$1)*(Emplacement=E$4))&gt;0,INDEX(Emplacement,MIN(IF((Emplacement=E$4)*($A5&gt;=Début)*($A5&lt;=Fin),ROW(Emplacement)))-1),"")</f>
        <v/>
      </c>
      <c r="F5" s="28" t="str">
        <f t="array" aca="1" ref="F5" ca="1">IF(SUMPRODUCT(($A5&gt;=Début)*($A5&lt;=Fin)*(Emplacement=$K$1)*(Emplacement=F$4))&gt;0,INDEX(Emplacement,MIN(IF((Emplacement=F$4)*($A5&gt;=Début)*($A5&lt;=Fin),ROW(Emplacement)))-1),"")</f>
        <v/>
      </c>
      <c r="G5" s="28" t="str">
        <f t="array" aca="1" ref="G5" ca="1">IF(SUMPRODUCT(($A5&gt;=Début)*($A5&lt;=Fin)*(Emplacement=$K$1)*(Emplacement=G$4))&gt;0,INDEX(Emplacement,MIN(IF((Emplacement=G$4)*($A5&gt;=Début)*($A5&lt;=Fin),ROW(Emplacement)))-1),"")</f>
        <v/>
      </c>
      <c r="H5" s="28" t="str">
        <f t="array" aca="1" ref="H5" ca="1">IF(SUMPRODUCT(($A5&gt;=Début)*($A5&lt;=Fin)*(Emplacement=$K$1)*(Emplacement=H$4))&gt;0,INDEX(Emplacement,MIN(IF((Emplacement=H$4)*($A5&gt;=Début)*($A5&lt;=Fin),ROW(Emplacement)))-1),"")</f>
        <v/>
      </c>
      <c r="I5" s="28" t="str">
        <f t="array" aca="1" ref="I5" ca="1">IF(SUMPRODUCT(($A5&gt;=Début)*($A5&lt;=Fin)*(Emplacement=$K$1)*(Emplacement=I$4))&gt;0,INDEX(Emplacement,MIN(IF((Emplacement=I$4)*($A5&gt;=Début)*($A5&lt;=Fin),ROW(Emplacement)))-1),"")</f>
        <v/>
      </c>
      <c r="J5" s="28" t="str">
        <f t="array" aca="1" ref="J5" ca="1">IF(SUMPRODUCT(($A5&gt;=Début)*($A5&lt;=Fin)*(Emplacement=$K$1)*(Emplacement=J$4))&gt;0,INDEX(Emplacement,MIN(IF((Emplacement=J$4)*($A5&gt;=Début)*($A5&lt;=Fin),ROW(Emplacement)))-1),"")</f>
        <v/>
      </c>
      <c r="K5" s="28" t="str">
        <f t="array" aca="1" ref="K5" ca="1">IF(SUMPRODUCT(($A5&gt;=Début)*($A5&lt;=Fin)*(Emplacement=$K$1)*(Emplacement=K$4))&gt;0,INDEX(Emplacement,MIN(IF((Emplacement=K$4)*($A5&gt;=Début)*($A5&lt;=Fin),ROW(Emplacement)))-1),"")</f>
        <v/>
      </c>
      <c r="L5" s="29" t="str">
        <f t="array" aca="1" ref="L5" ca="1">IF(SUMPRODUCT(($A5&gt;=Début)*($A5&lt;=Fin)*(Emplacement=$K$1)*(Emplacement=L$4))&gt;0,INDEX(Emplacement,MIN(IF((Emplacement=L$4)*($A5&gt;=Début)*($A5&lt;=Fin),ROW(Emplacement)))-1),"")</f>
        <v/>
      </c>
      <c r="N5" s="160" t="s">
        <v>56</v>
      </c>
      <c r="O5" s="160"/>
      <c r="P5" s="168" t="str">
        <f t="array" aca="1" ref="P5" ca="1">IF(MIN(IF(Emplacement&lt;&gt;"",IF(COUNTIF(P$3:P4,Emplacement)=0,ROW(INDIRECT("1:"&amp;ROWS(Emplacement))))))&lt;&gt;0,
INDEX(Emplacement,MIN(IF(Emplacement&lt;&gt;"",IF(COUNTIF(P$3:P4,Emplacement)=0,ROW(INDIRECT("1:"&amp;ROWS(Emplacement))))))),0)</f>
        <v>S-02</v>
      </c>
      <c r="Q5" s="168"/>
      <c r="R5" s="25"/>
      <c r="S5" s="11">
        <f>DATE($D$1,T4,1)</f>
        <v>42736</v>
      </c>
      <c r="T5" s="16">
        <f>DATE($D$1,T4,1)</f>
        <v>42736</v>
      </c>
      <c r="U5" s="27" t="str">
        <f t="array" aca="1" ref="U5" ca="1">IF(SUMPRODUCT(($A5&gt;=Début)*($A5&lt;=Fin)*(Emplacement=U$4))&gt;0,INDEX(Emplacement,MIN(IF((Emplacement=U$4)*($A5&gt;=Début)*($A5&lt;=Fin),ROW(Emplacement)))-1),"")</f>
        <v>S-01</v>
      </c>
      <c r="V5" s="28" t="str">
        <f t="array" aca="1" ref="V5" ca="1">IF(SUMPRODUCT(($A5&gt;=Début)*($A5&lt;=Fin)*(Emplacement=V$4))&gt;0,INDEX(Emplacement,MIN(IF((Emplacement=V$4)*($A5&gt;=Début)*($A5&lt;=Fin),ROW(Emplacement)))-1),"")</f>
        <v/>
      </c>
      <c r="W5" s="28" t="str">
        <f t="array" aca="1" ref="W5" ca="1">IF(SUMPRODUCT(($A5&gt;=Début)*($A5&lt;=Fin)*(Emplacement=W$4))&gt;0,INDEX(Emplacement,MIN(IF((Emplacement=W$4)*($A5&gt;=Début)*($A5&lt;=Fin),ROW(Emplacement)))-1),"")</f>
        <v>S-03</v>
      </c>
      <c r="X5" s="28" t="str">
        <f t="array" aca="1" ref="X5" ca="1">IF(SUMPRODUCT(($A5&gt;=Début)*($A5&lt;=Fin)*(Emplacement=X$4))&gt;0,INDEX(Emplacement,MIN(IF((Emplacement=X$4)*($A5&gt;=Début)*($A5&lt;=Fin),ROW(Emplacement)))-1),"")</f>
        <v>S-04</v>
      </c>
      <c r="Y5" s="28" t="str">
        <f t="array" aca="1" ref="Y5" ca="1">IF(SUMPRODUCT(($A5&gt;=Début)*($A5&lt;=Fin)*(Emplacement=Y$4))&gt;0,INDEX(Emplacement,MIN(IF((Emplacement=Y$4)*($A5&gt;=Début)*($A5&lt;=Fin),ROW(Emplacement)))-1),"")</f>
        <v>S-05</v>
      </c>
      <c r="Z5" s="28" t="str">
        <f t="array" aca="1" ref="Z5" ca="1">IF(SUMPRODUCT(($A5&gt;=Début)*($A5&lt;=Fin)*(Emplacement=Z$4))&gt;0,INDEX(Emplacement,MIN(IF((Emplacement=Z$4)*($A5&gt;=Début)*($A5&lt;=Fin),ROW(Emplacement)))-1),"")</f>
        <v>C-01</v>
      </c>
      <c r="AA5" s="28" t="str">
        <f t="array" aca="1" ref="AA5" ca="1">IF(SUMPRODUCT(($A5&gt;=Début)*($A5&lt;=Fin)*(Emplacement=AA$4))&gt;0,INDEX(Emplacement,MIN(IF((Emplacement=AA$4)*($A5&gt;=Début)*($A5&lt;=Fin),ROW(Emplacement)))-1),"")</f>
        <v/>
      </c>
      <c r="AB5" s="28" t="str">
        <f t="array" aca="1" ref="AB5" ca="1">IF(SUMPRODUCT(($A5&gt;=Début)*($A5&lt;=Fin)*(Emplacement=AB$4))&gt;0,INDEX(Emplacement,MIN(IF((Emplacement=AB$4)*($A5&gt;=Début)*($A5&lt;=Fin),ROW(Emplacement)))-1),"")</f>
        <v>C-03</v>
      </c>
      <c r="AC5" s="28" t="str">
        <f t="array" aca="1" ref="AC5" ca="1">IF(SUMPRODUCT(($A5&gt;=Début)*($A5&lt;=Fin)*(Emplacement=AC$4))&gt;0,INDEX(Emplacement,MIN(IF((Emplacement=AC$4)*($A5&gt;=Début)*($A5&lt;=Fin),ROW(Emplacement)))-1),"")</f>
        <v>C-04</v>
      </c>
      <c r="AD5" s="29" t="str">
        <f t="array" aca="1" ref="AD5" ca="1">IF(SUMPRODUCT(($A5&gt;=Début)*($A5&lt;=Fin)*(Emplacement=AD$4))&gt;0,INDEX(Emplacement,MIN(IF((Emplacement=AD$4)*($A5&gt;=Début)*($A5&lt;=Fin),ROW(Emplacement)))-1),"")</f>
        <v>C-05</v>
      </c>
      <c r="AF5" s="52" t="s">
        <v>49</v>
      </c>
      <c r="AG5" s="54" t="str">
        <f>VLOOKUP($H$1,Tableau4[[Mois]:[Valeur]],MATCH(AG3,Tableau4[[#Headers],[Mois]:[Valeur]],0),FALSE)</f>
        <v>Janvier</v>
      </c>
      <c r="AH5" s="54">
        <f ca="1">SUM(AI5/AG14)</f>
        <v>9.6774193548387094E-2</v>
      </c>
      <c r="AI5" s="55">
        <f ca="1">SUMPRODUCT((U5:AD35=$V$4)*(AG5=$H$1))</f>
        <v>3</v>
      </c>
      <c r="AJ5" s="58"/>
      <c r="AL5"/>
      <c r="AM5"/>
    </row>
    <row r="6" spans="1:39" ht="11.25" customHeight="1" x14ac:dyDescent="0.25">
      <c r="A6" s="12">
        <f>IF(A5="","",IF(MONTH(A5+1)=B$4,A5+1,""))</f>
        <v>42737</v>
      </c>
      <c r="B6" s="17">
        <f>IF(B5="","",IF(MONTH(B5+1)=B$4,B5+1,""))</f>
        <v>42737</v>
      </c>
      <c r="C6" s="30" t="str">
        <f t="array" aca="1" ref="C6" ca="1">IF(SUMPRODUCT(($A6&gt;=Début)*($A6&lt;=Fin)*(Emplacement=$K$1)*(Emplacement=C$4))&gt;0,INDEX(Emplacement,MIN(IF((Emplacement=C$4)*($A6&gt;=Début)*($A6&lt;=Fin),ROW(Emplacement)))-1),"")</f>
        <v>S-01</v>
      </c>
      <c r="D6" s="31" t="str">
        <f t="array" aca="1" ref="D6" ca="1">IF(SUMPRODUCT(($A6&gt;=Début)*($A6&lt;=Fin)*(Emplacement=$K$1)*(Emplacement=D$4))&gt;0,INDEX(Emplacement,MIN(IF((Emplacement=D$4)*($A6&gt;=Début)*($A6&lt;=Fin),ROW(Emplacement)))-1),"")</f>
        <v/>
      </c>
      <c r="E6" s="31" t="str">
        <f t="array" aca="1" ref="E6" ca="1">IF(SUMPRODUCT(($A6&gt;=Début)*($A6&lt;=Fin)*(Emplacement=$K$1)*(Emplacement=E$4))&gt;0,INDEX(Emplacement,MIN(IF((Emplacement=E$4)*($A6&gt;=Début)*($A6&lt;=Fin),ROW(Emplacement)))-1),"")</f>
        <v/>
      </c>
      <c r="F6" s="31" t="str">
        <f t="array" aca="1" ref="F6" ca="1">IF(SUMPRODUCT(($A6&gt;=Début)*($A6&lt;=Fin)*(Emplacement=$K$1)*(Emplacement=F$4))&gt;0,INDEX(Emplacement,MIN(IF((Emplacement=F$4)*($A6&gt;=Début)*($A6&lt;=Fin),ROW(Emplacement)))-1),"")</f>
        <v/>
      </c>
      <c r="G6" s="31" t="str">
        <f t="array" aca="1" ref="G6" ca="1">IF(SUMPRODUCT(($A6&gt;=Début)*($A6&lt;=Fin)*(Emplacement=$K$1)*(Emplacement=G$4))&gt;0,INDEX(Emplacement,MIN(IF((Emplacement=G$4)*($A6&gt;=Début)*($A6&lt;=Fin),ROW(Emplacement)))-1),"")</f>
        <v/>
      </c>
      <c r="H6" s="31" t="str">
        <f t="array" aca="1" ref="H6" ca="1">IF(SUMPRODUCT(($A6&gt;=Début)*($A6&lt;=Fin)*(Emplacement=$K$1)*(Emplacement=H$4))&gt;0,INDEX(Emplacement,MIN(IF((Emplacement=H$4)*($A6&gt;=Début)*($A6&lt;=Fin),ROW(Emplacement)))-1),"")</f>
        <v/>
      </c>
      <c r="I6" s="31" t="str">
        <f t="array" aca="1" ref="I6" ca="1">IF(SUMPRODUCT(($A6&gt;=Début)*($A6&lt;=Fin)*(Emplacement=$K$1)*(Emplacement=I$4))&gt;0,INDEX(Emplacement,MIN(IF((Emplacement=I$4)*($A6&gt;=Début)*($A6&lt;=Fin),ROW(Emplacement)))-1),"")</f>
        <v/>
      </c>
      <c r="J6" s="31" t="str">
        <f t="array" aca="1" ref="J6" ca="1">IF(SUMPRODUCT(($A6&gt;=Début)*($A6&lt;=Fin)*(Emplacement=$K$1)*(Emplacement=J$4))&gt;0,INDEX(Emplacement,MIN(IF((Emplacement=J$4)*($A6&gt;=Début)*($A6&lt;=Fin),ROW(Emplacement)))-1),"")</f>
        <v/>
      </c>
      <c r="K6" s="31" t="str">
        <f t="array" aca="1" ref="K6" ca="1">IF(SUMPRODUCT(($A6&gt;=Début)*($A6&lt;=Fin)*(Emplacement=$K$1)*(Emplacement=K$4))&gt;0,INDEX(Emplacement,MIN(IF((Emplacement=K$4)*($A6&gt;=Début)*($A6&lt;=Fin),ROW(Emplacement)))-1),"")</f>
        <v/>
      </c>
      <c r="L6" s="32" t="str">
        <f t="array" aca="1" ref="L6" ca="1">IF(SUMPRODUCT(($A6&gt;=Début)*($A6&lt;=Fin)*(Emplacement=$K$1)*(Emplacement=L$4))&gt;0,INDEX(Emplacement,MIN(IF((Emplacement=L$4)*($A6&gt;=Début)*($A6&lt;=Fin),ROW(Emplacement)))-1),"")</f>
        <v/>
      </c>
      <c r="N6" s="161">
        <f>DATE(D1,1,1)</f>
        <v>42736</v>
      </c>
      <c r="O6" s="161"/>
      <c r="P6" s="168" t="str">
        <f t="array" aca="1" ref="P6" ca="1">IF(MIN(IF(Emplacement&lt;&gt;"",IF(COUNTIF(P$3:P5,Emplacement)=0,ROW(INDIRECT("1:"&amp;ROWS(Emplacement))))))&lt;&gt;0,
INDEX(Emplacement,MIN(IF(Emplacement&lt;&gt;"",IF(COUNTIF(P$3:P5,Emplacement)=0,ROW(INDIRECT("1:"&amp;ROWS(Emplacement))))))),0)</f>
        <v>S-03</v>
      </c>
      <c r="Q6" s="168"/>
      <c r="R6" s="25"/>
      <c r="S6" s="12">
        <f t="shared" ref="S6:S35" si="0">IF(S5="","",IF(MONTH(S5+1)=T$4,S5+1,""))</f>
        <v>42737</v>
      </c>
      <c r="T6" s="17">
        <f t="shared" ref="T6:T35" si="1">IF(T5="","",IF(MONTH(T5+1)=T$4,T5+1,""))</f>
        <v>42737</v>
      </c>
      <c r="U6" s="30" t="str">
        <f t="array" aca="1" ref="U6" ca="1">IF(SUMPRODUCT(($A6&gt;=Début)*($A6&lt;=Fin)*(Emplacement=U$4))&gt;0,INDEX(Emplacement,MIN(IF((Emplacement=U$4)*($A6&gt;=Début)*($A6&lt;=Fin),ROW(Emplacement)))-1),"")</f>
        <v>S-01</v>
      </c>
      <c r="V6" s="31" t="str">
        <f t="array" aca="1" ref="V6" ca="1">IF(SUMPRODUCT(($A6&gt;=Début)*($A6&lt;=Fin)*(Emplacement=V$4))&gt;0,INDEX(Emplacement,MIN(IF((Emplacement=V$4)*($A6&gt;=Début)*($A6&lt;=Fin),ROW(Emplacement)))-1),"")</f>
        <v>S-02</v>
      </c>
      <c r="W6" s="31" t="str">
        <f t="array" aca="1" ref="W6" ca="1">IF(SUMPRODUCT(($A6&gt;=Début)*($A6&lt;=Fin)*(Emplacement=W$4))&gt;0,INDEX(Emplacement,MIN(IF((Emplacement=W$4)*($A6&gt;=Début)*($A6&lt;=Fin),ROW(Emplacement)))-1),"")</f>
        <v>S-03</v>
      </c>
      <c r="X6" s="31" t="str">
        <f t="array" aca="1" ref="X6" ca="1">IF(SUMPRODUCT(($A6&gt;=Début)*($A6&lt;=Fin)*(Emplacement=X$4))&gt;0,INDEX(Emplacement,MIN(IF((Emplacement=X$4)*($A6&gt;=Début)*($A6&lt;=Fin),ROW(Emplacement)))-1),"")</f>
        <v>S-04</v>
      </c>
      <c r="Y6" s="31" t="str">
        <f t="array" aca="1" ref="Y6" ca="1">IF(SUMPRODUCT(($A6&gt;=Début)*($A6&lt;=Fin)*(Emplacement=Y$4))&gt;0,INDEX(Emplacement,MIN(IF((Emplacement=Y$4)*($A6&gt;=Début)*($A6&lt;=Fin),ROW(Emplacement)))-1),"")</f>
        <v>S-05</v>
      </c>
      <c r="Z6" s="31" t="str">
        <f t="array" aca="1" ref="Z6" ca="1">IF(SUMPRODUCT(($A6&gt;=Début)*($A6&lt;=Fin)*(Emplacement=Z$4))&gt;0,INDEX(Emplacement,MIN(IF((Emplacement=Z$4)*($A6&gt;=Début)*($A6&lt;=Fin),ROW(Emplacement)))-1),"")</f>
        <v>C-01</v>
      </c>
      <c r="AA6" s="31" t="str">
        <f t="array" aca="1" ref="AA6" ca="1">IF(SUMPRODUCT(($A6&gt;=Début)*($A6&lt;=Fin)*(Emplacement=AA$4))&gt;0,INDEX(Emplacement,MIN(IF((Emplacement=AA$4)*($A6&gt;=Début)*($A6&lt;=Fin),ROW(Emplacement)))-1),"")</f>
        <v>C-02</v>
      </c>
      <c r="AB6" s="31" t="str">
        <f t="array" aca="1" ref="AB6" ca="1">IF(SUMPRODUCT(($A6&gt;=Début)*($A6&lt;=Fin)*(Emplacement=AB$4))&gt;0,INDEX(Emplacement,MIN(IF((Emplacement=AB$4)*($A6&gt;=Début)*($A6&lt;=Fin),ROW(Emplacement)))-1),"")</f>
        <v>C-03</v>
      </c>
      <c r="AC6" s="31" t="str">
        <f t="array" aca="1" ref="AC6" ca="1">IF(SUMPRODUCT(($A6&gt;=Début)*($A6&lt;=Fin)*(Emplacement=AC$4))&gt;0,INDEX(Emplacement,MIN(IF((Emplacement=AC$4)*($A6&gt;=Début)*($A6&lt;=Fin),ROW(Emplacement)))-1),"")</f>
        <v>C-04</v>
      </c>
      <c r="AD6" s="32" t="str">
        <f t="array" aca="1" ref="AD6" ca="1">IF(SUMPRODUCT(($A6&gt;=Début)*($A6&lt;=Fin)*(Emplacement=AD$4))&gt;0,INDEX(Emplacement,MIN(IF((Emplacement=AD$4)*($A6&gt;=Début)*($A6&lt;=Fin),ROW(Emplacement)))-1),"")</f>
        <v>C-05</v>
      </c>
      <c r="AF6" s="52" t="s">
        <v>50</v>
      </c>
      <c r="AG6" s="54" t="str">
        <f>VLOOKUP($H$1,Tableau4[[Mois]:[Valeur]],MATCH(AG3,Tableau4[[#Headers],[Mois]:[Valeur]],0),FALSE)</f>
        <v>Janvier</v>
      </c>
      <c r="AH6" s="54">
        <f ca="1">SUM(AI6/AG14)</f>
        <v>0.38709677419354838</v>
      </c>
      <c r="AI6" s="55">
        <f ca="1">SUMPRODUCT((U5:AD35=$W$4)*(AG6=$H$1))</f>
        <v>12</v>
      </c>
      <c r="AJ6" s="58"/>
      <c r="AL6"/>
      <c r="AM6"/>
    </row>
    <row r="7" spans="1:39" ht="11.25" customHeight="1" x14ac:dyDescent="0.25">
      <c r="A7" s="12">
        <f t="shared" ref="A7:A35" si="2">IF(A6="","",IF(MONTH(A6+1)=B$4,A6+1,""))</f>
        <v>42738</v>
      </c>
      <c r="B7" s="17">
        <f t="shared" ref="B7:B33" si="3">IF(B6="","",IF(MONTH(B6+1)=B$4,B6+1,""))</f>
        <v>42738</v>
      </c>
      <c r="C7" s="30" t="str">
        <f t="array" aca="1" ref="C7" ca="1">IF(SUMPRODUCT(($A7&gt;=Début)*($A7&lt;=Fin)*(Emplacement=$K$1)*(Emplacement=C$4))&gt;0,INDEX(Emplacement,MIN(IF((Emplacement=C$4)*($A7&gt;=Début)*($A7&lt;=Fin),ROW(Emplacement)))-1),"")</f>
        <v>S-01</v>
      </c>
      <c r="D7" s="31" t="str">
        <f t="array" aca="1" ref="D7" ca="1">IF(SUMPRODUCT(($A7&gt;=Début)*($A7&lt;=Fin)*(Emplacement=$K$1)*(Emplacement=D$4))&gt;0,INDEX(Emplacement,MIN(IF((Emplacement=D$4)*($A7&gt;=Début)*($A7&lt;=Fin),ROW(Emplacement)))-1),"")</f>
        <v/>
      </c>
      <c r="E7" s="31" t="str">
        <f t="array" aca="1" ref="E7" ca="1">IF(SUMPRODUCT(($A7&gt;=Début)*($A7&lt;=Fin)*(Emplacement=$K$1)*(Emplacement=E$4))&gt;0,INDEX(Emplacement,MIN(IF((Emplacement=E$4)*($A7&gt;=Début)*($A7&lt;=Fin),ROW(Emplacement)))-1),"")</f>
        <v/>
      </c>
      <c r="F7" s="31" t="str">
        <f t="array" aca="1" ref="F7" ca="1">IF(SUMPRODUCT(($A7&gt;=Début)*($A7&lt;=Fin)*(Emplacement=$K$1)*(Emplacement=F$4))&gt;0,INDEX(Emplacement,MIN(IF((Emplacement=F$4)*($A7&gt;=Début)*($A7&lt;=Fin),ROW(Emplacement)))-1),"")</f>
        <v/>
      </c>
      <c r="G7" s="31" t="str">
        <f t="array" aca="1" ref="G7" ca="1">IF(SUMPRODUCT(($A7&gt;=Début)*($A7&lt;=Fin)*(Emplacement=$K$1)*(Emplacement=G$4))&gt;0,INDEX(Emplacement,MIN(IF((Emplacement=G$4)*($A7&gt;=Début)*($A7&lt;=Fin),ROW(Emplacement)))-1),"")</f>
        <v/>
      </c>
      <c r="H7" s="31" t="str">
        <f t="array" aca="1" ref="H7" ca="1">IF(SUMPRODUCT(($A7&gt;=Début)*($A7&lt;=Fin)*(Emplacement=$K$1)*(Emplacement=H$4))&gt;0,INDEX(Emplacement,MIN(IF((Emplacement=H$4)*($A7&gt;=Début)*($A7&lt;=Fin),ROW(Emplacement)))-1),"")</f>
        <v/>
      </c>
      <c r="I7" s="31" t="str">
        <f t="array" aca="1" ref="I7" ca="1">IF(SUMPRODUCT(($A7&gt;=Début)*($A7&lt;=Fin)*(Emplacement=$K$1)*(Emplacement=I$4))&gt;0,INDEX(Emplacement,MIN(IF((Emplacement=I$4)*($A7&gt;=Début)*($A7&lt;=Fin),ROW(Emplacement)))-1),"")</f>
        <v/>
      </c>
      <c r="J7" s="31" t="str">
        <f t="array" aca="1" ref="J7" ca="1">IF(SUMPRODUCT(($A7&gt;=Début)*($A7&lt;=Fin)*(Emplacement=$K$1)*(Emplacement=J$4))&gt;0,INDEX(Emplacement,MIN(IF((Emplacement=J$4)*($A7&gt;=Début)*($A7&lt;=Fin),ROW(Emplacement)))-1),"")</f>
        <v/>
      </c>
      <c r="K7" s="31" t="str">
        <f t="array" aca="1" ref="K7" ca="1">IF(SUMPRODUCT(($A7&gt;=Début)*($A7&lt;=Fin)*(Emplacement=$K$1)*(Emplacement=K$4))&gt;0,INDEX(Emplacement,MIN(IF((Emplacement=K$4)*($A7&gt;=Début)*($A7&lt;=Fin),ROW(Emplacement)))-1),"")</f>
        <v/>
      </c>
      <c r="L7" s="32" t="str">
        <f t="array" aca="1" ref="L7" ca="1">IF(SUMPRODUCT(($A7&gt;=Début)*($A7&lt;=Fin)*(Emplacement=$K$1)*(Emplacement=L$4))&gt;0,INDEX(Emplacement,MIN(IF((Emplacement=L$4)*($A7&gt;=Début)*($A7&lt;=Fin),ROW(Emplacement)))-1),"")</f>
        <v/>
      </c>
      <c r="N7" s="161">
        <f>DATE(D1,5,1)</f>
        <v>42856</v>
      </c>
      <c r="O7" s="161"/>
      <c r="P7" s="168" t="str">
        <f t="array" aca="1" ref="P7" ca="1">IF(MIN(IF(Emplacement&lt;&gt;"",IF(COUNTIF(P$3:P6,Emplacement)=0,ROW(INDIRECT("1:"&amp;ROWS(Emplacement))))))&lt;&gt;0,
INDEX(Emplacement,MIN(IF(Emplacement&lt;&gt;"",IF(COUNTIF(P$3:P6,Emplacement)=0,ROW(INDIRECT("1:"&amp;ROWS(Emplacement))))))),0)</f>
        <v>S-04</v>
      </c>
      <c r="Q7" s="168"/>
      <c r="R7" s="25"/>
      <c r="S7" s="12">
        <f t="shared" si="0"/>
        <v>42738</v>
      </c>
      <c r="T7" s="17">
        <f t="shared" si="1"/>
        <v>42738</v>
      </c>
      <c r="U7" s="30" t="str">
        <f t="array" aca="1" ref="U7" ca="1">IF(SUMPRODUCT(($A7&gt;=Début)*($A7&lt;=Fin)*(Emplacement=U$4))&gt;0,INDEX(Emplacement,MIN(IF((Emplacement=U$4)*($A7&gt;=Début)*($A7&lt;=Fin),ROW(Emplacement)))-1),"")</f>
        <v>S-01</v>
      </c>
      <c r="V7" s="31" t="str">
        <f t="array" aca="1" ref="V7" ca="1">IF(SUMPRODUCT(($A7&gt;=Début)*($A7&lt;=Fin)*(Emplacement=V$4))&gt;0,INDEX(Emplacement,MIN(IF((Emplacement=V$4)*($A7&gt;=Début)*($A7&lt;=Fin),ROW(Emplacement)))-1),"")</f>
        <v>S-02</v>
      </c>
      <c r="W7" s="31" t="str">
        <f t="array" aca="1" ref="W7" ca="1">IF(SUMPRODUCT(($A7&gt;=Début)*($A7&lt;=Fin)*(Emplacement=W$4))&gt;0,INDEX(Emplacement,MIN(IF((Emplacement=W$4)*($A7&gt;=Début)*($A7&lt;=Fin),ROW(Emplacement)))-1),"")</f>
        <v>S-03</v>
      </c>
      <c r="X7" s="31" t="str">
        <f t="array" aca="1" ref="X7" ca="1">IF(SUMPRODUCT(($A7&gt;=Début)*($A7&lt;=Fin)*(Emplacement=X$4))&gt;0,INDEX(Emplacement,MIN(IF((Emplacement=X$4)*($A7&gt;=Début)*($A7&lt;=Fin),ROW(Emplacement)))-1),"")</f>
        <v>S-04</v>
      </c>
      <c r="Y7" s="31" t="str">
        <f t="array" aca="1" ref="Y7" ca="1">IF(SUMPRODUCT(($A7&gt;=Début)*($A7&lt;=Fin)*(Emplacement=Y$4))&gt;0,INDEX(Emplacement,MIN(IF((Emplacement=Y$4)*($A7&gt;=Début)*($A7&lt;=Fin),ROW(Emplacement)))-1),"")</f>
        <v>S-05</v>
      </c>
      <c r="Z7" s="31" t="str">
        <f t="array" aca="1" ref="Z7" ca="1">IF(SUMPRODUCT(($A7&gt;=Début)*($A7&lt;=Fin)*(Emplacement=Z$4))&gt;0,INDEX(Emplacement,MIN(IF((Emplacement=Z$4)*($A7&gt;=Début)*($A7&lt;=Fin),ROW(Emplacement)))-1),"")</f>
        <v>C-01</v>
      </c>
      <c r="AA7" s="31" t="str">
        <f t="array" aca="1" ref="AA7" ca="1">IF(SUMPRODUCT(($A7&gt;=Début)*($A7&lt;=Fin)*(Emplacement=AA$4))&gt;0,INDEX(Emplacement,MIN(IF((Emplacement=AA$4)*($A7&gt;=Début)*($A7&lt;=Fin),ROW(Emplacement)))-1),"")</f>
        <v>C-02</v>
      </c>
      <c r="AB7" s="31" t="str">
        <f t="array" aca="1" ref="AB7" ca="1">IF(SUMPRODUCT(($A7&gt;=Début)*($A7&lt;=Fin)*(Emplacement=AB$4))&gt;0,INDEX(Emplacement,MIN(IF((Emplacement=AB$4)*($A7&gt;=Début)*($A7&lt;=Fin),ROW(Emplacement)))-1),"")</f>
        <v>C-03</v>
      </c>
      <c r="AC7" s="31" t="str">
        <f t="array" aca="1" ref="AC7" ca="1">IF(SUMPRODUCT(($A7&gt;=Début)*($A7&lt;=Fin)*(Emplacement=AC$4))&gt;0,INDEX(Emplacement,MIN(IF((Emplacement=AC$4)*($A7&gt;=Début)*($A7&lt;=Fin),ROW(Emplacement)))-1),"")</f>
        <v>C-04</v>
      </c>
      <c r="AD7" s="32" t="str">
        <f t="array" aca="1" ref="AD7" ca="1">IF(SUMPRODUCT(($A7&gt;=Début)*($A7&lt;=Fin)*(Emplacement=AD$4))&gt;0,INDEX(Emplacement,MIN(IF((Emplacement=AD$4)*($A7&gt;=Début)*($A7&lt;=Fin),ROW(Emplacement)))-1),"")</f>
        <v>C-05</v>
      </c>
      <c r="AF7" s="52" t="s">
        <v>51</v>
      </c>
      <c r="AG7" s="54" t="str">
        <f>VLOOKUP($H$1,Tableau4[[Mois]:[Valeur]],MATCH(AG3,Tableau4[[#Headers],[Mois]:[Valeur]],0),FALSE)</f>
        <v>Janvier</v>
      </c>
      <c r="AH7" s="54">
        <f ca="1">SUM(AI7/AG14)</f>
        <v>0.64516129032258063</v>
      </c>
      <c r="AI7" s="55">
        <f ca="1">SUMPRODUCT((U5:AD35=$X$4)*(AG7=$H$1))</f>
        <v>20</v>
      </c>
      <c r="AJ7" s="58"/>
      <c r="AL7"/>
      <c r="AM7"/>
    </row>
    <row r="8" spans="1:39" ht="11.25" customHeight="1" x14ac:dyDescent="0.25">
      <c r="A8" s="12">
        <f t="shared" si="2"/>
        <v>42739</v>
      </c>
      <c r="B8" s="17">
        <f t="shared" si="3"/>
        <v>42739</v>
      </c>
      <c r="C8" s="30" t="str">
        <f t="array" aca="1" ref="C8" ca="1">IF(SUMPRODUCT(($A8&gt;=Début)*($A8&lt;=Fin)*(Emplacement=$K$1)*(Emplacement=C$4))&gt;0,INDEX(Emplacement,MIN(IF((Emplacement=C$4)*($A8&gt;=Début)*($A8&lt;=Fin),ROW(Emplacement)))-1),"")</f>
        <v>S-01</v>
      </c>
      <c r="D8" s="31" t="str">
        <f t="array" aca="1" ref="D8" ca="1">IF(SUMPRODUCT(($A8&gt;=Début)*($A8&lt;=Fin)*(Emplacement=$K$1)*(Emplacement=D$4))&gt;0,INDEX(Emplacement,MIN(IF((Emplacement=D$4)*($A8&gt;=Début)*($A8&lt;=Fin),ROW(Emplacement)))-1),"")</f>
        <v/>
      </c>
      <c r="E8" s="31" t="str">
        <f t="array" aca="1" ref="E8" ca="1">IF(SUMPRODUCT(($A8&gt;=Début)*($A8&lt;=Fin)*(Emplacement=$K$1)*(Emplacement=E$4))&gt;0,INDEX(Emplacement,MIN(IF((Emplacement=E$4)*($A8&gt;=Début)*($A8&lt;=Fin),ROW(Emplacement)))-1),"")</f>
        <v/>
      </c>
      <c r="F8" s="31" t="str">
        <f t="array" aca="1" ref="F8" ca="1">IF(SUMPRODUCT(($A8&gt;=Début)*($A8&lt;=Fin)*(Emplacement=$K$1)*(Emplacement=F$4))&gt;0,INDEX(Emplacement,MIN(IF((Emplacement=F$4)*($A8&gt;=Début)*($A8&lt;=Fin),ROW(Emplacement)))-1),"")</f>
        <v/>
      </c>
      <c r="G8" s="31" t="str">
        <f t="array" aca="1" ref="G8" ca="1">IF(SUMPRODUCT(($A8&gt;=Début)*($A8&lt;=Fin)*(Emplacement=$K$1)*(Emplacement=G$4))&gt;0,INDEX(Emplacement,MIN(IF((Emplacement=G$4)*($A8&gt;=Début)*($A8&lt;=Fin),ROW(Emplacement)))-1),"")</f>
        <v/>
      </c>
      <c r="H8" s="31" t="str">
        <f t="array" aca="1" ref="H8" ca="1">IF(SUMPRODUCT(($A8&gt;=Début)*($A8&lt;=Fin)*(Emplacement=$K$1)*(Emplacement=H$4))&gt;0,INDEX(Emplacement,MIN(IF((Emplacement=H$4)*($A8&gt;=Début)*($A8&lt;=Fin),ROW(Emplacement)))-1),"")</f>
        <v/>
      </c>
      <c r="I8" s="31" t="str">
        <f t="array" aca="1" ref="I8" ca="1">IF(SUMPRODUCT(($A8&gt;=Début)*($A8&lt;=Fin)*(Emplacement=$K$1)*(Emplacement=I$4))&gt;0,INDEX(Emplacement,MIN(IF((Emplacement=I$4)*($A8&gt;=Début)*($A8&lt;=Fin),ROW(Emplacement)))-1),"")</f>
        <v/>
      </c>
      <c r="J8" s="31" t="str">
        <f t="array" aca="1" ref="J8" ca="1">IF(SUMPRODUCT(($A8&gt;=Début)*($A8&lt;=Fin)*(Emplacement=$K$1)*(Emplacement=J$4))&gt;0,INDEX(Emplacement,MIN(IF((Emplacement=J$4)*($A8&gt;=Début)*($A8&lt;=Fin),ROW(Emplacement)))-1),"")</f>
        <v/>
      </c>
      <c r="K8" s="31" t="str">
        <f t="array" aca="1" ref="K8" ca="1">IF(SUMPRODUCT(($A8&gt;=Début)*($A8&lt;=Fin)*(Emplacement=$K$1)*(Emplacement=K$4))&gt;0,INDEX(Emplacement,MIN(IF((Emplacement=K$4)*($A8&gt;=Début)*($A8&lt;=Fin),ROW(Emplacement)))-1),"")</f>
        <v/>
      </c>
      <c r="L8" s="32" t="str">
        <f t="array" aca="1" ref="L8" ca="1">IF(SUMPRODUCT(($A8&gt;=Début)*($A8&lt;=Fin)*(Emplacement=$K$1)*(Emplacement=L$4))&gt;0,INDEX(Emplacement,MIN(IF((Emplacement=L$4)*($A8&gt;=Début)*($A8&lt;=Fin),ROW(Emplacement)))-1),"")</f>
        <v/>
      </c>
      <c r="N8" s="161">
        <f>DATE(D1,5,8)</f>
        <v>42863</v>
      </c>
      <c r="O8" s="161"/>
      <c r="P8" s="168" t="str">
        <f t="array" aca="1" ref="P8" ca="1">IF(MIN(IF(Emplacement&lt;&gt;"",IF(COUNTIF(P$3:P7,Emplacement)=0,ROW(INDIRECT("1:"&amp;ROWS(Emplacement))))))&lt;&gt;0,
INDEX(Emplacement,MIN(IF(Emplacement&lt;&gt;"",IF(COUNTIF(P$3:P7,Emplacement)=0,ROW(INDIRECT("1:"&amp;ROWS(Emplacement))))))),0)</f>
        <v>S-05</v>
      </c>
      <c r="Q8" s="168"/>
      <c r="R8" s="25"/>
      <c r="S8" s="12">
        <f t="shared" si="0"/>
        <v>42739</v>
      </c>
      <c r="T8" s="17">
        <f t="shared" si="1"/>
        <v>42739</v>
      </c>
      <c r="U8" s="30" t="str">
        <f t="array" aca="1" ref="U8" ca="1">IF(SUMPRODUCT(($A8&gt;=Début)*($A8&lt;=Fin)*(Emplacement=U$4))&gt;0,INDEX(Emplacement,MIN(IF((Emplacement=U$4)*($A8&gt;=Début)*($A8&lt;=Fin),ROW(Emplacement)))-1),"")</f>
        <v>S-01</v>
      </c>
      <c r="V8" s="31" t="str">
        <f t="array" aca="1" ref="V8" ca="1">IF(SUMPRODUCT(($A8&gt;=Début)*($A8&lt;=Fin)*(Emplacement=V$4))&gt;0,INDEX(Emplacement,MIN(IF((Emplacement=V$4)*($A8&gt;=Début)*($A8&lt;=Fin),ROW(Emplacement)))-1),"")</f>
        <v>S-02</v>
      </c>
      <c r="W8" s="31" t="str">
        <f t="array" aca="1" ref="W8" ca="1">IF(SUMPRODUCT(($A8&gt;=Début)*($A8&lt;=Fin)*(Emplacement=W$4))&gt;0,INDEX(Emplacement,MIN(IF((Emplacement=W$4)*($A8&gt;=Début)*($A8&lt;=Fin),ROW(Emplacement)))-1),"")</f>
        <v>S-03</v>
      </c>
      <c r="X8" s="31" t="str">
        <f t="array" aca="1" ref="X8" ca="1">IF(SUMPRODUCT(($A8&gt;=Début)*($A8&lt;=Fin)*(Emplacement=X$4))&gt;0,INDEX(Emplacement,MIN(IF((Emplacement=X$4)*($A8&gt;=Début)*($A8&lt;=Fin),ROW(Emplacement)))-1),"")</f>
        <v>S-04</v>
      </c>
      <c r="Y8" s="31" t="str">
        <f t="array" aca="1" ref="Y8" ca="1">IF(SUMPRODUCT(($A8&gt;=Début)*($A8&lt;=Fin)*(Emplacement=Y$4))&gt;0,INDEX(Emplacement,MIN(IF((Emplacement=Y$4)*($A8&gt;=Début)*($A8&lt;=Fin),ROW(Emplacement)))-1),"")</f>
        <v>S-05</v>
      </c>
      <c r="Z8" s="62" t="str">
        <f t="array" aca="1" ref="Z8" ca="1">IF(SUMPRODUCT(($A8&gt;=Début)*($A8&lt;=Fin)*(Emplacement=Z$4))&gt;0,INDEX(Emplacement,MIN(IF((Emplacement=Z$4)*($A8&gt;=Début)*($A8&lt;=Fin),ROW(Emplacement)))-1),"")</f>
        <v>C-01</v>
      </c>
      <c r="AA8" s="31" t="str">
        <f t="array" aca="1" ref="AA8" ca="1">IF(SUMPRODUCT(($A8&gt;=Début)*($A8&lt;=Fin)*(Emplacement=AA$4))&gt;0,INDEX(Emplacement,MIN(IF((Emplacement=AA$4)*($A8&gt;=Début)*($A8&lt;=Fin),ROW(Emplacement)))-1),"")</f>
        <v>C-02</v>
      </c>
      <c r="AB8" s="31" t="str">
        <f t="array" aca="1" ref="AB8" ca="1">IF(SUMPRODUCT(($A8&gt;=Début)*($A8&lt;=Fin)*(Emplacement=AB$4))&gt;0,INDEX(Emplacement,MIN(IF((Emplacement=AB$4)*($A8&gt;=Début)*($A8&lt;=Fin),ROW(Emplacement)))-1),"")</f>
        <v>C-03</v>
      </c>
      <c r="AC8" s="31" t="str">
        <f t="array" aca="1" ref="AC8" ca="1">IF(SUMPRODUCT(($A8&gt;=Début)*($A8&lt;=Fin)*(Emplacement=AC$4))&gt;0,INDEX(Emplacement,MIN(IF((Emplacement=AC$4)*($A8&gt;=Début)*($A8&lt;=Fin),ROW(Emplacement)))-1),"")</f>
        <v>C-04</v>
      </c>
      <c r="AD8" s="32" t="str">
        <f t="array" aca="1" ref="AD8" ca="1">IF(SUMPRODUCT(($A8&gt;=Début)*($A8&lt;=Fin)*(Emplacement=AD$4))&gt;0,INDEX(Emplacement,MIN(IF((Emplacement=AD$4)*($A8&gt;=Début)*($A8&lt;=Fin),ROW(Emplacement)))-1),"")</f>
        <v>C-05</v>
      </c>
      <c r="AF8" s="52" t="s">
        <v>52</v>
      </c>
      <c r="AG8" s="54" t="str">
        <f>VLOOKUP($H$1,Tableau4[[Mois]:[Valeur]],MATCH(AG3,Tableau4[[#Headers],[Mois]:[Valeur]],0),FALSE)</f>
        <v>Janvier</v>
      </c>
      <c r="AH8" s="54">
        <f ca="1">SUM(AI8/AG14)</f>
        <v>0.25806451612903225</v>
      </c>
      <c r="AI8" s="55">
        <f ca="1">SUMPRODUCT((U5:AD35=$Y$4)*(AG8=$H$1))</f>
        <v>8</v>
      </c>
      <c r="AJ8" s="58"/>
      <c r="AL8"/>
      <c r="AM8"/>
    </row>
    <row r="9" spans="1:39" ht="11.25" customHeight="1" x14ac:dyDescent="0.25">
      <c r="A9" s="12">
        <f t="shared" si="2"/>
        <v>42740</v>
      </c>
      <c r="B9" s="17">
        <f t="shared" si="3"/>
        <v>42740</v>
      </c>
      <c r="C9" s="30" t="str">
        <f t="array" aca="1" ref="C9" ca="1">IF(SUMPRODUCT(($A9&gt;=Début)*($A9&lt;=Fin)*(Emplacement=$K$1)*(Emplacement=C$4))&gt;0,INDEX(Emplacement,MIN(IF((Emplacement=C$4)*($A9&gt;=Début)*($A9&lt;=Fin),ROW(Emplacement)))-1),"")</f>
        <v>S-01</v>
      </c>
      <c r="D9" s="31" t="str">
        <f t="array" aca="1" ref="D9" ca="1">IF(SUMPRODUCT(($A9&gt;=Début)*($A9&lt;=Fin)*(Emplacement=$K$1)*(Emplacement=D$4))&gt;0,INDEX(Emplacement,MIN(IF((Emplacement=D$4)*($A9&gt;=Début)*($A9&lt;=Fin),ROW(Emplacement)))-1),"")</f>
        <v/>
      </c>
      <c r="E9" s="31" t="str">
        <f t="array" aca="1" ref="E9" ca="1">IF(SUMPRODUCT(($A9&gt;=Début)*($A9&lt;=Fin)*(Emplacement=$K$1)*(Emplacement=E$4))&gt;0,INDEX(Emplacement,MIN(IF((Emplacement=E$4)*($A9&gt;=Début)*($A9&lt;=Fin),ROW(Emplacement)))-1),"")</f>
        <v/>
      </c>
      <c r="F9" s="31" t="str">
        <f t="array" aca="1" ref="F9" ca="1">IF(SUMPRODUCT(($A9&gt;=Début)*($A9&lt;=Fin)*(Emplacement=$K$1)*(Emplacement=F$4))&gt;0,INDEX(Emplacement,MIN(IF((Emplacement=F$4)*($A9&gt;=Début)*($A9&lt;=Fin),ROW(Emplacement)))-1),"")</f>
        <v/>
      </c>
      <c r="G9" s="31" t="str">
        <f t="array" aca="1" ref="G9" ca="1">IF(SUMPRODUCT(($A9&gt;=Début)*($A9&lt;=Fin)*(Emplacement=$K$1)*(Emplacement=G$4))&gt;0,INDEX(Emplacement,MIN(IF((Emplacement=G$4)*($A9&gt;=Début)*($A9&lt;=Fin),ROW(Emplacement)))-1),"")</f>
        <v/>
      </c>
      <c r="H9" s="31" t="str">
        <f t="array" aca="1" ref="H9" ca="1">IF(SUMPRODUCT(($A9&gt;=Début)*($A9&lt;=Fin)*(Emplacement=$K$1)*(Emplacement=H$4))&gt;0,INDEX(Emplacement,MIN(IF((Emplacement=H$4)*($A9&gt;=Début)*($A9&lt;=Fin),ROW(Emplacement)))-1),"")</f>
        <v/>
      </c>
      <c r="I9" s="31" t="str">
        <f t="array" aca="1" ref="I9" ca="1">IF(SUMPRODUCT(($A9&gt;=Début)*($A9&lt;=Fin)*(Emplacement=$K$1)*(Emplacement=I$4))&gt;0,INDEX(Emplacement,MIN(IF((Emplacement=I$4)*($A9&gt;=Début)*($A9&lt;=Fin),ROW(Emplacement)))-1),"")</f>
        <v/>
      </c>
      <c r="J9" s="31" t="str">
        <f t="array" aca="1" ref="J9" ca="1">IF(SUMPRODUCT(($A9&gt;=Début)*($A9&lt;=Fin)*(Emplacement=$K$1)*(Emplacement=J$4))&gt;0,INDEX(Emplacement,MIN(IF((Emplacement=J$4)*($A9&gt;=Début)*($A9&lt;=Fin),ROW(Emplacement)))-1),"")</f>
        <v/>
      </c>
      <c r="K9" s="31" t="str">
        <f t="array" aca="1" ref="K9" ca="1">IF(SUMPRODUCT(($A9&gt;=Début)*($A9&lt;=Fin)*(Emplacement=$K$1)*(Emplacement=K$4))&gt;0,INDEX(Emplacement,MIN(IF((Emplacement=K$4)*($A9&gt;=Début)*($A9&lt;=Fin),ROW(Emplacement)))-1),"")</f>
        <v/>
      </c>
      <c r="L9" s="32" t="str">
        <f t="array" aca="1" ref="L9" ca="1">IF(SUMPRODUCT(($A9&gt;=Début)*($A9&lt;=Fin)*(Emplacement=$K$1)*(Emplacement=L$4))&gt;0,INDEX(Emplacement,MIN(IF((Emplacement=L$4)*($A9&gt;=Début)*($A9&lt;=Fin),ROW(Emplacement)))-1),"")</f>
        <v/>
      </c>
      <c r="N9" s="161">
        <f>DATE(D1,7,14)</f>
        <v>42930</v>
      </c>
      <c r="O9" s="161"/>
      <c r="P9" s="168" t="str">
        <f t="array" aca="1" ref="P9" ca="1">IF(MIN(IF(Emplacement&lt;&gt;"",IF(COUNTIF(P$3:P8,Emplacement)=0,ROW(INDIRECT("1:"&amp;ROWS(Emplacement))))))&lt;&gt;0,
INDEX(Emplacement,MIN(IF(Emplacement&lt;&gt;"",IF(COUNTIF(P$3:P8,Emplacement)=0,ROW(INDIRECT("1:"&amp;ROWS(Emplacement))))))),0)</f>
        <v>C-01</v>
      </c>
      <c r="Q9" s="168"/>
      <c r="R9" s="25"/>
      <c r="S9" s="12">
        <f t="shared" si="0"/>
        <v>42740</v>
      </c>
      <c r="T9" s="17">
        <f t="shared" si="1"/>
        <v>42740</v>
      </c>
      <c r="U9" s="30" t="str">
        <f t="array" aca="1" ref="U9" ca="1">IF(SUMPRODUCT(($A9&gt;=Début)*($A9&lt;=Fin)*(Emplacement=U$4))&gt;0,INDEX(Emplacement,MIN(IF((Emplacement=U$4)*($A9&gt;=Début)*($A9&lt;=Fin),ROW(Emplacement)))-1),"")</f>
        <v>S-01</v>
      </c>
      <c r="V9" s="31" t="str">
        <f t="array" aca="1" ref="V9" ca="1">IF(SUMPRODUCT(($A9&gt;=Début)*($A9&lt;=Fin)*(Emplacement=V$4))&gt;0,INDEX(Emplacement,MIN(IF((Emplacement=V$4)*($A9&gt;=Début)*($A9&lt;=Fin),ROW(Emplacement)))-1),"")</f>
        <v/>
      </c>
      <c r="W9" s="31" t="str">
        <f t="array" aca="1" ref="W9" ca="1">IF(SUMPRODUCT(($A9&gt;=Début)*($A9&lt;=Fin)*(Emplacement=W$4))&gt;0,INDEX(Emplacement,MIN(IF((Emplacement=W$4)*($A9&gt;=Début)*($A9&lt;=Fin),ROW(Emplacement)))-1),"")</f>
        <v>S-03</v>
      </c>
      <c r="X9" s="31" t="str">
        <f t="array" aca="1" ref="X9" ca="1">IF(SUMPRODUCT(($A9&gt;=Début)*($A9&lt;=Fin)*(Emplacement=X$4))&gt;0,INDEX(Emplacement,MIN(IF((Emplacement=X$4)*($A9&gt;=Début)*($A9&lt;=Fin),ROW(Emplacement)))-1),"")</f>
        <v>S-04</v>
      </c>
      <c r="Y9" s="31" t="str">
        <f t="array" aca="1" ref="Y9" ca="1">IF(SUMPRODUCT(($A9&gt;=Début)*($A9&lt;=Fin)*(Emplacement=Y$4))&gt;0,INDEX(Emplacement,MIN(IF((Emplacement=Y$4)*($A9&gt;=Début)*($A9&lt;=Fin),ROW(Emplacement)))-1),"")</f>
        <v>S-05</v>
      </c>
      <c r="Z9" s="31" t="str">
        <f t="array" aca="1" ref="Z9" ca="1">IF(SUMPRODUCT(($A9&gt;=Début)*($A9&lt;=Fin)*(Emplacement=Z$4))&gt;0,INDEX(Emplacement,MIN(IF((Emplacement=Z$4)*($A9&gt;=Début)*($A9&lt;=Fin),ROW(Emplacement)))-1),"")</f>
        <v>C-01</v>
      </c>
      <c r="AA9" s="31" t="str">
        <f t="array" aca="1" ref="AA9" ca="1">IF(SUMPRODUCT(($A9&gt;=Début)*($A9&lt;=Fin)*(Emplacement=AA$4))&gt;0,INDEX(Emplacement,MIN(IF((Emplacement=AA$4)*($A9&gt;=Début)*($A9&lt;=Fin),ROW(Emplacement)))-1),"")</f>
        <v/>
      </c>
      <c r="AB9" s="31" t="str">
        <f t="array" aca="1" ref="AB9" ca="1">IF(SUMPRODUCT(($A9&gt;=Début)*($A9&lt;=Fin)*(Emplacement=AB$4))&gt;0,INDEX(Emplacement,MIN(IF((Emplacement=AB$4)*($A9&gt;=Début)*($A9&lt;=Fin),ROW(Emplacement)))-1),"")</f>
        <v>C-03</v>
      </c>
      <c r="AC9" s="31" t="str">
        <f t="array" aca="1" ref="AC9" ca="1">IF(SUMPRODUCT(($A9&gt;=Début)*($A9&lt;=Fin)*(Emplacement=AC$4))&gt;0,INDEX(Emplacement,MIN(IF((Emplacement=AC$4)*($A9&gt;=Début)*($A9&lt;=Fin),ROW(Emplacement)))-1),"")</f>
        <v>C-04</v>
      </c>
      <c r="AD9" s="32" t="str">
        <f t="array" aca="1" ref="AD9" ca="1">IF(SUMPRODUCT(($A9&gt;=Début)*($A9&lt;=Fin)*(Emplacement=AD$4))&gt;0,INDEX(Emplacement,MIN(IF((Emplacement=AD$4)*($A9&gt;=Début)*($A9&lt;=Fin),ROW(Emplacement)))-1),"")</f>
        <v>C-05</v>
      </c>
      <c r="AF9" s="52" t="s">
        <v>57</v>
      </c>
      <c r="AG9" s="54" t="str">
        <f>VLOOKUP($H$1,Tableau4[[Mois]:[Valeur]],MATCH(AG3,Tableau4[[#Headers],[Mois]:[Valeur]],0),FALSE)</f>
        <v>Janvier</v>
      </c>
      <c r="AH9" s="54">
        <f ca="1">SUM(AI9/AG14)</f>
        <v>0.25806451612903225</v>
      </c>
      <c r="AI9" s="55">
        <f ca="1">SUMPRODUCT((U5:AD35=$Z$4)*(AG9=$H$1))</f>
        <v>8</v>
      </c>
      <c r="AJ9" s="58"/>
      <c r="AL9"/>
      <c r="AM9"/>
    </row>
    <row r="10" spans="1:39" ht="11.25" customHeight="1" x14ac:dyDescent="0.25">
      <c r="A10" s="12">
        <f t="shared" si="2"/>
        <v>42741</v>
      </c>
      <c r="B10" s="17">
        <f t="shared" si="3"/>
        <v>42741</v>
      </c>
      <c r="C10" s="30" t="str">
        <f t="array" aca="1" ref="C10" ca="1">IF(SUMPRODUCT(($A10&gt;=Début)*($A10&lt;=Fin)*(Emplacement=$K$1)*(Emplacement=C$4))&gt;0,INDEX(Emplacement,MIN(IF((Emplacement=C$4)*($A10&gt;=Début)*($A10&lt;=Fin),ROW(Emplacement)))-1),"")</f>
        <v>S-01</v>
      </c>
      <c r="D10" s="31" t="str">
        <f t="array" aca="1" ref="D10" ca="1">IF(SUMPRODUCT(($A10&gt;=Début)*($A10&lt;=Fin)*(Emplacement=$K$1)*(Emplacement=D$4))&gt;0,INDEX(Emplacement,MIN(IF((Emplacement=D$4)*($A10&gt;=Début)*($A10&lt;=Fin),ROW(Emplacement)))-1),"")</f>
        <v/>
      </c>
      <c r="E10" s="31" t="str">
        <f t="array" aca="1" ref="E10" ca="1">IF(SUMPRODUCT(($A10&gt;=Début)*($A10&lt;=Fin)*(Emplacement=$K$1)*(Emplacement=E$4))&gt;0,INDEX(Emplacement,MIN(IF((Emplacement=E$4)*($A10&gt;=Début)*($A10&lt;=Fin),ROW(Emplacement)))-1),"")</f>
        <v/>
      </c>
      <c r="F10" s="31" t="str">
        <f t="array" aca="1" ref="F10" ca="1">IF(SUMPRODUCT(($A10&gt;=Début)*($A10&lt;=Fin)*(Emplacement=$K$1)*(Emplacement=F$4))&gt;0,INDEX(Emplacement,MIN(IF((Emplacement=F$4)*($A10&gt;=Début)*($A10&lt;=Fin),ROW(Emplacement)))-1),"")</f>
        <v/>
      </c>
      <c r="G10" s="31" t="str">
        <f t="array" aca="1" ref="G10" ca="1">IF(SUMPRODUCT(($A10&gt;=Début)*($A10&lt;=Fin)*(Emplacement=$K$1)*(Emplacement=G$4))&gt;0,INDEX(Emplacement,MIN(IF((Emplacement=G$4)*($A10&gt;=Début)*($A10&lt;=Fin),ROW(Emplacement)))-1),"")</f>
        <v/>
      </c>
      <c r="H10" s="31" t="str">
        <f t="array" aca="1" ref="H10" ca="1">IF(SUMPRODUCT(($A10&gt;=Début)*($A10&lt;=Fin)*(Emplacement=$K$1)*(Emplacement=H$4))&gt;0,INDEX(Emplacement,MIN(IF((Emplacement=H$4)*($A10&gt;=Début)*($A10&lt;=Fin),ROW(Emplacement)))-1),"")</f>
        <v/>
      </c>
      <c r="I10" s="31" t="str">
        <f t="array" aca="1" ref="I10" ca="1">IF(SUMPRODUCT(($A10&gt;=Début)*($A10&lt;=Fin)*(Emplacement=$K$1)*(Emplacement=I$4))&gt;0,INDEX(Emplacement,MIN(IF((Emplacement=I$4)*($A10&gt;=Début)*($A10&lt;=Fin),ROW(Emplacement)))-1),"")</f>
        <v/>
      </c>
      <c r="J10" s="31" t="str">
        <f t="array" aca="1" ref="J10" ca="1">IF(SUMPRODUCT(($A10&gt;=Début)*($A10&lt;=Fin)*(Emplacement=$K$1)*(Emplacement=J$4))&gt;0,INDEX(Emplacement,MIN(IF((Emplacement=J$4)*($A10&gt;=Début)*($A10&lt;=Fin),ROW(Emplacement)))-1),"")</f>
        <v/>
      </c>
      <c r="K10" s="31" t="str">
        <f t="array" aca="1" ref="K10" ca="1">IF(SUMPRODUCT(($A10&gt;=Début)*($A10&lt;=Fin)*(Emplacement=$K$1)*(Emplacement=K$4))&gt;0,INDEX(Emplacement,MIN(IF((Emplacement=K$4)*($A10&gt;=Début)*($A10&lt;=Fin),ROW(Emplacement)))-1),"")</f>
        <v/>
      </c>
      <c r="L10" s="32" t="str">
        <f t="array" aca="1" ref="L10" ca="1">IF(SUMPRODUCT(($A10&gt;=Début)*($A10&lt;=Fin)*(Emplacement=$K$1)*(Emplacement=L$4))&gt;0,INDEX(Emplacement,MIN(IF((Emplacement=L$4)*($A10&gt;=Début)*($A10&lt;=Fin),ROW(Emplacement)))-1),"")</f>
        <v/>
      </c>
      <c r="N10" s="161">
        <f>DATE(D1,8,15)</f>
        <v>42962</v>
      </c>
      <c r="O10" s="161"/>
      <c r="P10" s="168" t="str">
        <f t="array" aca="1" ref="P10" ca="1">IF(MIN(IF(Emplacement&lt;&gt;"",IF(COUNTIF(P$3:P9,Emplacement)=0,ROW(INDIRECT("1:"&amp;ROWS(Emplacement))))))&lt;&gt;0,
INDEX(Emplacement,MIN(IF(Emplacement&lt;&gt;"",IF(COUNTIF(P$3:P9,Emplacement)=0,ROW(INDIRECT("1:"&amp;ROWS(Emplacement))))))),0)</f>
        <v>C-02</v>
      </c>
      <c r="Q10" s="168"/>
      <c r="R10" s="25"/>
      <c r="S10" s="12">
        <f t="shared" si="0"/>
        <v>42741</v>
      </c>
      <c r="T10" s="17">
        <f t="shared" si="1"/>
        <v>42741</v>
      </c>
      <c r="U10" s="30" t="str">
        <f t="array" aca="1" ref="U10" ca="1">IF(SUMPRODUCT(($A10&gt;=Début)*($A10&lt;=Fin)*(Emplacement=U$4))&gt;0,INDEX(Emplacement,MIN(IF((Emplacement=U$4)*($A10&gt;=Début)*($A10&lt;=Fin),ROW(Emplacement)))-1),"")</f>
        <v>S-01</v>
      </c>
      <c r="V10" s="31" t="str">
        <f t="array" aca="1" ref="V10" ca="1">IF(SUMPRODUCT(($A10&gt;=Début)*($A10&lt;=Fin)*(Emplacement=V$4))&gt;0,INDEX(Emplacement,MIN(IF((Emplacement=V$4)*($A10&gt;=Début)*($A10&lt;=Fin),ROW(Emplacement)))-1),"")</f>
        <v/>
      </c>
      <c r="W10" s="31" t="str">
        <f t="array" aca="1" ref="W10" ca="1">IF(SUMPRODUCT(($A10&gt;=Début)*($A10&lt;=Fin)*(Emplacement=W$4))&gt;0,INDEX(Emplacement,MIN(IF((Emplacement=W$4)*($A10&gt;=Début)*($A10&lt;=Fin),ROW(Emplacement)))-1),"")</f>
        <v>S-03</v>
      </c>
      <c r="X10" s="31" t="str">
        <f t="array" aca="1" ref="X10" ca="1">IF(SUMPRODUCT(($A10&gt;=Début)*($A10&lt;=Fin)*(Emplacement=X$4))&gt;0,INDEX(Emplacement,MIN(IF((Emplacement=X$4)*($A10&gt;=Début)*($A10&lt;=Fin),ROW(Emplacement)))-1),"")</f>
        <v>S-04</v>
      </c>
      <c r="Y10" s="31" t="str">
        <f t="array" aca="1" ref="Y10" ca="1">IF(SUMPRODUCT(($A10&gt;=Début)*($A10&lt;=Fin)*(Emplacement=Y$4))&gt;0,INDEX(Emplacement,MIN(IF((Emplacement=Y$4)*($A10&gt;=Début)*($A10&lt;=Fin),ROW(Emplacement)))-1),"")</f>
        <v>S-05</v>
      </c>
      <c r="Z10" s="31" t="str">
        <f t="array" aca="1" ref="Z10" ca="1">IF(SUMPRODUCT(($A10&gt;=Début)*($A10&lt;=Fin)*(Emplacement=Z$4))&gt;0,INDEX(Emplacement,MIN(IF((Emplacement=Z$4)*($A10&gt;=Début)*($A10&lt;=Fin),ROW(Emplacement)))-1),"")</f>
        <v>C-01</v>
      </c>
      <c r="AA10" s="31" t="str">
        <f t="array" aca="1" ref="AA10" ca="1">IF(SUMPRODUCT(($A10&gt;=Début)*($A10&lt;=Fin)*(Emplacement=AA$4))&gt;0,INDEX(Emplacement,MIN(IF((Emplacement=AA$4)*($A10&gt;=Début)*($A10&lt;=Fin),ROW(Emplacement)))-1),"")</f>
        <v/>
      </c>
      <c r="AB10" s="31" t="str">
        <f t="array" aca="1" ref="AB10" ca="1">IF(SUMPRODUCT(($A10&gt;=Début)*($A10&lt;=Fin)*(Emplacement=AB$4))&gt;0,INDEX(Emplacement,MIN(IF((Emplacement=AB$4)*($A10&gt;=Début)*($A10&lt;=Fin),ROW(Emplacement)))-1),"")</f>
        <v>C-03</v>
      </c>
      <c r="AC10" s="31" t="str">
        <f t="array" aca="1" ref="AC10" ca="1">IF(SUMPRODUCT(($A10&gt;=Début)*($A10&lt;=Fin)*(Emplacement=AC$4))&gt;0,INDEX(Emplacement,MIN(IF((Emplacement=AC$4)*($A10&gt;=Début)*($A10&lt;=Fin),ROW(Emplacement)))-1),"")</f>
        <v>C-04</v>
      </c>
      <c r="AD10" s="32" t="str">
        <f t="array" aca="1" ref="AD10" ca="1">IF(SUMPRODUCT(($A10&gt;=Début)*($A10&lt;=Fin)*(Emplacement=AD$4))&gt;0,INDEX(Emplacement,MIN(IF((Emplacement=AD$4)*($A10&gt;=Début)*($A10&lt;=Fin),ROW(Emplacement)))-1),"")</f>
        <v>C-05</v>
      </c>
      <c r="AF10" s="52" t="s">
        <v>65</v>
      </c>
      <c r="AG10" s="54" t="str">
        <f>VLOOKUP($H$1,Tableau4[[Mois]:[Valeur]],MATCH(AG3,Tableau4[[#Headers],[Mois]:[Valeur]],0),FALSE)</f>
        <v>Janvier</v>
      </c>
      <c r="AH10" s="54">
        <f ca="1">SUM(AI10/AG14)</f>
        <v>9.6774193548387094E-2</v>
      </c>
      <c r="AI10" s="55">
        <f ca="1">SUMPRODUCT((U5:AD35=$AA$4)*(AG10=$H$1))</f>
        <v>3</v>
      </c>
      <c r="AJ10" s="58"/>
      <c r="AL10"/>
      <c r="AM10"/>
    </row>
    <row r="11" spans="1:39" ht="11.25" customHeight="1" x14ac:dyDescent="0.25">
      <c r="A11" s="12">
        <f t="shared" si="2"/>
        <v>42742</v>
      </c>
      <c r="B11" s="17">
        <f t="shared" si="3"/>
        <v>42742</v>
      </c>
      <c r="C11" s="30" t="str">
        <f t="array" aca="1" ref="C11" ca="1">IF(SUMPRODUCT(($A11&gt;=Début)*($A11&lt;=Fin)*(Emplacement=$K$1)*(Emplacement=C$4))&gt;0,INDEX(Emplacement,MIN(IF((Emplacement=C$4)*($A11&gt;=Début)*($A11&lt;=Fin),ROW(Emplacement)))-1),"")</f>
        <v>S-01</v>
      </c>
      <c r="D11" s="31" t="str">
        <f t="array" aca="1" ref="D11" ca="1">IF(SUMPRODUCT(($A11&gt;=Début)*($A11&lt;=Fin)*(Emplacement=$K$1)*(Emplacement=D$4))&gt;0,INDEX(Emplacement,MIN(IF((Emplacement=D$4)*($A11&gt;=Début)*($A11&lt;=Fin),ROW(Emplacement)))-1),"")</f>
        <v/>
      </c>
      <c r="E11" s="31" t="str">
        <f t="array" aca="1" ref="E11" ca="1">IF(SUMPRODUCT(($A11&gt;=Début)*($A11&lt;=Fin)*(Emplacement=$K$1)*(Emplacement=E$4))&gt;0,INDEX(Emplacement,MIN(IF((Emplacement=E$4)*($A11&gt;=Début)*($A11&lt;=Fin),ROW(Emplacement)))-1),"")</f>
        <v/>
      </c>
      <c r="F11" s="31" t="str">
        <f t="array" aca="1" ref="F11" ca="1">IF(SUMPRODUCT(($A11&gt;=Début)*($A11&lt;=Fin)*(Emplacement=$K$1)*(Emplacement=F$4))&gt;0,INDEX(Emplacement,MIN(IF((Emplacement=F$4)*($A11&gt;=Début)*($A11&lt;=Fin),ROW(Emplacement)))-1),"")</f>
        <v/>
      </c>
      <c r="G11" s="31" t="str">
        <f t="array" aca="1" ref="G11" ca="1">IF(SUMPRODUCT(($A11&gt;=Début)*($A11&lt;=Fin)*(Emplacement=$K$1)*(Emplacement=G$4))&gt;0,INDEX(Emplacement,MIN(IF((Emplacement=G$4)*($A11&gt;=Début)*($A11&lt;=Fin),ROW(Emplacement)))-1),"")</f>
        <v/>
      </c>
      <c r="H11" s="31" t="str">
        <f t="array" aca="1" ref="H11" ca="1">IF(SUMPRODUCT(($A11&gt;=Début)*($A11&lt;=Fin)*(Emplacement=$K$1)*(Emplacement=H$4))&gt;0,INDEX(Emplacement,MIN(IF((Emplacement=H$4)*($A11&gt;=Début)*($A11&lt;=Fin),ROW(Emplacement)))-1),"")</f>
        <v/>
      </c>
      <c r="I11" s="31" t="str">
        <f t="array" aca="1" ref="I11" ca="1">IF(SUMPRODUCT(($A11&gt;=Début)*($A11&lt;=Fin)*(Emplacement=$K$1)*(Emplacement=I$4))&gt;0,INDEX(Emplacement,MIN(IF((Emplacement=I$4)*($A11&gt;=Début)*($A11&lt;=Fin),ROW(Emplacement)))-1),"")</f>
        <v/>
      </c>
      <c r="J11" s="31" t="str">
        <f t="array" aca="1" ref="J11" ca="1">IF(SUMPRODUCT(($A11&gt;=Début)*($A11&lt;=Fin)*(Emplacement=$K$1)*(Emplacement=J$4))&gt;0,INDEX(Emplacement,MIN(IF((Emplacement=J$4)*($A11&gt;=Début)*($A11&lt;=Fin),ROW(Emplacement)))-1),"")</f>
        <v/>
      </c>
      <c r="K11" s="31" t="str">
        <f t="array" aca="1" ref="K11" ca="1">IF(SUMPRODUCT(($A11&gt;=Début)*($A11&lt;=Fin)*(Emplacement=$K$1)*(Emplacement=K$4))&gt;0,INDEX(Emplacement,MIN(IF((Emplacement=K$4)*($A11&gt;=Début)*($A11&lt;=Fin),ROW(Emplacement)))-1),"")</f>
        <v/>
      </c>
      <c r="L11" s="32" t="str">
        <f t="array" aca="1" ref="L11" ca="1">IF(SUMPRODUCT(($A11&gt;=Début)*($A11&lt;=Fin)*(Emplacement=$K$1)*(Emplacement=L$4))&gt;0,INDEX(Emplacement,MIN(IF((Emplacement=L$4)*($A11&gt;=Début)*($A11&lt;=Fin),ROW(Emplacement)))-1),"")</f>
        <v/>
      </c>
      <c r="N11" s="161">
        <f>DATE(D1,11,1)</f>
        <v>43040</v>
      </c>
      <c r="O11" s="161"/>
      <c r="P11" s="168" t="str">
        <f t="array" aca="1" ref="P11" ca="1">IF(MIN(IF(Emplacement&lt;&gt;"",IF(COUNTIF(P$3:P10,Emplacement)=0,ROW(INDIRECT("1:"&amp;ROWS(Emplacement))))))&lt;&gt;0,
INDEX(Emplacement,MIN(IF(Emplacement&lt;&gt;"",IF(COUNTIF(P$3:P10,Emplacement)=0,ROW(INDIRECT("1:"&amp;ROWS(Emplacement))))))),0)</f>
        <v>C-03</v>
      </c>
      <c r="Q11" s="168"/>
      <c r="S11" s="12">
        <f t="shared" si="0"/>
        <v>42742</v>
      </c>
      <c r="T11" s="17">
        <f t="shared" si="1"/>
        <v>42742</v>
      </c>
      <c r="U11" s="30" t="str">
        <f t="array" aca="1" ref="U11" ca="1">IF(SUMPRODUCT(($A11&gt;=Début)*($A11&lt;=Fin)*(Emplacement=U$4))&gt;0,INDEX(Emplacement,MIN(IF((Emplacement=U$4)*($A11&gt;=Début)*($A11&lt;=Fin),ROW(Emplacement)))-1),"")</f>
        <v>S-01</v>
      </c>
      <c r="V11" s="31" t="str">
        <f t="array" aca="1" ref="V11" ca="1">IF(SUMPRODUCT(($A11&gt;=Début)*($A11&lt;=Fin)*(Emplacement=V$4))&gt;0,INDEX(Emplacement,MIN(IF((Emplacement=V$4)*($A11&gt;=Début)*($A11&lt;=Fin),ROW(Emplacement)))-1),"")</f>
        <v/>
      </c>
      <c r="W11" s="31" t="str">
        <f t="array" aca="1" ref="W11" ca="1">IF(SUMPRODUCT(($A11&gt;=Début)*($A11&lt;=Fin)*(Emplacement=W$4))&gt;0,INDEX(Emplacement,MIN(IF((Emplacement=W$4)*($A11&gt;=Début)*($A11&lt;=Fin),ROW(Emplacement)))-1),"")</f>
        <v>S-03</v>
      </c>
      <c r="X11" s="31" t="str">
        <f t="array" aca="1" ref="X11" ca="1">IF(SUMPRODUCT(($A11&gt;=Début)*($A11&lt;=Fin)*(Emplacement=X$4))&gt;0,INDEX(Emplacement,MIN(IF((Emplacement=X$4)*($A11&gt;=Début)*($A11&lt;=Fin),ROW(Emplacement)))-1),"")</f>
        <v>S-04</v>
      </c>
      <c r="Y11" s="31" t="str">
        <f t="array" aca="1" ref="Y11" ca="1">IF(SUMPRODUCT(($A11&gt;=Début)*($A11&lt;=Fin)*(Emplacement=Y$4))&gt;0,INDEX(Emplacement,MIN(IF((Emplacement=Y$4)*($A11&gt;=Début)*($A11&lt;=Fin),ROW(Emplacement)))-1),"")</f>
        <v>S-05</v>
      </c>
      <c r="Z11" s="31" t="str">
        <f t="array" aca="1" ref="Z11" ca="1">IF(SUMPRODUCT(($A11&gt;=Début)*($A11&lt;=Fin)*(Emplacement=Z$4))&gt;0,INDEX(Emplacement,MIN(IF((Emplacement=Z$4)*($A11&gt;=Début)*($A11&lt;=Fin),ROW(Emplacement)))-1),"")</f>
        <v>C-01</v>
      </c>
      <c r="AA11" s="31" t="str">
        <f t="array" aca="1" ref="AA11" ca="1">IF(SUMPRODUCT(($A11&gt;=Début)*($A11&lt;=Fin)*(Emplacement=AA$4))&gt;0,INDEX(Emplacement,MIN(IF((Emplacement=AA$4)*($A11&gt;=Début)*($A11&lt;=Fin),ROW(Emplacement)))-1),"")</f>
        <v/>
      </c>
      <c r="AB11" s="31" t="str">
        <f t="array" aca="1" ref="AB11" ca="1">IF(SUMPRODUCT(($A11&gt;=Début)*($A11&lt;=Fin)*(Emplacement=AB$4))&gt;0,INDEX(Emplacement,MIN(IF((Emplacement=AB$4)*($A11&gt;=Début)*($A11&lt;=Fin),ROW(Emplacement)))-1),"")</f>
        <v>C-03</v>
      </c>
      <c r="AC11" s="31" t="str">
        <f t="array" aca="1" ref="AC11" ca="1">IF(SUMPRODUCT(($A11&gt;=Début)*($A11&lt;=Fin)*(Emplacement=AC$4))&gt;0,INDEX(Emplacement,MIN(IF((Emplacement=AC$4)*($A11&gt;=Début)*($A11&lt;=Fin),ROW(Emplacement)))-1),"")</f>
        <v>C-04</v>
      </c>
      <c r="AD11" s="32" t="str">
        <f t="array" aca="1" ref="AD11" ca="1">IF(SUMPRODUCT(($A11&gt;=Début)*($A11&lt;=Fin)*(Emplacement=AD$4))&gt;0,INDEX(Emplacement,MIN(IF((Emplacement=AD$4)*($A11&gt;=Début)*($A11&lt;=Fin),ROW(Emplacement)))-1),"")</f>
        <v>C-05</v>
      </c>
      <c r="AF11" s="52" t="s">
        <v>64</v>
      </c>
      <c r="AG11" s="54" t="str">
        <f>VLOOKUP($H$1,Tableau4[[Mois]:[Valeur]],MATCH(AG3,Tableau4[[#Headers],[Mois]:[Valeur]],0),FALSE)</f>
        <v>Janvier</v>
      </c>
      <c r="AH11" s="54">
        <f ca="1">SUM(AI11/AG14)</f>
        <v>0.38709677419354838</v>
      </c>
      <c r="AI11" s="55">
        <f ca="1">SUMPRODUCT((U5:AD35=$AB$4)*(AG11=$H$1))</f>
        <v>12</v>
      </c>
      <c r="AJ11" s="58"/>
      <c r="AL11"/>
      <c r="AM11"/>
    </row>
    <row r="12" spans="1:39" ht="10.5" customHeight="1" x14ac:dyDescent="0.25">
      <c r="A12" s="12">
        <f t="shared" si="2"/>
        <v>42743</v>
      </c>
      <c r="B12" s="17">
        <f t="shared" si="3"/>
        <v>42743</v>
      </c>
      <c r="C12" s="30" t="str">
        <f t="array" aca="1" ref="C12" ca="1">IF(SUMPRODUCT(($A12&gt;=Début)*($A12&lt;=Fin)*(Emplacement=$K$1)*(Emplacement=C$4))&gt;0,INDEX(Emplacement,MIN(IF((Emplacement=C$4)*($A12&gt;=Début)*($A12&lt;=Fin),ROW(Emplacement)))-1),"")</f>
        <v>S-01</v>
      </c>
      <c r="D12" s="31" t="str">
        <f t="array" aca="1" ref="D12" ca="1">IF(SUMPRODUCT(($A12&gt;=Début)*($A12&lt;=Fin)*(Emplacement=$K$1)*(Emplacement=D$4))&gt;0,INDEX(Emplacement,MIN(IF((Emplacement=D$4)*($A12&gt;=Début)*($A12&lt;=Fin),ROW(Emplacement)))-1),"")</f>
        <v/>
      </c>
      <c r="E12" s="31" t="str">
        <f t="array" aca="1" ref="E12" ca="1">IF(SUMPRODUCT(($A12&gt;=Début)*($A12&lt;=Fin)*(Emplacement=$K$1)*(Emplacement=E$4))&gt;0,INDEX(Emplacement,MIN(IF((Emplacement=E$4)*($A12&gt;=Début)*($A12&lt;=Fin),ROW(Emplacement)))-1),"")</f>
        <v/>
      </c>
      <c r="F12" s="31" t="str">
        <f t="array" aca="1" ref="F12" ca="1">IF(SUMPRODUCT(($A12&gt;=Début)*($A12&lt;=Fin)*(Emplacement=$K$1)*(Emplacement=F$4))&gt;0,INDEX(Emplacement,MIN(IF((Emplacement=F$4)*($A12&gt;=Début)*($A12&lt;=Fin),ROW(Emplacement)))-1),"")</f>
        <v/>
      </c>
      <c r="G12" s="31" t="str">
        <f t="array" aca="1" ref="G12" ca="1">IF(SUMPRODUCT(($A12&gt;=Début)*($A12&lt;=Fin)*(Emplacement=$K$1)*(Emplacement=G$4))&gt;0,INDEX(Emplacement,MIN(IF((Emplacement=G$4)*($A12&gt;=Début)*($A12&lt;=Fin),ROW(Emplacement)))-1),"")</f>
        <v/>
      </c>
      <c r="H12" s="31" t="str">
        <f t="array" aca="1" ref="H12" ca="1">IF(SUMPRODUCT(($A12&gt;=Début)*($A12&lt;=Fin)*(Emplacement=$K$1)*(Emplacement=H$4))&gt;0,INDEX(Emplacement,MIN(IF((Emplacement=H$4)*($A12&gt;=Début)*($A12&lt;=Fin),ROW(Emplacement)))-1),"")</f>
        <v/>
      </c>
      <c r="I12" s="31" t="str">
        <f t="array" aca="1" ref="I12" ca="1">IF(SUMPRODUCT(($A12&gt;=Début)*($A12&lt;=Fin)*(Emplacement=$K$1)*(Emplacement=I$4))&gt;0,INDEX(Emplacement,MIN(IF((Emplacement=I$4)*($A12&gt;=Début)*($A12&lt;=Fin),ROW(Emplacement)))-1),"")</f>
        <v/>
      </c>
      <c r="J12" s="31" t="str">
        <f t="array" aca="1" ref="J12" ca="1">IF(SUMPRODUCT(($A12&gt;=Début)*($A12&lt;=Fin)*(Emplacement=$K$1)*(Emplacement=J$4))&gt;0,INDEX(Emplacement,MIN(IF((Emplacement=J$4)*($A12&gt;=Début)*($A12&lt;=Fin),ROW(Emplacement)))-1),"")</f>
        <v/>
      </c>
      <c r="K12" s="31" t="str">
        <f t="array" aca="1" ref="K12" ca="1">IF(SUMPRODUCT(($A12&gt;=Début)*($A12&lt;=Fin)*(Emplacement=$K$1)*(Emplacement=K$4))&gt;0,INDEX(Emplacement,MIN(IF((Emplacement=K$4)*($A12&gt;=Début)*($A12&lt;=Fin),ROW(Emplacement)))-1),"")</f>
        <v/>
      </c>
      <c r="L12" s="32" t="str">
        <f t="array" aca="1" ref="L12" ca="1">IF(SUMPRODUCT(($A12&gt;=Début)*($A12&lt;=Fin)*(Emplacement=$K$1)*(Emplacement=L$4))&gt;0,INDEX(Emplacement,MIN(IF((Emplacement=L$4)*($A12&gt;=Début)*($A12&lt;=Fin),ROW(Emplacement)))-1),"")</f>
        <v/>
      </c>
      <c r="N12" s="161">
        <f>DATE(D1,11,11)</f>
        <v>43050</v>
      </c>
      <c r="O12" s="161"/>
      <c r="P12" s="168" t="str">
        <f t="array" aca="1" ref="P12" ca="1">IF(MIN(IF(Emplacement&lt;&gt;"",IF(COUNTIF(P$3:P11,Emplacement)=0,ROW(INDIRECT("1:"&amp;ROWS(Emplacement))))))&lt;&gt;0,
INDEX(Emplacement,MIN(IF(Emplacement&lt;&gt;"",IF(COUNTIF(P$3:P11,Emplacement)=0,ROW(INDIRECT("1:"&amp;ROWS(Emplacement))))))),0)</f>
        <v>C-04</v>
      </c>
      <c r="Q12" s="168"/>
      <c r="S12" s="12">
        <f t="shared" si="0"/>
        <v>42743</v>
      </c>
      <c r="T12" s="17">
        <f t="shared" si="1"/>
        <v>42743</v>
      </c>
      <c r="U12" s="30" t="str">
        <f t="array" aca="1" ref="U12" ca="1">IF(SUMPRODUCT(($A12&gt;=Début)*($A12&lt;=Fin)*(Emplacement=U$4))&gt;0,INDEX(Emplacement,MIN(IF((Emplacement=U$4)*($A12&gt;=Début)*($A12&lt;=Fin),ROW(Emplacement)))-1),"")</f>
        <v>S-01</v>
      </c>
      <c r="V12" s="31" t="str">
        <f t="array" aca="1" ref="V12" ca="1">IF(SUMPRODUCT(($A12&gt;=Début)*($A12&lt;=Fin)*(Emplacement=V$4))&gt;0,INDEX(Emplacement,MIN(IF((Emplacement=V$4)*($A12&gt;=Début)*($A12&lt;=Fin),ROW(Emplacement)))-1),"")</f>
        <v/>
      </c>
      <c r="W12" s="31" t="str">
        <f t="array" aca="1" ref="W12" ca="1">IF(SUMPRODUCT(($A12&gt;=Début)*($A12&lt;=Fin)*(Emplacement=W$4))&gt;0,INDEX(Emplacement,MIN(IF((Emplacement=W$4)*($A12&gt;=Début)*($A12&lt;=Fin),ROW(Emplacement)))-1),"")</f>
        <v>S-03</v>
      </c>
      <c r="X12" s="31" t="str">
        <f t="array" aca="1" ref="X12" ca="1">IF(SUMPRODUCT(($A12&gt;=Début)*($A12&lt;=Fin)*(Emplacement=X$4))&gt;0,INDEX(Emplacement,MIN(IF((Emplacement=X$4)*($A12&gt;=Début)*($A12&lt;=Fin),ROW(Emplacement)))-1),"")</f>
        <v>S-04</v>
      </c>
      <c r="Y12" s="31" t="str">
        <f t="array" aca="1" ref="Y12" ca="1">IF(SUMPRODUCT(($A12&gt;=Début)*($A12&lt;=Fin)*(Emplacement=Y$4))&gt;0,INDEX(Emplacement,MIN(IF((Emplacement=Y$4)*($A12&gt;=Début)*($A12&lt;=Fin),ROW(Emplacement)))-1),"")</f>
        <v>S-05</v>
      </c>
      <c r="Z12" s="31" t="str">
        <f t="array" aca="1" ref="Z12" ca="1">IF(SUMPRODUCT(($A12&gt;=Début)*($A12&lt;=Fin)*(Emplacement=Z$4))&gt;0,INDEX(Emplacement,MIN(IF((Emplacement=Z$4)*($A12&gt;=Début)*($A12&lt;=Fin),ROW(Emplacement)))-1),"")</f>
        <v>C-01</v>
      </c>
      <c r="AA12" s="31" t="str">
        <f t="array" aca="1" ref="AA12" ca="1">IF(SUMPRODUCT(($A12&gt;=Début)*($A12&lt;=Fin)*(Emplacement=AA$4))&gt;0,INDEX(Emplacement,MIN(IF((Emplacement=AA$4)*($A12&gt;=Début)*($A12&lt;=Fin),ROW(Emplacement)))-1),"")</f>
        <v/>
      </c>
      <c r="AB12" s="31" t="str">
        <f t="array" aca="1" ref="AB12" ca="1">IF(SUMPRODUCT(($A12&gt;=Début)*($A12&lt;=Fin)*(Emplacement=AB$4))&gt;0,INDEX(Emplacement,MIN(IF((Emplacement=AB$4)*($A12&gt;=Début)*($A12&lt;=Fin),ROW(Emplacement)))-1),"")</f>
        <v>C-03</v>
      </c>
      <c r="AC12" s="31" t="str">
        <f t="array" aca="1" ref="AC12" ca="1">IF(SUMPRODUCT(($A12&gt;=Début)*($A12&lt;=Fin)*(Emplacement=AC$4))&gt;0,INDEX(Emplacement,MIN(IF((Emplacement=AC$4)*($A12&gt;=Début)*($A12&lt;=Fin),ROW(Emplacement)))-1),"")</f>
        <v>C-04</v>
      </c>
      <c r="AD12" s="32" t="str">
        <f t="array" aca="1" ref="AD12" ca="1">IF(SUMPRODUCT(($A12&gt;=Début)*($A12&lt;=Fin)*(Emplacement=AD$4))&gt;0,INDEX(Emplacement,MIN(IF((Emplacement=AD$4)*($A12&gt;=Début)*($A12&lt;=Fin),ROW(Emplacement)))-1),"")</f>
        <v>C-05</v>
      </c>
      <c r="AF12" s="52" t="s">
        <v>66</v>
      </c>
      <c r="AG12" s="54" t="str">
        <f>VLOOKUP($H$1,Tableau4[[Mois]:[Valeur]],MATCH(AG3,Tableau4[[#Headers],[Mois]:[Valeur]],0),FALSE)</f>
        <v>Janvier</v>
      </c>
      <c r="AH12" s="54">
        <f ca="1">SUM(AI12/AG14)</f>
        <v>0.64516129032258063</v>
      </c>
      <c r="AI12" s="55">
        <f ca="1">SUMPRODUCT((U5:AD35=$AC$4)*(AG12=$H$1))</f>
        <v>20</v>
      </c>
      <c r="AJ12" s="58"/>
      <c r="AL12"/>
      <c r="AM12"/>
    </row>
    <row r="13" spans="1:39" ht="11.25" customHeight="1" x14ac:dyDescent="0.25">
      <c r="A13" s="12">
        <f t="shared" si="2"/>
        <v>42744</v>
      </c>
      <c r="B13" s="17">
        <f t="shared" si="3"/>
        <v>42744</v>
      </c>
      <c r="C13" s="30" t="str">
        <f t="array" aca="1" ref="C13" ca="1">IF(SUMPRODUCT(($A13&gt;=Début)*($A13&lt;=Fin)*(Emplacement=$K$1)*(Emplacement=C$4))&gt;0,INDEX(Emplacement,MIN(IF((Emplacement=C$4)*($A13&gt;=Début)*($A13&lt;=Fin),ROW(Emplacement)))-1),"")</f>
        <v/>
      </c>
      <c r="D13" s="31" t="str">
        <f t="array" aca="1" ref="D13" ca="1">IF(SUMPRODUCT(($A13&gt;=Début)*($A13&lt;=Fin)*(Emplacement=$K$1)*(Emplacement=D$4))&gt;0,INDEX(Emplacement,MIN(IF((Emplacement=D$4)*($A13&gt;=Début)*($A13&lt;=Fin),ROW(Emplacement)))-1),"")</f>
        <v/>
      </c>
      <c r="E13" s="31" t="str">
        <f t="array" aca="1" ref="E13" ca="1">IF(SUMPRODUCT(($A13&gt;=Début)*($A13&lt;=Fin)*(Emplacement=$K$1)*(Emplacement=E$4))&gt;0,INDEX(Emplacement,MIN(IF((Emplacement=E$4)*($A13&gt;=Début)*($A13&lt;=Fin),ROW(Emplacement)))-1),"")</f>
        <v/>
      </c>
      <c r="F13" s="31" t="str">
        <f t="array" aca="1" ref="F13" ca="1">IF(SUMPRODUCT(($A13&gt;=Début)*($A13&lt;=Fin)*(Emplacement=$K$1)*(Emplacement=F$4))&gt;0,INDEX(Emplacement,MIN(IF((Emplacement=F$4)*($A13&gt;=Début)*($A13&lt;=Fin),ROW(Emplacement)))-1),"")</f>
        <v/>
      </c>
      <c r="G13" s="31" t="str">
        <f t="array" aca="1" ref="G13" ca="1">IF(SUMPRODUCT(($A13&gt;=Début)*($A13&lt;=Fin)*(Emplacement=$K$1)*(Emplacement=G$4))&gt;0,INDEX(Emplacement,MIN(IF((Emplacement=G$4)*($A13&gt;=Début)*($A13&lt;=Fin),ROW(Emplacement)))-1),"")</f>
        <v/>
      </c>
      <c r="H13" s="31" t="str">
        <f t="array" aca="1" ref="H13" ca="1">IF(SUMPRODUCT(($A13&gt;=Début)*($A13&lt;=Fin)*(Emplacement=$K$1)*(Emplacement=H$4))&gt;0,INDEX(Emplacement,MIN(IF((Emplacement=H$4)*($A13&gt;=Début)*($A13&lt;=Fin),ROW(Emplacement)))-1),"")</f>
        <v/>
      </c>
      <c r="I13" s="31" t="str">
        <f t="array" aca="1" ref="I13" ca="1">IF(SUMPRODUCT(($A13&gt;=Début)*($A13&lt;=Fin)*(Emplacement=$K$1)*(Emplacement=I$4))&gt;0,INDEX(Emplacement,MIN(IF((Emplacement=I$4)*($A13&gt;=Début)*($A13&lt;=Fin),ROW(Emplacement)))-1),"")</f>
        <v/>
      </c>
      <c r="J13" s="31" t="str">
        <f t="array" aca="1" ref="J13" ca="1">IF(SUMPRODUCT(($A13&gt;=Début)*($A13&lt;=Fin)*(Emplacement=$K$1)*(Emplacement=J$4))&gt;0,INDEX(Emplacement,MIN(IF((Emplacement=J$4)*($A13&gt;=Début)*($A13&lt;=Fin),ROW(Emplacement)))-1),"")</f>
        <v/>
      </c>
      <c r="K13" s="31" t="str">
        <f t="array" aca="1" ref="K13" ca="1">IF(SUMPRODUCT(($A13&gt;=Début)*($A13&lt;=Fin)*(Emplacement=$K$1)*(Emplacement=K$4))&gt;0,INDEX(Emplacement,MIN(IF((Emplacement=K$4)*($A13&gt;=Début)*($A13&lt;=Fin),ROW(Emplacement)))-1),"")</f>
        <v/>
      </c>
      <c r="L13" s="32" t="str">
        <f t="array" aca="1" ref="L13" ca="1">IF(SUMPRODUCT(($A13&gt;=Début)*($A13&lt;=Fin)*(Emplacement=$K$1)*(Emplacement=L$4))&gt;0,INDEX(Emplacement,MIN(IF((Emplacement=L$4)*($A13&gt;=Début)*($A13&lt;=Fin),ROW(Emplacement)))-1),"")</f>
        <v/>
      </c>
      <c r="N13" s="161">
        <f>DATE(D1,12,25)</f>
        <v>43094</v>
      </c>
      <c r="O13" s="161"/>
      <c r="P13" s="168" t="str">
        <f t="array" aca="1" ref="P13" ca="1">IF(MIN(IF(Emplacement&lt;&gt;"",IF(COUNTIF(P$3:P12,Emplacement)=0,ROW(INDIRECT("1:"&amp;ROWS(Emplacement))))))&lt;&gt;0,
INDEX(Emplacement,MIN(IF(Emplacement&lt;&gt;"",IF(COUNTIF(P$3:P12,Emplacement)=0,ROW(INDIRECT("1:"&amp;ROWS(Emplacement))))))),0)</f>
        <v>C-05</v>
      </c>
      <c r="Q13" s="168"/>
      <c r="S13" s="12">
        <f t="shared" si="0"/>
        <v>42744</v>
      </c>
      <c r="T13" s="17">
        <f t="shared" si="1"/>
        <v>42744</v>
      </c>
      <c r="U13" s="30" t="str">
        <f t="array" aca="1" ref="U13" ca="1">IF(SUMPRODUCT(($A13&gt;=Début)*($A13&lt;=Fin)*(Emplacement=U$4))&gt;0,INDEX(Emplacement,MIN(IF((Emplacement=U$4)*($A13&gt;=Début)*($A13&lt;=Fin),ROW(Emplacement)))-1),"")</f>
        <v/>
      </c>
      <c r="V13" s="31" t="str">
        <f t="array" aca="1" ref="V13" ca="1">IF(SUMPRODUCT(($A13&gt;=Début)*($A13&lt;=Fin)*(Emplacement=V$4))&gt;0,INDEX(Emplacement,MIN(IF((Emplacement=V$4)*($A13&gt;=Début)*($A13&lt;=Fin),ROW(Emplacement)))-1),"")</f>
        <v/>
      </c>
      <c r="W13" s="31" t="str">
        <f t="array" aca="1" ref="W13" ca="1">IF(SUMPRODUCT(($A13&gt;=Début)*($A13&lt;=Fin)*(Emplacement=W$4))&gt;0,INDEX(Emplacement,MIN(IF((Emplacement=W$4)*($A13&gt;=Début)*($A13&lt;=Fin),ROW(Emplacement)))-1),"")</f>
        <v>S-03</v>
      </c>
      <c r="X13" s="31" t="str">
        <f t="array" aca="1" ref="X13" ca="1">IF(SUMPRODUCT(($A13&gt;=Début)*($A13&lt;=Fin)*(Emplacement=X$4))&gt;0,INDEX(Emplacement,MIN(IF((Emplacement=X$4)*($A13&gt;=Début)*($A13&lt;=Fin),ROW(Emplacement)))-1),"")</f>
        <v>S-04</v>
      </c>
      <c r="Y13" s="31" t="str">
        <f t="array" aca="1" ref="Y13" ca="1">IF(SUMPRODUCT(($A13&gt;=Début)*($A13&lt;=Fin)*(Emplacement=Y$4))&gt;0,INDEX(Emplacement,MIN(IF((Emplacement=Y$4)*($A13&gt;=Début)*($A13&lt;=Fin),ROW(Emplacement)))-1),"")</f>
        <v/>
      </c>
      <c r="Z13" s="31" t="str">
        <f t="array" aca="1" ref="Z13" ca="1">IF(SUMPRODUCT(($A13&gt;=Début)*($A13&lt;=Fin)*(Emplacement=Z$4))&gt;0,INDEX(Emplacement,MIN(IF((Emplacement=Z$4)*($A13&gt;=Début)*($A13&lt;=Fin),ROW(Emplacement)))-1),"")</f>
        <v/>
      </c>
      <c r="AA13" s="31" t="str">
        <f t="array" aca="1" ref="AA13" ca="1">IF(SUMPRODUCT(($A13&gt;=Début)*($A13&lt;=Fin)*(Emplacement=AA$4))&gt;0,INDEX(Emplacement,MIN(IF((Emplacement=AA$4)*($A13&gt;=Début)*($A13&lt;=Fin),ROW(Emplacement)))-1),"")</f>
        <v/>
      </c>
      <c r="AB13" s="31" t="str">
        <f t="array" aca="1" ref="AB13" ca="1">IF(SUMPRODUCT(($A13&gt;=Début)*($A13&lt;=Fin)*(Emplacement=AB$4))&gt;0,INDEX(Emplacement,MIN(IF((Emplacement=AB$4)*($A13&gt;=Début)*($A13&lt;=Fin),ROW(Emplacement)))-1),"")</f>
        <v>C-03</v>
      </c>
      <c r="AC13" s="31" t="str">
        <f t="array" aca="1" ref="AC13" ca="1">IF(SUMPRODUCT(($A13&gt;=Début)*($A13&lt;=Fin)*(Emplacement=AC$4))&gt;0,INDEX(Emplacement,MIN(IF((Emplacement=AC$4)*($A13&gt;=Début)*($A13&lt;=Fin),ROW(Emplacement)))-1),"")</f>
        <v>C-04</v>
      </c>
      <c r="AD13" s="32" t="str">
        <f t="array" aca="1" ref="AD13" ca="1">IF(SUMPRODUCT(($A13&gt;=Début)*($A13&lt;=Fin)*(Emplacement=AD$4))&gt;0,INDEX(Emplacement,MIN(IF((Emplacement=AD$4)*($A13&gt;=Début)*($A13&lt;=Fin),ROW(Emplacement)))-1),"")</f>
        <v/>
      </c>
      <c r="AF13" s="52" t="s">
        <v>67</v>
      </c>
      <c r="AG13" s="54" t="str">
        <f>VLOOKUP($H$1,Tableau4[[Mois]:[Valeur]],MATCH(AG3,Tableau4[[#Headers],[Mois]:[Valeur]],0),FALSE)</f>
        <v>Janvier</v>
      </c>
      <c r="AH13" s="54">
        <f ca="1">SUM(AI13/AG14)</f>
        <v>0.25806451612903225</v>
      </c>
      <c r="AI13" s="55">
        <f ca="1">SUMPRODUCT((U5:AD35=$AD$4)*(AG13=$H$1))</f>
        <v>8</v>
      </c>
      <c r="AJ13" s="58"/>
      <c r="AL13"/>
      <c r="AM13"/>
    </row>
    <row r="14" spans="1:39" ht="11.25" customHeight="1" x14ac:dyDescent="0.25">
      <c r="A14" s="12">
        <f t="shared" si="2"/>
        <v>42745</v>
      </c>
      <c r="B14" s="17">
        <f t="shared" si="3"/>
        <v>42745</v>
      </c>
      <c r="C14" s="30" t="str">
        <f t="array" aca="1" ref="C14" ca="1">IF(SUMPRODUCT(($A14&gt;=Début)*($A14&lt;=Fin)*(Emplacement=$K$1)*(Emplacement=C$4))&gt;0,INDEX(Emplacement,MIN(IF((Emplacement=C$4)*($A14&gt;=Début)*($A14&lt;=Fin),ROW(Emplacement)))-1),"")</f>
        <v>S-01</v>
      </c>
      <c r="D14" s="31" t="str">
        <f t="array" aca="1" ref="D14" ca="1">IF(SUMPRODUCT(($A14&gt;=Début)*($A14&lt;=Fin)*(Emplacement=$K$1)*(Emplacement=D$4))&gt;0,INDEX(Emplacement,MIN(IF((Emplacement=D$4)*($A14&gt;=Début)*($A14&lt;=Fin),ROW(Emplacement)))-1),"")</f>
        <v/>
      </c>
      <c r="E14" s="31" t="str">
        <f t="array" aca="1" ref="E14" ca="1">IF(SUMPRODUCT(($A14&gt;=Début)*($A14&lt;=Fin)*(Emplacement=$K$1)*(Emplacement=E$4))&gt;0,INDEX(Emplacement,MIN(IF((Emplacement=E$4)*($A14&gt;=Début)*($A14&lt;=Fin),ROW(Emplacement)))-1),"")</f>
        <v/>
      </c>
      <c r="F14" s="31" t="str">
        <f t="array" aca="1" ref="F14" ca="1">IF(SUMPRODUCT(($A14&gt;=Début)*($A14&lt;=Fin)*(Emplacement=$K$1)*(Emplacement=F$4))&gt;0,INDEX(Emplacement,MIN(IF((Emplacement=F$4)*($A14&gt;=Début)*($A14&lt;=Fin),ROW(Emplacement)))-1),"")</f>
        <v/>
      </c>
      <c r="G14" s="31" t="str">
        <f t="array" aca="1" ref="G14" ca="1">IF(SUMPRODUCT(($A14&gt;=Début)*($A14&lt;=Fin)*(Emplacement=$K$1)*(Emplacement=G$4))&gt;0,INDEX(Emplacement,MIN(IF((Emplacement=G$4)*($A14&gt;=Début)*($A14&lt;=Fin),ROW(Emplacement)))-1),"")</f>
        <v/>
      </c>
      <c r="H14" s="31" t="str">
        <f t="array" aca="1" ref="H14" ca="1">IF(SUMPRODUCT(($A14&gt;=Début)*($A14&lt;=Fin)*(Emplacement=$K$1)*(Emplacement=H$4))&gt;0,INDEX(Emplacement,MIN(IF((Emplacement=H$4)*($A14&gt;=Début)*($A14&lt;=Fin),ROW(Emplacement)))-1),"")</f>
        <v/>
      </c>
      <c r="I14" s="31" t="str">
        <f t="array" aca="1" ref="I14" ca="1">IF(SUMPRODUCT(($A14&gt;=Début)*($A14&lt;=Fin)*(Emplacement=$K$1)*(Emplacement=I$4))&gt;0,INDEX(Emplacement,MIN(IF((Emplacement=I$4)*($A14&gt;=Début)*($A14&lt;=Fin),ROW(Emplacement)))-1),"")</f>
        <v/>
      </c>
      <c r="J14" s="31" t="str">
        <f t="array" aca="1" ref="J14" ca="1">IF(SUMPRODUCT(($A14&gt;=Début)*($A14&lt;=Fin)*(Emplacement=$K$1)*(Emplacement=J$4))&gt;0,INDEX(Emplacement,MIN(IF((Emplacement=J$4)*($A14&gt;=Début)*($A14&lt;=Fin),ROW(Emplacement)))-1),"")</f>
        <v/>
      </c>
      <c r="K14" s="31" t="str">
        <f t="array" aca="1" ref="K14" ca="1">IF(SUMPRODUCT(($A14&gt;=Début)*($A14&lt;=Fin)*(Emplacement=$K$1)*(Emplacement=K$4))&gt;0,INDEX(Emplacement,MIN(IF((Emplacement=K$4)*($A14&gt;=Début)*($A14&lt;=Fin),ROW(Emplacement)))-1),"")</f>
        <v/>
      </c>
      <c r="L14" s="32" t="str">
        <f t="array" aca="1" ref="L14" ca="1">IF(SUMPRODUCT(($A14&gt;=Début)*($A14&lt;=Fin)*(Emplacement=$K$1)*(Emplacement=L$4))&gt;0,INDEX(Emplacement,MIN(IF((Emplacement=L$4)*($A14&gt;=Début)*($A14&lt;=Fin),ROW(Emplacement)))-1),"")</f>
        <v/>
      </c>
      <c r="N14" s="161">
        <f>N4+1</f>
        <v>42842</v>
      </c>
      <c r="O14" s="161"/>
      <c r="P14" s="23"/>
      <c r="S14" s="12">
        <f t="shared" si="0"/>
        <v>42745</v>
      </c>
      <c r="T14" s="17">
        <f t="shared" si="1"/>
        <v>42745</v>
      </c>
      <c r="U14" s="30" t="str">
        <f t="array" aca="1" ref="U14" ca="1">IF(SUMPRODUCT(($A14&gt;=Début)*($A14&lt;=Fin)*(Emplacement=U$4))&gt;0,INDEX(Emplacement,MIN(IF((Emplacement=U$4)*($A14&gt;=Début)*($A14&lt;=Fin),ROW(Emplacement)))-1),"")</f>
        <v>S-01</v>
      </c>
      <c r="V14" s="31" t="str">
        <f t="array" aca="1" ref="V14" ca="1">IF(SUMPRODUCT(($A14&gt;=Début)*($A14&lt;=Fin)*(Emplacement=V$4))&gt;0,INDEX(Emplacement,MIN(IF((Emplacement=V$4)*($A14&gt;=Début)*($A14&lt;=Fin),ROW(Emplacement)))-1),"")</f>
        <v/>
      </c>
      <c r="W14" s="31" t="str">
        <f t="array" aca="1" ref="W14" ca="1">IF(SUMPRODUCT(($A14&gt;=Début)*($A14&lt;=Fin)*(Emplacement=W$4))&gt;0,INDEX(Emplacement,MIN(IF((Emplacement=W$4)*($A14&gt;=Début)*($A14&lt;=Fin),ROW(Emplacement)))-1),"")</f>
        <v>S-03</v>
      </c>
      <c r="X14" s="31" t="str">
        <f t="array" aca="1" ref="X14" ca="1">IF(SUMPRODUCT(($A14&gt;=Début)*($A14&lt;=Fin)*(Emplacement=X$4))&gt;0,INDEX(Emplacement,MIN(IF((Emplacement=X$4)*($A14&gt;=Début)*($A14&lt;=Fin),ROW(Emplacement)))-1),"")</f>
        <v>S-04</v>
      </c>
      <c r="Y14" s="31" t="str">
        <f t="array" aca="1" ref="Y14" ca="1">IF(SUMPRODUCT(($A14&gt;=Début)*($A14&lt;=Fin)*(Emplacement=Y$4))&gt;0,INDEX(Emplacement,MIN(IF((Emplacement=Y$4)*($A14&gt;=Début)*($A14&lt;=Fin),ROW(Emplacement)))-1),"")</f>
        <v/>
      </c>
      <c r="Z14" s="31" t="str">
        <f t="array" aca="1" ref="Z14" ca="1">IF(SUMPRODUCT(($A14&gt;=Début)*($A14&lt;=Fin)*(Emplacement=Z$4))&gt;0,INDEX(Emplacement,MIN(IF((Emplacement=Z$4)*($A14&gt;=Début)*($A14&lt;=Fin),ROW(Emplacement)))-1),"")</f>
        <v/>
      </c>
      <c r="AA14" s="31" t="str">
        <f t="array" aca="1" ref="AA14" ca="1">IF(SUMPRODUCT(($A14&gt;=Début)*($A14&lt;=Fin)*(Emplacement=AA$4))&gt;0,INDEX(Emplacement,MIN(IF((Emplacement=AA$4)*($A14&gt;=Début)*($A14&lt;=Fin),ROW(Emplacement)))-1),"")</f>
        <v/>
      </c>
      <c r="AB14" s="31" t="str">
        <f t="array" aca="1" ref="AB14" ca="1">IF(SUMPRODUCT(($A14&gt;=Début)*($A14&lt;=Fin)*(Emplacement=AB$4))&gt;0,INDEX(Emplacement,MIN(IF((Emplacement=AB$4)*($A14&gt;=Début)*($A14&lt;=Fin),ROW(Emplacement)))-1),"")</f>
        <v>C-03</v>
      </c>
      <c r="AC14" s="31" t="str">
        <f t="array" aca="1" ref="AC14" ca="1">IF(SUMPRODUCT(($A14&gt;=Début)*($A14&lt;=Fin)*(Emplacement=AC$4))&gt;0,INDEX(Emplacement,MIN(IF((Emplacement=AC$4)*($A14&gt;=Début)*($A14&lt;=Fin),ROW(Emplacement)))-1),"")</f>
        <v>C-04</v>
      </c>
      <c r="AD14" s="32" t="str">
        <f t="array" aca="1" ref="AD14" ca="1">IF(SUMPRODUCT(($A14&gt;=Début)*($A14&lt;=Fin)*(Emplacement=AD$4))&gt;0,INDEX(Emplacement,MIN(IF((Emplacement=AD$4)*($A14&gt;=Début)*($A14&lt;=Fin),ROW(Emplacement)))-1),"")</f>
        <v/>
      </c>
      <c r="AF14" s="198" t="str">
        <f>"01/" &amp; $T$4 &amp; "/" &amp; D1</f>
        <v>01/1/2017</v>
      </c>
      <c r="AG14" s="199">
        <f>IF(MONTH(AF14) = 12,31,DATE(YEAR(AF14),MONTH(AF14)+1,1)-AF14)</f>
        <v>31</v>
      </c>
      <c r="AH14" s="200">
        <f ca="1">SUM(AH4:AH13)</f>
        <v>3.4838709677419351</v>
      </c>
      <c r="AI14" s="144"/>
      <c r="AJ14" s="58"/>
      <c r="AL14"/>
      <c r="AM14"/>
    </row>
    <row r="15" spans="1:39" ht="11.25" customHeight="1" x14ac:dyDescent="0.25">
      <c r="A15" s="12">
        <f t="shared" si="2"/>
        <v>42746</v>
      </c>
      <c r="B15" s="17">
        <f t="shared" si="3"/>
        <v>42746</v>
      </c>
      <c r="C15" s="30" t="str">
        <f t="array" aca="1" ref="C15" ca="1">IF(SUMPRODUCT(($A15&gt;=Début)*($A15&lt;=Fin)*(Emplacement=$K$1)*(Emplacement=C$4))&gt;0,INDEX(Emplacement,MIN(IF((Emplacement=C$4)*($A15&gt;=Début)*($A15&lt;=Fin),ROW(Emplacement)))-1),"")</f>
        <v>S-01</v>
      </c>
      <c r="D15" s="31" t="str">
        <f t="array" aca="1" ref="D15" ca="1">IF(SUMPRODUCT(($A15&gt;=Début)*($A15&lt;=Fin)*(Emplacement=$K$1)*(Emplacement=D$4))&gt;0,INDEX(Emplacement,MIN(IF((Emplacement=D$4)*($A15&gt;=Début)*($A15&lt;=Fin),ROW(Emplacement)))-1),"")</f>
        <v/>
      </c>
      <c r="E15" s="31" t="str">
        <f t="array" aca="1" ref="E15" ca="1">IF(SUMPRODUCT(($A15&gt;=Début)*($A15&lt;=Fin)*(Emplacement=$K$1)*(Emplacement=E$4))&gt;0,INDEX(Emplacement,MIN(IF((Emplacement=E$4)*($A15&gt;=Début)*($A15&lt;=Fin),ROW(Emplacement)))-1),"")</f>
        <v/>
      </c>
      <c r="F15" s="31" t="str">
        <f t="array" aca="1" ref="F15" ca="1">IF(SUMPRODUCT(($A15&gt;=Début)*($A15&lt;=Fin)*(Emplacement=$K$1)*(Emplacement=F$4))&gt;0,INDEX(Emplacement,MIN(IF((Emplacement=F$4)*($A15&gt;=Début)*($A15&lt;=Fin),ROW(Emplacement)))-1),"")</f>
        <v/>
      </c>
      <c r="G15" s="31" t="str">
        <f t="array" aca="1" ref="G15" ca="1">IF(SUMPRODUCT(($A15&gt;=Début)*($A15&lt;=Fin)*(Emplacement=$K$1)*(Emplacement=G$4))&gt;0,INDEX(Emplacement,MIN(IF((Emplacement=G$4)*($A15&gt;=Début)*($A15&lt;=Fin),ROW(Emplacement)))-1),"")</f>
        <v/>
      </c>
      <c r="H15" s="31" t="str">
        <f t="array" aca="1" ref="H15" ca="1">IF(SUMPRODUCT(($A15&gt;=Début)*($A15&lt;=Fin)*(Emplacement=$K$1)*(Emplacement=H$4))&gt;0,INDEX(Emplacement,MIN(IF((Emplacement=H$4)*($A15&gt;=Début)*($A15&lt;=Fin),ROW(Emplacement)))-1),"")</f>
        <v/>
      </c>
      <c r="I15" s="31" t="str">
        <f t="array" aca="1" ref="I15" ca="1">IF(SUMPRODUCT(($A15&gt;=Début)*($A15&lt;=Fin)*(Emplacement=$K$1)*(Emplacement=I$4))&gt;0,INDEX(Emplacement,MIN(IF((Emplacement=I$4)*($A15&gt;=Début)*($A15&lt;=Fin),ROW(Emplacement)))-1),"")</f>
        <v/>
      </c>
      <c r="J15" s="31" t="str">
        <f t="array" aca="1" ref="J15" ca="1">IF(SUMPRODUCT(($A15&gt;=Début)*($A15&lt;=Fin)*(Emplacement=$K$1)*(Emplacement=J$4))&gt;0,INDEX(Emplacement,MIN(IF((Emplacement=J$4)*($A15&gt;=Début)*($A15&lt;=Fin),ROW(Emplacement)))-1),"")</f>
        <v/>
      </c>
      <c r="K15" s="31" t="str">
        <f t="array" aca="1" ref="K15" ca="1">IF(SUMPRODUCT(($A15&gt;=Début)*($A15&lt;=Fin)*(Emplacement=$K$1)*(Emplacement=K$4))&gt;0,INDEX(Emplacement,MIN(IF((Emplacement=K$4)*($A15&gt;=Début)*($A15&lt;=Fin),ROW(Emplacement)))-1),"")</f>
        <v/>
      </c>
      <c r="L15" s="32" t="str">
        <f t="array" aca="1" ref="L15" ca="1">IF(SUMPRODUCT(($A15&gt;=Début)*($A15&lt;=Fin)*(Emplacement=$K$1)*(Emplacement=L$4))&gt;0,INDEX(Emplacement,MIN(IF((Emplacement=L$4)*($A15&gt;=Début)*($A15&lt;=Fin),ROW(Emplacement)))-1),"")</f>
        <v/>
      </c>
      <c r="N15" s="161">
        <f>N4+39</f>
        <v>42880</v>
      </c>
      <c r="O15" s="161"/>
      <c r="P15" s="23"/>
      <c r="S15" s="12">
        <f t="shared" si="0"/>
        <v>42746</v>
      </c>
      <c r="T15" s="17">
        <f t="shared" si="1"/>
        <v>42746</v>
      </c>
      <c r="U15" s="30" t="str">
        <f t="array" aca="1" ref="U15" ca="1">IF(SUMPRODUCT(($A15&gt;=Début)*($A15&lt;=Fin)*(Emplacement=U$4))&gt;0,INDEX(Emplacement,MIN(IF((Emplacement=U$4)*($A15&gt;=Début)*($A15&lt;=Fin),ROW(Emplacement)))-1),"")</f>
        <v>S-01</v>
      </c>
      <c r="V15" s="31" t="str">
        <f t="array" aca="1" ref="V15" ca="1">IF(SUMPRODUCT(($A15&gt;=Début)*($A15&lt;=Fin)*(Emplacement=V$4))&gt;0,INDEX(Emplacement,MIN(IF((Emplacement=V$4)*($A15&gt;=Début)*($A15&lt;=Fin),ROW(Emplacement)))-1),"")</f>
        <v/>
      </c>
      <c r="W15" s="31" t="str">
        <f t="array" aca="1" ref="W15" ca="1">IF(SUMPRODUCT(($A15&gt;=Début)*($A15&lt;=Fin)*(Emplacement=W$4))&gt;0,INDEX(Emplacement,MIN(IF((Emplacement=W$4)*($A15&gt;=Début)*($A15&lt;=Fin),ROW(Emplacement)))-1),"")</f>
        <v>S-03</v>
      </c>
      <c r="X15" s="31" t="str">
        <f t="array" aca="1" ref="X15" ca="1">IF(SUMPRODUCT(($A15&gt;=Début)*($A15&lt;=Fin)*(Emplacement=X$4))&gt;0,INDEX(Emplacement,MIN(IF((Emplacement=X$4)*($A15&gt;=Début)*($A15&lt;=Fin),ROW(Emplacement)))-1),"")</f>
        <v>S-04</v>
      </c>
      <c r="Y15" s="31" t="str">
        <f t="array" aca="1" ref="Y15" ca="1">IF(SUMPRODUCT(($A15&gt;=Début)*($A15&lt;=Fin)*(Emplacement=Y$4))&gt;0,INDEX(Emplacement,MIN(IF((Emplacement=Y$4)*($A15&gt;=Début)*($A15&lt;=Fin),ROW(Emplacement)))-1),"")</f>
        <v/>
      </c>
      <c r="Z15" s="31" t="str">
        <f t="array" aca="1" ref="Z15" ca="1">IF(SUMPRODUCT(($A15&gt;=Début)*($A15&lt;=Fin)*(Emplacement=Z$4))&gt;0,INDEX(Emplacement,MIN(IF((Emplacement=Z$4)*($A15&gt;=Début)*($A15&lt;=Fin),ROW(Emplacement)))-1),"")</f>
        <v/>
      </c>
      <c r="AA15" s="31" t="str">
        <f t="array" aca="1" ref="AA15" ca="1">IF(SUMPRODUCT(($A15&gt;=Début)*($A15&lt;=Fin)*(Emplacement=AA$4))&gt;0,INDEX(Emplacement,MIN(IF((Emplacement=AA$4)*($A15&gt;=Début)*($A15&lt;=Fin),ROW(Emplacement)))-1),"")</f>
        <v/>
      </c>
      <c r="AB15" s="31" t="str">
        <f t="array" aca="1" ref="AB15" ca="1">IF(SUMPRODUCT(($A15&gt;=Début)*($A15&lt;=Fin)*(Emplacement=AB$4))&gt;0,INDEX(Emplacement,MIN(IF((Emplacement=AB$4)*($A15&gt;=Début)*($A15&lt;=Fin),ROW(Emplacement)))-1),"")</f>
        <v>C-03</v>
      </c>
      <c r="AC15" s="31" t="str">
        <f t="array" aca="1" ref="AC15" ca="1">IF(SUMPRODUCT(($A15&gt;=Début)*($A15&lt;=Fin)*(Emplacement=AC$4))&gt;0,INDEX(Emplacement,MIN(IF((Emplacement=AC$4)*($A15&gt;=Début)*($A15&lt;=Fin),ROW(Emplacement)))-1),"")</f>
        <v>C-04</v>
      </c>
      <c r="AD15" s="32" t="str">
        <f t="array" aca="1" ref="AD15" ca="1">IF(SUMPRODUCT(($A15&gt;=Début)*($A15&lt;=Fin)*(Emplacement=AD$4))&gt;0,INDEX(Emplacement,MIN(IF((Emplacement=AD$4)*($A15&gt;=Début)*($A15&lt;=Fin),ROW(Emplacement)))-1),"")</f>
        <v/>
      </c>
      <c r="AF15" s="52" t="s">
        <v>85</v>
      </c>
      <c r="AG15" s="52" t="s">
        <v>70</v>
      </c>
      <c r="AH15" s="52" t="s">
        <v>86</v>
      </c>
      <c r="AI15" s="52" t="s">
        <v>87</v>
      </c>
      <c r="AJ15" s="56"/>
      <c r="AL15"/>
      <c r="AM15"/>
    </row>
    <row r="16" spans="1:39" ht="11.25" customHeight="1" x14ac:dyDescent="0.25">
      <c r="A16" s="12">
        <f t="shared" si="2"/>
        <v>42747</v>
      </c>
      <c r="B16" s="17">
        <f t="shared" si="3"/>
        <v>42747</v>
      </c>
      <c r="C16" s="30" t="str">
        <f t="array" aca="1" ref="C16" ca="1">IF(SUMPRODUCT(($A16&gt;=Début)*($A16&lt;=Fin)*(Emplacement=$K$1)*(Emplacement=C$4))&gt;0,INDEX(Emplacement,MIN(IF((Emplacement=C$4)*($A16&gt;=Début)*($A16&lt;=Fin),ROW(Emplacement)))-1),"")</f>
        <v>S-01</v>
      </c>
      <c r="D16" s="31" t="str">
        <f t="array" aca="1" ref="D16" ca="1">IF(SUMPRODUCT(($A16&gt;=Début)*($A16&lt;=Fin)*(Emplacement=$K$1)*(Emplacement=D$4))&gt;0,INDEX(Emplacement,MIN(IF((Emplacement=D$4)*($A16&gt;=Début)*($A16&lt;=Fin),ROW(Emplacement)))-1),"")</f>
        <v/>
      </c>
      <c r="E16" s="31" t="str">
        <f t="array" aca="1" ref="E16" ca="1">IF(SUMPRODUCT(($A16&gt;=Début)*($A16&lt;=Fin)*(Emplacement=$K$1)*(Emplacement=E$4))&gt;0,INDEX(Emplacement,MIN(IF((Emplacement=E$4)*($A16&gt;=Début)*($A16&lt;=Fin),ROW(Emplacement)))-1),"")</f>
        <v/>
      </c>
      <c r="F16" s="31" t="str">
        <f t="array" aca="1" ref="F16" ca="1">IF(SUMPRODUCT(($A16&gt;=Début)*($A16&lt;=Fin)*(Emplacement=$K$1)*(Emplacement=F$4))&gt;0,INDEX(Emplacement,MIN(IF((Emplacement=F$4)*($A16&gt;=Début)*($A16&lt;=Fin),ROW(Emplacement)))-1),"")</f>
        <v/>
      </c>
      <c r="G16" s="31" t="str">
        <f t="array" aca="1" ref="G16" ca="1">IF(SUMPRODUCT(($A16&gt;=Début)*($A16&lt;=Fin)*(Emplacement=$K$1)*(Emplacement=G$4))&gt;0,INDEX(Emplacement,MIN(IF((Emplacement=G$4)*($A16&gt;=Début)*($A16&lt;=Fin),ROW(Emplacement)))-1),"")</f>
        <v/>
      </c>
      <c r="H16" s="31" t="str">
        <f t="array" aca="1" ref="H16" ca="1">IF(SUMPRODUCT(($A16&gt;=Début)*($A16&lt;=Fin)*(Emplacement=$K$1)*(Emplacement=H$4))&gt;0,INDEX(Emplacement,MIN(IF((Emplacement=H$4)*($A16&gt;=Début)*($A16&lt;=Fin),ROW(Emplacement)))-1),"")</f>
        <v/>
      </c>
      <c r="I16" s="31" t="str">
        <f t="array" aca="1" ref="I16" ca="1">IF(SUMPRODUCT(($A16&gt;=Début)*($A16&lt;=Fin)*(Emplacement=$K$1)*(Emplacement=I$4))&gt;0,INDEX(Emplacement,MIN(IF((Emplacement=I$4)*($A16&gt;=Début)*($A16&lt;=Fin),ROW(Emplacement)))-1),"")</f>
        <v/>
      </c>
      <c r="J16" s="31" t="str">
        <f t="array" aca="1" ref="J16" ca="1">IF(SUMPRODUCT(($A16&gt;=Début)*($A16&lt;=Fin)*(Emplacement=$K$1)*(Emplacement=J$4))&gt;0,INDEX(Emplacement,MIN(IF((Emplacement=J$4)*($A16&gt;=Début)*($A16&lt;=Fin),ROW(Emplacement)))-1),"")</f>
        <v/>
      </c>
      <c r="K16" s="31" t="str">
        <f t="array" aca="1" ref="K16" ca="1">IF(SUMPRODUCT(($A16&gt;=Début)*($A16&lt;=Fin)*(Emplacement=$K$1)*(Emplacement=K$4))&gt;0,INDEX(Emplacement,MIN(IF((Emplacement=K$4)*($A16&gt;=Début)*($A16&lt;=Fin),ROW(Emplacement)))-1),"")</f>
        <v/>
      </c>
      <c r="L16" s="32" t="str">
        <f t="array" aca="1" ref="L16" ca="1">IF(SUMPRODUCT(($A16&gt;=Début)*($A16&lt;=Fin)*(Emplacement=$K$1)*(Emplacement=L$4))&gt;0,INDEX(Emplacement,MIN(IF((Emplacement=L$4)*($A16&gt;=Début)*($A16&lt;=Fin),ROW(Emplacement)))-1),"")</f>
        <v/>
      </c>
      <c r="N16" s="161">
        <f>N4+50</f>
        <v>42891</v>
      </c>
      <c r="O16" s="161"/>
      <c r="P16" s="23"/>
      <c r="S16" s="12">
        <f t="shared" si="0"/>
        <v>42747</v>
      </c>
      <c r="T16" s="17">
        <f t="shared" si="1"/>
        <v>42747</v>
      </c>
      <c r="U16" s="30" t="str">
        <f t="array" aca="1" ref="U16" ca="1">IF(SUMPRODUCT(($A16&gt;=Début)*($A16&lt;=Fin)*(Emplacement=U$4))&gt;0,INDEX(Emplacement,MIN(IF((Emplacement=U$4)*($A16&gt;=Début)*($A16&lt;=Fin),ROW(Emplacement)))-1),"")</f>
        <v>S-01</v>
      </c>
      <c r="V16" s="31" t="str">
        <f t="array" aca="1" ref="V16" ca="1">IF(SUMPRODUCT(($A16&gt;=Début)*($A16&lt;=Fin)*(Emplacement=V$4))&gt;0,INDEX(Emplacement,MIN(IF((Emplacement=V$4)*($A16&gt;=Début)*($A16&lt;=Fin),ROW(Emplacement)))-1),"")</f>
        <v/>
      </c>
      <c r="W16" s="31" t="str">
        <f t="array" aca="1" ref="W16" ca="1">IF(SUMPRODUCT(($A16&gt;=Début)*($A16&lt;=Fin)*(Emplacement=W$4))&gt;0,INDEX(Emplacement,MIN(IF((Emplacement=W$4)*($A16&gt;=Début)*($A16&lt;=Fin),ROW(Emplacement)))-1),"")</f>
        <v>S-03</v>
      </c>
      <c r="X16" s="31" t="str">
        <f t="array" aca="1" ref="X16" ca="1">IF(SUMPRODUCT(($A16&gt;=Début)*($A16&lt;=Fin)*(Emplacement=X$4))&gt;0,INDEX(Emplacement,MIN(IF((Emplacement=X$4)*($A16&gt;=Début)*($A16&lt;=Fin),ROW(Emplacement)))-1),"")</f>
        <v>S-04</v>
      </c>
      <c r="Y16" s="31" t="str">
        <f t="array" aca="1" ref="Y16" ca="1">IF(SUMPRODUCT(($A16&gt;=Début)*($A16&lt;=Fin)*(Emplacement=Y$4))&gt;0,INDEX(Emplacement,MIN(IF((Emplacement=Y$4)*($A16&gt;=Début)*($A16&lt;=Fin),ROW(Emplacement)))-1),"")</f>
        <v/>
      </c>
      <c r="Z16" s="31" t="str">
        <f t="array" aca="1" ref="Z16" ca="1">IF(SUMPRODUCT(($A16&gt;=Début)*($A16&lt;=Fin)*(Emplacement=Z$4))&gt;0,INDEX(Emplacement,MIN(IF((Emplacement=Z$4)*($A16&gt;=Début)*($A16&lt;=Fin),ROW(Emplacement)))-1),"")</f>
        <v/>
      </c>
      <c r="AA16" s="31" t="str">
        <f t="array" aca="1" ref="AA16" ca="1">IF(SUMPRODUCT(($A16&gt;=Début)*($A16&lt;=Fin)*(Emplacement=AA$4))&gt;0,INDEX(Emplacement,MIN(IF((Emplacement=AA$4)*($A16&gt;=Début)*($A16&lt;=Fin),ROW(Emplacement)))-1),"")</f>
        <v/>
      </c>
      <c r="AB16" s="31" t="str">
        <f t="array" aca="1" ref="AB16" ca="1">IF(SUMPRODUCT(($A16&gt;=Début)*($A16&lt;=Fin)*(Emplacement=AB$4))&gt;0,INDEX(Emplacement,MIN(IF((Emplacement=AB$4)*($A16&gt;=Début)*($A16&lt;=Fin),ROW(Emplacement)))-1),"")</f>
        <v>C-03</v>
      </c>
      <c r="AC16" s="31" t="str">
        <f t="array" aca="1" ref="AC16" ca="1">IF(SUMPRODUCT(($A16&gt;=Début)*($A16&lt;=Fin)*(Emplacement=AC$4))&gt;0,INDEX(Emplacement,MIN(IF((Emplacement=AC$4)*($A16&gt;=Début)*($A16&lt;=Fin),ROW(Emplacement)))-1),"")</f>
        <v>C-04</v>
      </c>
      <c r="AD16" s="32" t="str">
        <f t="array" aca="1" ref="AD16" ca="1">IF(SUMPRODUCT(($A16&gt;=Début)*($A16&lt;=Fin)*(Emplacement=AD$4))&gt;0,INDEX(Emplacement,MIN(IF((Emplacement=AD$4)*($A16&gt;=Début)*($A16&lt;=Fin),ROW(Emplacement)))-1),"")</f>
        <v/>
      </c>
      <c r="AF16" s="60"/>
      <c r="AG16" s="53" t="str">
        <f>VLOOKUP($H$1,Tableau4[[Mois]:[Valeur]],MATCH(AG3,Tableau4[[#Headers],[Mois]:[Valeur]],0),FALSE)</f>
        <v>Janvier</v>
      </c>
      <c r="AH16" s="54">
        <f ca="1">SUM(AH14/AG14)</f>
        <v>0.11238293444328823</v>
      </c>
      <c r="AI16" s="55">
        <f ca="1">SUM(AI4:AI13)</f>
        <v>108</v>
      </c>
      <c r="AJ16" s="58"/>
      <c r="AL16"/>
      <c r="AM16"/>
    </row>
    <row r="17" spans="1:51" ht="11.25" customHeight="1" x14ac:dyDescent="0.25">
      <c r="A17" s="12">
        <f t="shared" si="2"/>
        <v>42748</v>
      </c>
      <c r="B17" s="17">
        <f t="shared" si="3"/>
        <v>42748</v>
      </c>
      <c r="C17" s="30" t="str">
        <f t="array" aca="1" ref="C17" ca="1">IF(SUMPRODUCT(($A17&gt;=Début)*($A17&lt;=Fin)*(Emplacement=$K$1)*(Emplacement=C$4))&gt;0,INDEX(Emplacement,MIN(IF((Emplacement=C$4)*($A17&gt;=Début)*($A17&lt;=Fin),ROW(Emplacement)))-1),"")</f>
        <v>S-01</v>
      </c>
      <c r="D17" s="31" t="str">
        <f t="array" aca="1" ref="D17" ca="1">IF(SUMPRODUCT(($A17&gt;=Début)*($A17&lt;=Fin)*(Emplacement=$K$1)*(Emplacement=D$4))&gt;0,INDEX(Emplacement,MIN(IF((Emplacement=D$4)*($A17&gt;=Début)*($A17&lt;=Fin),ROW(Emplacement)))-1),"")</f>
        <v/>
      </c>
      <c r="E17" s="31" t="str">
        <f t="array" aca="1" ref="E17" ca="1">IF(SUMPRODUCT(($A17&gt;=Début)*($A17&lt;=Fin)*(Emplacement=$K$1)*(Emplacement=E$4))&gt;0,INDEX(Emplacement,MIN(IF((Emplacement=E$4)*($A17&gt;=Début)*($A17&lt;=Fin),ROW(Emplacement)))-1),"")</f>
        <v/>
      </c>
      <c r="F17" s="31" t="str">
        <f t="array" aca="1" ref="F17" ca="1">IF(SUMPRODUCT(($A17&gt;=Début)*($A17&lt;=Fin)*(Emplacement=$K$1)*(Emplacement=F$4))&gt;0,INDEX(Emplacement,MIN(IF((Emplacement=F$4)*($A17&gt;=Début)*($A17&lt;=Fin),ROW(Emplacement)))-1),"")</f>
        <v/>
      </c>
      <c r="G17" s="31" t="str">
        <f t="array" aca="1" ref="G17" ca="1">IF(SUMPRODUCT(($A17&gt;=Début)*($A17&lt;=Fin)*(Emplacement=$K$1)*(Emplacement=G$4))&gt;0,INDEX(Emplacement,MIN(IF((Emplacement=G$4)*($A17&gt;=Début)*($A17&lt;=Fin),ROW(Emplacement)))-1),"")</f>
        <v/>
      </c>
      <c r="H17" s="31" t="str">
        <f t="array" aca="1" ref="H17" ca="1">IF(SUMPRODUCT(($A17&gt;=Début)*($A17&lt;=Fin)*(Emplacement=$K$1)*(Emplacement=H$4))&gt;0,INDEX(Emplacement,MIN(IF((Emplacement=H$4)*($A17&gt;=Début)*($A17&lt;=Fin),ROW(Emplacement)))-1),"")</f>
        <v/>
      </c>
      <c r="I17" s="31" t="str">
        <f t="array" aca="1" ref="I17" ca="1">IF(SUMPRODUCT(($A17&gt;=Début)*($A17&lt;=Fin)*(Emplacement=$K$1)*(Emplacement=I$4))&gt;0,INDEX(Emplacement,MIN(IF((Emplacement=I$4)*($A17&gt;=Début)*($A17&lt;=Fin),ROW(Emplacement)))-1),"")</f>
        <v/>
      </c>
      <c r="J17" s="31" t="str">
        <f t="array" aca="1" ref="J17" ca="1">IF(SUMPRODUCT(($A17&gt;=Début)*($A17&lt;=Fin)*(Emplacement=$K$1)*(Emplacement=J$4))&gt;0,INDEX(Emplacement,MIN(IF((Emplacement=J$4)*($A17&gt;=Début)*($A17&lt;=Fin),ROW(Emplacement)))-1),"")</f>
        <v/>
      </c>
      <c r="K17" s="31" t="str">
        <f t="array" aca="1" ref="K17" ca="1">IF(SUMPRODUCT(($A17&gt;=Début)*($A17&lt;=Fin)*(Emplacement=$K$1)*(Emplacement=K$4))&gt;0,INDEX(Emplacement,MIN(IF((Emplacement=K$4)*($A17&gt;=Début)*($A17&lt;=Fin),ROW(Emplacement)))-1),"")</f>
        <v/>
      </c>
      <c r="L17" s="32" t="str">
        <f t="array" aca="1" ref="L17" ca="1">IF(SUMPRODUCT(($A17&gt;=Début)*($A17&lt;=Fin)*(Emplacement=$K$1)*(Emplacement=L$4))&gt;0,INDEX(Emplacement,MIN(IF((Emplacement=L$4)*($A17&gt;=Début)*($A17&lt;=Fin),ROW(Emplacement)))-1),"")</f>
        <v/>
      </c>
      <c r="S17" s="12">
        <f t="shared" si="0"/>
        <v>42748</v>
      </c>
      <c r="T17" s="17">
        <f t="shared" si="1"/>
        <v>42748</v>
      </c>
      <c r="U17" s="30" t="str">
        <f t="array" aca="1" ref="U17" ca="1">IF(SUMPRODUCT(($A17&gt;=Début)*($A17&lt;=Fin)*(Emplacement=U$4))&gt;0,INDEX(Emplacement,MIN(IF((Emplacement=U$4)*($A17&gt;=Début)*($A17&lt;=Fin),ROW(Emplacement)))-1),"")</f>
        <v>S-01</v>
      </c>
      <c r="V17" s="31" t="str">
        <f t="array" aca="1" ref="V17" ca="1">IF(SUMPRODUCT(($A17&gt;=Début)*($A17&lt;=Fin)*(Emplacement=V$4))&gt;0,INDEX(Emplacement,MIN(IF((Emplacement=V$4)*($A17&gt;=Début)*($A17&lt;=Fin),ROW(Emplacement)))-1),"")</f>
        <v/>
      </c>
      <c r="W17" s="31" t="str">
        <f t="array" aca="1" ref="W17" ca="1">IF(SUMPRODUCT(($A17&gt;=Début)*($A17&lt;=Fin)*(Emplacement=W$4))&gt;0,INDEX(Emplacement,MIN(IF((Emplacement=W$4)*($A17&gt;=Début)*($A17&lt;=Fin),ROW(Emplacement)))-1),"")</f>
        <v/>
      </c>
      <c r="X17" s="31" t="str">
        <f t="array" aca="1" ref="X17" ca="1">IF(SUMPRODUCT(($A17&gt;=Début)*($A17&lt;=Fin)*(Emplacement=X$4))&gt;0,INDEX(Emplacement,MIN(IF((Emplacement=X$4)*($A17&gt;=Début)*($A17&lt;=Fin),ROW(Emplacement)))-1),"")</f>
        <v>S-04</v>
      </c>
      <c r="Y17" s="31" t="str">
        <f t="array" aca="1" ref="Y17" ca="1">IF(SUMPRODUCT(($A17&gt;=Début)*($A17&lt;=Fin)*(Emplacement=Y$4))&gt;0,INDEX(Emplacement,MIN(IF((Emplacement=Y$4)*($A17&gt;=Début)*($A17&lt;=Fin),ROW(Emplacement)))-1),"")</f>
        <v/>
      </c>
      <c r="Z17" s="31" t="str">
        <f t="array" aca="1" ref="Z17" ca="1">IF(SUMPRODUCT(($A17&gt;=Début)*($A17&lt;=Fin)*(Emplacement=Z$4))&gt;0,INDEX(Emplacement,MIN(IF((Emplacement=Z$4)*($A17&gt;=Début)*($A17&lt;=Fin),ROW(Emplacement)))-1),"")</f>
        <v/>
      </c>
      <c r="AA17" s="31" t="str">
        <f t="array" aca="1" ref="AA17" ca="1">IF(SUMPRODUCT(($A17&gt;=Début)*($A17&lt;=Fin)*(Emplacement=AA$4))&gt;0,INDEX(Emplacement,MIN(IF((Emplacement=AA$4)*($A17&gt;=Début)*($A17&lt;=Fin),ROW(Emplacement)))-1),"")</f>
        <v/>
      </c>
      <c r="AB17" s="31" t="str">
        <f t="array" aca="1" ref="AB17" ca="1">IF(SUMPRODUCT(($A17&gt;=Début)*($A17&lt;=Fin)*(Emplacement=AB$4))&gt;0,INDEX(Emplacement,MIN(IF((Emplacement=AB$4)*($A17&gt;=Début)*($A17&lt;=Fin),ROW(Emplacement)))-1),"")</f>
        <v/>
      </c>
      <c r="AC17" s="31" t="str">
        <f t="array" aca="1" ref="AC17" ca="1">IF(SUMPRODUCT(($A17&gt;=Début)*($A17&lt;=Fin)*(Emplacement=AC$4))&gt;0,INDEX(Emplacement,MIN(IF((Emplacement=AC$4)*($A17&gt;=Début)*($A17&lt;=Fin),ROW(Emplacement)))-1),"")</f>
        <v>C-04</v>
      </c>
      <c r="AD17" s="32" t="str">
        <f t="array" aca="1" ref="AD17" ca="1">IF(SUMPRODUCT(($A17&gt;=Début)*($A17&lt;=Fin)*(Emplacement=AD$4))&gt;0,INDEX(Emplacement,MIN(IF((Emplacement=AD$4)*($A17&gt;=Début)*($A17&lt;=Fin),ROW(Emplacement)))-1),"")</f>
        <v/>
      </c>
      <c r="AF17" s="59"/>
      <c r="AG17" s="61">
        <v>12</v>
      </c>
      <c r="AH17" s="59"/>
      <c r="AI17" s="59"/>
      <c r="AJ17" s="58"/>
      <c r="AK17" s="59"/>
      <c r="AL17" s="60"/>
      <c r="AM17" s="60"/>
      <c r="AX17" s="64"/>
      <c r="AY17" s="39"/>
    </row>
    <row r="18" spans="1:51" ht="11.25" customHeight="1" x14ac:dyDescent="0.25">
      <c r="A18" s="12">
        <f t="shared" si="2"/>
        <v>42749</v>
      </c>
      <c r="B18" s="17">
        <f t="shared" si="3"/>
        <v>42749</v>
      </c>
      <c r="C18" s="30" t="str">
        <f t="array" aca="1" ref="C18" ca="1">IF(SUMPRODUCT(($A18&gt;=Début)*($A18&lt;=Fin)*(Emplacement=$K$1)*(Emplacement=C$4))&gt;0,INDEX(Emplacement,MIN(IF((Emplacement=C$4)*($A18&gt;=Début)*($A18&lt;=Fin),ROW(Emplacement)))-1),"")</f>
        <v>S-01</v>
      </c>
      <c r="D18" s="31" t="str">
        <f t="array" aca="1" ref="D18" ca="1">IF(SUMPRODUCT(($A18&gt;=Début)*($A18&lt;=Fin)*(Emplacement=$K$1)*(Emplacement=D$4))&gt;0,INDEX(Emplacement,MIN(IF((Emplacement=D$4)*($A18&gt;=Début)*($A18&lt;=Fin),ROW(Emplacement)))-1),"")</f>
        <v/>
      </c>
      <c r="E18" s="31" t="str">
        <f t="array" aca="1" ref="E18" ca="1">IF(SUMPRODUCT(($A18&gt;=Début)*($A18&lt;=Fin)*(Emplacement=$K$1)*(Emplacement=E$4))&gt;0,INDEX(Emplacement,MIN(IF((Emplacement=E$4)*($A18&gt;=Début)*($A18&lt;=Fin),ROW(Emplacement)))-1),"")</f>
        <v/>
      </c>
      <c r="F18" s="31" t="str">
        <f t="array" aca="1" ref="F18" ca="1">IF(SUMPRODUCT(($A18&gt;=Début)*($A18&lt;=Fin)*(Emplacement=$K$1)*(Emplacement=F$4))&gt;0,INDEX(Emplacement,MIN(IF((Emplacement=F$4)*($A18&gt;=Début)*($A18&lt;=Fin),ROW(Emplacement)))-1),"")</f>
        <v/>
      </c>
      <c r="G18" s="31" t="str">
        <f t="array" aca="1" ref="G18" ca="1">IF(SUMPRODUCT(($A18&gt;=Début)*($A18&lt;=Fin)*(Emplacement=$K$1)*(Emplacement=G$4))&gt;0,INDEX(Emplacement,MIN(IF((Emplacement=G$4)*($A18&gt;=Début)*($A18&lt;=Fin),ROW(Emplacement)))-1),"")</f>
        <v/>
      </c>
      <c r="H18" s="31" t="str">
        <f t="array" aca="1" ref="H18" ca="1">IF(SUMPRODUCT(($A18&gt;=Début)*($A18&lt;=Fin)*(Emplacement=$K$1)*(Emplacement=H$4))&gt;0,INDEX(Emplacement,MIN(IF((Emplacement=H$4)*($A18&gt;=Début)*($A18&lt;=Fin),ROW(Emplacement)))-1),"")</f>
        <v/>
      </c>
      <c r="I18" s="31" t="str">
        <f t="array" aca="1" ref="I18" ca="1">IF(SUMPRODUCT(($A18&gt;=Début)*($A18&lt;=Fin)*(Emplacement=$K$1)*(Emplacement=I$4))&gt;0,INDEX(Emplacement,MIN(IF((Emplacement=I$4)*($A18&gt;=Début)*($A18&lt;=Fin),ROW(Emplacement)))-1),"")</f>
        <v/>
      </c>
      <c r="J18" s="31" t="str">
        <f t="array" aca="1" ref="J18" ca="1">IF(SUMPRODUCT(($A18&gt;=Début)*($A18&lt;=Fin)*(Emplacement=$K$1)*(Emplacement=J$4))&gt;0,INDEX(Emplacement,MIN(IF((Emplacement=J$4)*($A18&gt;=Début)*($A18&lt;=Fin),ROW(Emplacement)))-1),"")</f>
        <v/>
      </c>
      <c r="K18" s="31" t="str">
        <f t="array" aca="1" ref="K18" ca="1">IF(SUMPRODUCT(($A18&gt;=Début)*($A18&lt;=Fin)*(Emplacement=$K$1)*(Emplacement=K$4))&gt;0,INDEX(Emplacement,MIN(IF((Emplacement=K$4)*($A18&gt;=Début)*($A18&lt;=Fin),ROW(Emplacement)))-1),"")</f>
        <v/>
      </c>
      <c r="L18" s="32" t="str">
        <f t="array" aca="1" ref="L18" ca="1">IF(SUMPRODUCT(($A18&gt;=Début)*($A18&lt;=Fin)*(Emplacement=$K$1)*(Emplacement=L$4))&gt;0,INDEX(Emplacement,MIN(IF((Emplacement=L$4)*($A18&gt;=Début)*($A18&lt;=Fin),ROW(Emplacement)))-1),"")</f>
        <v/>
      </c>
      <c r="S18" s="12">
        <f t="shared" si="0"/>
        <v>42749</v>
      </c>
      <c r="T18" s="17">
        <f t="shared" si="1"/>
        <v>42749</v>
      </c>
      <c r="U18" s="30" t="str">
        <f t="array" aca="1" ref="U18" ca="1">IF(SUMPRODUCT(($A18&gt;=Début)*($A18&lt;=Fin)*(Emplacement=U$4))&gt;0,INDEX(Emplacement,MIN(IF((Emplacement=U$4)*($A18&gt;=Début)*($A18&lt;=Fin),ROW(Emplacement)))-1),"")</f>
        <v>S-01</v>
      </c>
      <c r="V18" s="31" t="str">
        <f t="array" aca="1" ref="V18" ca="1">IF(SUMPRODUCT(($A18&gt;=Début)*($A18&lt;=Fin)*(Emplacement=V$4))&gt;0,INDEX(Emplacement,MIN(IF((Emplacement=V$4)*($A18&gt;=Début)*($A18&lt;=Fin),ROW(Emplacement)))-1),"")</f>
        <v/>
      </c>
      <c r="W18" s="31" t="str">
        <f t="array" aca="1" ref="W18" ca="1">IF(SUMPRODUCT(($A18&gt;=Début)*($A18&lt;=Fin)*(Emplacement=W$4))&gt;0,INDEX(Emplacement,MIN(IF((Emplacement=W$4)*($A18&gt;=Début)*($A18&lt;=Fin),ROW(Emplacement)))-1),"")</f>
        <v/>
      </c>
      <c r="X18" s="31" t="str">
        <f t="array" aca="1" ref="X18" ca="1">IF(SUMPRODUCT(($A18&gt;=Début)*($A18&lt;=Fin)*(Emplacement=X$4))&gt;0,INDEX(Emplacement,MIN(IF((Emplacement=X$4)*($A18&gt;=Début)*($A18&lt;=Fin),ROW(Emplacement)))-1),"")</f>
        <v>S-04</v>
      </c>
      <c r="Y18" s="31" t="str">
        <f t="array" aca="1" ref="Y18" ca="1">IF(SUMPRODUCT(($A18&gt;=Début)*($A18&lt;=Fin)*(Emplacement=Y$4))&gt;0,INDEX(Emplacement,MIN(IF((Emplacement=Y$4)*($A18&gt;=Début)*($A18&lt;=Fin),ROW(Emplacement)))-1),"")</f>
        <v/>
      </c>
      <c r="Z18" s="31" t="str">
        <f t="array" aca="1" ref="Z18" ca="1">IF(SUMPRODUCT(($A18&gt;=Début)*($A18&lt;=Fin)*(Emplacement=Z$4))&gt;0,INDEX(Emplacement,MIN(IF((Emplacement=Z$4)*($A18&gt;=Début)*($A18&lt;=Fin),ROW(Emplacement)))-1),"")</f>
        <v/>
      </c>
      <c r="AA18" s="31" t="str">
        <f t="array" aca="1" ref="AA18" ca="1">IF(SUMPRODUCT(($A18&gt;=Début)*($A18&lt;=Fin)*(Emplacement=AA$4))&gt;0,INDEX(Emplacement,MIN(IF((Emplacement=AA$4)*($A18&gt;=Début)*($A18&lt;=Fin),ROW(Emplacement)))-1),"")</f>
        <v/>
      </c>
      <c r="AB18" s="31" t="str">
        <f t="array" aca="1" ref="AB18" ca="1">IF(SUMPRODUCT(($A18&gt;=Début)*($A18&lt;=Fin)*(Emplacement=AB$4))&gt;0,INDEX(Emplacement,MIN(IF((Emplacement=AB$4)*($A18&gt;=Début)*($A18&lt;=Fin),ROW(Emplacement)))-1),"")</f>
        <v/>
      </c>
      <c r="AC18" s="31" t="str">
        <f t="array" aca="1" ref="AC18" ca="1">IF(SUMPRODUCT(($A18&gt;=Début)*($A18&lt;=Fin)*(Emplacement=AC$4))&gt;0,INDEX(Emplacement,MIN(IF((Emplacement=AC$4)*($A18&gt;=Début)*($A18&lt;=Fin),ROW(Emplacement)))-1),"")</f>
        <v>C-04</v>
      </c>
      <c r="AD18" s="32" t="str">
        <f t="array" aca="1" ref="AD18" ca="1">IF(SUMPRODUCT(($A18&gt;=Début)*($A18&lt;=Fin)*(Emplacement=AD$4))&gt;0,INDEX(Emplacement,MIN(IF((Emplacement=AD$4)*($A18&gt;=Début)*($A18&lt;=Fin),ROW(Emplacement)))-1),"")</f>
        <v/>
      </c>
      <c r="AF18" s="52" t="s">
        <v>85</v>
      </c>
      <c r="AG18" s="52" t="s">
        <v>53</v>
      </c>
      <c r="AH18" s="57" t="s">
        <v>86</v>
      </c>
      <c r="AI18" s="57" t="s">
        <v>87</v>
      </c>
      <c r="AJ18" s="56"/>
      <c r="AK18" s="59"/>
      <c r="AL18" s="60"/>
      <c r="AM18" s="60"/>
    </row>
    <row r="19" spans="1:51" ht="11.25" customHeight="1" x14ac:dyDescent="0.25">
      <c r="A19" s="12">
        <f t="shared" si="2"/>
        <v>42750</v>
      </c>
      <c r="B19" s="17">
        <f t="shared" si="3"/>
        <v>42750</v>
      </c>
      <c r="C19" s="30" t="str">
        <f t="array" aca="1" ref="C19" ca="1">IF(SUMPRODUCT(($A19&gt;=Début)*($A19&lt;=Fin)*(Emplacement=$K$1)*(Emplacement=C$4))&gt;0,INDEX(Emplacement,MIN(IF((Emplacement=C$4)*($A19&gt;=Début)*($A19&lt;=Fin),ROW(Emplacement)))-1),"")</f>
        <v>S-01</v>
      </c>
      <c r="D19" s="31" t="str">
        <f t="array" aca="1" ref="D19" ca="1">IF(SUMPRODUCT(($A19&gt;=Début)*($A19&lt;=Fin)*(Emplacement=$K$1)*(Emplacement=D$4))&gt;0,INDEX(Emplacement,MIN(IF((Emplacement=D$4)*($A19&gt;=Début)*($A19&lt;=Fin),ROW(Emplacement)))-1),"")</f>
        <v/>
      </c>
      <c r="E19" s="31" t="str">
        <f t="array" aca="1" ref="E19" ca="1">IF(SUMPRODUCT(($A19&gt;=Début)*($A19&lt;=Fin)*(Emplacement=$K$1)*(Emplacement=E$4))&gt;0,INDEX(Emplacement,MIN(IF((Emplacement=E$4)*($A19&gt;=Début)*($A19&lt;=Fin),ROW(Emplacement)))-1),"")</f>
        <v/>
      </c>
      <c r="F19" s="31" t="str">
        <f t="array" aca="1" ref="F19" ca="1">IF(SUMPRODUCT(($A19&gt;=Début)*($A19&lt;=Fin)*(Emplacement=$K$1)*(Emplacement=F$4))&gt;0,INDEX(Emplacement,MIN(IF((Emplacement=F$4)*($A19&gt;=Début)*($A19&lt;=Fin),ROW(Emplacement)))-1),"")</f>
        <v/>
      </c>
      <c r="G19" s="31" t="str">
        <f t="array" aca="1" ref="G19" ca="1">IF(SUMPRODUCT(($A19&gt;=Début)*($A19&lt;=Fin)*(Emplacement=$K$1)*(Emplacement=G$4))&gt;0,INDEX(Emplacement,MIN(IF((Emplacement=G$4)*($A19&gt;=Début)*($A19&lt;=Fin),ROW(Emplacement)))-1),"")</f>
        <v/>
      </c>
      <c r="H19" s="31" t="str">
        <f t="array" aca="1" ref="H19" ca="1">IF(SUMPRODUCT(($A19&gt;=Début)*($A19&lt;=Fin)*(Emplacement=$K$1)*(Emplacement=H$4))&gt;0,INDEX(Emplacement,MIN(IF((Emplacement=H$4)*($A19&gt;=Début)*($A19&lt;=Fin),ROW(Emplacement)))-1),"")</f>
        <v/>
      </c>
      <c r="I19" s="31" t="str">
        <f t="array" aca="1" ref="I19" ca="1">IF(SUMPRODUCT(($A19&gt;=Début)*($A19&lt;=Fin)*(Emplacement=$K$1)*(Emplacement=I$4))&gt;0,INDEX(Emplacement,MIN(IF((Emplacement=I$4)*($A19&gt;=Début)*($A19&lt;=Fin),ROW(Emplacement)))-1),"")</f>
        <v/>
      </c>
      <c r="J19" s="31" t="str">
        <f t="array" aca="1" ref="J19" ca="1">IF(SUMPRODUCT(($A19&gt;=Début)*($A19&lt;=Fin)*(Emplacement=$K$1)*(Emplacement=J$4))&gt;0,INDEX(Emplacement,MIN(IF((Emplacement=J$4)*($A19&gt;=Début)*($A19&lt;=Fin),ROW(Emplacement)))-1),"")</f>
        <v/>
      </c>
      <c r="K19" s="31" t="str">
        <f t="array" aca="1" ref="K19" ca="1">IF(SUMPRODUCT(($A19&gt;=Début)*($A19&lt;=Fin)*(Emplacement=$K$1)*(Emplacement=K$4))&gt;0,INDEX(Emplacement,MIN(IF((Emplacement=K$4)*($A19&gt;=Début)*($A19&lt;=Fin),ROW(Emplacement)))-1),"")</f>
        <v/>
      </c>
      <c r="L19" s="32" t="str">
        <f t="array" aca="1" ref="L19" ca="1">IF(SUMPRODUCT(($A19&gt;=Début)*($A19&lt;=Fin)*(Emplacement=$K$1)*(Emplacement=L$4))&gt;0,INDEX(Emplacement,MIN(IF((Emplacement=L$4)*($A19&gt;=Début)*($A19&lt;=Fin),ROW(Emplacement)))-1),"")</f>
        <v/>
      </c>
      <c r="S19" s="12">
        <f t="shared" si="0"/>
        <v>42750</v>
      </c>
      <c r="T19" s="17">
        <f t="shared" si="1"/>
        <v>42750</v>
      </c>
      <c r="U19" s="30" t="str">
        <f t="array" aca="1" ref="U19" ca="1">IF(SUMPRODUCT(($A19&gt;=Début)*($A19&lt;=Fin)*(Emplacement=U$4))&gt;0,INDEX(Emplacement,MIN(IF((Emplacement=U$4)*($A19&gt;=Début)*($A19&lt;=Fin),ROW(Emplacement)))-1),"")</f>
        <v>S-01</v>
      </c>
      <c r="V19" s="31" t="str">
        <f t="array" aca="1" ref="V19" ca="1">IF(SUMPRODUCT(($A19&gt;=Début)*($A19&lt;=Fin)*(Emplacement=V$4))&gt;0,INDEX(Emplacement,MIN(IF((Emplacement=V$4)*($A19&gt;=Début)*($A19&lt;=Fin),ROW(Emplacement)))-1),"")</f>
        <v/>
      </c>
      <c r="W19" s="31" t="str">
        <f t="array" aca="1" ref="W19" ca="1">IF(SUMPRODUCT(($A19&gt;=Début)*($A19&lt;=Fin)*(Emplacement=W$4))&gt;0,INDEX(Emplacement,MIN(IF((Emplacement=W$4)*($A19&gt;=Début)*($A19&lt;=Fin),ROW(Emplacement)))-1),"")</f>
        <v/>
      </c>
      <c r="X19" s="31" t="str">
        <f t="array" aca="1" ref="X19" ca="1">IF(SUMPRODUCT(($A19&gt;=Début)*($A19&lt;=Fin)*(Emplacement=X$4))&gt;0,INDEX(Emplacement,MIN(IF((Emplacement=X$4)*($A19&gt;=Début)*($A19&lt;=Fin),ROW(Emplacement)))-1),"")</f>
        <v>S-04</v>
      </c>
      <c r="Y19" s="31" t="str">
        <f t="array" aca="1" ref="Y19" ca="1">IF(SUMPRODUCT(($A19&gt;=Début)*($A19&lt;=Fin)*(Emplacement=Y$4))&gt;0,INDEX(Emplacement,MIN(IF((Emplacement=Y$4)*($A19&gt;=Début)*($A19&lt;=Fin),ROW(Emplacement)))-1),"")</f>
        <v/>
      </c>
      <c r="Z19" s="31" t="str">
        <f t="array" aca="1" ref="Z19" ca="1">IF(SUMPRODUCT(($A19&gt;=Début)*($A19&lt;=Fin)*(Emplacement=Z$4))&gt;0,INDEX(Emplacement,MIN(IF((Emplacement=Z$4)*($A19&gt;=Début)*($A19&lt;=Fin),ROW(Emplacement)))-1),"")</f>
        <v/>
      </c>
      <c r="AA19" s="31" t="str">
        <f t="array" aca="1" ref="AA19" ca="1">IF(SUMPRODUCT(($A19&gt;=Début)*($A19&lt;=Fin)*(Emplacement=AA$4))&gt;0,INDEX(Emplacement,MIN(IF((Emplacement=AA$4)*($A19&gt;=Début)*($A19&lt;=Fin),ROW(Emplacement)))-1),"")</f>
        <v/>
      </c>
      <c r="AB19" s="31" t="str">
        <f t="array" aca="1" ref="AB19" ca="1">IF(SUMPRODUCT(($A19&gt;=Début)*($A19&lt;=Fin)*(Emplacement=AB$4))&gt;0,INDEX(Emplacement,MIN(IF((Emplacement=AB$4)*($A19&gt;=Début)*($A19&lt;=Fin),ROW(Emplacement)))-1),"")</f>
        <v/>
      </c>
      <c r="AC19" s="31" t="str">
        <f t="array" aca="1" ref="AC19" ca="1">IF(SUMPRODUCT(($A19&gt;=Début)*($A19&lt;=Fin)*(Emplacement=AC$4))&gt;0,INDEX(Emplacement,MIN(IF((Emplacement=AC$4)*($A19&gt;=Début)*($A19&lt;=Fin),ROW(Emplacement)))-1),"")</f>
        <v>C-04</v>
      </c>
      <c r="AD19" s="32" t="str">
        <f t="array" aca="1" ref="AD19" ca="1">IF(SUMPRODUCT(($A19&gt;=Début)*($A19&lt;=Fin)*(Emplacement=AD$4))&gt;0,INDEX(Emplacement,MIN(IF((Emplacement=AD$4)*($A19&gt;=Début)*($A19&lt;=Fin),ROW(Emplacement)))-1),"")</f>
        <v/>
      </c>
      <c r="AF19" s="60"/>
      <c r="AG19" s="53">
        <f>D1</f>
        <v>2017</v>
      </c>
      <c r="AH19" s="54">
        <v>8.8449531737773146E-3</v>
      </c>
      <c r="AI19" s="53">
        <v>102</v>
      </c>
      <c r="AJ19" s="58"/>
      <c r="AK19" s="59"/>
      <c r="AL19" s="60"/>
      <c r="AM19" s="60"/>
    </row>
    <row r="20" spans="1:51" ht="11.25" customHeight="1" x14ac:dyDescent="0.25">
      <c r="A20" s="12">
        <f t="shared" si="2"/>
        <v>42751</v>
      </c>
      <c r="B20" s="17">
        <f t="shared" si="3"/>
        <v>42751</v>
      </c>
      <c r="C20" s="30" t="str">
        <f t="array" aca="1" ref="C20" ca="1">IF(SUMPRODUCT(($A20&gt;=Début)*($A20&lt;=Fin)*(Emplacement=$K$1)*(Emplacement=C$4))&gt;0,INDEX(Emplacement,MIN(IF((Emplacement=C$4)*($A20&gt;=Début)*($A20&lt;=Fin),ROW(Emplacement)))-1),"")</f>
        <v/>
      </c>
      <c r="D20" s="31" t="str">
        <f t="array" aca="1" ref="D20" ca="1">IF(SUMPRODUCT(($A20&gt;=Début)*($A20&lt;=Fin)*(Emplacement=$K$1)*(Emplacement=D$4))&gt;0,INDEX(Emplacement,MIN(IF((Emplacement=D$4)*($A20&gt;=Début)*($A20&lt;=Fin),ROW(Emplacement)))-1),"")</f>
        <v/>
      </c>
      <c r="E20" s="31" t="str">
        <f t="array" aca="1" ref="E20" ca="1">IF(SUMPRODUCT(($A20&gt;=Début)*($A20&lt;=Fin)*(Emplacement=$K$1)*(Emplacement=E$4))&gt;0,INDEX(Emplacement,MIN(IF((Emplacement=E$4)*($A20&gt;=Début)*($A20&lt;=Fin),ROW(Emplacement)))-1),"")</f>
        <v/>
      </c>
      <c r="F20" s="31" t="str">
        <f t="array" aca="1" ref="F20" ca="1">IF(SUMPRODUCT(($A20&gt;=Début)*($A20&lt;=Fin)*(Emplacement=$K$1)*(Emplacement=F$4))&gt;0,INDEX(Emplacement,MIN(IF((Emplacement=F$4)*($A20&gt;=Début)*($A20&lt;=Fin),ROW(Emplacement)))-1),"")</f>
        <v/>
      </c>
      <c r="G20" s="31" t="str">
        <f t="array" aca="1" ref="G20" ca="1">IF(SUMPRODUCT(($A20&gt;=Début)*($A20&lt;=Fin)*(Emplacement=$K$1)*(Emplacement=G$4))&gt;0,INDEX(Emplacement,MIN(IF((Emplacement=G$4)*($A20&gt;=Début)*($A20&lt;=Fin),ROW(Emplacement)))-1),"")</f>
        <v/>
      </c>
      <c r="H20" s="31" t="str">
        <f t="array" aca="1" ref="H20" ca="1">IF(SUMPRODUCT(($A20&gt;=Début)*($A20&lt;=Fin)*(Emplacement=$K$1)*(Emplacement=H$4))&gt;0,INDEX(Emplacement,MIN(IF((Emplacement=H$4)*($A20&gt;=Début)*($A20&lt;=Fin),ROW(Emplacement)))-1),"")</f>
        <v/>
      </c>
      <c r="I20" s="31" t="str">
        <f t="array" aca="1" ref="I20" ca="1">IF(SUMPRODUCT(($A20&gt;=Début)*($A20&lt;=Fin)*(Emplacement=$K$1)*(Emplacement=I$4))&gt;0,INDEX(Emplacement,MIN(IF((Emplacement=I$4)*($A20&gt;=Début)*($A20&lt;=Fin),ROW(Emplacement)))-1),"")</f>
        <v/>
      </c>
      <c r="J20" s="31" t="str">
        <f t="array" aca="1" ref="J20" ca="1">IF(SUMPRODUCT(($A20&gt;=Début)*($A20&lt;=Fin)*(Emplacement=$K$1)*(Emplacement=J$4))&gt;0,INDEX(Emplacement,MIN(IF((Emplacement=J$4)*($A20&gt;=Début)*($A20&lt;=Fin),ROW(Emplacement)))-1),"")</f>
        <v/>
      </c>
      <c r="K20" s="31" t="str">
        <f t="array" aca="1" ref="K20" ca="1">IF(SUMPRODUCT(($A20&gt;=Début)*($A20&lt;=Fin)*(Emplacement=$K$1)*(Emplacement=K$4))&gt;0,INDEX(Emplacement,MIN(IF((Emplacement=K$4)*($A20&gt;=Début)*($A20&lt;=Fin),ROW(Emplacement)))-1),"")</f>
        <v/>
      </c>
      <c r="L20" s="32" t="str">
        <f t="array" aca="1" ref="L20" ca="1">IF(SUMPRODUCT(($A20&gt;=Début)*($A20&lt;=Fin)*(Emplacement=$K$1)*(Emplacement=L$4))&gt;0,INDEX(Emplacement,MIN(IF((Emplacement=L$4)*($A20&gt;=Début)*($A20&lt;=Fin),ROW(Emplacement)))-1),"")</f>
        <v/>
      </c>
      <c r="S20" s="12">
        <f t="shared" si="0"/>
        <v>42751</v>
      </c>
      <c r="T20" s="17">
        <f t="shared" si="1"/>
        <v>42751</v>
      </c>
      <c r="U20" s="30" t="str">
        <f t="array" aca="1" ref="U20" ca="1">IF(SUMPRODUCT(($A20&gt;=Début)*($A20&lt;=Fin)*(Emplacement=U$4))&gt;0,INDEX(Emplacement,MIN(IF((Emplacement=U$4)*($A20&gt;=Début)*($A20&lt;=Fin),ROW(Emplacement)))-1),"")</f>
        <v/>
      </c>
      <c r="V20" s="31" t="str">
        <f t="array" aca="1" ref="V20" ca="1">IF(SUMPRODUCT(($A20&gt;=Début)*($A20&lt;=Fin)*(Emplacement=V$4))&gt;0,INDEX(Emplacement,MIN(IF((Emplacement=V$4)*($A20&gt;=Début)*($A20&lt;=Fin),ROW(Emplacement)))-1),"")</f>
        <v/>
      </c>
      <c r="W20" s="31" t="str">
        <f t="array" aca="1" ref="W20" ca="1">IF(SUMPRODUCT(($A20&gt;=Début)*($A20&lt;=Fin)*(Emplacement=W$4))&gt;0,INDEX(Emplacement,MIN(IF((Emplacement=W$4)*($A20&gt;=Début)*($A20&lt;=Fin),ROW(Emplacement)))-1),"")</f>
        <v/>
      </c>
      <c r="X20" s="31" t="str">
        <f t="array" aca="1" ref="X20" ca="1">IF(SUMPRODUCT(($A20&gt;=Début)*($A20&lt;=Fin)*(Emplacement=X$4))&gt;0,INDEX(Emplacement,MIN(IF((Emplacement=X$4)*($A20&gt;=Début)*($A20&lt;=Fin),ROW(Emplacement)))-1),"")</f>
        <v>S-04</v>
      </c>
      <c r="Y20" s="31" t="str">
        <f t="array" aca="1" ref="Y20" ca="1">IF(SUMPRODUCT(($A20&gt;=Début)*($A20&lt;=Fin)*(Emplacement=Y$4))&gt;0,INDEX(Emplacement,MIN(IF((Emplacement=Y$4)*($A20&gt;=Début)*($A20&lt;=Fin),ROW(Emplacement)))-1),"")</f>
        <v/>
      </c>
      <c r="Z20" s="31" t="str">
        <f t="array" aca="1" ref="Z20" ca="1">IF(SUMPRODUCT(($A20&gt;=Début)*($A20&lt;=Fin)*(Emplacement=Z$4))&gt;0,INDEX(Emplacement,MIN(IF((Emplacement=Z$4)*($A20&gt;=Début)*($A20&lt;=Fin),ROW(Emplacement)))-1),"")</f>
        <v/>
      </c>
      <c r="AA20" s="31" t="str">
        <f t="array" aca="1" ref="AA20" ca="1">IF(SUMPRODUCT(($A20&gt;=Début)*($A20&lt;=Fin)*(Emplacement=AA$4))&gt;0,INDEX(Emplacement,MIN(IF((Emplacement=AA$4)*($A20&gt;=Début)*($A20&lt;=Fin),ROW(Emplacement)))-1),"")</f>
        <v/>
      </c>
      <c r="AB20" s="31" t="str">
        <f t="array" aca="1" ref="AB20" ca="1">IF(SUMPRODUCT(($A20&gt;=Début)*($A20&lt;=Fin)*(Emplacement=AB$4))&gt;0,INDEX(Emplacement,MIN(IF((Emplacement=AB$4)*($A20&gt;=Début)*($A20&lt;=Fin),ROW(Emplacement)))-1),"")</f>
        <v/>
      </c>
      <c r="AC20" s="31" t="str">
        <f t="array" aca="1" ref="AC20" ca="1">IF(SUMPRODUCT(($A20&gt;=Début)*($A20&lt;=Fin)*(Emplacement=AC$4))&gt;0,INDEX(Emplacement,MIN(IF((Emplacement=AC$4)*($A20&gt;=Début)*($A20&lt;=Fin),ROW(Emplacement)))-1),"")</f>
        <v>C-04</v>
      </c>
      <c r="AD20" s="32" t="str">
        <f t="array" aca="1" ref="AD20" ca="1">IF(SUMPRODUCT(($A20&gt;=Début)*($A20&lt;=Fin)*(Emplacement=AD$4))&gt;0,INDEX(Emplacement,MIN(IF((Emplacement=AD$4)*($A20&gt;=Début)*($A20&lt;=Fin),ROW(Emplacement)))-1),"")</f>
        <v/>
      </c>
      <c r="AF20" s="86"/>
      <c r="AG20" s="87"/>
      <c r="AH20" s="88"/>
      <c r="AI20" s="89"/>
      <c r="AJ20" s="58"/>
      <c r="AK20" s="59"/>
      <c r="AL20" s="60"/>
      <c r="AM20" s="60"/>
    </row>
    <row r="21" spans="1:51" ht="11.25" customHeight="1" x14ac:dyDescent="0.25">
      <c r="A21" s="12">
        <f t="shared" si="2"/>
        <v>42752</v>
      </c>
      <c r="B21" s="17">
        <f t="shared" si="3"/>
        <v>42752</v>
      </c>
      <c r="C21" s="30" t="str">
        <f t="array" aca="1" ref="C21" ca="1">IF(SUMPRODUCT(($A21&gt;=Début)*($A21&lt;=Fin)*(Emplacement=$K$1)*(Emplacement=C$4))&gt;0,INDEX(Emplacement,MIN(IF((Emplacement=C$4)*($A21&gt;=Début)*($A21&lt;=Fin),ROW(Emplacement)))-1),"")</f>
        <v/>
      </c>
      <c r="D21" s="31" t="str">
        <f t="array" aca="1" ref="D21" ca="1">IF(SUMPRODUCT(($A21&gt;=Début)*($A21&lt;=Fin)*(Emplacement=$K$1)*(Emplacement=D$4))&gt;0,INDEX(Emplacement,MIN(IF((Emplacement=D$4)*($A21&gt;=Début)*($A21&lt;=Fin),ROW(Emplacement)))-1),"")</f>
        <v/>
      </c>
      <c r="E21" s="31" t="str">
        <f t="array" aca="1" ref="E21" ca="1">IF(SUMPRODUCT(($A21&gt;=Début)*($A21&lt;=Fin)*(Emplacement=$K$1)*(Emplacement=E$4))&gt;0,INDEX(Emplacement,MIN(IF((Emplacement=E$4)*($A21&gt;=Début)*($A21&lt;=Fin),ROW(Emplacement)))-1),"")</f>
        <v/>
      </c>
      <c r="F21" s="31" t="str">
        <f t="array" aca="1" ref="F21" ca="1">IF(SUMPRODUCT(($A21&gt;=Début)*($A21&lt;=Fin)*(Emplacement=$K$1)*(Emplacement=F$4))&gt;0,INDEX(Emplacement,MIN(IF((Emplacement=F$4)*($A21&gt;=Début)*($A21&lt;=Fin),ROW(Emplacement)))-1),"")</f>
        <v/>
      </c>
      <c r="G21" s="31" t="str">
        <f t="array" aca="1" ref="G21" ca="1">IF(SUMPRODUCT(($A21&gt;=Début)*($A21&lt;=Fin)*(Emplacement=$K$1)*(Emplacement=G$4))&gt;0,INDEX(Emplacement,MIN(IF((Emplacement=G$4)*($A21&gt;=Début)*($A21&lt;=Fin),ROW(Emplacement)))-1),"")</f>
        <v/>
      </c>
      <c r="H21" s="31" t="str">
        <f t="array" aca="1" ref="H21" ca="1">IF(SUMPRODUCT(($A21&gt;=Début)*($A21&lt;=Fin)*(Emplacement=$K$1)*(Emplacement=H$4))&gt;0,INDEX(Emplacement,MIN(IF((Emplacement=H$4)*($A21&gt;=Début)*($A21&lt;=Fin),ROW(Emplacement)))-1),"")</f>
        <v/>
      </c>
      <c r="I21" s="31" t="str">
        <f t="array" aca="1" ref="I21" ca="1">IF(SUMPRODUCT(($A21&gt;=Début)*($A21&lt;=Fin)*(Emplacement=$K$1)*(Emplacement=I$4))&gt;0,INDEX(Emplacement,MIN(IF((Emplacement=I$4)*($A21&gt;=Début)*($A21&lt;=Fin),ROW(Emplacement)))-1),"")</f>
        <v/>
      </c>
      <c r="J21" s="31" t="str">
        <f t="array" aca="1" ref="J21" ca="1">IF(SUMPRODUCT(($A21&gt;=Début)*($A21&lt;=Fin)*(Emplacement=$K$1)*(Emplacement=J$4))&gt;0,INDEX(Emplacement,MIN(IF((Emplacement=J$4)*($A21&gt;=Début)*($A21&lt;=Fin),ROW(Emplacement)))-1),"")</f>
        <v/>
      </c>
      <c r="K21" s="31" t="str">
        <f t="array" aca="1" ref="K21" ca="1">IF(SUMPRODUCT(($A21&gt;=Début)*($A21&lt;=Fin)*(Emplacement=$K$1)*(Emplacement=K$4))&gt;0,INDEX(Emplacement,MIN(IF((Emplacement=K$4)*($A21&gt;=Début)*($A21&lt;=Fin),ROW(Emplacement)))-1),"")</f>
        <v/>
      </c>
      <c r="L21" s="32" t="str">
        <f t="array" aca="1" ref="L21" ca="1">IF(SUMPRODUCT(($A21&gt;=Début)*($A21&lt;=Fin)*(Emplacement=$K$1)*(Emplacement=L$4))&gt;0,INDEX(Emplacement,MIN(IF((Emplacement=L$4)*($A21&gt;=Début)*($A21&lt;=Fin),ROW(Emplacement)))-1),"")</f>
        <v/>
      </c>
      <c r="S21" s="12">
        <f t="shared" si="0"/>
        <v>42752</v>
      </c>
      <c r="T21" s="17">
        <f t="shared" si="1"/>
        <v>42752</v>
      </c>
      <c r="U21" s="30" t="str">
        <f t="array" aca="1" ref="U21" ca="1">IF(SUMPRODUCT(($A21&gt;=Début)*($A21&lt;=Fin)*(Emplacement=U$4))&gt;0,INDEX(Emplacement,MIN(IF((Emplacement=U$4)*($A21&gt;=Début)*($A21&lt;=Fin),ROW(Emplacement)))-1),"")</f>
        <v/>
      </c>
      <c r="V21" s="31" t="str">
        <f t="array" aca="1" ref="V21" ca="1">IF(SUMPRODUCT(($A21&gt;=Début)*($A21&lt;=Fin)*(Emplacement=V$4))&gt;0,INDEX(Emplacement,MIN(IF((Emplacement=V$4)*($A21&gt;=Début)*($A21&lt;=Fin),ROW(Emplacement)))-1),"")</f>
        <v/>
      </c>
      <c r="W21" s="31" t="str">
        <f t="array" aca="1" ref="W21" ca="1">IF(SUMPRODUCT(($A21&gt;=Début)*($A21&lt;=Fin)*(Emplacement=W$4))&gt;0,INDEX(Emplacement,MIN(IF((Emplacement=W$4)*($A21&gt;=Début)*($A21&lt;=Fin),ROW(Emplacement)))-1),"")</f>
        <v/>
      </c>
      <c r="X21" s="31" t="str">
        <f t="array" aca="1" ref="X21" ca="1">IF(SUMPRODUCT(($A21&gt;=Début)*($A21&lt;=Fin)*(Emplacement=X$4))&gt;0,INDEX(Emplacement,MIN(IF((Emplacement=X$4)*($A21&gt;=Début)*($A21&lt;=Fin),ROW(Emplacement)))-1),"")</f>
        <v>S-04</v>
      </c>
      <c r="Y21" s="31" t="str">
        <f t="array" aca="1" ref="Y21" ca="1">IF(SUMPRODUCT(($A21&gt;=Début)*($A21&lt;=Fin)*(Emplacement=Y$4))&gt;0,INDEX(Emplacement,MIN(IF((Emplacement=Y$4)*($A21&gt;=Début)*($A21&lt;=Fin),ROW(Emplacement)))-1),"")</f>
        <v/>
      </c>
      <c r="Z21" s="31" t="str">
        <f t="array" aca="1" ref="Z21" ca="1">IF(SUMPRODUCT(($A21&gt;=Début)*($A21&lt;=Fin)*(Emplacement=Z$4))&gt;0,INDEX(Emplacement,MIN(IF((Emplacement=Z$4)*($A21&gt;=Début)*($A21&lt;=Fin),ROW(Emplacement)))-1),"")</f>
        <v/>
      </c>
      <c r="AA21" s="31" t="str">
        <f t="array" aca="1" ref="AA21" ca="1">IF(SUMPRODUCT(($A21&gt;=Début)*($A21&lt;=Fin)*(Emplacement=AA$4))&gt;0,INDEX(Emplacement,MIN(IF((Emplacement=AA$4)*($A21&gt;=Début)*($A21&lt;=Fin),ROW(Emplacement)))-1),"")</f>
        <v/>
      </c>
      <c r="AB21" s="31" t="str">
        <f t="array" aca="1" ref="AB21" ca="1">IF(SUMPRODUCT(($A21&gt;=Début)*($A21&lt;=Fin)*(Emplacement=AB$4))&gt;0,INDEX(Emplacement,MIN(IF((Emplacement=AB$4)*($A21&gt;=Début)*($A21&lt;=Fin),ROW(Emplacement)))-1),"")</f>
        <v/>
      </c>
      <c r="AC21" s="31" t="str">
        <f t="array" aca="1" ref="AC21" ca="1">IF(SUMPRODUCT(($A21&gt;=Début)*($A21&lt;=Fin)*(Emplacement=AC$4))&gt;0,INDEX(Emplacement,MIN(IF((Emplacement=AC$4)*($A21&gt;=Début)*($A21&lt;=Fin),ROW(Emplacement)))-1),"")</f>
        <v>C-04</v>
      </c>
      <c r="AD21" s="32" t="str">
        <f t="array" aca="1" ref="AD21" ca="1">IF(SUMPRODUCT(($A21&gt;=Début)*($A21&lt;=Fin)*(Emplacement=AD$4))&gt;0,INDEX(Emplacement,MIN(IF((Emplacement=AD$4)*($A21&gt;=Début)*($A21&lt;=Fin),ROW(Emplacement)))-1),"")</f>
        <v/>
      </c>
      <c r="AF21" s="86"/>
      <c r="AG21" s="87"/>
      <c r="AH21" s="88"/>
      <c r="AI21" s="89"/>
      <c r="AJ21" s="58"/>
      <c r="AK21" s="59"/>
      <c r="AL21" s="60"/>
      <c r="AM21" s="60"/>
    </row>
    <row r="22" spans="1:51" ht="11.25" customHeight="1" x14ac:dyDescent="0.25">
      <c r="A22" s="12">
        <f t="shared" si="2"/>
        <v>42753</v>
      </c>
      <c r="B22" s="17">
        <f t="shared" si="3"/>
        <v>42753</v>
      </c>
      <c r="C22" s="30" t="str">
        <f t="array" aca="1" ref="C22" ca="1">IF(SUMPRODUCT(($A22&gt;=Début)*($A22&lt;=Fin)*(Emplacement=$K$1)*(Emplacement=C$4))&gt;0,INDEX(Emplacement,MIN(IF((Emplacement=C$4)*($A22&gt;=Début)*($A22&lt;=Fin),ROW(Emplacement)))-1),"")</f>
        <v/>
      </c>
      <c r="D22" s="31" t="str">
        <f t="array" aca="1" ref="D22" ca="1">IF(SUMPRODUCT(($A22&gt;=Début)*($A22&lt;=Fin)*(Emplacement=$K$1)*(Emplacement=D$4))&gt;0,INDEX(Emplacement,MIN(IF((Emplacement=D$4)*($A22&gt;=Début)*($A22&lt;=Fin),ROW(Emplacement)))-1),"")</f>
        <v/>
      </c>
      <c r="E22" s="31" t="str">
        <f t="array" aca="1" ref="E22" ca="1">IF(SUMPRODUCT(($A22&gt;=Début)*($A22&lt;=Fin)*(Emplacement=$K$1)*(Emplacement=E$4))&gt;0,INDEX(Emplacement,MIN(IF((Emplacement=E$4)*($A22&gt;=Début)*($A22&lt;=Fin),ROW(Emplacement)))-1),"")</f>
        <v/>
      </c>
      <c r="F22" s="31" t="str">
        <f t="array" aca="1" ref="F22" ca="1">IF(SUMPRODUCT(($A22&gt;=Début)*($A22&lt;=Fin)*(Emplacement=$K$1)*(Emplacement=F$4))&gt;0,INDEX(Emplacement,MIN(IF((Emplacement=F$4)*($A22&gt;=Début)*($A22&lt;=Fin),ROW(Emplacement)))-1),"")</f>
        <v/>
      </c>
      <c r="G22" s="31" t="str">
        <f t="array" aca="1" ref="G22" ca="1">IF(SUMPRODUCT(($A22&gt;=Début)*($A22&lt;=Fin)*(Emplacement=$K$1)*(Emplacement=G$4))&gt;0,INDEX(Emplacement,MIN(IF((Emplacement=G$4)*($A22&gt;=Début)*($A22&lt;=Fin),ROW(Emplacement)))-1),"")</f>
        <v/>
      </c>
      <c r="H22" s="31" t="str">
        <f t="array" aca="1" ref="H22" ca="1">IF(SUMPRODUCT(($A22&gt;=Début)*($A22&lt;=Fin)*(Emplacement=$K$1)*(Emplacement=H$4))&gt;0,INDEX(Emplacement,MIN(IF((Emplacement=H$4)*($A22&gt;=Début)*($A22&lt;=Fin),ROW(Emplacement)))-1),"")</f>
        <v/>
      </c>
      <c r="I22" s="31" t="str">
        <f t="array" aca="1" ref="I22" ca="1">IF(SUMPRODUCT(($A22&gt;=Début)*($A22&lt;=Fin)*(Emplacement=$K$1)*(Emplacement=I$4))&gt;0,INDEX(Emplacement,MIN(IF((Emplacement=I$4)*($A22&gt;=Début)*($A22&lt;=Fin),ROW(Emplacement)))-1),"")</f>
        <v/>
      </c>
      <c r="J22" s="31" t="str">
        <f t="array" aca="1" ref="J22" ca="1">IF(SUMPRODUCT(($A22&gt;=Début)*($A22&lt;=Fin)*(Emplacement=$K$1)*(Emplacement=J$4))&gt;0,INDEX(Emplacement,MIN(IF((Emplacement=J$4)*($A22&gt;=Début)*($A22&lt;=Fin),ROW(Emplacement)))-1),"")</f>
        <v/>
      </c>
      <c r="K22" s="31" t="str">
        <f t="array" aca="1" ref="K22" ca="1">IF(SUMPRODUCT(($A22&gt;=Début)*($A22&lt;=Fin)*(Emplacement=$K$1)*(Emplacement=K$4))&gt;0,INDEX(Emplacement,MIN(IF((Emplacement=K$4)*($A22&gt;=Début)*($A22&lt;=Fin),ROW(Emplacement)))-1),"")</f>
        <v/>
      </c>
      <c r="L22" s="32" t="str">
        <f t="array" aca="1" ref="L22" ca="1">IF(SUMPRODUCT(($A22&gt;=Début)*($A22&lt;=Fin)*(Emplacement=$K$1)*(Emplacement=L$4))&gt;0,INDEX(Emplacement,MIN(IF((Emplacement=L$4)*($A22&gt;=Début)*($A22&lt;=Fin),ROW(Emplacement)))-1),"")</f>
        <v/>
      </c>
      <c r="S22" s="12">
        <f t="shared" si="0"/>
        <v>42753</v>
      </c>
      <c r="T22" s="17">
        <f t="shared" si="1"/>
        <v>42753</v>
      </c>
      <c r="U22" s="30" t="str">
        <f t="array" aca="1" ref="U22" ca="1">IF(SUMPRODUCT(($A22&gt;=Début)*($A22&lt;=Fin)*(Emplacement=U$4))&gt;0,INDEX(Emplacement,MIN(IF((Emplacement=U$4)*($A22&gt;=Début)*($A22&lt;=Fin),ROW(Emplacement)))-1),"")</f>
        <v/>
      </c>
      <c r="V22" s="31" t="str">
        <f t="array" aca="1" ref="V22" ca="1">IF(SUMPRODUCT(($A22&gt;=Début)*($A22&lt;=Fin)*(Emplacement=V$4))&gt;0,INDEX(Emplacement,MIN(IF((Emplacement=V$4)*($A22&gt;=Début)*($A22&lt;=Fin),ROW(Emplacement)))-1),"")</f>
        <v/>
      </c>
      <c r="W22" s="31" t="str">
        <f t="array" aca="1" ref="W22" ca="1">IF(SUMPRODUCT(($A22&gt;=Début)*($A22&lt;=Fin)*(Emplacement=W$4))&gt;0,INDEX(Emplacement,MIN(IF((Emplacement=W$4)*($A22&gt;=Début)*($A22&lt;=Fin),ROW(Emplacement)))-1),"")</f>
        <v/>
      </c>
      <c r="X22" s="31" t="str">
        <f t="array" aca="1" ref="X22" ca="1">IF(SUMPRODUCT(($A22&gt;=Début)*($A22&lt;=Fin)*(Emplacement=X$4))&gt;0,INDEX(Emplacement,MIN(IF((Emplacement=X$4)*($A22&gt;=Début)*($A22&lt;=Fin),ROW(Emplacement)))-1),"")</f>
        <v>S-04</v>
      </c>
      <c r="Y22" s="31" t="str">
        <f t="array" aca="1" ref="Y22" ca="1">IF(SUMPRODUCT(($A22&gt;=Début)*($A22&lt;=Fin)*(Emplacement=Y$4))&gt;0,INDEX(Emplacement,MIN(IF((Emplacement=Y$4)*($A22&gt;=Début)*($A22&lt;=Fin),ROW(Emplacement)))-1),"")</f>
        <v/>
      </c>
      <c r="Z22" s="31" t="str">
        <f t="array" aca="1" ref="Z22" ca="1">IF(SUMPRODUCT(($A22&gt;=Début)*($A22&lt;=Fin)*(Emplacement=Z$4))&gt;0,INDEX(Emplacement,MIN(IF((Emplacement=Z$4)*($A22&gt;=Début)*($A22&lt;=Fin),ROW(Emplacement)))-1),"")</f>
        <v/>
      </c>
      <c r="AA22" s="31" t="str">
        <f t="array" aca="1" ref="AA22" ca="1">IF(SUMPRODUCT(($A22&gt;=Début)*($A22&lt;=Fin)*(Emplacement=AA$4))&gt;0,INDEX(Emplacement,MIN(IF((Emplacement=AA$4)*($A22&gt;=Début)*($A22&lt;=Fin),ROW(Emplacement)))-1),"")</f>
        <v/>
      </c>
      <c r="AB22" s="31" t="str">
        <f t="array" aca="1" ref="AB22" ca="1">IF(SUMPRODUCT(($A22&gt;=Début)*($A22&lt;=Fin)*(Emplacement=AB$4))&gt;0,INDEX(Emplacement,MIN(IF((Emplacement=AB$4)*($A22&gt;=Début)*($A22&lt;=Fin),ROW(Emplacement)))-1),"")</f>
        <v/>
      </c>
      <c r="AC22" s="31" t="str">
        <f t="array" aca="1" ref="AC22" ca="1">IF(SUMPRODUCT(($A22&gt;=Début)*($A22&lt;=Fin)*(Emplacement=AC$4))&gt;0,INDEX(Emplacement,MIN(IF((Emplacement=AC$4)*($A22&gt;=Début)*($A22&lt;=Fin),ROW(Emplacement)))-1),"")</f>
        <v>C-04</v>
      </c>
      <c r="AD22" s="32" t="str">
        <f t="array" aca="1" ref="AD22" ca="1">IF(SUMPRODUCT(($A22&gt;=Début)*($A22&lt;=Fin)*(Emplacement=AD$4))&gt;0,INDEX(Emplacement,MIN(IF((Emplacement=AD$4)*($A22&gt;=Début)*($A22&lt;=Fin),ROW(Emplacement)))-1),"")</f>
        <v/>
      </c>
      <c r="AF22" s="86"/>
      <c r="AG22" s="87"/>
      <c r="AH22" s="87"/>
      <c r="AI22" s="89"/>
      <c r="AJ22" s="58"/>
      <c r="AK22" s="59"/>
      <c r="AL22" s="60"/>
      <c r="AM22" s="60"/>
    </row>
    <row r="23" spans="1:51" ht="11.25" customHeight="1" x14ac:dyDescent="0.25">
      <c r="A23" s="12">
        <f t="shared" si="2"/>
        <v>42754</v>
      </c>
      <c r="B23" s="17">
        <f t="shared" si="3"/>
        <v>42754</v>
      </c>
      <c r="C23" s="30" t="str">
        <f t="array" aca="1" ref="C23" ca="1">IF(SUMPRODUCT(($A23&gt;=Début)*($A23&lt;=Fin)*(Emplacement=$K$1)*(Emplacement=C$4))&gt;0,INDEX(Emplacement,MIN(IF((Emplacement=C$4)*($A23&gt;=Début)*($A23&lt;=Fin),ROW(Emplacement)))-1),"")</f>
        <v/>
      </c>
      <c r="D23" s="31" t="str">
        <f t="array" aca="1" ref="D23" ca="1">IF(SUMPRODUCT(($A23&gt;=Début)*($A23&lt;=Fin)*(Emplacement=$K$1)*(Emplacement=D$4))&gt;0,INDEX(Emplacement,MIN(IF((Emplacement=D$4)*($A23&gt;=Début)*($A23&lt;=Fin),ROW(Emplacement)))-1),"")</f>
        <v/>
      </c>
      <c r="E23" s="31" t="str">
        <f t="array" aca="1" ref="E23" ca="1">IF(SUMPRODUCT(($A23&gt;=Début)*($A23&lt;=Fin)*(Emplacement=$K$1)*(Emplacement=E$4))&gt;0,INDEX(Emplacement,MIN(IF((Emplacement=E$4)*($A23&gt;=Début)*($A23&lt;=Fin),ROW(Emplacement)))-1),"")</f>
        <v/>
      </c>
      <c r="F23" s="31" t="str">
        <f t="array" aca="1" ref="F23" ca="1">IF(SUMPRODUCT(($A23&gt;=Début)*($A23&lt;=Fin)*(Emplacement=$K$1)*(Emplacement=F$4))&gt;0,INDEX(Emplacement,MIN(IF((Emplacement=F$4)*($A23&gt;=Début)*($A23&lt;=Fin),ROW(Emplacement)))-1),"")</f>
        <v/>
      </c>
      <c r="G23" s="31" t="str">
        <f t="array" aca="1" ref="G23" ca="1">IF(SUMPRODUCT(($A23&gt;=Début)*($A23&lt;=Fin)*(Emplacement=$K$1)*(Emplacement=G$4))&gt;0,INDEX(Emplacement,MIN(IF((Emplacement=G$4)*($A23&gt;=Début)*($A23&lt;=Fin),ROW(Emplacement)))-1),"")</f>
        <v/>
      </c>
      <c r="H23" s="31" t="str">
        <f t="array" aca="1" ref="H23" ca="1">IF(SUMPRODUCT(($A23&gt;=Début)*($A23&lt;=Fin)*(Emplacement=$K$1)*(Emplacement=H$4))&gt;0,INDEX(Emplacement,MIN(IF((Emplacement=H$4)*($A23&gt;=Début)*($A23&lt;=Fin),ROW(Emplacement)))-1),"")</f>
        <v/>
      </c>
      <c r="I23" s="31" t="str">
        <f t="array" aca="1" ref="I23" ca="1">IF(SUMPRODUCT(($A23&gt;=Début)*($A23&lt;=Fin)*(Emplacement=$K$1)*(Emplacement=I$4))&gt;0,INDEX(Emplacement,MIN(IF((Emplacement=I$4)*($A23&gt;=Début)*($A23&lt;=Fin),ROW(Emplacement)))-1),"")</f>
        <v/>
      </c>
      <c r="J23" s="31" t="str">
        <f t="array" aca="1" ref="J23" ca="1">IF(SUMPRODUCT(($A23&gt;=Début)*($A23&lt;=Fin)*(Emplacement=$K$1)*(Emplacement=J$4))&gt;0,INDEX(Emplacement,MIN(IF((Emplacement=J$4)*($A23&gt;=Début)*($A23&lt;=Fin),ROW(Emplacement)))-1),"")</f>
        <v/>
      </c>
      <c r="K23" s="31" t="str">
        <f t="array" aca="1" ref="K23" ca="1">IF(SUMPRODUCT(($A23&gt;=Début)*($A23&lt;=Fin)*(Emplacement=$K$1)*(Emplacement=K$4))&gt;0,INDEX(Emplacement,MIN(IF((Emplacement=K$4)*($A23&gt;=Début)*($A23&lt;=Fin),ROW(Emplacement)))-1),"")</f>
        <v/>
      </c>
      <c r="L23" s="32" t="str">
        <f t="array" aca="1" ref="L23" ca="1">IF(SUMPRODUCT(($A23&gt;=Début)*($A23&lt;=Fin)*(Emplacement=$K$1)*(Emplacement=L$4))&gt;0,INDEX(Emplacement,MIN(IF((Emplacement=L$4)*($A23&gt;=Début)*($A23&lt;=Fin),ROW(Emplacement)))-1),"")</f>
        <v/>
      </c>
      <c r="O23" s="43"/>
      <c r="S23" s="12">
        <f t="shared" si="0"/>
        <v>42754</v>
      </c>
      <c r="T23" s="17">
        <f t="shared" si="1"/>
        <v>42754</v>
      </c>
      <c r="U23" s="30" t="str">
        <f t="array" aca="1" ref="U23" ca="1">IF(SUMPRODUCT(($A23&gt;=Début)*($A23&lt;=Fin)*(Emplacement=U$4))&gt;0,INDEX(Emplacement,MIN(IF((Emplacement=U$4)*($A23&gt;=Début)*($A23&lt;=Fin),ROW(Emplacement)))-1),"")</f>
        <v/>
      </c>
      <c r="V23" s="31" t="str">
        <f t="array" aca="1" ref="V23" ca="1">IF(SUMPRODUCT(($A23&gt;=Début)*($A23&lt;=Fin)*(Emplacement=V$4))&gt;0,INDEX(Emplacement,MIN(IF((Emplacement=V$4)*($A23&gt;=Début)*($A23&lt;=Fin),ROW(Emplacement)))-1),"")</f>
        <v/>
      </c>
      <c r="W23" s="31" t="str">
        <f t="array" aca="1" ref="W23" ca="1">IF(SUMPRODUCT(($A23&gt;=Début)*($A23&lt;=Fin)*(Emplacement=W$4))&gt;0,INDEX(Emplacement,MIN(IF((Emplacement=W$4)*($A23&gt;=Début)*($A23&lt;=Fin),ROW(Emplacement)))-1),"")</f>
        <v/>
      </c>
      <c r="X23" s="31" t="str">
        <f t="array" aca="1" ref="X23" ca="1">IF(SUMPRODUCT(($A23&gt;=Début)*($A23&lt;=Fin)*(Emplacement=X$4))&gt;0,INDEX(Emplacement,MIN(IF((Emplacement=X$4)*($A23&gt;=Début)*($A23&lt;=Fin),ROW(Emplacement)))-1),"")</f>
        <v>S-04</v>
      </c>
      <c r="Y23" s="31" t="str">
        <f t="array" aca="1" ref="Y23" ca="1">IF(SUMPRODUCT(($A23&gt;=Début)*($A23&lt;=Fin)*(Emplacement=Y$4))&gt;0,INDEX(Emplacement,MIN(IF((Emplacement=Y$4)*($A23&gt;=Début)*($A23&lt;=Fin),ROW(Emplacement)))-1),"")</f>
        <v/>
      </c>
      <c r="Z23" s="31" t="str">
        <f t="array" aca="1" ref="Z23" ca="1">IF(SUMPRODUCT(($A23&gt;=Début)*($A23&lt;=Fin)*(Emplacement=Z$4))&gt;0,INDEX(Emplacement,MIN(IF((Emplacement=Z$4)*($A23&gt;=Début)*($A23&lt;=Fin),ROW(Emplacement)))-1),"")</f>
        <v/>
      </c>
      <c r="AA23" s="31" t="str">
        <f t="array" aca="1" ref="AA23" ca="1">IF(SUMPRODUCT(($A23&gt;=Début)*($A23&lt;=Fin)*(Emplacement=AA$4))&gt;0,INDEX(Emplacement,MIN(IF((Emplacement=AA$4)*($A23&gt;=Début)*($A23&lt;=Fin),ROW(Emplacement)))-1),"")</f>
        <v/>
      </c>
      <c r="AB23" s="31" t="str">
        <f t="array" aca="1" ref="AB23" ca="1">IF(SUMPRODUCT(($A23&gt;=Début)*($A23&lt;=Fin)*(Emplacement=AB$4))&gt;0,INDEX(Emplacement,MIN(IF((Emplacement=AB$4)*($A23&gt;=Début)*($A23&lt;=Fin),ROW(Emplacement)))-1),"")</f>
        <v/>
      </c>
      <c r="AC23" s="31" t="str">
        <f t="array" aca="1" ref="AC23" ca="1">IF(SUMPRODUCT(($A23&gt;=Début)*($A23&lt;=Fin)*(Emplacement=AC$4))&gt;0,INDEX(Emplacement,MIN(IF((Emplacement=AC$4)*($A23&gt;=Début)*($A23&lt;=Fin),ROW(Emplacement)))-1),"")</f>
        <v>C-04</v>
      </c>
      <c r="AD23" s="32" t="str">
        <f t="array" aca="1" ref="AD23" ca="1">IF(SUMPRODUCT(($A23&gt;=Début)*($A23&lt;=Fin)*(Emplacement=AD$4))&gt;0,INDEX(Emplacement,MIN(IF((Emplacement=AD$4)*($A23&gt;=Début)*($A23&lt;=Fin),ROW(Emplacement)))-1),"")</f>
        <v/>
      </c>
      <c r="AF23" s="86"/>
      <c r="AG23" s="87"/>
      <c r="AH23" s="88"/>
      <c r="AI23" s="89"/>
      <c r="AJ23" s="58"/>
      <c r="AK23" s="59"/>
      <c r="AL23" s="60"/>
      <c r="AM23" s="60"/>
    </row>
    <row r="24" spans="1:51" ht="11.25" customHeight="1" x14ac:dyDescent="0.25">
      <c r="A24" s="12">
        <f t="shared" si="2"/>
        <v>42755</v>
      </c>
      <c r="B24" s="17">
        <f t="shared" si="3"/>
        <v>42755</v>
      </c>
      <c r="C24" s="30" t="str">
        <f t="array" aca="1" ref="C24" ca="1">IF(SUMPRODUCT(($A24&gt;=Début)*($A24&lt;=Fin)*(Emplacement=$K$1)*(Emplacement=C$4))&gt;0,INDEX(Emplacement,MIN(IF((Emplacement=C$4)*($A24&gt;=Début)*($A24&lt;=Fin),ROW(Emplacement)))-1),"")</f>
        <v/>
      </c>
      <c r="D24" s="31" t="str">
        <f t="array" aca="1" ref="D24" ca="1">IF(SUMPRODUCT(($A24&gt;=Début)*($A24&lt;=Fin)*(Emplacement=$K$1)*(Emplacement=D$4))&gt;0,INDEX(Emplacement,MIN(IF((Emplacement=D$4)*($A24&gt;=Début)*($A24&lt;=Fin),ROW(Emplacement)))-1),"")</f>
        <v/>
      </c>
      <c r="E24" s="31" t="str">
        <f t="array" aca="1" ref="E24" ca="1">IF(SUMPRODUCT(($A24&gt;=Début)*($A24&lt;=Fin)*(Emplacement=$K$1)*(Emplacement=E$4))&gt;0,INDEX(Emplacement,MIN(IF((Emplacement=E$4)*($A24&gt;=Début)*($A24&lt;=Fin),ROW(Emplacement)))-1),"")</f>
        <v/>
      </c>
      <c r="F24" s="31" t="str">
        <f t="array" aca="1" ref="F24" ca="1">IF(SUMPRODUCT(($A24&gt;=Début)*($A24&lt;=Fin)*(Emplacement=$K$1)*(Emplacement=F$4))&gt;0,INDEX(Emplacement,MIN(IF((Emplacement=F$4)*($A24&gt;=Début)*($A24&lt;=Fin),ROW(Emplacement)))-1),"")</f>
        <v/>
      </c>
      <c r="G24" s="31" t="str">
        <f t="array" aca="1" ref="G24" ca="1">IF(SUMPRODUCT(($A24&gt;=Début)*($A24&lt;=Fin)*(Emplacement=$K$1)*(Emplacement=G$4))&gt;0,INDEX(Emplacement,MIN(IF((Emplacement=G$4)*($A24&gt;=Début)*($A24&lt;=Fin),ROW(Emplacement)))-1),"")</f>
        <v/>
      </c>
      <c r="H24" s="31" t="str">
        <f t="array" aca="1" ref="H24" ca="1">IF(SUMPRODUCT(($A24&gt;=Début)*($A24&lt;=Fin)*(Emplacement=$K$1)*(Emplacement=H$4))&gt;0,INDEX(Emplacement,MIN(IF((Emplacement=H$4)*($A24&gt;=Début)*($A24&lt;=Fin),ROW(Emplacement)))-1),"")</f>
        <v/>
      </c>
      <c r="I24" s="31" t="str">
        <f t="array" aca="1" ref="I24" ca="1">IF(SUMPRODUCT(($A24&gt;=Début)*($A24&lt;=Fin)*(Emplacement=$K$1)*(Emplacement=I$4))&gt;0,INDEX(Emplacement,MIN(IF((Emplacement=I$4)*($A24&gt;=Début)*($A24&lt;=Fin),ROW(Emplacement)))-1),"")</f>
        <v/>
      </c>
      <c r="J24" s="31" t="str">
        <f t="array" aca="1" ref="J24" ca="1">IF(SUMPRODUCT(($A24&gt;=Début)*($A24&lt;=Fin)*(Emplacement=$K$1)*(Emplacement=J$4))&gt;0,INDEX(Emplacement,MIN(IF((Emplacement=J$4)*($A24&gt;=Début)*($A24&lt;=Fin),ROW(Emplacement)))-1),"")</f>
        <v/>
      </c>
      <c r="K24" s="31" t="str">
        <f t="array" aca="1" ref="K24" ca="1">IF(SUMPRODUCT(($A24&gt;=Début)*($A24&lt;=Fin)*(Emplacement=$K$1)*(Emplacement=K$4))&gt;0,INDEX(Emplacement,MIN(IF((Emplacement=K$4)*($A24&gt;=Début)*($A24&lt;=Fin),ROW(Emplacement)))-1),"")</f>
        <v/>
      </c>
      <c r="L24" s="32" t="str">
        <f t="array" aca="1" ref="L24" ca="1">IF(SUMPRODUCT(($A24&gt;=Début)*($A24&lt;=Fin)*(Emplacement=$K$1)*(Emplacement=L$4))&gt;0,INDEX(Emplacement,MIN(IF((Emplacement=L$4)*($A24&gt;=Début)*($A24&lt;=Fin),ROW(Emplacement)))-1),"")</f>
        <v/>
      </c>
      <c r="S24" s="12">
        <f t="shared" si="0"/>
        <v>42755</v>
      </c>
      <c r="T24" s="17">
        <f t="shared" si="1"/>
        <v>42755</v>
      </c>
      <c r="U24" s="30" t="str">
        <f t="array" aca="1" ref="U24" ca="1">IF(SUMPRODUCT(($A24&gt;=Début)*($A24&lt;=Fin)*(Emplacement=U$4))&gt;0,INDEX(Emplacement,MIN(IF((Emplacement=U$4)*($A24&gt;=Début)*($A24&lt;=Fin),ROW(Emplacement)))-1),"")</f>
        <v/>
      </c>
      <c r="V24" s="31" t="str">
        <f t="array" aca="1" ref="V24" ca="1">IF(SUMPRODUCT(($A24&gt;=Début)*($A24&lt;=Fin)*(Emplacement=V$4))&gt;0,INDEX(Emplacement,MIN(IF((Emplacement=V$4)*($A24&gt;=Début)*($A24&lt;=Fin),ROW(Emplacement)))-1),"")</f>
        <v/>
      </c>
      <c r="W24" s="31" t="str">
        <f t="array" aca="1" ref="W24" ca="1">IF(SUMPRODUCT(($A24&gt;=Début)*($A24&lt;=Fin)*(Emplacement=W$4))&gt;0,INDEX(Emplacement,MIN(IF((Emplacement=W$4)*($A24&gt;=Début)*($A24&lt;=Fin),ROW(Emplacement)))-1),"")</f>
        <v/>
      </c>
      <c r="X24" s="31" t="str">
        <f t="array" aca="1" ref="X24" ca="1">IF(SUMPRODUCT(($A24&gt;=Début)*($A24&lt;=Fin)*(Emplacement=X$4))&gt;0,INDEX(Emplacement,MIN(IF((Emplacement=X$4)*($A24&gt;=Début)*($A24&lt;=Fin),ROW(Emplacement)))-1),"")</f>
        <v>S-04</v>
      </c>
      <c r="Y24" s="31" t="str">
        <f t="array" aca="1" ref="Y24" ca="1">IF(SUMPRODUCT(($A24&gt;=Début)*($A24&lt;=Fin)*(Emplacement=Y$4))&gt;0,INDEX(Emplacement,MIN(IF((Emplacement=Y$4)*($A24&gt;=Début)*($A24&lt;=Fin),ROW(Emplacement)))-1),"")</f>
        <v/>
      </c>
      <c r="Z24" s="31" t="str">
        <f t="array" aca="1" ref="Z24" ca="1">IF(SUMPRODUCT(($A24&gt;=Début)*($A24&lt;=Fin)*(Emplacement=Z$4))&gt;0,INDEX(Emplacement,MIN(IF((Emplacement=Z$4)*($A24&gt;=Début)*($A24&lt;=Fin),ROW(Emplacement)))-1),"")</f>
        <v/>
      </c>
      <c r="AA24" s="31" t="str">
        <f t="array" aca="1" ref="AA24" ca="1">IF(SUMPRODUCT(($A24&gt;=Début)*($A24&lt;=Fin)*(Emplacement=AA$4))&gt;0,INDEX(Emplacement,MIN(IF((Emplacement=AA$4)*($A24&gt;=Début)*($A24&lt;=Fin),ROW(Emplacement)))-1),"")</f>
        <v/>
      </c>
      <c r="AB24" s="31" t="str">
        <f t="array" aca="1" ref="AB24" ca="1">IF(SUMPRODUCT(($A24&gt;=Début)*($A24&lt;=Fin)*(Emplacement=AB$4))&gt;0,INDEX(Emplacement,MIN(IF((Emplacement=AB$4)*($A24&gt;=Début)*($A24&lt;=Fin),ROW(Emplacement)))-1),"")</f>
        <v/>
      </c>
      <c r="AC24" s="31" t="str">
        <f t="array" aca="1" ref="AC24" ca="1">IF(SUMPRODUCT(($A24&gt;=Début)*($A24&lt;=Fin)*(Emplacement=AC$4))&gt;0,INDEX(Emplacement,MIN(IF((Emplacement=AC$4)*($A24&gt;=Début)*($A24&lt;=Fin),ROW(Emplacement)))-1),"")</f>
        <v>C-04</v>
      </c>
      <c r="AD24" s="32" t="str">
        <f t="array" aca="1" ref="AD24" ca="1">IF(SUMPRODUCT(($A24&gt;=Début)*($A24&lt;=Fin)*(Emplacement=AD$4))&gt;0,INDEX(Emplacement,MIN(IF((Emplacement=AD$4)*($A24&gt;=Début)*($A24&lt;=Fin),ROW(Emplacement)))-1),"")</f>
        <v/>
      </c>
      <c r="AF24" s="86"/>
      <c r="AG24" s="87"/>
      <c r="AH24" s="88"/>
      <c r="AI24" s="89"/>
      <c r="AJ24" s="58"/>
      <c r="AK24" s="59"/>
      <c r="AL24" s="60"/>
      <c r="AM24" s="60"/>
    </row>
    <row r="25" spans="1:51" ht="11.25" customHeight="1" x14ac:dyDescent="0.25">
      <c r="A25" s="12">
        <f t="shared" si="2"/>
        <v>42756</v>
      </c>
      <c r="B25" s="17">
        <f t="shared" si="3"/>
        <v>42756</v>
      </c>
      <c r="C25" s="30" t="str">
        <f t="array" aca="1" ref="C25" ca="1">IF(SUMPRODUCT(($A25&gt;=Début)*($A25&lt;=Fin)*(Emplacement=$K$1)*(Emplacement=C$4))&gt;0,INDEX(Emplacement,MIN(IF((Emplacement=C$4)*($A25&gt;=Début)*($A25&lt;=Fin),ROW(Emplacement)))-1),"")</f>
        <v/>
      </c>
      <c r="D25" s="31" t="str">
        <f t="array" aca="1" ref="D25" ca="1">IF(SUMPRODUCT(($A25&gt;=Début)*($A25&lt;=Fin)*(Emplacement=$K$1)*(Emplacement=D$4))&gt;0,INDEX(Emplacement,MIN(IF((Emplacement=D$4)*($A25&gt;=Début)*($A25&lt;=Fin),ROW(Emplacement)))-1),"")</f>
        <v/>
      </c>
      <c r="E25" s="31" t="str">
        <f t="array" aca="1" ref="E25" ca="1">IF(SUMPRODUCT(($A25&gt;=Début)*($A25&lt;=Fin)*(Emplacement=$K$1)*(Emplacement=E$4))&gt;0,INDEX(Emplacement,MIN(IF((Emplacement=E$4)*($A25&gt;=Début)*($A25&lt;=Fin),ROW(Emplacement)))-1),"")</f>
        <v/>
      </c>
      <c r="F25" s="31" t="str">
        <f t="array" aca="1" ref="F25" ca="1">IF(SUMPRODUCT(($A25&gt;=Début)*($A25&lt;=Fin)*(Emplacement=$K$1)*(Emplacement=F$4))&gt;0,INDEX(Emplacement,MIN(IF((Emplacement=F$4)*($A25&gt;=Début)*($A25&lt;=Fin),ROW(Emplacement)))-1),"")</f>
        <v/>
      </c>
      <c r="G25" s="31" t="str">
        <f t="array" aca="1" ref="G25" ca="1">IF(SUMPRODUCT(($A25&gt;=Début)*($A25&lt;=Fin)*(Emplacement=$K$1)*(Emplacement=G$4))&gt;0,INDEX(Emplacement,MIN(IF((Emplacement=G$4)*($A25&gt;=Début)*($A25&lt;=Fin),ROW(Emplacement)))-1),"")</f>
        <v/>
      </c>
      <c r="H25" s="31" t="str">
        <f t="array" aca="1" ref="H25" ca="1">IF(SUMPRODUCT(($A25&gt;=Début)*($A25&lt;=Fin)*(Emplacement=$K$1)*(Emplacement=H$4))&gt;0,INDEX(Emplacement,MIN(IF((Emplacement=H$4)*($A25&gt;=Début)*($A25&lt;=Fin),ROW(Emplacement)))-1),"")</f>
        <v/>
      </c>
      <c r="I25" s="31" t="str">
        <f t="array" aca="1" ref="I25" ca="1">IF(SUMPRODUCT(($A25&gt;=Début)*($A25&lt;=Fin)*(Emplacement=$K$1)*(Emplacement=I$4))&gt;0,INDEX(Emplacement,MIN(IF((Emplacement=I$4)*($A25&gt;=Début)*($A25&lt;=Fin),ROW(Emplacement)))-1),"")</f>
        <v/>
      </c>
      <c r="J25" s="31" t="str">
        <f t="array" aca="1" ref="J25" ca="1">IF(SUMPRODUCT(($A25&gt;=Début)*($A25&lt;=Fin)*(Emplacement=$K$1)*(Emplacement=J$4))&gt;0,INDEX(Emplacement,MIN(IF((Emplacement=J$4)*($A25&gt;=Début)*($A25&lt;=Fin),ROW(Emplacement)))-1),"")</f>
        <v/>
      </c>
      <c r="K25" s="31" t="str">
        <f t="array" aca="1" ref="K25" ca="1">IF(SUMPRODUCT(($A25&gt;=Début)*($A25&lt;=Fin)*(Emplacement=$K$1)*(Emplacement=K$4))&gt;0,INDEX(Emplacement,MIN(IF((Emplacement=K$4)*($A25&gt;=Début)*($A25&lt;=Fin),ROW(Emplacement)))-1),"")</f>
        <v/>
      </c>
      <c r="L25" s="32" t="str">
        <f t="array" aca="1" ref="L25" ca="1">IF(SUMPRODUCT(($A25&gt;=Début)*($A25&lt;=Fin)*(Emplacement=$K$1)*(Emplacement=L$4))&gt;0,INDEX(Emplacement,MIN(IF((Emplacement=L$4)*($A25&gt;=Début)*($A25&lt;=Fin),ROW(Emplacement)))-1),"")</f>
        <v/>
      </c>
      <c r="S25" s="12">
        <f t="shared" si="0"/>
        <v>42756</v>
      </c>
      <c r="T25" s="17">
        <f t="shared" si="1"/>
        <v>42756</v>
      </c>
      <c r="U25" s="30" t="str">
        <f t="array" aca="1" ref="U25" ca="1">IF(SUMPRODUCT(($A25&gt;=Début)*($A25&lt;=Fin)*(Emplacement=U$4))&gt;0,INDEX(Emplacement,MIN(IF((Emplacement=U$4)*($A25&gt;=Début)*($A25&lt;=Fin),ROW(Emplacement)))-1),"")</f>
        <v/>
      </c>
      <c r="V25" s="31" t="str">
        <f t="array" aca="1" ref="V25" ca="1">IF(SUMPRODUCT(($A25&gt;=Début)*($A25&lt;=Fin)*(Emplacement=V$4))&gt;0,INDEX(Emplacement,MIN(IF((Emplacement=V$4)*($A25&gt;=Début)*($A25&lt;=Fin),ROW(Emplacement)))-1),"")</f>
        <v/>
      </c>
      <c r="W25" s="31" t="str">
        <f t="array" aca="1" ref="W25" ca="1">IF(SUMPRODUCT(($A25&gt;=Début)*($A25&lt;=Fin)*(Emplacement=W$4))&gt;0,INDEX(Emplacement,MIN(IF((Emplacement=W$4)*($A25&gt;=Début)*($A25&lt;=Fin),ROW(Emplacement)))-1),"")</f>
        <v/>
      </c>
      <c r="X25" s="31" t="str">
        <f t="array" aca="1" ref="X25" ca="1">IF(SUMPRODUCT(($A25&gt;=Début)*($A25&lt;=Fin)*(Emplacement=X$4))&gt;0,INDEX(Emplacement,MIN(IF((Emplacement=X$4)*($A25&gt;=Début)*($A25&lt;=Fin),ROW(Emplacement)))-1),"")</f>
        <v/>
      </c>
      <c r="Y25" s="31" t="str">
        <f t="array" aca="1" ref="Y25" ca="1">IF(SUMPRODUCT(($A25&gt;=Début)*($A25&lt;=Fin)*(Emplacement=Y$4))&gt;0,INDEX(Emplacement,MIN(IF((Emplacement=Y$4)*($A25&gt;=Début)*($A25&lt;=Fin),ROW(Emplacement)))-1),"")</f>
        <v/>
      </c>
      <c r="Z25" s="31" t="str">
        <f t="array" aca="1" ref="Z25" ca="1">IF(SUMPRODUCT(($A25&gt;=Début)*($A25&lt;=Fin)*(Emplacement=Z$4))&gt;0,INDEX(Emplacement,MIN(IF((Emplacement=Z$4)*($A25&gt;=Début)*($A25&lt;=Fin),ROW(Emplacement)))-1),"")</f>
        <v/>
      </c>
      <c r="AA25" s="31" t="str">
        <f t="array" aca="1" ref="AA25" ca="1">IF(SUMPRODUCT(($A25&gt;=Début)*($A25&lt;=Fin)*(Emplacement=AA$4))&gt;0,INDEX(Emplacement,MIN(IF((Emplacement=AA$4)*($A25&gt;=Début)*($A25&lt;=Fin),ROW(Emplacement)))-1),"")</f>
        <v/>
      </c>
      <c r="AB25" s="31" t="str">
        <f t="array" aca="1" ref="AB25" ca="1">IF(SUMPRODUCT(($A25&gt;=Début)*($A25&lt;=Fin)*(Emplacement=AB$4))&gt;0,INDEX(Emplacement,MIN(IF((Emplacement=AB$4)*($A25&gt;=Début)*($A25&lt;=Fin),ROW(Emplacement)))-1),"")</f>
        <v/>
      </c>
      <c r="AC25" s="31" t="str">
        <f t="array" aca="1" ref="AC25" ca="1">IF(SUMPRODUCT(($A25&gt;=Début)*($A25&lt;=Fin)*(Emplacement=AC$4))&gt;0,INDEX(Emplacement,MIN(IF((Emplacement=AC$4)*($A25&gt;=Début)*($A25&lt;=Fin),ROW(Emplacement)))-1),"")</f>
        <v/>
      </c>
      <c r="AD25" s="32" t="str">
        <f t="array" aca="1" ref="AD25" ca="1">IF(SUMPRODUCT(($A25&gt;=Début)*($A25&lt;=Fin)*(Emplacement=AD$4))&gt;0,INDEX(Emplacement,MIN(IF((Emplacement=AD$4)*($A25&gt;=Début)*($A25&lt;=Fin),ROW(Emplacement)))-1),"")</f>
        <v/>
      </c>
      <c r="AF25" s="86"/>
      <c r="AG25" s="87"/>
      <c r="AH25" s="88"/>
      <c r="AI25" s="89"/>
      <c r="AJ25" s="58"/>
      <c r="AK25" s="59"/>
      <c r="AL25" s="60"/>
      <c r="AM25" s="60"/>
    </row>
    <row r="26" spans="1:51" ht="11.25" customHeight="1" x14ac:dyDescent="0.25">
      <c r="A26" s="12">
        <f t="shared" si="2"/>
        <v>42757</v>
      </c>
      <c r="B26" s="17">
        <f t="shared" si="3"/>
        <v>42757</v>
      </c>
      <c r="C26" s="30" t="str">
        <f t="array" aca="1" ref="C26" ca="1">IF(SUMPRODUCT(($A26&gt;=Début)*($A26&lt;=Fin)*(Emplacement=$K$1)*(Emplacement=C$4))&gt;0,INDEX(Emplacement,MIN(IF((Emplacement=C$4)*($A26&gt;=Début)*($A26&lt;=Fin),ROW(Emplacement)))-1),"")</f>
        <v/>
      </c>
      <c r="D26" s="31" t="str">
        <f t="array" aca="1" ref="D26" ca="1">IF(SUMPRODUCT(($A26&gt;=Début)*($A26&lt;=Fin)*(Emplacement=$K$1)*(Emplacement=D$4))&gt;0,INDEX(Emplacement,MIN(IF((Emplacement=D$4)*($A26&gt;=Début)*($A26&lt;=Fin),ROW(Emplacement)))-1),"")</f>
        <v/>
      </c>
      <c r="E26" s="31" t="str">
        <f t="array" aca="1" ref="E26" ca="1">IF(SUMPRODUCT(($A26&gt;=Début)*($A26&lt;=Fin)*(Emplacement=$K$1)*(Emplacement=E$4))&gt;0,INDEX(Emplacement,MIN(IF((Emplacement=E$4)*($A26&gt;=Début)*($A26&lt;=Fin),ROW(Emplacement)))-1),"")</f>
        <v/>
      </c>
      <c r="F26" s="31" t="str">
        <f t="array" aca="1" ref="F26" ca="1">IF(SUMPRODUCT(($A26&gt;=Début)*($A26&lt;=Fin)*(Emplacement=$K$1)*(Emplacement=F$4))&gt;0,INDEX(Emplacement,MIN(IF((Emplacement=F$4)*($A26&gt;=Début)*($A26&lt;=Fin),ROW(Emplacement)))-1),"")</f>
        <v/>
      </c>
      <c r="G26" s="31" t="str">
        <f t="array" aca="1" ref="G26" ca="1">IF(SUMPRODUCT(($A26&gt;=Début)*($A26&lt;=Fin)*(Emplacement=$K$1)*(Emplacement=G$4))&gt;0,INDEX(Emplacement,MIN(IF((Emplacement=G$4)*($A26&gt;=Début)*($A26&lt;=Fin),ROW(Emplacement)))-1),"")</f>
        <v/>
      </c>
      <c r="H26" s="31" t="str">
        <f t="array" aca="1" ref="H26" ca="1">IF(SUMPRODUCT(($A26&gt;=Début)*($A26&lt;=Fin)*(Emplacement=$K$1)*(Emplacement=H$4))&gt;0,INDEX(Emplacement,MIN(IF((Emplacement=H$4)*($A26&gt;=Début)*($A26&lt;=Fin),ROW(Emplacement)))-1),"")</f>
        <v/>
      </c>
      <c r="I26" s="31" t="str">
        <f t="array" aca="1" ref="I26" ca="1">IF(SUMPRODUCT(($A26&gt;=Début)*($A26&lt;=Fin)*(Emplacement=$K$1)*(Emplacement=I$4))&gt;0,INDEX(Emplacement,MIN(IF((Emplacement=I$4)*($A26&gt;=Début)*($A26&lt;=Fin),ROW(Emplacement)))-1),"")</f>
        <v/>
      </c>
      <c r="J26" s="31" t="str">
        <f t="array" aca="1" ref="J26" ca="1">IF(SUMPRODUCT(($A26&gt;=Début)*($A26&lt;=Fin)*(Emplacement=$K$1)*(Emplacement=J$4))&gt;0,INDEX(Emplacement,MIN(IF((Emplacement=J$4)*($A26&gt;=Début)*($A26&lt;=Fin),ROW(Emplacement)))-1),"")</f>
        <v/>
      </c>
      <c r="K26" s="31" t="str">
        <f t="array" aca="1" ref="K26" ca="1">IF(SUMPRODUCT(($A26&gt;=Début)*($A26&lt;=Fin)*(Emplacement=$K$1)*(Emplacement=K$4))&gt;0,INDEX(Emplacement,MIN(IF((Emplacement=K$4)*($A26&gt;=Début)*($A26&lt;=Fin),ROW(Emplacement)))-1),"")</f>
        <v/>
      </c>
      <c r="L26" s="32" t="str">
        <f t="array" aca="1" ref="L26" ca="1">IF(SUMPRODUCT(($A26&gt;=Début)*($A26&lt;=Fin)*(Emplacement=$K$1)*(Emplacement=L$4))&gt;0,INDEX(Emplacement,MIN(IF((Emplacement=L$4)*($A26&gt;=Début)*($A26&lt;=Fin),ROW(Emplacement)))-1),"")</f>
        <v/>
      </c>
      <c r="O26" s="42"/>
      <c r="S26" s="12">
        <f t="shared" si="0"/>
        <v>42757</v>
      </c>
      <c r="T26" s="17">
        <f t="shared" si="1"/>
        <v>42757</v>
      </c>
      <c r="U26" s="30" t="str">
        <f t="array" aca="1" ref="U26" ca="1">IF(SUMPRODUCT(($A26&gt;=Début)*($A26&lt;=Fin)*(Emplacement=U$4))&gt;0,INDEX(Emplacement,MIN(IF((Emplacement=U$4)*($A26&gt;=Début)*($A26&lt;=Fin),ROW(Emplacement)))-1),"")</f>
        <v/>
      </c>
      <c r="V26" s="31" t="str">
        <f t="array" aca="1" ref="V26" ca="1">IF(SUMPRODUCT(($A26&gt;=Début)*($A26&lt;=Fin)*(Emplacement=V$4))&gt;0,INDEX(Emplacement,MIN(IF((Emplacement=V$4)*($A26&gt;=Début)*($A26&lt;=Fin),ROW(Emplacement)))-1),"")</f>
        <v/>
      </c>
      <c r="W26" s="31" t="str">
        <f t="array" aca="1" ref="W26" ca="1">IF(SUMPRODUCT(($A26&gt;=Début)*($A26&lt;=Fin)*(Emplacement=W$4))&gt;0,INDEX(Emplacement,MIN(IF((Emplacement=W$4)*($A26&gt;=Début)*($A26&lt;=Fin),ROW(Emplacement)))-1),"")</f>
        <v/>
      </c>
      <c r="X26" s="31" t="str">
        <f t="array" aca="1" ref="X26" ca="1">IF(SUMPRODUCT(($A26&gt;=Début)*($A26&lt;=Fin)*(Emplacement=X$4))&gt;0,INDEX(Emplacement,MIN(IF((Emplacement=X$4)*($A26&gt;=Début)*($A26&lt;=Fin),ROW(Emplacement)))-1),"")</f>
        <v/>
      </c>
      <c r="Y26" s="31" t="str">
        <f t="array" aca="1" ref="Y26" ca="1">IF(SUMPRODUCT(($A26&gt;=Début)*($A26&lt;=Fin)*(Emplacement=Y$4))&gt;0,INDEX(Emplacement,MIN(IF((Emplacement=Y$4)*($A26&gt;=Début)*($A26&lt;=Fin),ROW(Emplacement)))-1),"")</f>
        <v/>
      </c>
      <c r="Z26" s="31" t="str">
        <f t="array" aca="1" ref="Z26" ca="1">IF(SUMPRODUCT(($A26&gt;=Début)*($A26&lt;=Fin)*(Emplacement=Z$4))&gt;0,INDEX(Emplacement,MIN(IF((Emplacement=Z$4)*($A26&gt;=Début)*($A26&lt;=Fin),ROW(Emplacement)))-1),"")</f>
        <v/>
      </c>
      <c r="AA26" s="31" t="str">
        <f t="array" aca="1" ref="AA26" ca="1">IF(SUMPRODUCT(($A26&gt;=Début)*($A26&lt;=Fin)*(Emplacement=AA$4))&gt;0,INDEX(Emplacement,MIN(IF((Emplacement=AA$4)*($A26&gt;=Début)*($A26&lt;=Fin),ROW(Emplacement)))-1),"")</f>
        <v/>
      </c>
      <c r="AB26" s="31" t="str">
        <f t="array" aca="1" ref="AB26" ca="1">IF(SUMPRODUCT(($A26&gt;=Début)*($A26&lt;=Fin)*(Emplacement=AB$4))&gt;0,INDEX(Emplacement,MIN(IF((Emplacement=AB$4)*($A26&gt;=Début)*($A26&lt;=Fin),ROW(Emplacement)))-1),"")</f>
        <v/>
      </c>
      <c r="AC26" s="31" t="str">
        <f t="array" aca="1" ref="AC26" ca="1">IF(SUMPRODUCT(($A26&gt;=Début)*($A26&lt;=Fin)*(Emplacement=AC$4))&gt;0,INDEX(Emplacement,MIN(IF((Emplacement=AC$4)*($A26&gt;=Début)*($A26&lt;=Fin),ROW(Emplacement)))-1),"")</f>
        <v/>
      </c>
      <c r="AD26" s="32" t="str">
        <f t="array" aca="1" ref="AD26" ca="1">IF(SUMPRODUCT(($A26&gt;=Début)*($A26&lt;=Fin)*(Emplacement=AD$4))&gt;0,INDEX(Emplacement,MIN(IF((Emplacement=AD$4)*($A26&gt;=Début)*($A26&lt;=Fin),ROW(Emplacement)))-1),"")</f>
        <v/>
      </c>
      <c r="AF26" s="86"/>
      <c r="AG26" s="87"/>
      <c r="AH26" s="88"/>
      <c r="AI26" s="89"/>
      <c r="AJ26" s="58"/>
      <c r="AK26" s="59"/>
      <c r="AL26" s="60"/>
      <c r="AM26" s="60"/>
    </row>
    <row r="27" spans="1:51" ht="11.25" customHeight="1" x14ac:dyDescent="0.25">
      <c r="A27" s="12">
        <f t="shared" si="2"/>
        <v>42758</v>
      </c>
      <c r="B27" s="17">
        <f t="shared" si="3"/>
        <v>42758</v>
      </c>
      <c r="C27" s="30" t="str">
        <f t="array" aca="1" ref="C27" ca="1">IF(SUMPRODUCT(($A27&gt;=Début)*($A27&lt;=Fin)*(Emplacement=$K$1)*(Emplacement=C$4))&gt;0,INDEX(Emplacement,MIN(IF((Emplacement=C$4)*($A27&gt;=Début)*($A27&lt;=Fin),ROW(Emplacement)))-1),"")</f>
        <v/>
      </c>
      <c r="D27" s="31" t="str">
        <f t="array" aca="1" ref="D27" ca="1">IF(SUMPRODUCT(($A27&gt;=Début)*($A27&lt;=Fin)*(Emplacement=$K$1)*(Emplacement=D$4))&gt;0,INDEX(Emplacement,MIN(IF((Emplacement=D$4)*($A27&gt;=Début)*($A27&lt;=Fin),ROW(Emplacement)))-1),"")</f>
        <v/>
      </c>
      <c r="E27" s="31" t="str">
        <f t="array" aca="1" ref="E27" ca="1">IF(SUMPRODUCT(($A27&gt;=Début)*($A27&lt;=Fin)*(Emplacement=$K$1)*(Emplacement=E$4))&gt;0,INDEX(Emplacement,MIN(IF((Emplacement=E$4)*($A27&gt;=Début)*($A27&lt;=Fin),ROW(Emplacement)))-1),"")</f>
        <v/>
      </c>
      <c r="F27" s="31" t="str">
        <f t="array" aca="1" ref="F27" ca="1">IF(SUMPRODUCT(($A27&gt;=Début)*($A27&lt;=Fin)*(Emplacement=$K$1)*(Emplacement=F$4))&gt;0,INDEX(Emplacement,MIN(IF((Emplacement=F$4)*($A27&gt;=Début)*($A27&lt;=Fin),ROW(Emplacement)))-1),"")</f>
        <v/>
      </c>
      <c r="G27" s="31" t="str">
        <f t="array" aca="1" ref="G27" ca="1">IF(SUMPRODUCT(($A27&gt;=Début)*($A27&lt;=Fin)*(Emplacement=$K$1)*(Emplacement=G$4))&gt;0,INDEX(Emplacement,MIN(IF((Emplacement=G$4)*($A27&gt;=Début)*($A27&lt;=Fin),ROW(Emplacement)))-1),"")</f>
        <v/>
      </c>
      <c r="H27" s="31" t="str">
        <f t="array" aca="1" ref="H27" ca="1">IF(SUMPRODUCT(($A27&gt;=Début)*($A27&lt;=Fin)*(Emplacement=$K$1)*(Emplacement=H$4))&gt;0,INDEX(Emplacement,MIN(IF((Emplacement=H$4)*($A27&gt;=Début)*($A27&lt;=Fin),ROW(Emplacement)))-1),"")</f>
        <v/>
      </c>
      <c r="I27" s="31" t="str">
        <f t="array" aca="1" ref="I27" ca="1">IF(SUMPRODUCT(($A27&gt;=Début)*($A27&lt;=Fin)*(Emplacement=$K$1)*(Emplacement=I$4))&gt;0,INDEX(Emplacement,MIN(IF((Emplacement=I$4)*($A27&gt;=Début)*($A27&lt;=Fin),ROW(Emplacement)))-1),"")</f>
        <v/>
      </c>
      <c r="J27" s="31" t="str">
        <f t="array" aca="1" ref="J27" ca="1">IF(SUMPRODUCT(($A27&gt;=Début)*($A27&lt;=Fin)*(Emplacement=$K$1)*(Emplacement=J$4))&gt;0,INDEX(Emplacement,MIN(IF((Emplacement=J$4)*($A27&gt;=Début)*($A27&lt;=Fin),ROW(Emplacement)))-1),"")</f>
        <v/>
      </c>
      <c r="K27" s="31" t="str">
        <f t="array" aca="1" ref="K27" ca="1">IF(SUMPRODUCT(($A27&gt;=Début)*($A27&lt;=Fin)*(Emplacement=$K$1)*(Emplacement=K$4))&gt;0,INDEX(Emplacement,MIN(IF((Emplacement=K$4)*($A27&gt;=Début)*($A27&lt;=Fin),ROW(Emplacement)))-1),"")</f>
        <v/>
      </c>
      <c r="L27" s="32" t="str">
        <f t="array" aca="1" ref="L27" ca="1">IF(SUMPRODUCT(($A27&gt;=Début)*($A27&lt;=Fin)*(Emplacement=$K$1)*(Emplacement=L$4))&gt;0,INDEX(Emplacement,MIN(IF((Emplacement=L$4)*($A27&gt;=Début)*($A27&lt;=Fin),ROW(Emplacement)))-1),"")</f>
        <v/>
      </c>
      <c r="S27" s="12">
        <f t="shared" si="0"/>
        <v>42758</v>
      </c>
      <c r="T27" s="17">
        <f t="shared" si="1"/>
        <v>42758</v>
      </c>
      <c r="U27" s="30" t="str">
        <f t="array" aca="1" ref="U27" ca="1">IF(SUMPRODUCT(($A27&gt;=Début)*($A27&lt;=Fin)*(Emplacement=U$4))&gt;0,INDEX(Emplacement,MIN(IF((Emplacement=U$4)*($A27&gt;=Début)*($A27&lt;=Fin),ROW(Emplacement)))-1),"")</f>
        <v/>
      </c>
      <c r="V27" s="31" t="str">
        <f t="array" aca="1" ref="V27" ca="1">IF(SUMPRODUCT(($A27&gt;=Début)*($A27&lt;=Fin)*(Emplacement=V$4))&gt;0,INDEX(Emplacement,MIN(IF((Emplacement=V$4)*($A27&gt;=Début)*($A27&lt;=Fin),ROW(Emplacement)))-1),"")</f>
        <v/>
      </c>
      <c r="W27" s="31" t="str">
        <f t="array" aca="1" ref="W27" ca="1">IF(SUMPRODUCT(($A27&gt;=Début)*($A27&lt;=Fin)*(Emplacement=W$4))&gt;0,INDEX(Emplacement,MIN(IF((Emplacement=W$4)*($A27&gt;=Début)*($A27&lt;=Fin),ROW(Emplacement)))-1),"")</f>
        <v/>
      </c>
      <c r="X27" s="31" t="str">
        <f t="array" aca="1" ref="X27" ca="1">IF(SUMPRODUCT(($A27&gt;=Début)*($A27&lt;=Fin)*(Emplacement=X$4))&gt;0,INDEX(Emplacement,MIN(IF((Emplacement=X$4)*($A27&gt;=Début)*($A27&lt;=Fin),ROW(Emplacement)))-1),"")</f>
        <v/>
      </c>
      <c r="Y27" s="31" t="str">
        <f t="array" aca="1" ref="Y27" ca="1">IF(SUMPRODUCT(($A27&gt;=Début)*($A27&lt;=Fin)*(Emplacement=Y$4))&gt;0,INDEX(Emplacement,MIN(IF((Emplacement=Y$4)*($A27&gt;=Début)*($A27&lt;=Fin),ROW(Emplacement)))-1),"")</f>
        <v/>
      </c>
      <c r="Z27" s="31" t="str">
        <f t="array" aca="1" ref="Z27" ca="1">IF(SUMPRODUCT(($A27&gt;=Début)*($A27&lt;=Fin)*(Emplacement=Z$4))&gt;0,INDEX(Emplacement,MIN(IF((Emplacement=Z$4)*($A27&gt;=Début)*($A27&lt;=Fin),ROW(Emplacement)))-1),"")</f>
        <v/>
      </c>
      <c r="AA27" s="31" t="str">
        <f t="array" aca="1" ref="AA27" ca="1">IF(SUMPRODUCT(($A27&gt;=Début)*($A27&lt;=Fin)*(Emplacement=AA$4))&gt;0,INDEX(Emplacement,MIN(IF((Emplacement=AA$4)*($A27&gt;=Début)*($A27&lt;=Fin),ROW(Emplacement)))-1),"")</f>
        <v/>
      </c>
      <c r="AB27" s="31" t="str">
        <f t="array" aca="1" ref="AB27" ca="1">IF(SUMPRODUCT(($A27&gt;=Début)*($A27&lt;=Fin)*(Emplacement=AB$4))&gt;0,INDEX(Emplacement,MIN(IF((Emplacement=AB$4)*($A27&gt;=Début)*($A27&lt;=Fin),ROW(Emplacement)))-1),"")</f>
        <v/>
      </c>
      <c r="AC27" s="31" t="str">
        <f t="array" aca="1" ref="AC27" ca="1">IF(SUMPRODUCT(($A27&gt;=Début)*($A27&lt;=Fin)*(Emplacement=AC$4))&gt;0,INDEX(Emplacement,MIN(IF((Emplacement=AC$4)*($A27&gt;=Début)*($A27&lt;=Fin),ROW(Emplacement)))-1),"")</f>
        <v/>
      </c>
      <c r="AD27" s="32" t="str">
        <f t="array" aca="1" ref="AD27" ca="1">IF(SUMPRODUCT(($A27&gt;=Début)*($A27&lt;=Fin)*(Emplacement=AD$4))&gt;0,INDEX(Emplacement,MIN(IF((Emplacement=AD$4)*($A27&gt;=Début)*($A27&lt;=Fin),ROW(Emplacement)))-1),"")</f>
        <v/>
      </c>
      <c r="AF27" s="91"/>
      <c r="AG27" s="87"/>
      <c r="AH27" s="88"/>
      <c r="AI27" s="89"/>
      <c r="AJ27" s="58"/>
      <c r="AK27" s="59"/>
      <c r="AL27" s="60"/>
      <c r="AM27" s="60"/>
    </row>
    <row r="28" spans="1:51" ht="11.25" customHeight="1" x14ac:dyDescent="0.25">
      <c r="A28" s="12">
        <f t="shared" si="2"/>
        <v>42759</v>
      </c>
      <c r="B28" s="17">
        <f t="shared" si="3"/>
        <v>42759</v>
      </c>
      <c r="C28" s="30" t="str">
        <f t="array" aca="1" ref="C28" ca="1">IF(SUMPRODUCT(($A28&gt;=Début)*($A28&lt;=Fin)*(Emplacement=$K$1)*(Emplacement=C$4))&gt;0,INDEX(Emplacement,MIN(IF((Emplacement=C$4)*($A28&gt;=Début)*($A28&lt;=Fin),ROW(Emplacement)))-1),"")</f>
        <v/>
      </c>
      <c r="D28" s="31" t="str">
        <f t="array" aca="1" ref="D28" ca="1">IF(SUMPRODUCT(($A28&gt;=Début)*($A28&lt;=Fin)*(Emplacement=$K$1)*(Emplacement=D$4))&gt;0,INDEX(Emplacement,MIN(IF((Emplacement=D$4)*($A28&gt;=Début)*($A28&lt;=Fin),ROW(Emplacement)))-1),"")</f>
        <v/>
      </c>
      <c r="E28" s="31" t="str">
        <f t="array" aca="1" ref="E28" ca="1">IF(SUMPRODUCT(($A28&gt;=Début)*($A28&lt;=Fin)*(Emplacement=$K$1)*(Emplacement=E$4))&gt;0,INDEX(Emplacement,MIN(IF((Emplacement=E$4)*($A28&gt;=Début)*($A28&lt;=Fin),ROW(Emplacement)))-1),"")</f>
        <v/>
      </c>
      <c r="F28" s="31" t="str">
        <f t="array" aca="1" ref="F28" ca="1">IF(SUMPRODUCT(($A28&gt;=Début)*($A28&lt;=Fin)*(Emplacement=$K$1)*(Emplacement=F$4))&gt;0,INDEX(Emplacement,MIN(IF((Emplacement=F$4)*($A28&gt;=Début)*($A28&lt;=Fin),ROW(Emplacement)))-1),"")</f>
        <v/>
      </c>
      <c r="G28" s="31" t="str">
        <f t="array" aca="1" ref="G28" ca="1">IF(SUMPRODUCT(($A28&gt;=Début)*($A28&lt;=Fin)*(Emplacement=$K$1)*(Emplacement=G$4))&gt;0,INDEX(Emplacement,MIN(IF((Emplacement=G$4)*($A28&gt;=Début)*($A28&lt;=Fin),ROW(Emplacement)))-1),"")</f>
        <v/>
      </c>
      <c r="H28" s="31" t="str">
        <f t="array" aca="1" ref="H28" ca="1">IF(SUMPRODUCT(($A28&gt;=Début)*($A28&lt;=Fin)*(Emplacement=$K$1)*(Emplacement=H$4))&gt;0,INDEX(Emplacement,MIN(IF((Emplacement=H$4)*($A28&gt;=Début)*($A28&lt;=Fin),ROW(Emplacement)))-1),"")</f>
        <v/>
      </c>
      <c r="I28" s="31" t="str">
        <f t="array" aca="1" ref="I28" ca="1">IF(SUMPRODUCT(($A28&gt;=Début)*($A28&lt;=Fin)*(Emplacement=$K$1)*(Emplacement=I$4))&gt;0,INDEX(Emplacement,MIN(IF((Emplacement=I$4)*($A28&gt;=Début)*($A28&lt;=Fin),ROW(Emplacement)))-1),"")</f>
        <v/>
      </c>
      <c r="J28" s="31" t="str">
        <f t="array" aca="1" ref="J28" ca="1">IF(SUMPRODUCT(($A28&gt;=Début)*($A28&lt;=Fin)*(Emplacement=$K$1)*(Emplacement=J$4))&gt;0,INDEX(Emplacement,MIN(IF((Emplacement=J$4)*($A28&gt;=Début)*($A28&lt;=Fin),ROW(Emplacement)))-1),"")</f>
        <v/>
      </c>
      <c r="K28" s="31" t="str">
        <f t="array" aca="1" ref="K28" ca="1">IF(SUMPRODUCT(($A28&gt;=Début)*($A28&lt;=Fin)*(Emplacement=$K$1)*(Emplacement=K$4))&gt;0,INDEX(Emplacement,MIN(IF((Emplacement=K$4)*($A28&gt;=Début)*($A28&lt;=Fin),ROW(Emplacement)))-1),"")</f>
        <v/>
      </c>
      <c r="L28" s="32" t="str">
        <f t="array" aca="1" ref="L28" ca="1">IF(SUMPRODUCT(($A28&gt;=Début)*($A28&lt;=Fin)*(Emplacement=$K$1)*(Emplacement=L$4))&gt;0,INDEX(Emplacement,MIN(IF((Emplacement=L$4)*($A28&gt;=Début)*($A28&lt;=Fin),ROW(Emplacement)))-1),"")</f>
        <v/>
      </c>
      <c r="S28" s="12">
        <f t="shared" si="0"/>
        <v>42759</v>
      </c>
      <c r="T28" s="17">
        <f t="shared" si="1"/>
        <v>42759</v>
      </c>
      <c r="U28" s="30" t="str">
        <f t="array" aca="1" ref="U28" ca="1">IF(SUMPRODUCT(($A28&gt;=Début)*($A28&lt;=Fin)*(Emplacement=U$4))&gt;0,INDEX(Emplacement,MIN(IF((Emplacement=U$4)*($A28&gt;=Début)*($A28&lt;=Fin),ROW(Emplacement)))-1),"")</f>
        <v/>
      </c>
      <c r="V28" s="31" t="str">
        <f t="array" aca="1" ref="V28" ca="1">IF(SUMPRODUCT(($A28&gt;=Début)*($A28&lt;=Fin)*(Emplacement=V$4))&gt;0,INDEX(Emplacement,MIN(IF((Emplacement=V$4)*($A28&gt;=Début)*($A28&lt;=Fin),ROW(Emplacement)))-1),"")</f>
        <v/>
      </c>
      <c r="W28" s="31" t="str">
        <f t="array" aca="1" ref="W28" ca="1">IF(SUMPRODUCT(($A28&gt;=Début)*($A28&lt;=Fin)*(Emplacement=W$4))&gt;0,INDEX(Emplacement,MIN(IF((Emplacement=W$4)*($A28&gt;=Début)*($A28&lt;=Fin),ROW(Emplacement)))-1),"")</f>
        <v/>
      </c>
      <c r="X28" s="31" t="str">
        <f t="array" aca="1" ref="X28" ca="1">IF(SUMPRODUCT(($A28&gt;=Début)*($A28&lt;=Fin)*(Emplacement=X$4))&gt;0,INDEX(Emplacement,MIN(IF((Emplacement=X$4)*($A28&gt;=Début)*($A28&lt;=Fin),ROW(Emplacement)))-1),"")</f>
        <v/>
      </c>
      <c r="Y28" s="31" t="str">
        <f t="array" aca="1" ref="Y28" ca="1">IF(SUMPRODUCT(($A28&gt;=Début)*($A28&lt;=Fin)*(Emplacement=Y$4))&gt;0,INDEX(Emplacement,MIN(IF((Emplacement=Y$4)*($A28&gt;=Début)*($A28&lt;=Fin),ROW(Emplacement)))-1),"")</f>
        <v/>
      </c>
      <c r="Z28" s="31" t="str">
        <f t="array" aca="1" ref="Z28" ca="1">IF(SUMPRODUCT(($A28&gt;=Début)*($A28&lt;=Fin)*(Emplacement=Z$4))&gt;0,INDEX(Emplacement,MIN(IF((Emplacement=Z$4)*($A28&gt;=Début)*($A28&lt;=Fin),ROW(Emplacement)))-1),"")</f>
        <v/>
      </c>
      <c r="AA28" s="31" t="str">
        <f t="array" aca="1" ref="AA28" ca="1">IF(SUMPRODUCT(($A28&gt;=Début)*($A28&lt;=Fin)*(Emplacement=AA$4))&gt;0,INDEX(Emplacement,MIN(IF((Emplacement=AA$4)*($A28&gt;=Début)*($A28&lt;=Fin),ROW(Emplacement)))-1),"")</f>
        <v/>
      </c>
      <c r="AB28" s="31" t="str">
        <f t="array" aca="1" ref="AB28" ca="1">IF(SUMPRODUCT(($A28&gt;=Début)*($A28&lt;=Fin)*(Emplacement=AB$4))&gt;0,INDEX(Emplacement,MIN(IF((Emplacement=AB$4)*($A28&gt;=Début)*($A28&lt;=Fin),ROW(Emplacement)))-1),"")</f>
        <v/>
      </c>
      <c r="AC28" s="31" t="str">
        <f t="array" aca="1" ref="AC28" ca="1">IF(SUMPRODUCT(($A28&gt;=Début)*($A28&lt;=Fin)*(Emplacement=AC$4))&gt;0,INDEX(Emplacement,MIN(IF((Emplacement=AC$4)*($A28&gt;=Début)*($A28&lt;=Fin),ROW(Emplacement)))-1),"")</f>
        <v/>
      </c>
      <c r="AD28" s="32" t="str">
        <f t="array" aca="1" ref="AD28" ca="1">IF(SUMPRODUCT(($A28&gt;=Début)*($A28&lt;=Fin)*(Emplacement=AD$4))&gt;0,INDEX(Emplacement,MIN(IF((Emplacement=AD$4)*($A28&gt;=Début)*($A28&lt;=Fin),ROW(Emplacement)))-1),"")</f>
        <v/>
      </c>
      <c r="AF28" s="86"/>
      <c r="AG28" s="87"/>
      <c r="AH28" s="88"/>
      <c r="AI28" s="89"/>
      <c r="AJ28" s="58"/>
      <c r="AK28" s="59"/>
      <c r="AL28" s="60"/>
      <c r="AM28" s="60"/>
    </row>
    <row r="29" spans="1:51" ht="11.25" customHeight="1" x14ac:dyDescent="0.25">
      <c r="A29" s="12">
        <f t="shared" si="2"/>
        <v>42760</v>
      </c>
      <c r="B29" s="17">
        <f t="shared" si="3"/>
        <v>42760</v>
      </c>
      <c r="C29" s="30" t="str">
        <f t="array" aca="1" ref="C29" ca="1">IF(SUMPRODUCT(($A29&gt;=Début)*($A29&lt;=Fin)*(Emplacement=$K$1)*(Emplacement=C$4))&gt;0,INDEX(Emplacement,MIN(IF((Emplacement=C$4)*($A29&gt;=Début)*($A29&lt;=Fin),ROW(Emplacement)))-1),"")</f>
        <v/>
      </c>
      <c r="D29" s="31" t="str">
        <f t="array" aca="1" ref="D29" ca="1">IF(SUMPRODUCT(($A29&gt;=Début)*($A29&lt;=Fin)*(Emplacement=$K$1)*(Emplacement=D$4))&gt;0,INDEX(Emplacement,MIN(IF((Emplacement=D$4)*($A29&gt;=Début)*($A29&lt;=Fin),ROW(Emplacement)))-1),"")</f>
        <v/>
      </c>
      <c r="E29" s="31" t="str">
        <f t="array" aca="1" ref="E29" ca="1">IF(SUMPRODUCT(($A29&gt;=Début)*($A29&lt;=Fin)*(Emplacement=$K$1)*(Emplacement=E$4))&gt;0,INDEX(Emplacement,MIN(IF((Emplacement=E$4)*($A29&gt;=Début)*($A29&lt;=Fin),ROW(Emplacement)))-1),"")</f>
        <v/>
      </c>
      <c r="F29" s="31" t="str">
        <f t="array" aca="1" ref="F29" ca="1">IF(SUMPRODUCT(($A29&gt;=Début)*($A29&lt;=Fin)*(Emplacement=$K$1)*(Emplacement=F$4))&gt;0,INDEX(Emplacement,MIN(IF((Emplacement=F$4)*($A29&gt;=Début)*($A29&lt;=Fin),ROW(Emplacement)))-1),"")</f>
        <v/>
      </c>
      <c r="G29" s="31" t="str">
        <f t="array" aca="1" ref="G29" ca="1">IF(SUMPRODUCT(($A29&gt;=Début)*($A29&lt;=Fin)*(Emplacement=$K$1)*(Emplacement=G$4))&gt;0,INDEX(Emplacement,MIN(IF((Emplacement=G$4)*($A29&gt;=Début)*($A29&lt;=Fin),ROW(Emplacement)))-1),"")</f>
        <v/>
      </c>
      <c r="H29" s="31" t="str">
        <f t="array" aca="1" ref="H29" ca="1">IF(SUMPRODUCT(($A29&gt;=Début)*($A29&lt;=Fin)*(Emplacement=$K$1)*(Emplacement=H$4))&gt;0,INDEX(Emplacement,MIN(IF((Emplacement=H$4)*($A29&gt;=Début)*($A29&lt;=Fin),ROW(Emplacement)))-1),"")</f>
        <v/>
      </c>
      <c r="I29" s="31" t="str">
        <f t="array" aca="1" ref="I29" ca="1">IF(SUMPRODUCT(($A29&gt;=Début)*($A29&lt;=Fin)*(Emplacement=$K$1)*(Emplacement=I$4))&gt;0,INDEX(Emplacement,MIN(IF((Emplacement=I$4)*($A29&gt;=Début)*($A29&lt;=Fin),ROW(Emplacement)))-1),"")</f>
        <v/>
      </c>
      <c r="J29" s="31" t="str">
        <f t="array" aca="1" ref="J29" ca="1">IF(SUMPRODUCT(($A29&gt;=Début)*($A29&lt;=Fin)*(Emplacement=$K$1)*(Emplacement=J$4))&gt;0,INDEX(Emplacement,MIN(IF((Emplacement=J$4)*($A29&gt;=Début)*($A29&lt;=Fin),ROW(Emplacement)))-1),"")</f>
        <v/>
      </c>
      <c r="K29" s="31" t="str">
        <f t="array" aca="1" ref="K29" ca="1">IF(SUMPRODUCT(($A29&gt;=Début)*($A29&lt;=Fin)*(Emplacement=$K$1)*(Emplacement=K$4))&gt;0,INDEX(Emplacement,MIN(IF((Emplacement=K$4)*($A29&gt;=Début)*($A29&lt;=Fin),ROW(Emplacement)))-1),"")</f>
        <v/>
      </c>
      <c r="L29" s="32" t="str">
        <f t="array" aca="1" ref="L29" ca="1">IF(SUMPRODUCT(($A29&gt;=Début)*($A29&lt;=Fin)*(Emplacement=$K$1)*(Emplacement=L$4))&gt;0,INDEX(Emplacement,MIN(IF((Emplacement=L$4)*($A29&gt;=Début)*($A29&lt;=Fin),ROW(Emplacement)))-1),"")</f>
        <v/>
      </c>
      <c r="S29" s="12">
        <f t="shared" si="0"/>
        <v>42760</v>
      </c>
      <c r="T29" s="17">
        <f t="shared" si="1"/>
        <v>42760</v>
      </c>
      <c r="U29" s="30" t="str">
        <f t="array" aca="1" ref="U29" ca="1">IF(SUMPRODUCT(($A29&gt;=Début)*($A29&lt;=Fin)*(Emplacement=U$4))&gt;0,INDEX(Emplacement,MIN(IF((Emplacement=U$4)*($A29&gt;=Début)*($A29&lt;=Fin),ROW(Emplacement)))-1),"")</f>
        <v/>
      </c>
      <c r="V29" s="31" t="str">
        <f t="array" aca="1" ref="V29" ca="1">IF(SUMPRODUCT(($A29&gt;=Début)*($A29&lt;=Fin)*(Emplacement=V$4))&gt;0,INDEX(Emplacement,MIN(IF((Emplacement=V$4)*($A29&gt;=Début)*($A29&lt;=Fin),ROW(Emplacement)))-1),"")</f>
        <v/>
      </c>
      <c r="W29" s="31" t="str">
        <f t="array" aca="1" ref="W29" ca="1">IF(SUMPRODUCT(($A29&gt;=Début)*($A29&lt;=Fin)*(Emplacement=W$4))&gt;0,INDEX(Emplacement,MIN(IF((Emplacement=W$4)*($A29&gt;=Début)*($A29&lt;=Fin),ROW(Emplacement)))-1),"")</f>
        <v/>
      </c>
      <c r="X29" s="31" t="str">
        <f t="array" aca="1" ref="X29" ca="1">IF(SUMPRODUCT(($A29&gt;=Début)*($A29&lt;=Fin)*(Emplacement=X$4))&gt;0,INDEX(Emplacement,MIN(IF((Emplacement=X$4)*($A29&gt;=Début)*($A29&lt;=Fin),ROW(Emplacement)))-1),"")</f>
        <v/>
      </c>
      <c r="Y29" s="31" t="str">
        <f t="array" aca="1" ref="Y29" ca="1">IF(SUMPRODUCT(($A29&gt;=Début)*($A29&lt;=Fin)*(Emplacement=Y$4))&gt;0,INDEX(Emplacement,MIN(IF((Emplacement=Y$4)*($A29&gt;=Début)*($A29&lt;=Fin),ROW(Emplacement)))-1),"")</f>
        <v/>
      </c>
      <c r="Z29" s="31" t="str">
        <f t="array" aca="1" ref="Z29" ca="1">IF(SUMPRODUCT(($A29&gt;=Début)*($A29&lt;=Fin)*(Emplacement=Z$4))&gt;0,INDEX(Emplacement,MIN(IF((Emplacement=Z$4)*($A29&gt;=Début)*($A29&lt;=Fin),ROW(Emplacement)))-1),"")</f>
        <v/>
      </c>
      <c r="AA29" s="31" t="str">
        <f t="array" aca="1" ref="AA29" ca="1">IF(SUMPRODUCT(($A29&gt;=Début)*($A29&lt;=Fin)*(Emplacement=AA$4))&gt;0,INDEX(Emplacement,MIN(IF((Emplacement=AA$4)*($A29&gt;=Début)*($A29&lt;=Fin),ROW(Emplacement)))-1),"")</f>
        <v/>
      </c>
      <c r="AB29" s="31" t="str">
        <f t="array" aca="1" ref="AB29" ca="1">IF(SUMPRODUCT(($A29&gt;=Début)*($A29&lt;=Fin)*(Emplacement=AB$4))&gt;0,INDEX(Emplacement,MIN(IF((Emplacement=AB$4)*($A29&gt;=Début)*($A29&lt;=Fin),ROW(Emplacement)))-1),"")</f>
        <v/>
      </c>
      <c r="AC29" s="31" t="str">
        <f t="array" aca="1" ref="AC29" ca="1">IF(SUMPRODUCT(($A29&gt;=Début)*($A29&lt;=Fin)*(Emplacement=AC$4))&gt;0,INDEX(Emplacement,MIN(IF((Emplacement=AC$4)*($A29&gt;=Début)*($A29&lt;=Fin),ROW(Emplacement)))-1),"")</f>
        <v/>
      </c>
      <c r="AD29" s="32" t="str">
        <f t="array" aca="1" ref="AD29" ca="1">IF(SUMPRODUCT(($A29&gt;=Début)*($A29&lt;=Fin)*(Emplacement=AD$4))&gt;0,INDEX(Emplacement,MIN(IF((Emplacement=AD$4)*($A29&gt;=Début)*($A29&lt;=Fin),ROW(Emplacement)))-1),"")</f>
        <v/>
      </c>
      <c r="AF29" s="86"/>
      <c r="AG29" s="87"/>
      <c r="AH29" s="88"/>
      <c r="AI29" s="89"/>
      <c r="AJ29" s="58"/>
      <c r="AK29" s="59"/>
      <c r="AL29" s="60"/>
      <c r="AM29" s="60"/>
    </row>
    <row r="30" spans="1:51" ht="11.25" customHeight="1" x14ac:dyDescent="0.25">
      <c r="A30" s="12">
        <f t="shared" si="2"/>
        <v>42761</v>
      </c>
      <c r="B30" s="17">
        <f t="shared" si="3"/>
        <v>42761</v>
      </c>
      <c r="C30" s="30" t="str">
        <f t="array" aca="1" ref="C30" ca="1">IF(SUMPRODUCT(($A30&gt;=Début)*($A30&lt;=Fin)*(Emplacement=$K$1)*(Emplacement=C$4))&gt;0,INDEX(Emplacement,MIN(IF((Emplacement=C$4)*($A30&gt;=Début)*($A30&lt;=Fin),ROW(Emplacement)))-1),"")</f>
        <v/>
      </c>
      <c r="D30" s="31" t="str">
        <f t="array" aca="1" ref="D30" ca="1">IF(SUMPRODUCT(($A30&gt;=Début)*($A30&lt;=Fin)*(Emplacement=$K$1)*(Emplacement=D$4))&gt;0,INDEX(Emplacement,MIN(IF((Emplacement=D$4)*($A30&gt;=Début)*($A30&lt;=Fin),ROW(Emplacement)))-1),"")</f>
        <v/>
      </c>
      <c r="E30" s="31" t="str">
        <f t="array" aca="1" ref="E30" ca="1">IF(SUMPRODUCT(($A30&gt;=Début)*($A30&lt;=Fin)*(Emplacement=$K$1)*(Emplacement=E$4))&gt;0,INDEX(Emplacement,MIN(IF((Emplacement=E$4)*($A30&gt;=Début)*($A30&lt;=Fin),ROW(Emplacement)))-1),"")</f>
        <v/>
      </c>
      <c r="F30" s="31" t="str">
        <f t="array" aca="1" ref="F30" ca="1">IF(SUMPRODUCT(($A30&gt;=Début)*($A30&lt;=Fin)*(Emplacement=$K$1)*(Emplacement=F$4))&gt;0,INDEX(Emplacement,MIN(IF((Emplacement=F$4)*($A30&gt;=Début)*($A30&lt;=Fin),ROW(Emplacement)))-1),"")</f>
        <v/>
      </c>
      <c r="G30" s="31" t="str">
        <f t="array" aca="1" ref="G30" ca="1">IF(SUMPRODUCT(($A30&gt;=Début)*($A30&lt;=Fin)*(Emplacement=$K$1)*(Emplacement=G$4))&gt;0,INDEX(Emplacement,MIN(IF((Emplacement=G$4)*($A30&gt;=Début)*($A30&lt;=Fin),ROW(Emplacement)))-1),"")</f>
        <v/>
      </c>
      <c r="H30" s="31" t="str">
        <f t="array" aca="1" ref="H30" ca="1">IF(SUMPRODUCT(($A30&gt;=Début)*($A30&lt;=Fin)*(Emplacement=$K$1)*(Emplacement=H$4))&gt;0,INDEX(Emplacement,MIN(IF((Emplacement=H$4)*($A30&gt;=Début)*($A30&lt;=Fin),ROW(Emplacement)))-1),"")</f>
        <v/>
      </c>
      <c r="I30" s="31" t="str">
        <f t="array" aca="1" ref="I30" ca="1">IF(SUMPRODUCT(($A30&gt;=Début)*($A30&lt;=Fin)*(Emplacement=$K$1)*(Emplacement=I$4))&gt;0,INDEX(Emplacement,MIN(IF((Emplacement=I$4)*($A30&gt;=Début)*($A30&lt;=Fin),ROW(Emplacement)))-1),"")</f>
        <v/>
      </c>
      <c r="J30" s="31" t="str">
        <f t="array" aca="1" ref="J30" ca="1">IF(SUMPRODUCT(($A30&gt;=Début)*($A30&lt;=Fin)*(Emplacement=$K$1)*(Emplacement=J$4))&gt;0,INDEX(Emplacement,MIN(IF((Emplacement=J$4)*($A30&gt;=Début)*($A30&lt;=Fin),ROW(Emplacement)))-1),"")</f>
        <v/>
      </c>
      <c r="K30" s="31" t="str">
        <f t="array" aca="1" ref="K30" ca="1">IF(SUMPRODUCT(($A30&gt;=Début)*($A30&lt;=Fin)*(Emplacement=$K$1)*(Emplacement=K$4))&gt;0,INDEX(Emplacement,MIN(IF((Emplacement=K$4)*($A30&gt;=Début)*($A30&lt;=Fin),ROW(Emplacement)))-1),"")</f>
        <v/>
      </c>
      <c r="L30" s="32" t="str">
        <f t="array" aca="1" ref="L30" ca="1">IF(SUMPRODUCT(($A30&gt;=Début)*($A30&lt;=Fin)*(Emplacement=$K$1)*(Emplacement=L$4))&gt;0,INDEX(Emplacement,MIN(IF((Emplacement=L$4)*($A30&gt;=Début)*($A30&lt;=Fin),ROW(Emplacement)))-1),"")</f>
        <v/>
      </c>
      <c r="S30" s="12">
        <f t="shared" si="0"/>
        <v>42761</v>
      </c>
      <c r="T30" s="17">
        <f t="shared" si="1"/>
        <v>42761</v>
      </c>
      <c r="U30" s="30" t="str">
        <f t="array" aca="1" ref="U30" ca="1">IF(SUMPRODUCT(($A30&gt;=Début)*($A30&lt;=Fin)*(Emplacement=U$4))&gt;0,INDEX(Emplacement,MIN(IF((Emplacement=U$4)*($A30&gt;=Début)*($A30&lt;=Fin),ROW(Emplacement)))-1),"")</f>
        <v/>
      </c>
      <c r="V30" s="31" t="str">
        <f t="array" aca="1" ref="V30" ca="1">IF(SUMPRODUCT(($A30&gt;=Début)*($A30&lt;=Fin)*(Emplacement=V$4))&gt;0,INDEX(Emplacement,MIN(IF((Emplacement=V$4)*($A30&gt;=Début)*($A30&lt;=Fin),ROW(Emplacement)))-1),"")</f>
        <v/>
      </c>
      <c r="W30" s="31" t="str">
        <f t="array" aca="1" ref="W30" ca="1">IF(SUMPRODUCT(($A30&gt;=Début)*($A30&lt;=Fin)*(Emplacement=W$4))&gt;0,INDEX(Emplacement,MIN(IF((Emplacement=W$4)*($A30&gt;=Début)*($A30&lt;=Fin),ROW(Emplacement)))-1),"")</f>
        <v/>
      </c>
      <c r="X30" s="31" t="str">
        <f t="array" aca="1" ref="X30" ca="1">IF(SUMPRODUCT(($A30&gt;=Début)*($A30&lt;=Fin)*(Emplacement=X$4))&gt;0,INDEX(Emplacement,MIN(IF((Emplacement=X$4)*($A30&gt;=Début)*($A30&lt;=Fin),ROW(Emplacement)))-1),"")</f>
        <v/>
      </c>
      <c r="Y30" s="31" t="str">
        <f t="array" aca="1" ref="Y30" ca="1">IF(SUMPRODUCT(($A30&gt;=Début)*($A30&lt;=Fin)*(Emplacement=Y$4))&gt;0,INDEX(Emplacement,MIN(IF((Emplacement=Y$4)*($A30&gt;=Début)*($A30&lt;=Fin),ROW(Emplacement)))-1),"")</f>
        <v/>
      </c>
      <c r="Z30" s="31" t="str">
        <f t="array" aca="1" ref="Z30" ca="1">IF(SUMPRODUCT(($A30&gt;=Début)*($A30&lt;=Fin)*(Emplacement=Z$4))&gt;0,INDEX(Emplacement,MIN(IF((Emplacement=Z$4)*($A30&gt;=Début)*($A30&lt;=Fin),ROW(Emplacement)))-1),"")</f>
        <v/>
      </c>
      <c r="AA30" s="31" t="str">
        <f t="array" aca="1" ref="AA30" ca="1">IF(SUMPRODUCT(($A30&gt;=Début)*($A30&lt;=Fin)*(Emplacement=AA$4))&gt;0,INDEX(Emplacement,MIN(IF((Emplacement=AA$4)*($A30&gt;=Début)*($A30&lt;=Fin),ROW(Emplacement)))-1),"")</f>
        <v/>
      </c>
      <c r="AB30" s="31" t="str">
        <f t="array" aca="1" ref="AB30" ca="1">IF(SUMPRODUCT(($A30&gt;=Début)*($A30&lt;=Fin)*(Emplacement=AB$4))&gt;0,INDEX(Emplacement,MIN(IF((Emplacement=AB$4)*($A30&gt;=Début)*($A30&lt;=Fin),ROW(Emplacement)))-1),"")</f>
        <v/>
      </c>
      <c r="AC30" s="31" t="str">
        <f t="array" aca="1" ref="AC30" ca="1">IF(SUMPRODUCT(($A30&gt;=Début)*($A30&lt;=Fin)*(Emplacement=AC$4))&gt;0,INDEX(Emplacement,MIN(IF((Emplacement=AC$4)*($A30&gt;=Début)*($A30&lt;=Fin),ROW(Emplacement)))-1),"")</f>
        <v/>
      </c>
      <c r="AD30" s="32" t="str">
        <f t="array" aca="1" ref="AD30" ca="1">IF(SUMPRODUCT(($A30&gt;=Début)*($A30&lt;=Fin)*(Emplacement=AD$4))&gt;0,INDEX(Emplacement,MIN(IF((Emplacement=AD$4)*($A30&gt;=Début)*($A30&lt;=Fin),ROW(Emplacement)))-1),"")</f>
        <v/>
      </c>
      <c r="AF30" s="86"/>
      <c r="AG30" s="87"/>
      <c r="AH30" s="88"/>
      <c r="AI30" s="89"/>
      <c r="AJ30" s="58"/>
      <c r="AK30" s="59"/>
      <c r="AL30" s="60"/>
      <c r="AM30" s="60"/>
    </row>
    <row r="31" spans="1:51" ht="11.25" customHeight="1" x14ac:dyDescent="0.25">
      <c r="A31" s="12">
        <f t="shared" si="2"/>
        <v>42762</v>
      </c>
      <c r="B31" s="17">
        <f t="shared" si="3"/>
        <v>42762</v>
      </c>
      <c r="C31" s="30" t="str">
        <f t="array" aca="1" ref="C31" ca="1">IF(SUMPRODUCT(($A31&gt;=Début)*($A31&lt;=Fin)*(Emplacement=$K$1)*(Emplacement=C$4))&gt;0,INDEX(Emplacement,MIN(IF((Emplacement=C$4)*($A31&gt;=Début)*($A31&lt;=Fin),ROW(Emplacement)))-1),"")</f>
        <v/>
      </c>
      <c r="D31" s="31" t="str">
        <f t="array" aca="1" ref="D31" ca="1">IF(SUMPRODUCT(($A31&gt;=Début)*($A31&lt;=Fin)*(Emplacement=$K$1)*(Emplacement=D$4))&gt;0,INDEX(Emplacement,MIN(IF((Emplacement=D$4)*($A31&gt;=Début)*($A31&lt;=Fin),ROW(Emplacement)))-1),"")</f>
        <v/>
      </c>
      <c r="E31" s="31" t="str">
        <f t="array" aca="1" ref="E31" ca="1">IF(SUMPRODUCT(($A31&gt;=Début)*($A31&lt;=Fin)*(Emplacement=$K$1)*(Emplacement=E$4))&gt;0,INDEX(Emplacement,MIN(IF((Emplacement=E$4)*($A31&gt;=Début)*($A31&lt;=Fin),ROW(Emplacement)))-1),"")</f>
        <v/>
      </c>
      <c r="F31" s="31" t="str">
        <f t="array" aca="1" ref="F31" ca="1">IF(SUMPRODUCT(($A31&gt;=Début)*($A31&lt;=Fin)*(Emplacement=$K$1)*(Emplacement=F$4))&gt;0,INDEX(Emplacement,MIN(IF((Emplacement=F$4)*($A31&gt;=Début)*($A31&lt;=Fin),ROW(Emplacement)))-1),"")</f>
        <v/>
      </c>
      <c r="G31" s="31" t="str">
        <f t="array" aca="1" ref="G31" ca="1">IF(SUMPRODUCT(($A31&gt;=Début)*($A31&lt;=Fin)*(Emplacement=$K$1)*(Emplacement=G$4))&gt;0,INDEX(Emplacement,MIN(IF((Emplacement=G$4)*($A31&gt;=Début)*($A31&lt;=Fin),ROW(Emplacement)))-1),"")</f>
        <v/>
      </c>
      <c r="H31" s="31" t="str">
        <f t="array" aca="1" ref="H31" ca="1">IF(SUMPRODUCT(($A31&gt;=Début)*($A31&lt;=Fin)*(Emplacement=$K$1)*(Emplacement=H$4))&gt;0,INDEX(Emplacement,MIN(IF((Emplacement=H$4)*($A31&gt;=Début)*($A31&lt;=Fin),ROW(Emplacement)))-1),"")</f>
        <v/>
      </c>
      <c r="I31" s="31" t="str">
        <f t="array" aca="1" ref="I31" ca="1">IF(SUMPRODUCT(($A31&gt;=Début)*($A31&lt;=Fin)*(Emplacement=$K$1)*(Emplacement=I$4))&gt;0,INDEX(Emplacement,MIN(IF((Emplacement=I$4)*($A31&gt;=Début)*($A31&lt;=Fin),ROW(Emplacement)))-1),"")</f>
        <v/>
      </c>
      <c r="J31" s="31" t="str">
        <f t="array" aca="1" ref="J31" ca="1">IF(SUMPRODUCT(($A31&gt;=Début)*($A31&lt;=Fin)*(Emplacement=$K$1)*(Emplacement=J$4))&gt;0,INDEX(Emplacement,MIN(IF((Emplacement=J$4)*($A31&gt;=Début)*($A31&lt;=Fin),ROW(Emplacement)))-1),"")</f>
        <v/>
      </c>
      <c r="K31" s="31" t="str">
        <f t="array" aca="1" ref="K31" ca="1">IF(SUMPRODUCT(($A31&gt;=Début)*($A31&lt;=Fin)*(Emplacement=$K$1)*(Emplacement=K$4))&gt;0,INDEX(Emplacement,MIN(IF((Emplacement=K$4)*($A31&gt;=Début)*($A31&lt;=Fin),ROW(Emplacement)))-1),"")</f>
        <v/>
      </c>
      <c r="L31" s="32" t="str">
        <f t="array" aca="1" ref="L31" ca="1">IF(SUMPRODUCT(($A31&gt;=Début)*($A31&lt;=Fin)*(Emplacement=$K$1)*(Emplacement=L$4))&gt;0,INDEX(Emplacement,MIN(IF((Emplacement=L$4)*($A31&gt;=Début)*($A31&lt;=Fin),ROW(Emplacement)))-1),"")</f>
        <v/>
      </c>
      <c r="S31" s="12">
        <f t="shared" si="0"/>
        <v>42762</v>
      </c>
      <c r="T31" s="17">
        <f t="shared" si="1"/>
        <v>42762</v>
      </c>
      <c r="U31" s="30" t="str">
        <f t="array" aca="1" ref="U31" ca="1">IF(SUMPRODUCT(($A31&gt;=Début)*($A31&lt;=Fin)*(Emplacement=U$4))&gt;0,INDEX(Emplacement,MIN(IF((Emplacement=U$4)*($A31&gt;=Début)*($A31&lt;=Fin),ROW(Emplacement)))-1),"")</f>
        <v/>
      </c>
      <c r="V31" s="31" t="str">
        <f t="array" aca="1" ref="V31" ca="1">IF(SUMPRODUCT(($A31&gt;=Début)*($A31&lt;=Fin)*(Emplacement=V$4))&gt;0,INDEX(Emplacement,MIN(IF((Emplacement=V$4)*($A31&gt;=Début)*($A31&lt;=Fin),ROW(Emplacement)))-1),"")</f>
        <v/>
      </c>
      <c r="W31" s="31" t="str">
        <f t="array" aca="1" ref="W31" ca="1">IF(SUMPRODUCT(($A31&gt;=Début)*($A31&lt;=Fin)*(Emplacement=W$4))&gt;0,INDEX(Emplacement,MIN(IF((Emplacement=W$4)*($A31&gt;=Début)*($A31&lt;=Fin),ROW(Emplacement)))-1),"")</f>
        <v/>
      </c>
      <c r="X31" s="31" t="str">
        <f t="array" aca="1" ref="X31" ca="1">IF(SUMPRODUCT(($A31&gt;=Début)*($A31&lt;=Fin)*(Emplacement=X$4))&gt;0,INDEX(Emplacement,MIN(IF((Emplacement=X$4)*($A31&gt;=Début)*($A31&lt;=Fin),ROW(Emplacement)))-1),"")</f>
        <v/>
      </c>
      <c r="Y31" s="31" t="str">
        <f t="array" aca="1" ref="Y31" ca="1">IF(SUMPRODUCT(($A31&gt;=Début)*($A31&lt;=Fin)*(Emplacement=Y$4))&gt;0,INDEX(Emplacement,MIN(IF((Emplacement=Y$4)*($A31&gt;=Début)*($A31&lt;=Fin),ROW(Emplacement)))-1),"")</f>
        <v/>
      </c>
      <c r="Z31" s="31" t="str">
        <f t="array" aca="1" ref="Z31" ca="1">IF(SUMPRODUCT(($A31&gt;=Début)*($A31&lt;=Fin)*(Emplacement=Z$4))&gt;0,INDEX(Emplacement,MIN(IF((Emplacement=Z$4)*($A31&gt;=Début)*($A31&lt;=Fin),ROW(Emplacement)))-1),"")</f>
        <v/>
      </c>
      <c r="AA31" s="31" t="str">
        <f t="array" aca="1" ref="AA31" ca="1">IF(SUMPRODUCT(($A31&gt;=Début)*($A31&lt;=Fin)*(Emplacement=AA$4))&gt;0,INDEX(Emplacement,MIN(IF((Emplacement=AA$4)*($A31&gt;=Début)*($A31&lt;=Fin),ROW(Emplacement)))-1),"")</f>
        <v/>
      </c>
      <c r="AB31" s="31" t="str">
        <f t="array" aca="1" ref="AB31" ca="1">IF(SUMPRODUCT(($A31&gt;=Début)*($A31&lt;=Fin)*(Emplacement=AB$4))&gt;0,INDEX(Emplacement,MIN(IF((Emplacement=AB$4)*($A31&gt;=Début)*($A31&lt;=Fin),ROW(Emplacement)))-1),"")</f>
        <v/>
      </c>
      <c r="AC31" s="31" t="str">
        <f t="array" aca="1" ref="AC31" ca="1">IF(SUMPRODUCT(($A31&gt;=Début)*($A31&lt;=Fin)*(Emplacement=AC$4))&gt;0,INDEX(Emplacement,MIN(IF((Emplacement=AC$4)*($A31&gt;=Début)*($A31&lt;=Fin),ROW(Emplacement)))-1),"")</f>
        <v/>
      </c>
      <c r="AD31" s="32" t="str">
        <f t="array" aca="1" ref="AD31" ca="1">IF(SUMPRODUCT(($A31&gt;=Début)*($A31&lt;=Fin)*(Emplacement=AD$4))&gt;0,INDEX(Emplacement,MIN(IF((Emplacement=AD$4)*($A31&gt;=Début)*($A31&lt;=Fin),ROW(Emplacement)))-1),"")</f>
        <v/>
      </c>
      <c r="AF31" s="59"/>
      <c r="AG31" s="60"/>
      <c r="AH31" s="50"/>
      <c r="AI31" s="59"/>
      <c r="AJ31" s="58"/>
      <c r="AK31" s="59"/>
      <c r="AL31" s="60"/>
      <c r="AM31" s="60"/>
    </row>
    <row r="32" spans="1:51" ht="11.25" customHeight="1" x14ac:dyDescent="0.25">
      <c r="A32" s="12">
        <f t="shared" si="2"/>
        <v>42763</v>
      </c>
      <c r="B32" s="17">
        <f t="shared" si="3"/>
        <v>42763</v>
      </c>
      <c r="C32" s="30" t="str">
        <f t="array" aca="1" ref="C32" ca="1">IF(SUMPRODUCT(($A32&gt;=Début)*($A32&lt;=Fin)*(Emplacement=$K$1)*(Emplacement=C$4))&gt;0,INDEX(Emplacement,MIN(IF((Emplacement=C$4)*($A32&gt;=Début)*($A32&lt;=Fin),ROW(Emplacement)))-1),"")</f>
        <v/>
      </c>
      <c r="D32" s="31" t="str">
        <f t="array" aca="1" ref="D32" ca="1">IF(SUMPRODUCT(($A32&gt;=Début)*($A32&lt;=Fin)*(Emplacement=$K$1)*(Emplacement=D$4))&gt;0,INDEX(Emplacement,MIN(IF((Emplacement=D$4)*($A32&gt;=Début)*($A32&lt;=Fin),ROW(Emplacement)))-1),"")</f>
        <v/>
      </c>
      <c r="E32" s="31" t="str">
        <f t="array" aca="1" ref="E32" ca="1">IF(SUMPRODUCT(($A32&gt;=Début)*($A32&lt;=Fin)*(Emplacement=$K$1)*(Emplacement=E$4))&gt;0,INDEX(Emplacement,MIN(IF((Emplacement=E$4)*($A32&gt;=Début)*($A32&lt;=Fin),ROW(Emplacement)))-1),"")</f>
        <v/>
      </c>
      <c r="F32" s="31" t="str">
        <f t="array" aca="1" ref="F32" ca="1">IF(SUMPRODUCT(($A32&gt;=Début)*($A32&lt;=Fin)*(Emplacement=$K$1)*(Emplacement=F$4))&gt;0,INDEX(Emplacement,MIN(IF((Emplacement=F$4)*($A32&gt;=Début)*($A32&lt;=Fin),ROW(Emplacement)))-1),"")</f>
        <v/>
      </c>
      <c r="G32" s="31" t="str">
        <f t="array" aca="1" ref="G32" ca="1">IF(SUMPRODUCT(($A32&gt;=Début)*($A32&lt;=Fin)*(Emplacement=$K$1)*(Emplacement=G$4))&gt;0,INDEX(Emplacement,MIN(IF((Emplacement=G$4)*($A32&gt;=Début)*($A32&lt;=Fin),ROW(Emplacement)))-1),"")</f>
        <v/>
      </c>
      <c r="H32" s="31" t="str">
        <f t="array" aca="1" ref="H32" ca="1">IF(SUMPRODUCT(($A32&gt;=Début)*($A32&lt;=Fin)*(Emplacement=$K$1)*(Emplacement=H$4))&gt;0,INDEX(Emplacement,MIN(IF((Emplacement=H$4)*($A32&gt;=Début)*($A32&lt;=Fin),ROW(Emplacement)))-1),"")</f>
        <v/>
      </c>
      <c r="I32" s="31" t="str">
        <f t="array" aca="1" ref="I32" ca="1">IF(SUMPRODUCT(($A32&gt;=Début)*($A32&lt;=Fin)*(Emplacement=$K$1)*(Emplacement=I$4))&gt;0,INDEX(Emplacement,MIN(IF((Emplacement=I$4)*($A32&gt;=Début)*($A32&lt;=Fin),ROW(Emplacement)))-1),"")</f>
        <v/>
      </c>
      <c r="J32" s="31" t="str">
        <f t="array" aca="1" ref="J32" ca="1">IF(SUMPRODUCT(($A32&gt;=Début)*($A32&lt;=Fin)*(Emplacement=$K$1)*(Emplacement=J$4))&gt;0,INDEX(Emplacement,MIN(IF((Emplacement=J$4)*($A32&gt;=Début)*($A32&lt;=Fin),ROW(Emplacement)))-1),"")</f>
        <v/>
      </c>
      <c r="K32" s="31" t="str">
        <f t="array" aca="1" ref="K32" ca="1">IF(SUMPRODUCT(($A32&gt;=Début)*($A32&lt;=Fin)*(Emplacement=$K$1)*(Emplacement=K$4))&gt;0,INDEX(Emplacement,MIN(IF((Emplacement=K$4)*($A32&gt;=Début)*($A32&lt;=Fin),ROW(Emplacement)))-1),"")</f>
        <v/>
      </c>
      <c r="L32" s="32" t="str">
        <f t="array" aca="1" ref="L32" ca="1">IF(SUMPRODUCT(($A32&gt;=Début)*($A32&lt;=Fin)*(Emplacement=$K$1)*(Emplacement=L$4))&gt;0,INDEX(Emplacement,MIN(IF((Emplacement=L$4)*($A32&gt;=Début)*($A32&lt;=Fin),ROW(Emplacement)))-1),"")</f>
        <v/>
      </c>
      <c r="S32" s="12">
        <f t="shared" si="0"/>
        <v>42763</v>
      </c>
      <c r="T32" s="17">
        <f t="shared" si="1"/>
        <v>42763</v>
      </c>
      <c r="U32" s="30" t="str">
        <f t="array" aca="1" ref="U32" ca="1">IF(SUMPRODUCT(($A32&gt;=Début)*($A32&lt;=Fin)*(Emplacement=U$4))&gt;0,INDEX(Emplacement,MIN(IF((Emplacement=U$4)*($A32&gt;=Début)*($A32&lt;=Fin),ROW(Emplacement)))-1),"")</f>
        <v/>
      </c>
      <c r="V32" s="31" t="str">
        <f t="array" aca="1" ref="V32" ca="1">IF(SUMPRODUCT(($A32&gt;=Début)*($A32&lt;=Fin)*(Emplacement=V$4))&gt;0,INDEX(Emplacement,MIN(IF((Emplacement=V$4)*($A32&gt;=Début)*($A32&lt;=Fin),ROW(Emplacement)))-1),"")</f>
        <v/>
      </c>
      <c r="W32" s="31" t="str">
        <f t="array" aca="1" ref="W32" ca="1">IF(SUMPRODUCT(($A32&gt;=Début)*($A32&lt;=Fin)*(Emplacement=W$4))&gt;0,INDEX(Emplacement,MIN(IF((Emplacement=W$4)*($A32&gt;=Début)*($A32&lt;=Fin),ROW(Emplacement)))-1),"")</f>
        <v/>
      </c>
      <c r="X32" s="31" t="str">
        <f t="array" aca="1" ref="X32" ca="1">IF(SUMPRODUCT(($A32&gt;=Début)*($A32&lt;=Fin)*(Emplacement=X$4))&gt;0,INDEX(Emplacement,MIN(IF((Emplacement=X$4)*($A32&gt;=Début)*($A32&lt;=Fin),ROW(Emplacement)))-1),"")</f>
        <v/>
      </c>
      <c r="Y32" s="31" t="str">
        <f t="array" aca="1" ref="Y32" ca="1">IF(SUMPRODUCT(($A32&gt;=Début)*($A32&lt;=Fin)*(Emplacement=Y$4))&gt;0,INDEX(Emplacement,MIN(IF((Emplacement=Y$4)*($A32&gt;=Début)*($A32&lt;=Fin),ROW(Emplacement)))-1),"")</f>
        <v/>
      </c>
      <c r="Z32" s="31" t="str">
        <f t="array" aca="1" ref="Z32" ca="1">IF(SUMPRODUCT(($A32&gt;=Début)*($A32&lt;=Fin)*(Emplacement=Z$4))&gt;0,INDEX(Emplacement,MIN(IF((Emplacement=Z$4)*($A32&gt;=Début)*($A32&lt;=Fin),ROW(Emplacement)))-1),"")</f>
        <v/>
      </c>
      <c r="AA32" s="31" t="str">
        <f t="array" aca="1" ref="AA32" ca="1">IF(SUMPRODUCT(($A32&gt;=Début)*($A32&lt;=Fin)*(Emplacement=AA$4))&gt;0,INDEX(Emplacement,MIN(IF((Emplacement=AA$4)*($A32&gt;=Début)*($A32&lt;=Fin),ROW(Emplacement)))-1),"")</f>
        <v/>
      </c>
      <c r="AB32" s="31" t="str">
        <f t="array" aca="1" ref="AB32" ca="1">IF(SUMPRODUCT(($A32&gt;=Début)*($A32&lt;=Fin)*(Emplacement=AB$4))&gt;0,INDEX(Emplacement,MIN(IF((Emplacement=AB$4)*($A32&gt;=Début)*($A32&lt;=Fin),ROW(Emplacement)))-1),"")</f>
        <v/>
      </c>
      <c r="AC32" s="31" t="str">
        <f t="array" aca="1" ref="AC32" ca="1">IF(SUMPRODUCT(($A32&gt;=Début)*($A32&lt;=Fin)*(Emplacement=AC$4))&gt;0,INDEX(Emplacement,MIN(IF((Emplacement=AC$4)*($A32&gt;=Début)*($A32&lt;=Fin),ROW(Emplacement)))-1),"")</f>
        <v/>
      </c>
      <c r="AD32" s="32" t="str">
        <f t="array" aca="1" ref="AD32" ca="1">IF(SUMPRODUCT(($A32&gt;=Début)*($A32&lt;=Fin)*(Emplacement=AD$4))&gt;0,INDEX(Emplacement,MIN(IF((Emplacement=AD$4)*($A32&gt;=Début)*($A32&lt;=Fin),ROW(Emplacement)))-1),"")</f>
        <v/>
      </c>
      <c r="AJ32" s="58"/>
      <c r="AK32" s="59"/>
      <c r="AL32" s="60"/>
      <c r="AM32" s="60"/>
    </row>
    <row r="33" spans="1:39" ht="11.25" customHeight="1" x14ac:dyDescent="0.25">
      <c r="A33" s="12">
        <f t="shared" si="2"/>
        <v>42764</v>
      </c>
      <c r="B33" s="17">
        <f t="shared" si="3"/>
        <v>42764</v>
      </c>
      <c r="C33" s="30" t="str">
        <f t="array" aca="1" ref="C33" ca="1">IF(SUMPRODUCT(($A33&gt;=Début)*($A33&lt;=Fin)*(Emplacement=$K$1)*(Emplacement=C$4))&gt;0,INDEX(Emplacement,MIN(IF((Emplacement=C$4)*($A33&gt;=Début)*($A33&lt;=Fin),ROW(Emplacement)))-1),"")</f>
        <v/>
      </c>
      <c r="D33" s="31" t="str">
        <f t="array" aca="1" ref="D33" ca="1">IF(SUMPRODUCT(($A33&gt;=Début)*($A33&lt;=Fin)*(Emplacement=$K$1)*(Emplacement=D$4))&gt;0,INDEX(Emplacement,MIN(IF((Emplacement=D$4)*($A33&gt;=Début)*($A33&lt;=Fin),ROW(Emplacement)))-1),"")</f>
        <v/>
      </c>
      <c r="E33" s="31" t="str">
        <f t="array" aca="1" ref="E33" ca="1">IF(SUMPRODUCT(($A33&gt;=Début)*($A33&lt;=Fin)*(Emplacement=$K$1)*(Emplacement=E$4))&gt;0,INDEX(Emplacement,MIN(IF((Emplacement=E$4)*($A33&gt;=Début)*($A33&lt;=Fin),ROW(Emplacement)))-1),"")</f>
        <v/>
      </c>
      <c r="F33" s="31" t="str">
        <f t="array" aca="1" ref="F33" ca="1">IF(SUMPRODUCT(($A33&gt;=Début)*($A33&lt;=Fin)*(Emplacement=$K$1)*(Emplacement=F$4))&gt;0,INDEX(Emplacement,MIN(IF((Emplacement=F$4)*($A33&gt;=Début)*($A33&lt;=Fin),ROW(Emplacement)))-1),"")</f>
        <v/>
      </c>
      <c r="G33" s="31" t="str">
        <f t="array" aca="1" ref="G33" ca="1">IF(SUMPRODUCT(($A33&gt;=Début)*($A33&lt;=Fin)*(Emplacement=$K$1)*(Emplacement=G$4))&gt;0,INDEX(Emplacement,MIN(IF((Emplacement=G$4)*($A33&gt;=Début)*($A33&lt;=Fin),ROW(Emplacement)))-1),"")</f>
        <v/>
      </c>
      <c r="H33" s="31" t="str">
        <f t="array" aca="1" ref="H33" ca="1">IF(SUMPRODUCT(($A33&gt;=Début)*($A33&lt;=Fin)*(Emplacement=$K$1)*(Emplacement=H$4))&gt;0,INDEX(Emplacement,MIN(IF((Emplacement=H$4)*($A33&gt;=Début)*($A33&lt;=Fin),ROW(Emplacement)))-1),"")</f>
        <v/>
      </c>
      <c r="I33" s="31" t="str">
        <f t="array" aca="1" ref="I33" ca="1">IF(SUMPRODUCT(($A33&gt;=Début)*($A33&lt;=Fin)*(Emplacement=$K$1)*(Emplacement=I$4))&gt;0,INDEX(Emplacement,MIN(IF((Emplacement=I$4)*($A33&gt;=Début)*($A33&lt;=Fin),ROW(Emplacement)))-1),"")</f>
        <v/>
      </c>
      <c r="J33" s="31" t="str">
        <f t="array" aca="1" ref="J33" ca="1">IF(SUMPRODUCT(($A33&gt;=Début)*($A33&lt;=Fin)*(Emplacement=$K$1)*(Emplacement=J$4))&gt;0,INDEX(Emplacement,MIN(IF((Emplacement=J$4)*($A33&gt;=Début)*($A33&lt;=Fin),ROW(Emplacement)))-1),"")</f>
        <v/>
      </c>
      <c r="K33" s="31" t="str">
        <f t="array" aca="1" ref="K33" ca="1">IF(SUMPRODUCT(($A33&gt;=Début)*($A33&lt;=Fin)*(Emplacement=$K$1)*(Emplacement=K$4))&gt;0,INDEX(Emplacement,MIN(IF((Emplacement=K$4)*($A33&gt;=Début)*($A33&lt;=Fin),ROW(Emplacement)))-1),"")</f>
        <v/>
      </c>
      <c r="L33" s="32" t="str">
        <f t="array" aca="1" ref="L33" ca="1">IF(SUMPRODUCT(($A33&gt;=Début)*($A33&lt;=Fin)*(Emplacement=$K$1)*(Emplacement=L$4))&gt;0,INDEX(Emplacement,MIN(IF((Emplacement=L$4)*($A33&gt;=Début)*($A33&lt;=Fin),ROW(Emplacement)))-1),"")</f>
        <v/>
      </c>
      <c r="S33" s="12">
        <f t="shared" si="0"/>
        <v>42764</v>
      </c>
      <c r="T33" s="17">
        <f t="shared" si="1"/>
        <v>42764</v>
      </c>
      <c r="U33" s="30" t="str">
        <f t="array" aca="1" ref="U33" ca="1">IF(SUMPRODUCT(($A33&gt;=Début)*($A33&lt;=Fin)*(Emplacement=U$4))&gt;0,INDEX(Emplacement,MIN(IF((Emplacement=U$4)*($A33&gt;=Début)*($A33&lt;=Fin),ROW(Emplacement)))-1),"")</f>
        <v/>
      </c>
      <c r="V33" s="31" t="str">
        <f t="array" aca="1" ref="V33" ca="1">IF(SUMPRODUCT(($A33&gt;=Début)*($A33&lt;=Fin)*(Emplacement=V$4))&gt;0,INDEX(Emplacement,MIN(IF((Emplacement=V$4)*($A33&gt;=Début)*($A33&lt;=Fin),ROW(Emplacement)))-1),"")</f>
        <v/>
      </c>
      <c r="W33" s="31" t="str">
        <f t="array" aca="1" ref="W33" ca="1">IF(SUMPRODUCT(($A33&gt;=Début)*($A33&lt;=Fin)*(Emplacement=W$4))&gt;0,INDEX(Emplacement,MIN(IF((Emplacement=W$4)*($A33&gt;=Début)*($A33&lt;=Fin),ROW(Emplacement)))-1),"")</f>
        <v/>
      </c>
      <c r="X33" s="31" t="str">
        <f t="array" aca="1" ref="X33" ca="1">IF(SUMPRODUCT(($A33&gt;=Début)*($A33&lt;=Fin)*(Emplacement=X$4))&gt;0,INDEX(Emplacement,MIN(IF((Emplacement=X$4)*($A33&gt;=Début)*($A33&lt;=Fin),ROW(Emplacement)))-1),"")</f>
        <v/>
      </c>
      <c r="Y33" s="31" t="str">
        <f t="array" aca="1" ref="Y33" ca="1">IF(SUMPRODUCT(($A33&gt;=Début)*($A33&lt;=Fin)*(Emplacement=Y$4))&gt;0,INDEX(Emplacement,MIN(IF((Emplacement=Y$4)*($A33&gt;=Début)*($A33&lt;=Fin),ROW(Emplacement)))-1),"")</f>
        <v/>
      </c>
      <c r="Z33" s="31" t="str">
        <f t="array" aca="1" ref="Z33" ca="1">IF(SUMPRODUCT(($A33&gt;=Début)*($A33&lt;=Fin)*(Emplacement=Z$4))&gt;0,INDEX(Emplacement,MIN(IF((Emplacement=Z$4)*($A33&gt;=Début)*($A33&lt;=Fin),ROW(Emplacement)))-1),"")</f>
        <v/>
      </c>
      <c r="AA33" s="31" t="str">
        <f t="array" aca="1" ref="AA33" ca="1">IF(SUMPRODUCT(($A33&gt;=Début)*($A33&lt;=Fin)*(Emplacement=AA$4))&gt;0,INDEX(Emplacement,MIN(IF((Emplacement=AA$4)*($A33&gt;=Début)*($A33&lt;=Fin),ROW(Emplacement)))-1),"")</f>
        <v/>
      </c>
      <c r="AB33" s="31" t="str">
        <f t="array" aca="1" ref="AB33" ca="1">IF(SUMPRODUCT(($A33&gt;=Début)*($A33&lt;=Fin)*(Emplacement=AB$4))&gt;0,INDEX(Emplacement,MIN(IF((Emplacement=AB$4)*($A33&gt;=Début)*($A33&lt;=Fin),ROW(Emplacement)))-1),"")</f>
        <v/>
      </c>
      <c r="AC33" s="31" t="str">
        <f t="array" aca="1" ref="AC33" ca="1">IF(SUMPRODUCT(($A33&gt;=Début)*($A33&lt;=Fin)*(Emplacement=AC$4))&gt;0,INDEX(Emplacement,MIN(IF((Emplacement=AC$4)*($A33&gt;=Début)*($A33&lt;=Fin),ROW(Emplacement)))-1),"")</f>
        <v/>
      </c>
      <c r="AD33" s="32" t="str">
        <f t="array" aca="1" ref="AD33" ca="1">IF(SUMPRODUCT(($A33&gt;=Début)*($A33&lt;=Fin)*(Emplacement=AD$4))&gt;0,INDEX(Emplacement,MIN(IF((Emplacement=AD$4)*($A33&gt;=Début)*($A33&lt;=Fin),ROW(Emplacement)))-1),"")</f>
        <v/>
      </c>
      <c r="AJ33" s="58"/>
      <c r="AK33" s="59"/>
      <c r="AL33" s="60"/>
      <c r="AM33" s="60"/>
    </row>
    <row r="34" spans="1:39" ht="11.25" customHeight="1" x14ac:dyDescent="0.25">
      <c r="A34" s="12">
        <f t="shared" si="2"/>
        <v>42765</v>
      </c>
      <c r="B34" s="17">
        <f>IF(B33="","",IF(MONTH(B33+1)=B$4,B33+1,""))</f>
        <v>42765</v>
      </c>
      <c r="C34" s="30" t="str">
        <f t="array" aca="1" ref="C34" ca="1">IF(SUMPRODUCT(($A34&gt;=Début)*($A34&lt;=Fin)*(Emplacement=$K$1)*(Emplacement=C$4))&gt;0,INDEX(Emplacement,MIN(IF((Emplacement=C$4)*($A34&gt;=Début)*($A34&lt;=Fin),ROW(Emplacement)))-1),"")</f>
        <v/>
      </c>
      <c r="D34" s="31" t="str">
        <f t="array" aca="1" ref="D34" ca="1">IF(SUMPRODUCT(($A34&gt;=Début)*($A34&lt;=Fin)*(Emplacement=$K$1)*(Emplacement=D$4))&gt;0,INDEX(Emplacement,MIN(IF((Emplacement=D$4)*($A34&gt;=Début)*($A34&lt;=Fin),ROW(Emplacement)))-1),"")</f>
        <v/>
      </c>
      <c r="E34" s="31" t="str">
        <f t="array" aca="1" ref="E34" ca="1">IF(SUMPRODUCT(($A34&gt;=Début)*($A34&lt;=Fin)*(Emplacement=$K$1)*(Emplacement=E$4))&gt;0,INDEX(Emplacement,MIN(IF((Emplacement=E$4)*($A34&gt;=Début)*($A34&lt;=Fin),ROW(Emplacement)))-1),"")</f>
        <v/>
      </c>
      <c r="F34" s="31" t="str">
        <f t="array" aca="1" ref="F34" ca="1">IF(SUMPRODUCT(($A34&gt;=Début)*($A34&lt;=Fin)*(Emplacement=$K$1)*(Emplacement=F$4))&gt;0,INDEX(Emplacement,MIN(IF((Emplacement=F$4)*($A34&gt;=Début)*($A34&lt;=Fin),ROW(Emplacement)))-1),"")</f>
        <v/>
      </c>
      <c r="G34" s="31" t="str">
        <f t="array" aca="1" ref="G34" ca="1">IF(SUMPRODUCT(($A34&gt;=Début)*($A34&lt;=Fin)*(Emplacement=$K$1)*(Emplacement=G$4))&gt;0,INDEX(Emplacement,MIN(IF((Emplacement=G$4)*($A34&gt;=Début)*($A34&lt;=Fin),ROW(Emplacement)))-1),"")</f>
        <v/>
      </c>
      <c r="H34" s="31" t="str">
        <f t="array" aca="1" ref="H34" ca="1">IF(SUMPRODUCT(($A34&gt;=Début)*($A34&lt;=Fin)*(Emplacement=$K$1)*(Emplacement=H$4))&gt;0,INDEX(Emplacement,MIN(IF((Emplacement=H$4)*($A34&gt;=Début)*($A34&lt;=Fin),ROW(Emplacement)))-1),"")</f>
        <v/>
      </c>
      <c r="I34" s="31" t="str">
        <f t="array" aca="1" ref="I34" ca="1">IF(SUMPRODUCT(($A34&gt;=Début)*($A34&lt;=Fin)*(Emplacement=$K$1)*(Emplacement=I$4))&gt;0,INDEX(Emplacement,MIN(IF((Emplacement=I$4)*($A34&gt;=Début)*($A34&lt;=Fin),ROW(Emplacement)))-1),"")</f>
        <v/>
      </c>
      <c r="J34" s="31" t="str">
        <f t="array" aca="1" ref="J34" ca="1">IF(SUMPRODUCT(($A34&gt;=Début)*($A34&lt;=Fin)*(Emplacement=$K$1)*(Emplacement=J$4))&gt;0,INDEX(Emplacement,MIN(IF((Emplacement=J$4)*($A34&gt;=Début)*($A34&lt;=Fin),ROW(Emplacement)))-1),"")</f>
        <v/>
      </c>
      <c r="K34" s="31" t="str">
        <f t="array" aca="1" ref="K34" ca="1">IF(SUMPRODUCT(($A34&gt;=Début)*($A34&lt;=Fin)*(Emplacement=$K$1)*(Emplacement=K$4))&gt;0,INDEX(Emplacement,MIN(IF((Emplacement=K$4)*($A34&gt;=Début)*($A34&lt;=Fin),ROW(Emplacement)))-1),"")</f>
        <v/>
      </c>
      <c r="L34" s="32" t="str">
        <f t="array" aca="1" ref="L34" ca="1">IF(SUMPRODUCT(($A34&gt;=Début)*($A34&lt;=Fin)*(Emplacement=$K$1)*(Emplacement=L$4))&gt;0,INDEX(Emplacement,MIN(IF((Emplacement=L$4)*($A34&gt;=Début)*($A34&lt;=Fin),ROW(Emplacement)))-1),"")</f>
        <v/>
      </c>
      <c r="S34" s="12">
        <f t="shared" si="0"/>
        <v>42765</v>
      </c>
      <c r="T34" s="17">
        <f t="shared" si="1"/>
        <v>42765</v>
      </c>
      <c r="U34" s="30" t="str">
        <f t="array" aca="1" ref="U34" ca="1">IF(SUMPRODUCT(($A34&gt;=Début)*($A34&lt;=Fin)*(Emplacement=U$4))&gt;0,INDEX(Emplacement,MIN(IF((Emplacement=U$4)*($A34&gt;=Début)*($A34&lt;=Fin),ROW(Emplacement)))-1),"")</f>
        <v/>
      </c>
      <c r="V34" s="31" t="str">
        <f t="array" aca="1" ref="V34" ca="1">IF(SUMPRODUCT(($A34&gt;=Début)*($A34&lt;=Fin)*(Emplacement=V$4))&gt;0,INDEX(Emplacement,MIN(IF((Emplacement=V$4)*($A34&gt;=Début)*($A34&lt;=Fin),ROW(Emplacement)))-1),"")</f>
        <v/>
      </c>
      <c r="W34" s="31" t="str">
        <f t="array" aca="1" ref="W34" ca="1">IF(SUMPRODUCT(($A34&gt;=Début)*($A34&lt;=Fin)*(Emplacement=W$4))&gt;0,INDEX(Emplacement,MIN(IF((Emplacement=W$4)*($A34&gt;=Début)*($A34&lt;=Fin),ROW(Emplacement)))-1),"")</f>
        <v/>
      </c>
      <c r="X34" s="31" t="str">
        <f t="array" aca="1" ref="X34" ca="1">IF(SUMPRODUCT(($A34&gt;=Début)*($A34&lt;=Fin)*(Emplacement=X$4))&gt;0,INDEX(Emplacement,MIN(IF((Emplacement=X$4)*($A34&gt;=Début)*($A34&lt;=Fin),ROW(Emplacement)))-1),"")</f>
        <v/>
      </c>
      <c r="Y34" s="31" t="str">
        <f t="array" aca="1" ref="Y34" ca="1">IF(SUMPRODUCT(($A34&gt;=Début)*($A34&lt;=Fin)*(Emplacement=Y$4))&gt;0,INDEX(Emplacement,MIN(IF((Emplacement=Y$4)*($A34&gt;=Début)*($A34&lt;=Fin),ROW(Emplacement)))-1),"")</f>
        <v/>
      </c>
      <c r="Z34" s="31" t="str">
        <f t="array" aca="1" ref="Z34" ca="1">IF(SUMPRODUCT(($A34&gt;=Début)*($A34&lt;=Fin)*(Emplacement=Z$4))&gt;0,INDEX(Emplacement,MIN(IF((Emplacement=Z$4)*($A34&gt;=Début)*($A34&lt;=Fin),ROW(Emplacement)))-1),"")</f>
        <v/>
      </c>
      <c r="AA34" s="31" t="str">
        <f t="array" aca="1" ref="AA34" ca="1">IF(SUMPRODUCT(($A34&gt;=Début)*($A34&lt;=Fin)*(Emplacement=AA$4))&gt;0,INDEX(Emplacement,MIN(IF((Emplacement=AA$4)*($A34&gt;=Début)*($A34&lt;=Fin),ROW(Emplacement)))-1),"")</f>
        <v/>
      </c>
      <c r="AB34" s="31" t="str">
        <f t="array" aca="1" ref="AB34" ca="1">IF(SUMPRODUCT(($A34&gt;=Début)*($A34&lt;=Fin)*(Emplacement=AB$4))&gt;0,INDEX(Emplacement,MIN(IF((Emplacement=AB$4)*($A34&gt;=Début)*($A34&lt;=Fin),ROW(Emplacement)))-1),"")</f>
        <v/>
      </c>
      <c r="AC34" s="31" t="str">
        <f t="array" aca="1" ref="AC34" ca="1">IF(SUMPRODUCT(($A34&gt;=Début)*($A34&lt;=Fin)*(Emplacement=AC$4))&gt;0,INDEX(Emplacement,MIN(IF((Emplacement=AC$4)*($A34&gt;=Début)*($A34&lt;=Fin),ROW(Emplacement)))-1),"")</f>
        <v/>
      </c>
      <c r="AD34" s="32" t="str">
        <f t="array" aca="1" ref="AD34" ca="1">IF(SUMPRODUCT(($A34&gt;=Début)*($A34&lt;=Fin)*(Emplacement=AD$4))&gt;0,INDEX(Emplacement,MIN(IF((Emplacement=AD$4)*($A34&gt;=Début)*($A34&lt;=Fin),ROW(Emplacement)))-1),"")</f>
        <v/>
      </c>
    </row>
    <row r="35" spans="1:39" ht="11.25" customHeight="1" thickBot="1" x14ac:dyDescent="0.3">
      <c r="A35" s="13">
        <f t="shared" si="2"/>
        <v>42766</v>
      </c>
      <c r="B35" s="18">
        <f t="shared" ref="B35" si="4">IF(B34="","",IF(MONTH(B34+1)=B$4,B34+1,""))</f>
        <v>42766</v>
      </c>
      <c r="C35" s="33" t="str">
        <f t="array" aca="1" ref="C35" ca="1">IF(SUMPRODUCT(($A35&gt;=Début)*($A35&lt;=Fin)*(Emplacement=$K$1)*(Emplacement=C$4))&gt;0,INDEX(Emplacement,MIN(IF((Emplacement=C$4)*($A35&gt;=Début)*($A35&lt;=Fin),ROW(Emplacement)))-1),"")</f>
        <v/>
      </c>
      <c r="D35" s="34" t="str">
        <f t="array" aca="1" ref="D35" ca="1">IF(SUMPRODUCT(($A35&gt;=Début)*($A35&lt;=Fin)*(Emplacement=$K$1)*(Emplacement=D$4))&gt;0,INDEX(Emplacement,MIN(IF((Emplacement=D$4)*($A35&gt;=Début)*($A35&lt;=Fin),ROW(Emplacement)))-1),"")</f>
        <v/>
      </c>
      <c r="E35" s="34" t="str">
        <f t="array" aca="1" ref="E35" ca="1">IF(SUMPRODUCT(($A35&gt;=Début)*($A35&lt;=Fin)*(Emplacement=$K$1)*(Emplacement=E$4))&gt;0,INDEX(Emplacement,MIN(IF((Emplacement=E$4)*($A35&gt;=Début)*($A35&lt;=Fin),ROW(Emplacement)))-1),"")</f>
        <v/>
      </c>
      <c r="F35" s="34" t="str">
        <f t="array" aca="1" ref="F35" ca="1">IF(SUMPRODUCT(($A35&gt;=Début)*($A35&lt;=Fin)*(Emplacement=$K$1)*(Emplacement=F$4))&gt;0,INDEX(Emplacement,MIN(IF((Emplacement=F$4)*($A35&gt;=Début)*($A35&lt;=Fin),ROW(Emplacement)))-1),"")</f>
        <v/>
      </c>
      <c r="G35" s="34" t="str">
        <f t="array" aca="1" ref="G35" ca="1">IF(SUMPRODUCT(($A35&gt;=Début)*($A35&lt;=Fin)*(Emplacement=$K$1)*(Emplacement=G$4))&gt;0,INDEX(Emplacement,MIN(IF((Emplacement=G$4)*($A35&gt;=Début)*($A35&lt;=Fin),ROW(Emplacement)))-1),"")</f>
        <v/>
      </c>
      <c r="H35" s="34" t="str">
        <f t="array" aca="1" ref="H35" ca="1">IF(SUMPRODUCT(($A35&gt;=Début)*($A35&lt;=Fin)*(Emplacement=$K$1)*(Emplacement=H$4))&gt;0,INDEX(Emplacement,MIN(IF((Emplacement=H$4)*($A35&gt;=Début)*($A35&lt;=Fin),ROW(Emplacement)))-1),"")</f>
        <v/>
      </c>
      <c r="I35" s="34" t="str">
        <f t="array" aca="1" ref="I35" ca="1">IF(SUMPRODUCT(($A35&gt;=Début)*($A35&lt;=Fin)*(Emplacement=$K$1)*(Emplacement=I$4))&gt;0,INDEX(Emplacement,MIN(IF((Emplacement=I$4)*($A35&gt;=Début)*($A35&lt;=Fin),ROW(Emplacement)))-1),"")</f>
        <v/>
      </c>
      <c r="J35" s="34" t="str">
        <f t="array" aca="1" ref="J35" ca="1">IF(SUMPRODUCT(($A35&gt;=Début)*($A35&lt;=Fin)*(Emplacement=$K$1)*(Emplacement=J$4))&gt;0,INDEX(Emplacement,MIN(IF((Emplacement=J$4)*($A35&gt;=Début)*($A35&lt;=Fin),ROW(Emplacement)))-1),"")</f>
        <v/>
      </c>
      <c r="K35" s="34" t="str">
        <f t="array" aca="1" ref="K35" ca="1">IF(SUMPRODUCT(($A35&gt;=Début)*($A35&lt;=Fin)*(Emplacement=$K$1)*(Emplacement=K$4))&gt;0,INDEX(Emplacement,MIN(IF((Emplacement=K$4)*($A35&gt;=Début)*($A35&lt;=Fin),ROW(Emplacement)))-1),"")</f>
        <v/>
      </c>
      <c r="L35" s="35" t="str">
        <f t="array" aca="1" ref="L35" ca="1">IF(SUMPRODUCT(($A35&gt;=Début)*($A35&lt;=Fin)*(Emplacement=$K$1)*(Emplacement=L$4))&gt;0,INDEX(Emplacement,MIN(IF((Emplacement=L$4)*($A35&gt;=Début)*($A35&lt;=Fin),ROW(Emplacement)))-1),"")</f>
        <v/>
      </c>
      <c r="S35" s="13">
        <f t="shared" si="0"/>
        <v>42766</v>
      </c>
      <c r="T35" s="18">
        <f t="shared" si="1"/>
        <v>42766</v>
      </c>
      <c r="U35" s="33" t="str">
        <f t="array" aca="1" ref="U35" ca="1">IF(SUMPRODUCT(($A35&gt;=Début)*($A35&lt;=Fin)*(Emplacement=U$4))&gt;0,INDEX(Emplacement,MIN(IF((Emplacement=U$4)*($A35&gt;=Début)*($A35&lt;=Fin),ROW(Emplacement)))-1),"")</f>
        <v/>
      </c>
      <c r="V35" s="34" t="str">
        <f t="array" aca="1" ref="V35" ca="1">IF(SUMPRODUCT(($A35&gt;=Début)*($A35&lt;=Fin)*(Emplacement=V$4))&gt;0,INDEX(Emplacement,MIN(IF((Emplacement=V$4)*($A35&gt;=Début)*($A35&lt;=Fin),ROW(Emplacement)))-1),"")</f>
        <v/>
      </c>
      <c r="W35" s="34" t="str">
        <f t="array" aca="1" ref="W35" ca="1">IF(SUMPRODUCT(($A35&gt;=Début)*($A35&lt;=Fin)*(Emplacement=W$4))&gt;0,INDEX(Emplacement,MIN(IF((Emplacement=W$4)*($A35&gt;=Début)*($A35&lt;=Fin),ROW(Emplacement)))-1),"")</f>
        <v/>
      </c>
      <c r="X35" s="34" t="str">
        <f t="array" aca="1" ref="X35" ca="1">IF(SUMPRODUCT(($A35&gt;=Début)*($A35&lt;=Fin)*(Emplacement=X$4))&gt;0,INDEX(Emplacement,MIN(IF((Emplacement=X$4)*($A35&gt;=Début)*($A35&lt;=Fin),ROW(Emplacement)))-1),"")</f>
        <v/>
      </c>
      <c r="Y35" s="34" t="str">
        <f t="array" aca="1" ref="Y35" ca="1">IF(SUMPRODUCT(($A35&gt;=Début)*($A35&lt;=Fin)*(Emplacement=Y$4))&gt;0,INDEX(Emplacement,MIN(IF((Emplacement=Y$4)*($A35&gt;=Début)*($A35&lt;=Fin),ROW(Emplacement)))-1),"")</f>
        <v/>
      </c>
      <c r="Z35" s="34" t="str">
        <f t="array" aca="1" ref="Z35" ca="1">IF(SUMPRODUCT(($A35&gt;=Début)*($A35&lt;=Fin)*(Emplacement=Z$4))&gt;0,INDEX(Emplacement,MIN(IF((Emplacement=Z$4)*($A35&gt;=Début)*($A35&lt;=Fin),ROW(Emplacement)))-1),"")</f>
        <v/>
      </c>
      <c r="AA35" s="34" t="str">
        <f t="array" aca="1" ref="AA35" ca="1">IF(SUMPRODUCT(($A35&gt;=Début)*($A35&lt;=Fin)*(Emplacement=AA$4))&gt;0,INDEX(Emplacement,MIN(IF((Emplacement=AA$4)*($A35&gt;=Début)*($A35&lt;=Fin),ROW(Emplacement)))-1),"")</f>
        <v/>
      </c>
      <c r="AB35" s="34" t="str">
        <f t="array" aca="1" ref="AB35" ca="1">IF(SUMPRODUCT(($A35&gt;=Début)*($A35&lt;=Fin)*(Emplacement=AB$4))&gt;0,INDEX(Emplacement,MIN(IF((Emplacement=AB$4)*($A35&gt;=Début)*($A35&lt;=Fin),ROW(Emplacement)))-1),"")</f>
        <v/>
      </c>
      <c r="AC35" s="34" t="str">
        <f t="array" aca="1" ref="AC35" ca="1">IF(SUMPRODUCT(($A35&gt;=Début)*($A35&lt;=Fin)*(Emplacement=AC$4))&gt;0,INDEX(Emplacement,MIN(IF((Emplacement=AC$4)*($A35&gt;=Début)*($A35&lt;=Fin),ROW(Emplacement)))-1),"")</f>
        <v/>
      </c>
      <c r="AD35" s="35" t="str">
        <f t="array" aca="1" ref="AD35" ca="1">IF(SUMPRODUCT(($A35&gt;=Début)*($A35&lt;=Fin)*(Emplacement=AD$4))&gt;0,INDEX(Emplacement,MIN(IF((Emplacement=AD$4)*($A35&gt;=Début)*($A35&lt;=Fin),ROW(Emplacement)))-1),"")</f>
        <v/>
      </c>
    </row>
    <row r="36" spans="1:39" x14ac:dyDescent="0.25">
      <c r="AE36" s="38"/>
    </row>
    <row r="37" spans="1:39" x14ac:dyDescent="0.25">
      <c r="U37" s="109"/>
      <c r="V37" s="109"/>
      <c r="AF37" s="47"/>
      <c r="AG37" s="47"/>
      <c r="AH37" s="92"/>
    </row>
    <row r="38" spans="1:39" x14ac:dyDescent="0.25">
      <c r="AF38" s="45"/>
      <c r="AG38" s="46"/>
    </row>
    <row r="50" spans="35:35" x14ac:dyDescent="0.25">
      <c r="AI50" s="36"/>
    </row>
    <row r="51" spans="35:35" x14ac:dyDescent="0.25">
      <c r="AI51" s="41"/>
    </row>
  </sheetData>
  <mergeCells count="33">
    <mergeCell ref="N13:O13"/>
    <mergeCell ref="N14:O14"/>
    <mergeCell ref="N15:O15"/>
    <mergeCell ref="N16:O16"/>
    <mergeCell ref="N8:O8"/>
    <mergeCell ref="N9:O9"/>
    <mergeCell ref="N10:O10"/>
    <mergeCell ref="N11:O11"/>
    <mergeCell ref="N12:O12"/>
    <mergeCell ref="AF2:AI2"/>
    <mergeCell ref="S3:AD3"/>
    <mergeCell ref="P11:Q11"/>
    <mergeCell ref="P12:Q12"/>
    <mergeCell ref="P13:Q13"/>
    <mergeCell ref="P8:Q8"/>
    <mergeCell ref="P9:Q9"/>
    <mergeCell ref="P10:Q10"/>
    <mergeCell ref="P4:Q4"/>
    <mergeCell ref="P3:Q3"/>
    <mergeCell ref="P5:Q5"/>
    <mergeCell ref="P6:Q6"/>
    <mergeCell ref="P7:Q7"/>
    <mergeCell ref="F1:G1"/>
    <mergeCell ref="H1:I1"/>
    <mergeCell ref="K1:L1"/>
    <mergeCell ref="A3:L3"/>
    <mergeCell ref="D1:E1"/>
    <mergeCell ref="A1:C1"/>
    <mergeCell ref="N3:O3"/>
    <mergeCell ref="N4:O4"/>
    <mergeCell ref="N5:O5"/>
    <mergeCell ref="N6:O6"/>
    <mergeCell ref="N7:O7"/>
  </mergeCells>
  <conditionalFormatting sqref="C5:L35">
    <cfRule type="expression" dxfId="13" priority="6" stopIfTrue="1">
      <formula>C5&lt;&gt;""</formula>
    </cfRule>
  </conditionalFormatting>
  <conditionalFormatting sqref="A5:B35">
    <cfRule type="expression" dxfId="12" priority="5" stopIfTrue="1">
      <formula>WEEKDAY(A5,2)&gt;5</formula>
    </cfRule>
  </conditionalFormatting>
  <conditionalFormatting sqref="A5:B35">
    <cfRule type="expression" dxfId="11" priority="4" stopIfTrue="1">
      <formula>COUNTIF(Fériés,A5)</formula>
    </cfRule>
  </conditionalFormatting>
  <conditionalFormatting sqref="U5:AD35">
    <cfRule type="expression" dxfId="10" priority="3" stopIfTrue="1">
      <formula>U5&lt;&gt;""</formula>
    </cfRule>
  </conditionalFormatting>
  <conditionalFormatting sqref="S5:T35">
    <cfRule type="expression" dxfId="9" priority="2" stopIfTrue="1">
      <formula>WEEKDAY(S5,2)&gt;5</formula>
    </cfRule>
  </conditionalFormatting>
  <conditionalFormatting sqref="S5:T35">
    <cfRule type="expression" dxfId="8" priority="1" stopIfTrue="1">
      <formula>COUNTIF(Fériés,S5)</formula>
    </cfRule>
  </conditionalFormatting>
  <dataValidations count="3">
    <dataValidation type="list" allowBlank="1" showInputMessage="1" showErrorMessage="1" sqref="K1:L1">
      <formula1>ListeEnt</formula1>
    </dataValidation>
    <dataValidation type="list" allowBlank="1" showInputMessage="1" showErrorMessage="1" sqref="H1">
      <formula1>ListeMois</formula1>
    </dataValidation>
    <dataValidation type="list" allowBlank="1" showInputMessage="1" showErrorMessage="1" sqref="D1">
      <formula1>ListeAnnée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S16"/>
  <sheetViews>
    <sheetView workbookViewId="0">
      <selection sqref="A1:A2"/>
    </sheetView>
  </sheetViews>
  <sheetFormatPr baseColWidth="10" defaultRowHeight="15" x14ac:dyDescent="0.25"/>
  <cols>
    <col min="1" max="1" width="8.5703125" customWidth="1"/>
    <col min="2" max="3" width="5" customWidth="1"/>
    <col min="4" max="69" width="5" style="49" customWidth="1"/>
  </cols>
  <sheetData>
    <row r="1" spans="1:71" x14ac:dyDescent="0.25">
      <c r="A1" s="172"/>
      <c r="B1" s="178">
        <v>2017</v>
      </c>
      <c r="C1" s="175"/>
      <c r="D1" s="176">
        <v>2018</v>
      </c>
      <c r="E1" s="175"/>
      <c r="F1" s="176">
        <v>2019</v>
      </c>
      <c r="G1" s="175"/>
      <c r="H1" s="176">
        <v>2020</v>
      </c>
      <c r="I1" s="175"/>
      <c r="J1" s="176">
        <v>2021</v>
      </c>
      <c r="K1" s="175"/>
      <c r="L1" s="176">
        <v>2022</v>
      </c>
      <c r="M1" s="175"/>
      <c r="N1" s="176">
        <v>2023</v>
      </c>
      <c r="O1" s="175"/>
      <c r="P1" s="176">
        <v>2024</v>
      </c>
      <c r="Q1" s="175"/>
      <c r="R1" s="176">
        <v>2025</v>
      </c>
      <c r="S1" s="175"/>
      <c r="T1" s="176">
        <v>2026</v>
      </c>
      <c r="U1" s="175"/>
      <c r="V1" s="176">
        <v>2027</v>
      </c>
      <c r="W1" s="175"/>
      <c r="X1" s="176">
        <v>2028</v>
      </c>
      <c r="Y1" s="175"/>
      <c r="Z1" s="176">
        <v>2029</v>
      </c>
      <c r="AA1" s="175"/>
      <c r="AB1" s="176">
        <v>2030</v>
      </c>
      <c r="AC1" s="174"/>
      <c r="AD1" s="174">
        <v>2031</v>
      </c>
      <c r="AE1" s="174"/>
      <c r="AF1" s="174">
        <v>2032</v>
      </c>
      <c r="AG1" s="175"/>
      <c r="AH1" s="176">
        <v>2033</v>
      </c>
      <c r="AI1" s="175"/>
      <c r="AJ1" s="176">
        <v>2034</v>
      </c>
      <c r="AK1" s="175"/>
      <c r="AL1" s="176">
        <v>2035</v>
      </c>
      <c r="AM1" s="175"/>
      <c r="AN1" s="176">
        <v>2036</v>
      </c>
      <c r="AO1" s="175"/>
      <c r="AP1" s="176">
        <v>2037</v>
      </c>
      <c r="AQ1" s="175"/>
      <c r="AR1" s="176">
        <v>2038</v>
      </c>
      <c r="AS1" s="175"/>
      <c r="AT1" s="176">
        <v>2039</v>
      </c>
      <c r="AU1" s="175"/>
      <c r="AV1" s="176">
        <v>2040</v>
      </c>
      <c r="AW1" s="175"/>
      <c r="AX1" s="176">
        <v>2041</v>
      </c>
      <c r="AY1" s="175"/>
      <c r="AZ1" s="176">
        <v>2042</v>
      </c>
      <c r="BA1" s="175"/>
      <c r="BB1" s="176">
        <v>2043</v>
      </c>
      <c r="BC1" s="175"/>
      <c r="BD1" s="176">
        <v>2044</v>
      </c>
      <c r="BE1" s="175"/>
      <c r="BF1" s="176">
        <v>2045</v>
      </c>
      <c r="BG1" s="175"/>
      <c r="BH1" s="176">
        <v>2046</v>
      </c>
      <c r="BI1" s="174"/>
      <c r="BJ1" s="174">
        <v>2047</v>
      </c>
      <c r="BK1" s="175"/>
      <c r="BL1" s="176">
        <v>2048</v>
      </c>
      <c r="BM1" s="177"/>
      <c r="BN1" s="178">
        <v>2049</v>
      </c>
      <c r="BO1" s="175"/>
      <c r="BP1" s="178">
        <v>2050</v>
      </c>
      <c r="BQ1" s="175"/>
      <c r="BR1" s="179"/>
      <c r="BS1" s="179"/>
    </row>
    <row r="2" spans="1:71" ht="15.75" thickBot="1" x14ac:dyDescent="0.3">
      <c r="A2" s="173"/>
      <c r="B2" s="71" t="s">
        <v>86</v>
      </c>
      <c r="C2" s="72" t="s">
        <v>87</v>
      </c>
      <c r="D2" s="82" t="s">
        <v>86</v>
      </c>
      <c r="E2" s="72" t="s">
        <v>87</v>
      </c>
      <c r="F2" s="82" t="s">
        <v>86</v>
      </c>
      <c r="G2" s="72" t="s">
        <v>87</v>
      </c>
      <c r="H2" s="82" t="s">
        <v>86</v>
      </c>
      <c r="I2" s="72" t="s">
        <v>87</v>
      </c>
      <c r="J2" s="82" t="s">
        <v>86</v>
      </c>
      <c r="K2" s="72" t="s">
        <v>87</v>
      </c>
      <c r="L2" s="82" t="s">
        <v>86</v>
      </c>
      <c r="M2" s="72" t="s">
        <v>87</v>
      </c>
      <c r="N2" s="82" t="s">
        <v>86</v>
      </c>
      <c r="O2" s="72" t="s">
        <v>87</v>
      </c>
      <c r="P2" s="82" t="s">
        <v>86</v>
      </c>
      <c r="Q2" s="72" t="s">
        <v>87</v>
      </c>
      <c r="R2" s="82" t="s">
        <v>86</v>
      </c>
      <c r="S2" s="72" t="s">
        <v>87</v>
      </c>
      <c r="T2" s="82" t="s">
        <v>86</v>
      </c>
      <c r="U2" s="72" t="s">
        <v>87</v>
      </c>
      <c r="V2" s="82" t="s">
        <v>86</v>
      </c>
      <c r="W2" s="72" t="s">
        <v>87</v>
      </c>
      <c r="X2" s="82" t="s">
        <v>86</v>
      </c>
      <c r="Y2" s="72" t="s">
        <v>87</v>
      </c>
      <c r="Z2" s="82" t="s">
        <v>86</v>
      </c>
      <c r="AA2" s="72" t="s">
        <v>87</v>
      </c>
      <c r="AB2" s="82" t="s">
        <v>86</v>
      </c>
      <c r="AC2" s="72" t="s">
        <v>87</v>
      </c>
      <c r="AD2" s="82" t="s">
        <v>86</v>
      </c>
      <c r="AE2" s="72" t="s">
        <v>87</v>
      </c>
      <c r="AF2" s="82" t="s">
        <v>86</v>
      </c>
      <c r="AG2" s="72" t="s">
        <v>87</v>
      </c>
      <c r="AH2" s="82" t="s">
        <v>86</v>
      </c>
      <c r="AI2" s="72" t="s">
        <v>87</v>
      </c>
      <c r="AJ2" s="82" t="s">
        <v>86</v>
      </c>
      <c r="AK2" s="72" t="s">
        <v>87</v>
      </c>
      <c r="AL2" s="82" t="s">
        <v>86</v>
      </c>
      <c r="AM2" s="72" t="s">
        <v>87</v>
      </c>
      <c r="AN2" s="82" t="s">
        <v>86</v>
      </c>
      <c r="AO2" s="72" t="s">
        <v>87</v>
      </c>
      <c r="AP2" s="82" t="s">
        <v>86</v>
      </c>
      <c r="AQ2" s="72" t="s">
        <v>87</v>
      </c>
      <c r="AR2" s="82" t="s">
        <v>86</v>
      </c>
      <c r="AS2" s="72" t="s">
        <v>87</v>
      </c>
      <c r="AT2" s="82" t="s">
        <v>86</v>
      </c>
      <c r="AU2" s="72" t="s">
        <v>87</v>
      </c>
      <c r="AV2" s="82" t="s">
        <v>86</v>
      </c>
      <c r="AW2" s="72" t="s">
        <v>87</v>
      </c>
      <c r="AX2" s="82" t="s">
        <v>86</v>
      </c>
      <c r="AY2" s="72" t="s">
        <v>87</v>
      </c>
      <c r="AZ2" s="82" t="s">
        <v>86</v>
      </c>
      <c r="BA2" s="72" t="s">
        <v>87</v>
      </c>
      <c r="BB2" s="82" t="s">
        <v>86</v>
      </c>
      <c r="BC2" s="72" t="s">
        <v>87</v>
      </c>
      <c r="BD2" s="82" t="s">
        <v>86</v>
      </c>
      <c r="BE2" s="72" t="s">
        <v>87</v>
      </c>
      <c r="BF2" s="82" t="s">
        <v>86</v>
      </c>
      <c r="BG2" s="72" t="s">
        <v>87</v>
      </c>
      <c r="BH2" s="82" t="s">
        <v>86</v>
      </c>
      <c r="BI2" s="72" t="s">
        <v>87</v>
      </c>
      <c r="BJ2" s="82" t="s">
        <v>86</v>
      </c>
      <c r="BK2" s="72" t="s">
        <v>87</v>
      </c>
      <c r="BL2" s="82" t="s">
        <v>86</v>
      </c>
      <c r="BM2" s="72" t="s">
        <v>87</v>
      </c>
      <c r="BN2" s="82" t="s">
        <v>86</v>
      </c>
      <c r="BO2" s="48" t="s">
        <v>87</v>
      </c>
      <c r="BP2" s="71" t="s">
        <v>86</v>
      </c>
      <c r="BQ2" s="72" t="s">
        <v>87</v>
      </c>
      <c r="BR2" s="36"/>
      <c r="BS2" s="36"/>
    </row>
    <row r="3" spans="1:71" x14ac:dyDescent="0.25">
      <c r="A3" s="79" t="s">
        <v>71</v>
      </c>
      <c r="B3" s="69">
        <v>0.10613943808532778</v>
      </c>
      <c r="C3" s="74">
        <v>102</v>
      </c>
      <c r="D3" s="69">
        <v>0</v>
      </c>
      <c r="E3" s="74">
        <v>0</v>
      </c>
      <c r="F3" s="69">
        <v>0</v>
      </c>
      <c r="G3" s="74">
        <v>0</v>
      </c>
      <c r="H3" s="69">
        <v>0</v>
      </c>
      <c r="I3" s="74">
        <v>0</v>
      </c>
      <c r="J3" s="69">
        <v>0</v>
      </c>
      <c r="K3" s="74">
        <v>0</v>
      </c>
      <c r="L3" s="69">
        <v>0</v>
      </c>
      <c r="M3" s="74">
        <v>0</v>
      </c>
      <c r="N3" s="69">
        <v>0</v>
      </c>
      <c r="O3" s="74">
        <v>0</v>
      </c>
      <c r="P3" s="69"/>
      <c r="Q3" s="74"/>
      <c r="R3" s="69"/>
      <c r="S3" s="74"/>
      <c r="T3" s="69"/>
      <c r="U3" s="74"/>
      <c r="V3" s="69"/>
      <c r="W3" s="74"/>
      <c r="X3" s="69"/>
      <c r="Y3" s="74"/>
      <c r="Z3" s="69"/>
      <c r="AA3" s="74"/>
      <c r="AB3" s="69"/>
      <c r="AC3" s="74"/>
      <c r="AD3" s="69"/>
      <c r="AE3" s="74"/>
      <c r="AF3" s="69"/>
      <c r="AG3" s="74"/>
      <c r="AH3" s="69"/>
      <c r="AI3" s="74"/>
      <c r="AJ3" s="69"/>
      <c r="AK3" s="74"/>
      <c r="AL3" s="69"/>
      <c r="AM3" s="74"/>
      <c r="AN3" s="69">
        <v>0</v>
      </c>
      <c r="AO3" s="74">
        <v>0</v>
      </c>
      <c r="AP3" s="69"/>
      <c r="AQ3" s="74"/>
      <c r="AR3" s="69"/>
      <c r="AS3" s="74"/>
      <c r="AT3" s="69"/>
      <c r="AU3" s="74"/>
      <c r="AV3" s="69"/>
      <c r="AW3" s="74"/>
      <c r="AX3" s="69"/>
      <c r="AY3" s="74"/>
      <c r="AZ3" s="69"/>
      <c r="BA3" s="74"/>
      <c r="BB3" s="69"/>
      <c r="BC3" s="74"/>
      <c r="BD3" s="69"/>
      <c r="BE3" s="74"/>
      <c r="BF3" s="69"/>
      <c r="BG3" s="74"/>
      <c r="BH3" s="69"/>
      <c r="BI3" s="74"/>
      <c r="BJ3" s="69"/>
      <c r="BK3" s="74"/>
      <c r="BL3" s="69"/>
      <c r="BM3" s="74"/>
      <c r="BN3" s="69"/>
      <c r="BO3" s="70"/>
      <c r="BP3" s="73">
        <v>0</v>
      </c>
      <c r="BQ3" s="74">
        <v>0</v>
      </c>
      <c r="BR3" s="64"/>
      <c r="BS3" s="39"/>
    </row>
    <row r="4" spans="1:71" x14ac:dyDescent="0.25">
      <c r="A4" s="80" t="s">
        <v>72</v>
      </c>
      <c r="B4" s="69">
        <v>0</v>
      </c>
      <c r="C4" s="74">
        <v>0</v>
      </c>
      <c r="D4" s="69">
        <v>0</v>
      </c>
      <c r="E4" s="74">
        <v>0</v>
      </c>
      <c r="F4" s="69"/>
      <c r="G4" s="74"/>
      <c r="H4" s="69"/>
      <c r="I4" s="74"/>
      <c r="J4" s="69"/>
      <c r="K4" s="74"/>
      <c r="L4" s="69"/>
      <c r="M4" s="74"/>
      <c r="N4" s="69"/>
      <c r="O4" s="74"/>
      <c r="P4" s="69"/>
      <c r="Q4" s="74"/>
      <c r="R4" s="69"/>
      <c r="S4" s="74"/>
      <c r="T4" s="69"/>
      <c r="U4" s="74"/>
      <c r="V4" s="69"/>
      <c r="W4" s="74"/>
      <c r="X4" s="69"/>
      <c r="Y4" s="74"/>
      <c r="Z4" s="69"/>
      <c r="AA4" s="74"/>
      <c r="AB4" s="69"/>
      <c r="AC4" s="74"/>
      <c r="AD4" s="69"/>
      <c r="AE4" s="74"/>
      <c r="AF4" s="69"/>
      <c r="AG4" s="74"/>
      <c r="AH4" s="69"/>
      <c r="AI4" s="74"/>
      <c r="AJ4" s="69"/>
      <c r="AK4" s="74"/>
      <c r="AL4" s="69"/>
      <c r="AM4" s="74"/>
      <c r="AN4" s="69"/>
      <c r="AO4" s="74"/>
      <c r="AP4" s="69"/>
      <c r="AQ4" s="74"/>
      <c r="AR4" s="69"/>
      <c r="AS4" s="84"/>
      <c r="AT4" s="69"/>
      <c r="AU4" s="74"/>
      <c r="AV4" s="69"/>
      <c r="AW4" s="74"/>
      <c r="AX4" s="69"/>
      <c r="AY4" s="74"/>
      <c r="AZ4" s="69"/>
      <c r="BA4" s="74"/>
      <c r="BB4" s="69"/>
      <c r="BC4" s="74"/>
      <c r="BD4" s="69"/>
      <c r="BE4" s="74"/>
      <c r="BF4" s="69"/>
      <c r="BG4" s="74"/>
      <c r="BH4" s="69"/>
      <c r="BI4" s="74"/>
      <c r="BJ4" s="69"/>
      <c r="BK4" s="74"/>
      <c r="BL4" s="69"/>
      <c r="BM4" s="74"/>
      <c r="BN4" s="69"/>
      <c r="BO4" s="70"/>
      <c r="BP4" s="73"/>
      <c r="BQ4" s="74"/>
      <c r="BR4" s="64"/>
      <c r="BS4" s="39"/>
    </row>
    <row r="5" spans="1:71" x14ac:dyDescent="0.25">
      <c r="A5" s="80" t="s">
        <v>73</v>
      </c>
      <c r="B5" s="69">
        <v>0</v>
      </c>
      <c r="C5" s="74">
        <v>0</v>
      </c>
      <c r="D5" s="69"/>
      <c r="E5" s="74"/>
      <c r="F5" s="69"/>
      <c r="G5" s="74"/>
      <c r="H5" s="69"/>
      <c r="I5" s="74"/>
      <c r="J5" s="69"/>
      <c r="K5" s="74"/>
      <c r="L5" s="69"/>
      <c r="M5" s="74"/>
      <c r="N5" s="69"/>
      <c r="O5" s="74"/>
      <c r="P5" s="69"/>
      <c r="Q5" s="74"/>
      <c r="R5" s="69"/>
      <c r="S5" s="74"/>
      <c r="T5" s="69"/>
      <c r="U5" s="74"/>
      <c r="V5" s="69"/>
      <c r="W5" s="74"/>
      <c r="X5" s="69"/>
      <c r="Y5" s="74"/>
      <c r="Z5" s="69"/>
      <c r="AA5" s="74"/>
      <c r="AB5" s="69"/>
      <c r="AC5" s="74"/>
      <c r="AD5" s="69"/>
      <c r="AE5" s="74"/>
      <c r="AF5" s="69"/>
      <c r="AG5" s="74"/>
      <c r="AH5" s="69"/>
      <c r="AI5" s="74"/>
      <c r="AJ5" s="69"/>
      <c r="AK5" s="74"/>
      <c r="AL5" s="69"/>
      <c r="AM5" s="74"/>
      <c r="AN5" s="69"/>
      <c r="AO5" s="74"/>
      <c r="AP5" s="69"/>
      <c r="AQ5" s="74"/>
      <c r="AR5" s="83"/>
      <c r="AS5" s="74"/>
      <c r="AT5" s="69"/>
      <c r="AU5" s="74"/>
      <c r="AV5" s="69"/>
      <c r="AW5" s="74"/>
      <c r="AX5" s="69"/>
      <c r="AY5" s="74"/>
      <c r="AZ5" s="69"/>
      <c r="BA5" s="74"/>
      <c r="BB5" s="69"/>
      <c r="BC5" s="74"/>
      <c r="BD5" s="69"/>
      <c r="BE5" s="74"/>
      <c r="BF5" s="69"/>
      <c r="BG5" s="74"/>
      <c r="BH5" s="69"/>
      <c r="BI5" s="74"/>
      <c r="BJ5" s="69"/>
      <c r="BK5" s="74"/>
      <c r="BL5" s="69"/>
      <c r="BM5" s="74"/>
      <c r="BN5" s="69"/>
      <c r="BO5" s="70"/>
      <c r="BP5" s="73"/>
      <c r="BQ5" s="74"/>
      <c r="BR5" s="64"/>
      <c r="BS5" s="39"/>
    </row>
    <row r="6" spans="1:71" x14ac:dyDescent="0.25">
      <c r="A6" s="80" t="s">
        <v>74</v>
      </c>
      <c r="B6" s="69">
        <v>0</v>
      </c>
      <c r="C6" s="74">
        <v>0</v>
      </c>
      <c r="D6" s="69"/>
      <c r="E6" s="74"/>
      <c r="F6" s="69"/>
      <c r="G6" s="74"/>
      <c r="H6" s="69"/>
      <c r="I6" s="74"/>
      <c r="J6" s="69"/>
      <c r="K6" s="74"/>
      <c r="L6" s="69"/>
      <c r="M6" s="74"/>
      <c r="N6" s="69"/>
      <c r="O6" s="74"/>
      <c r="P6" s="69"/>
      <c r="Q6" s="74"/>
      <c r="R6" s="69"/>
      <c r="S6" s="74"/>
      <c r="T6" s="69"/>
      <c r="U6" s="74"/>
      <c r="V6" s="69"/>
      <c r="W6" s="74"/>
      <c r="X6" s="69"/>
      <c r="Y6" s="74"/>
      <c r="Z6" s="69"/>
      <c r="AA6" s="74"/>
      <c r="AB6" s="69"/>
      <c r="AC6" s="74"/>
      <c r="AD6" s="69"/>
      <c r="AE6" s="74"/>
      <c r="AF6" s="69"/>
      <c r="AG6" s="74"/>
      <c r="AH6" s="69"/>
      <c r="AI6" s="74"/>
      <c r="AJ6" s="69"/>
      <c r="AK6" s="74"/>
      <c r="AL6" s="69"/>
      <c r="AM6" s="74"/>
      <c r="AN6" s="69"/>
      <c r="AO6" s="74"/>
      <c r="AP6" s="69"/>
      <c r="AQ6" s="74"/>
      <c r="AR6" s="69"/>
      <c r="AS6" s="85"/>
      <c r="AT6" s="69"/>
      <c r="AU6" s="74"/>
      <c r="AV6" s="69"/>
      <c r="AW6" s="74"/>
      <c r="AX6" s="69"/>
      <c r="AY6" s="74"/>
      <c r="AZ6" s="69"/>
      <c r="BA6" s="74"/>
      <c r="BB6" s="69"/>
      <c r="BC6" s="74"/>
      <c r="BD6" s="69"/>
      <c r="BE6" s="74"/>
      <c r="BF6" s="69"/>
      <c r="BG6" s="74"/>
      <c r="BH6" s="69"/>
      <c r="BI6" s="74"/>
      <c r="BJ6" s="69"/>
      <c r="BK6" s="74"/>
      <c r="BL6" s="69"/>
      <c r="BM6" s="74"/>
      <c r="BN6" s="69"/>
      <c r="BO6" s="70"/>
      <c r="BP6" s="73"/>
      <c r="BQ6" s="74"/>
      <c r="BR6" s="64"/>
      <c r="BS6" s="39"/>
    </row>
    <row r="7" spans="1:71" x14ac:dyDescent="0.25">
      <c r="A7" s="80" t="s">
        <v>75</v>
      </c>
      <c r="B7" s="69"/>
      <c r="C7" s="74"/>
      <c r="D7" s="69"/>
      <c r="E7" s="74"/>
      <c r="F7" s="69"/>
      <c r="G7" s="74"/>
      <c r="H7" s="69"/>
      <c r="I7" s="74"/>
      <c r="J7" s="69"/>
      <c r="K7" s="74"/>
      <c r="L7" s="69"/>
      <c r="M7" s="74"/>
      <c r="N7" s="69"/>
      <c r="O7" s="74"/>
      <c r="P7" s="69"/>
      <c r="Q7" s="74"/>
      <c r="R7" s="69"/>
      <c r="S7" s="74"/>
      <c r="T7" s="69"/>
      <c r="U7" s="74"/>
      <c r="V7" s="69"/>
      <c r="W7" s="74"/>
      <c r="X7" s="69"/>
      <c r="Y7" s="74"/>
      <c r="Z7" s="69"/>
      <c r="AA7" s="74"/>
      <c r="AB7" s="69"/>
      <c r="AC7" s="74"/>
      <c r="AD7" s="69"/>
      <c r="AE7" s="74"/>
      <c r="AF7" s="69"/>
      <c r="AG7" s="74"/>
      <c r="AH7" s="69"/>
      <c r="AI7" s="74"/>
      <c r="AJ7" s="69"/>
      <c r="AK7" s="74"/>
      <c r="AL7" s="69"/>
      <c r="AM7" s="74"/>
      <c r="AN7" s="69"/>
      <c r="AO7" s="74"/>
      <c r="AP7" s="69"/>
      <c r="AQ7" s="74"/>
      <c r="AR7" s="69"/>
      <c r="AS7" s="74"/>
      <c r="AT7" s="69"/>
      <c r="AU7" s="74"/>
      <c r="AV7" s="69"/>
      <c r="AW7" s="74"/>
      <c r="AX7" s="69"/>
      <c r="AY7" s="74"/>
      <c r="AZ7" s="69"/>
      <c r="BA7" s="74"/>
      <c r="BB7" s="69"/>
      <c r="BC7" s="74"/>
      <c r="BD7" s="69"/>
      <c r="BE7" s="74"/>
      <c r="BF7" s="69"/>
      <c r="BG7" s="74"/>
      <c r="BH7" s="69"/>
      <c r="BI7" s="74"/>
      <c r="BJ7" s="69"/>
      <c r="BK7" s="74"/>
      <c r="BL7" s="69"/>
      <c r="BM7" s="74"/>
      <c r="BN7" s="69"/>
      <c r="BO7" s="70"/>
      <c r="BP7" s="73"/>
      <c r="BQ7" s="74"/>
      <c r="BR7" s="64"/>
      <c r="BS7" s="39"/>
    </row>
    <row r="8" spans="1:71" x14ac:dyDescent="0.25">
      <c r="A8" s="80" t="s">
        <v>76</v>
      </c>
      <c r="B8" s="69"/>
      <c r="C8" s="74"/>
      <c r="D8" s="69"/>
      <c r="E8" s="74"/>
      <c r="F8" s="69"/>
      <c r="G8" s="74"/>
      <c r="H8" s="69"/>
      <c r="I8" s="74"/>
      <c r="J8" s="69"/>
      <c r="K8" s="74"/>
      <c r="L8" s="69"/>
      <c r="M8" s="74"/>
      <c r="N8" s="69"/>
      <c r="O8" s="74"/>
      <c r="P8" s="69"/>
      <c r="Q8" s="74"/>
      <c r="R8" s="69"/>
      <c r="S8" s="74"/>
      <c r="T8" s="69"/>
      <c r="U8" s="74"/>
      <c r="V8" s="69"/>
      <c r="W8" s="74"/>
      <c r="X8" s="69"/>
      <c r="Y8" s="74"/>
      <c r="Z8" s="69"/>
      <c r="AA8" s="74"/>
      <c r="AB8" s="69"/>
      <c r="AC8" s="74"/>
      <c r="AD8" s="69"/>
      <c r="AE8" s="74"/>
      <c r="AF8" s="69"/>
      <c r="AG8" s="74"/>
      <c r="AH8" s="69"/>
      <c r="AI8" s="74"/>
      <c r="AJ8" s="69"/>
      <c r="AK8" s="74"/>
      <c r="AL8" s="69"/>
      <c r="AM8" s="74"/>
      <c r="AN8" s="69"/>
      <c r="AO8" s="74"/>
      <c r="AP8" s="69"/>
      <c r="AQ8" s="74"/>
      <c r="AR8" s="69"/>
      <c r="AS8" s="74"/>
      <c r="AT8" s="69"/>
      <c r="AU8" s="74"/>
      <c r="AV8" s="69"/>
      <c r="AW8" s="74"/>
      <c r="AX8" s="69"/>
      <c r="AY8" s="74"/>
      <c r="AZ8" s="69"/>
      <c r="BA8" s="74"/>
      <c r="BB8" s="69"/>
      <c r="BC8" s="74"/>
      <c r="BD8" s="69"/>
      <c r="BE8" s="74"/>
      <c r="BF8" s="69"/>
      <c r="BG8" s="74"/>
      <c r="BH8" s="69"/>
      <c r="BI8" s="74"/>
      <c r="BJ8" s="69"/>
      <c r="BK8" s="74"/>
      <c r="BL8" s="69"/>
      <c r="BM8" s="74"/>
      <c r="BN8" s="69"/>
      <c r="BO8" s="70"/>
      <c r="BP8" s="73"/>
      <c r="BQ8" s="74"/>
      <c r="BR8" s="64"/>
      <c r="BS8" s="39"/>
    </row>
    <row r="9" spans="1:71" x14ac:dyDescent="0.25">
      <c r="A9" s="80" t="s">
        <v>77</v>
      </c>
      <c r="B9" s="69"/>
      <c r="C9" s="74"/>
      <c r="D9" s="69"/>
      <c r="E9" s="74"/>
      <c r="F9" s="69"/>
      <c r="G9" s="74"/>
      <c r="H9" s="69"/>
      <c r="I9" s="74"/>
      <c r="J9" s="69"/>
      <c r="K9" s="74"/>
      <c r="L9" s="69"/>
      <c r="M9" s="74"/>
      <c r="N9" s="69"/>
      <c r="O9" s="74"/>
      <c r="P9" s="69"/>
      <c r="Q9" s="74"/>
      <c r="R9" s="69"/>
      <c r="S9" s="74"/>
      <c r="T9" s="69"/>
      <c r="U9" s="74"/>
      <c r="V9" s="69"/>
      <c r="W9" s="74"/>
      <c r="X9" s="69"/>
      <c r="Y9" s="74"/>
      <c r="Z9" s="69"/>
      <c r="AA9" s="74"/>
      <c r="AB9" s="69"/>
      <c r="AC9" s="74"/>
      <c r="AD9" s="69"/>
      <c r="AE9" s="74"/>
      <c r="AF9" s="69"/>
      <c r="AG9" s="74"/>
      <c r="AH9" s="69"/>
      <c r="AI9" s="74"/>
      <c r="AJ9" s="69"/>
      <c r="AK9" s="74"/>
      <c r="AL9" s="69"/>
      <c r="AM9" s="74"/>
      <c r="AN9" s="69"/>
      <c r="AO9" s="74"/>
      <c r="AP9" s="69"/>
      <c r="AQ9" s="74"/>
      <c r="AR9" s="69"/>
      <c r="AS9" s="74"/>
      <c r="AT9" s="69"/>
      <c r="AU9" s="74"/>
      <c r="AV9" s="69"/>
      <c r="AW9" s="74"/>
      <c r="AX9" s="69"/>
      <c r="AY9" s="74"/>
      <c r="AZ9" s="69"/>
      <c r="BA9" s="74"/>
      <c r="BB9" s="69"/>
      <c r="BC9" s="74"/>
      <c r="BD9" s="69"/>
      <c r="BE9" s="74"/>
      <c r="BF9" s="69"/>
      <c r="BG9" s="74"/>
      <c r="BH9" s="69"/>
      <c r="BI9" s="74"/>
      <c r="BJ9" s="69"/>
      <c r="BK9" s="74"/>
      <c r="BL9" s="69"/>
      <c r="BM9" s="74"/>
      <c r="BN9" s="69"/>
      <c r="BO9" s="70"/>
      <c r="BP9" s="73"/>
      <c r="BQ9" s="74"/>
      <c r="BR9" s="64"/>
      <c r="BS9" s="39"/>
    </row>
    <row r="10" spans="1:71" x14ac:dyDescent="0.25">
      <c r="A10" s="80" t="s">
        <v>78</v>
      </c>
      <c r="B10" s="69">
        <v>0</v>
      </c>
      <c r="C10" s="74">
        <v>0</v>
      </c>
      <c r="D10" s="69"/>
      <c r="E10" s="74"/>
      <c r="F10" s="69"/>
      <c r="G10" s="74"/>
      <c r="H10" s="69"/>
      <c r="I10" s="74"/>
      <c r="J10" s="69"/>
      <c r="K10" s="74"/>
      <c r="L10" s="69"/>
      <c r="M10" s="74"/>
      <c r="N10" s="69">
        <v>0</v>
      </c>
      <c r="O10" s="74">
        <v>0</v>
      </c>
      <c r="P10" s="69"/>
      <c r="Q10" s="74"/>
      <c r="R10" s="69"/>
      <c r="S10" s="74"/>
      <c r="T10" s="69"/>
      <c r="U10" s="74"/>
      <c r="V10" s="69"/>
      <c r="W10" s="74"/>
      <c r="X10" s="69"/>
      <c r="Y10" s="74"/>
      <c r="Z10" s="69"/>
      <c r="AA10" s="74"/>
      <c r="AB10" s="69"/>
      <c r="AC10" s="74"/>
      <c r="AD10" s="69"/>
      <c r="AE10" s="74"/>
      <c r="AF10" s="69"/>
      <c r="AG10" s="74"/>
      <c r="AH10" s="69"/>
      <c r="AI10" s="74"/>
      <c r="AJ10" s="69"/>
      <c r="AK10" s="74"/>
      <c r="AL10" s="69"/>
      <c r="AM10" s="74"/>
      <c r="AN10" s="69"/>
      <c r="AO10" s="74"/>
      <c r="AP10" s="69"/>
      <c r="AQ10" s="74"/>
      <c r="AR10" s="69"/>
      <c r="AS10" s="74"/>
      <c r="AT10" s="69"/>
      <c r="AU10" s="74"/>
      <c r="AV10" s="69"/>
      <c r="AW10" s="74"/>
      <c r="AX10" s="69"/>
      <c r="AY10" s="74"/>
      <c r="AZ10" s="69"/>
      <c r="BA10" s="74"/>
      <c r="BB10" s="69"/>
      <c r="BC10" s="74"/>
      <c r="BD10" s="69"/>
      <c r="BE10" s="74"/>
      <c r="BF10" s="69"/>
      <c r="BG10" s="74"/>
      <c r="BH10" s="69"/>
      <c r="BI10" s="74"/>
      <c r="BJ10" s="69"/>
      <c r="BK10" s="74"/>
      <c r="BL10" s="69"/>
      <c r="BM10" s="74"/>
      <c r="BN10" s="69"/>
      <c r="BO10" s="70"/>
      <c r="BP10" s="73"/>
      <c r="BQ10" s="74"/>
      <c r="BR10" s="64"/>
      <c r="BS10" s="39"/>
    </row>
    <row r="11" spans="1:71" x14ac:dyDescent="0.25">
      <c r="A11" s="80" t="s">
        <v>79</v>
      </c>
      <c r="B11" s="69"/>
      <c r="C11" s="74"/>
      <c r="D11" s="69"/>
      <c r="E11" s="74"/>
      <c r="F11" s="69"/>
      <c r="G11" s="74"/>
      <c r="H11" s="69"/>
      <c r="I11" s="74"/>
      <c r="J11" s="69"/>
      <c r="K11" s="74"/>
      <c r="L11" s="69"/>
      <c r="M11" s="74"/>
      <c r="N11" s="69"/>
      <c r="O11" s="74"/>
      <c r="P11" s="69"/>
      <c r="Q11" s="74"/>
      <c r="R11" s="69"/>
      <c r="S11" s="74"/>
      <c r="T11" s="69"/>
      <c r="U11" s="74"/>
      <c r="V11" s="69"/>
      <c r="W11" s="74"/>
      <c r="X11" s="69"/>
      <c r="Y11" s="74"/>
      <c r="Z11" s="69"/>
      <c r="AA11" s="74"/>
      <c r="AB11" s="69"/>
      <c r="AC11" s="74"/>
      <c r="AD11" s="69"/>
      <c r="AE11" s="74"/>
      <c r="AF11" s="69"/>
      <c r="AG11" s="74"/>
      <c r="AH11" s="69"/>
      <c r="AI11" s="74"/>
      <c r="AJ11" s="69"/>
      <c r="AK11" s="74"/>
      <c r="AL11" s="69"/>
      <c r="AM11" s="74"/>
      <c r="AN11" s="69"/>
      <c r="AO11" s="74"/>
      <c r="AP11" s="69"/>
      <c r="AQ11" s="74"/>
      <c r="AR11" s="69"/>
      <c r="AS11" s="74"/>
      <c r="AT11" s="69"/>
      <c r="AU11" s="74"/>
      <c r="AV11" s="69"/>
      <c r="AW11" s="74"/>
      <c r="AX11" s="69"/>
      <c r="AY11" s="74"/>
      <c r="AZ11" s="69"/>
      <c r="BA11" s="74"/>
      <c r="BB11" s="69"/>
      <c r="BC11" s="74"/>
      <c r="BD11" s="69"/>
      <c r="BE11" s="74"/>
      <c r="BF11" s="69"/>
      <c r="BG11" s="74"/>
      <c r="BH11" s="69"/>
      <c r="BI11" s="74"/>
      <c r="BJ11" s="69"/>
      <c r="BK11" s="74"/>
      <c r="BL11" s="69"/>
      <c r="BM11" s="74"/>
      <c r="BN11" s="69"/>
      <c r="BO11" s="70"/>
      <c r="BP11" s="73"/>
      <c r="BQ11" s="74"/>
      <c r="BR11" s="64"/>
      <c r="BS11" s="39"/>
    </row>
    <row r="12" spans="1:71" x14ac:dyDescent="0.25">
      <c r="A12" s="80" t="s">
        <v>80</v>
      </c>
      <c r="B12" s="69"/>
      <c r="C12" s="74"/>
      <c r="D12" s="69"/>
      <c r="E12" s="74"/>
      <c r="F12" s="69"/>
      <c r="G12" s="74"/>
      <c r="H12" s="69"/>
      <c r="I12" s="74"/>
      <c r="J12" s="69"/>
      <c r="K12" s="74"/>
      <c r="L12" s="69"/>
      <c r="M12" s="74"/>
      <c r="N12" s="69"/>
      <c r="O12" s="74"/>
      <c r="P12" s="69"/>
      <c r="Q12" s="74"/>
      <c r="R12" s="69"/>
      <c r="S12" s="74"/>
      <c r="T12" s="69"/>
      <c r="U12" s="74"/>
      <c r="V12" s="69"/>
      <c r="W12" s="74"/>
      <c r="X12" s="69"/>
      <c r="Y12" s="74"/>
      <c r="Z12" s="69"/>
      <c r="AA12" s="74"/>
      <c r="AB12" s="69"/>
      <c r="AC12" s="74"/>
      <c r="AD12" s="69"/>
      <c r="AE12" s="74"/>
      <c r="AF12" s="69"/>
      <c r="AG12" s="74"/>
      <c r="AH12" s="69"/>
      <c r="AI12" s="74"/>
      <c r="AJ12" s="69"/>
      <c r="AK12" s="74"/>
      <c r="AL12" s="69"/>
      <c r="AM12" s="74"/>
      <c r="AN12" s="69"/>
      <c r="AO12" s="74"/>
      <c r="AP12" s="69"/>
      <c r="AQ12" s="74"/>
      <c r="AR12" s="69"/>
      <c r="AS12" s="74"/>
      <c r="AT12" s="69"/>
      <c r="AU12" s="74"/>
      <c r="AV12" s="69"/>
      <c r="AW12" s="74"/>
      <c r="AX12" s="69"/>
      <c r="AY12" s="74"/>
      <c r="AZ12" s="69"/>
      <c r="BA12" s="74"/>
      <c r="BB12" s="69"/>
      <c r="BC12" s="74"/>
      <c r="BD12" s="69"/>
      <c r="BE12" s="74"/>
      <c r="BF12" s="69"/>
      <c r="BG12" s="74"/>
      <c r="BH12" s="69"/>
      <c r="BI12" s="74"/>
      <c r="BJ12" s="69"/>
      <c r="BK12" s="74"/>
      <c r="BL12" s="69"/>
      <c r="BM12" s="74"/>
      <c r="BN12" s="69"/>
      <c r="BO12" s="70"/>
      <c r="BP12" s="73"/>
      <c r="BQ12" s="74"/>
      <c r="BR12" s="64"/>
      <c r="BS12" s="39"/>
    </row>
    <row r="13" spans="1:71" x14ac:dyDescent="0.25">
      <c r="A13" s="80" t="s">
        <v>81</v>
      </c>
      <c r="B13" s="69"/>
      <c r="C13" s="74"/>
      <c r="D13" s="69"/>
      <c r="E13" s="74"/>
      <c r="F13" s="69"/>
      <c r="G13" s="74"/>
      <c r="H13" s="69"/>
      <c r="I13" s="74"/>
      <c r="J13" s="69"/>
      <c r="K13" s="74"/>
      <c r="L13" s="69"/>
      <c r="M13" s="74"/>
      <c r="N13" s="69"/>
      <c r="O13" s="74"/>
      <c r="P13" s="69"/>
      <c r="Q13" s="74"/>
      <c r="R13" s="69"/>
      <c r="S13" s="74"/>
      <c r="T13" s="69"/>
      <c r="U13" s="74"/>
      <c r="V13" s="69"/>
      <c r="W13" s="74"/>
      <c r="X13" s="69"/>
      <c r="Y13" s="74"/>
      <c r="Z13" s="69"/>
      <c r="AA13" s="74"/>
      <c r="AB13" s="69"/>
      <c r="AC13" s="74"/>
      <c r="AD13" s="69"/>
      <c r="AE13" s="74"/>
      <c r="AF13" s="69"/>
      <c r="AG13" s="74"/>
      <c r="AH13" s="69"/>
      <c r="AI13" s="74"/>
      <c r="AJ13" s="69"/>
      <c r="AK13" s="74"/>
      <c r="AL13" s="69"/>
      <c r="AM13" s="74"/>
      <c r="AN13" s="69"/>
      <c r="AO13" s="74"/>
      <c r="AP13" s="69"/>
      <c r="AQ13" s="74"/>
      <c r="AR13" s="69"/>
      <c r="AS13" s="74"/>
      <c r="AT13" s="69"/>
      <c r="AU13" s="74"/>
      <c r="AV13" s="69"/>
      <c r="AW13" s="74"/>
      <c r="AX13" s="69"/>
      <c r="AY13" s="74"/>
      <c r="AZ13" s="69"/>
      <c r="BA13" s="74"/>
      <c r="BB13" s="69"/>
      <c r="BC13" s="74"/>
      <c r="BD13" s="69"/>
      <c r="BE13" s="74"/>
      <c r="BF13" s="69"/>
      <c r="BG13" s="74"/>
      <c r="BH13" s="69"/>
      <c r="BI13" s="74"/>
      <c r="BJ13" s="69"/>
      <c r="BK13" s="74"/>
      <c r="BL13" s="69"/>
      <c r="BM13" s="74"/>
      <c r="BN13" s="69"/>
      <c r="BO13" s="70"/>
      <c r="BP13" s="73"/>
      <c r="BQ13" s="74"/>
      <c r="BR13" s="64"/>
      <c r="BS13" s="39"/>
    </row>
    <row r="14" spans="1:71" ht="15.75" thickBot="1" x14ac:dyDescent="0.3">
      <c r="A14" s="81" t="s">
        <v>82</v>
      </c>
      <c r="B14" s="78"/>
      <c r="C14" s="77"/>
      <c r="D14" s="78"/>
      <c r="E14" s="77"/>
      <c r="F14" s="78"/>
      <c r="G14" s="77"/>
      <c r="H14" s="78"/>
      <c r="I14" s="77"/>
      <c r="J14" s="78"/>
      <c r="K14" s="77"/>
      <c r="L14" s="78"/>
      <c r="M14" s="77"/>
      <c r="N14" s="78"/>
      <c r="O14" s="77"/>
      <c r="P14" s="78"/>
      <c r="Q14" s="77"/>
      <c r="R14" s="78"/>
      <c r="S14" s="77"/>
      <c r="T14" s="78"/>
      <c r="U14" s="77"/>
      <c r="V14" s="78"/>
      <c r="W14" s="77"/>
      <c r="X14" s="78"/>
      <c r="Y14" s="77"/>
      <c r="Z14" s="78"/>
      <c r="AA14" s="77"/>
      <c r="AB14" s="78"/>
      <c r="AC14" s="77"/>
      <c r="AD14" s="78"/>
      <c r="AE14" s="77"/>
      <c r="AF14" s="78"/>
      <c r="AG14" s="77"/>
      <c r="AH14" s="78"/>
      <c r="AI14" s="77"/>
      <c r="AJ14" s="78"/>
      <c r="AK14" s="77"/>
      <c r="AL14" s="78"/>
      <c r="AM14" s="77"/>
      <c r="AN14" s="78"/>
      <c r="AO14" s="77"/>
      <c r="AP14" s="78"/>
      <c r="AQ14" s="77"/>
      <c r="AR14" s="78"/>
      <c r="AS14" s="77"/>
      <c r="AT14" s="78"/>
      <c r="AU14" s="77"/>
      <c r="AV14" s="78"/>
      <c r="AW14" s="77"/>
      <c r="AX14" s="78"/>
      <c r="AY14" s="77"/>
      <c r="AZ14" s="78"/>
      <c r="BA14" s="77"/>
      <c r="BB14" s="78"/>
      <c r="BC14" s="77"/>
      <c r="BD14" s="78"/>
      <c r="BE14" s="77"/>
      <c r="BF14" s="78"/>
      <c r="BG14" s="77"/>
      <c r="BH14" s="78"/>
      <c r="BI14" s="77"/>
      <c r="BJ14" s="78"/>
      <c r="BK14" s="77"/>
      <c r="BL14" s="78"/>
      <c r="BM14" s="77"/>
      <c r="BN14" s="78"/>
      <c r="BO14" s="75"/>
      <c r="BP14" s="76"/>
      <c r="BQ14" s="77"/>
      <c r="BR14" s="64"/>
      <c r="BS14" s="39"/>
    </row>
    <row r="15" spans="1:71" ht="15.75" thickBot="1" x14ac:dyDescent="0.3">
      <c r="A15" s="110" t="s">
        <v>89</v>
      </c>
      <c r="B15" s="65">
        <f>SUM(B16/Calendrier!AG17)</f>
        <v>8.8449531737773146E-3</v>
      </c>
      <c r="C15" s="66">
        <f>SUM(C3:C14)</f>
        <v>102</v>
      </c>
      <c r="D15" s="65">
        <f>SUM(D16/Calendrier!AG17)</f>
        <v>0</v>
      </c>
      <c r="E15" s="68">
        <f>SUM(E3:E14)</f>
        <v>0</v>
      </c>
      <c r="F15" s="65">
        <f>SUM(F16/Calendrier!AG17)</f>
        <v>0</v>
      </c>
      <c r="G15" s="68">
        <f>SUM(G3:G14)</f>
        <v>0</v>
      </c>
      <c r="H15" s="65">
        <f>SUM(H16/Calendrier!AG17)</f>
        <v>0</v>
      </c>
      <c r="I15" s="68">
        <f>SUM(I3:I14)</f>
        <v>0</v>
      </c>
      <c r="J15" s="65">
        <f>SUM(J16/Calendrier!AG17)</f>
        <v>0</v>
      </c>
      <c r="K15" s="68">
        <f t="shared" ref="K15" si="0">SUM(K3:K14)</f>
        <v>0</v>
      </c>
      <c r="L15" s="67">
        <f>SUM(L16/Calendrier!AG17)</f>
        <v>0</v>
      </c>
      <c r="M15" s="68">
        <f t="shared" ref="M15" si="1">SUM(M3:M14)</f>
        <v>0</v>
      </c>
      <c r="N15" s="65">
        <f>SUM(N16/Calendrier!AG17)</f>
        <v>0</v>
      </c>
      <c r="O15" s="68">
        <f t="shared" ref="O15" si="2">SUM(O3:O14)</f>
        <v>0</v>
      </c>
      <c r="P15" s="67">
        <f>SUM(P16/Calendrier!AG17)</f>
        <v>0</v>
      </c>
      <c r="Q15" s="68">
        <f t="shared" ref="Q15" si="3">SUM(Q3:Q14)</f>
        <v>0</v>
      </c>
      <c r="R15" s="65">
        <f>SUM(R16/Calendrier!AG17)</f>
        <v>0</v>
      </c>
      <c r="S15" s="68">
        <f t="shared" ref="S15" si="4">SUM(S3:S14)</f>
        <v>0</v>
      </c>
      <c r="T15" s="65">
        <f>SUM(T16/Calendrier!AG17)</f>
        <v>0</v>
      </c>
      <c r="U15" s="68">
        <f t="shared" ref="U15" si="5">SUM(U3:U14)</f>
        <v>0</v>
      </c>
      <c r="V15" s="65">
        <f>SUM(V16/Calendrier!AG17)</f>
        <v>0</v>
      </c>
      <c r="W15" s="68">
        <f t="shared" ref="W15" si="6">SUM(W3:W14)</f>
        <v>0</v>
      </c>
      <c r="X15" s="65">
        <f>SUM(X16/Calendrier!AG17)</f>
        <v>0</v>
      </c>
      <c r="Y15" s="68">
        <f t="shared" ref="Y15" si="7">SUM(Y3:Y14)</f>
        <v>0</v>
      </c>
      <c r="Z15" s="65">
        <f>SUM(Z16/Calendrier!AG17)</f>
        <v>0</v>
      </c>
      <c r="AA15" s="68">
        <f t="shared" ref="AA15" si="8">SUM(AA3:AA14)</f>
        <v>0</v>
      </c>
      <c r="AB15" s="65">
        <f>SUM(AB16/Calendrier!AG17)</f>
        <v>0</v>
      </c>
      <c r="AC15" s="68">
        <f t="shared" ref="AC15" si="9">SUM(AC3:AC14)</f>
        <v>0</v>
      </c>
      <c r="AD15" s="65">
        <f>SUM(AD16/Calendrier!AG17)</f>
        <v>0</v>
      </c>
      <c r="AE15" s="68">
        <f t="shared" ref="AE15" si="10">SUM(AE3:AE14)</f>
        <v>0</v>
      </c>
      <c r="AF15" s="67">
        <f>SUM(AF16/Calendrier!AG17)</f>
        <v>0</v>
      </c>
      <c r="AG15" s="68">
        <f t="shared" ref="AG15" si="11">SUM(AG3:AG14)</f>
        <v>0</v>
      </c>
      <c r="AH15" s="65">
        <f>SUM(AH16/Calendrier!AG17)</f>
        <v>0</v>
      </c>
      <c r="AI15" s="68">
        <f t="shared" ref="AI15" si="12">SUM(AI3:AI14)</f>
        <v>0</v>
      </c>
      <c r="AJ15" s="65">
        <f>SUM(AJ16/Calendrier!AG17)</f>
        <v>0</v>
      </c>
      <c r="AK15" s="68">
        <f t="shared" ref="AK15" si="13">SUM(AK3:AK14)</f>
        <v>0</v>
      </c>
      <c r="AL15" s="65">
        <f>SUM(AL16/Calendrier!AG17)</f>
        <v>0</v>
      </c>
      <c r="AM15" s="68">
        <f t="shared" ref="AM15" si="14">SUM(AM3:AM14)</f>
        <v>0</v>
      </c>
      <c r="AN15" s="65">
        <f>SUM(AN16/Calendrier!AG17)</f>
        <v>0</v>
      </c>
      <c r="AO15" s="68">
        <f t="shared" ref="AO15" si="15">SUM(AO3:AO14)</f>
        <v>0</v>
      </c>
      <c r="AP15" s="65">
        <f>SUM(AP16/Calendrier!AG17)</f>
        <v>0</v>
      </c>
      <c r="AQ15" s="68">
        <f t="shared" ref="AQ15" si="16">SUM(AQ3:AQ14)</f>
        <v>0</v>
      </c>
      <c r="AR15" s="65">
        <f>SUM(AR16/Calendrier!AG17)</f>
        <v>0</v>
      </c>
      <c r="AS15" s="68">
        <f t="shared" ref="AS15" si="17">SUM(AS3:AS14)</f>
        <v>0</v>
      </c>
      <c r="AT15" s="65">
        <f>SUM(AT16/Calendrier!AG17)</f>
        <v>0</v>
      </c>
      <c r="AU15" s="68">
        <f t="shared" ref="AU15" si="18">SUM(AU3:AU14)</f>
        <v>0</v>
      </c>
      <c r="AV15" s="65">
        <f>SUM(AV16/Calendrier!AG17)</f>
        <v>0</v>
      </c>
      <c r="AW15" s="68">
        <f t="shared" ref="AW15" si="19">SUM(AW3:AW14)</f>
        <v>0</v>
      </c>
      <c r="AX15" s="65">
        <f>SUM(AX16/Calendrier!AG17)</f>
        <v>0</v>
      </c>
      <c r="AY15" s="68">
        <f t="shared" ref="AY15" si="20">SUM(AY3:AY14)</f>
        <v>0</v>
      </c>
      <c r="AZ15" s="65">
        <f>SUM(AZ16/Calendrier!AG17)</f>
        <v>0</v>
      </c>
      <c r="BA15" s="68">
        <f t="shared" ref="BA15" si="21">SUM(BA3:BA14)</f>
        <v>0</v>
      </c>
      <c r="BB15" s="65">
        <f>SUM(BB16/Calendrier!AG17)</f>
        <v>0</v>
      </c>
      <c r="BC15" s="68">
        <f t="shared" ref="BC15" si="22">SUM(BC3:BC14)</f>
        <v>0</v>
      </c>
      <c r="BD15" s="65">
        <f>SUM(BD16/Calendrier!AG17)</f>
        <v>0</v>
      </c>
      <c r="BE15" s="68">
        <f t="shared" ref="BE15" si="23">SUM(BE3:BE14)</f>
        <v>0</v>
      </c>
      <c r="BF15" s="65">
        <f>SUM(BF16/Calendrier!AG17)</f>
        <v>0</v>
      </c>
      <c r="BG15" s="68">
        <f t="shared" ref="BG15" si="24">SUM(BG3:BG14)</f>
        <v>0</v>
      </c>
      <c r="BH15" s="65">
        <f>SUM(BH16/Calendrier!AG17)</f>
        <v>0</v>
      </c>
      <c r="BI15" s="68">
        <f t="shared" ref="BI15" si="25">SUM(BI3:BI14)</f>
        <v>0</v>
      </c>
      <c r="BJ15" s="65">
        <f>SUM(BJ16/Calendrier!AG17)</f>
        <v>0</v>
      </c>
      <c r="BK15" s="68">
        <f t="shared" ref="BK15" si="26">SUM(BK3:BK14)</f>
        <v>0</v>
      </c>
      <c r="BL15" s="65">
        <f>SUM(BL16/Calendrier!AG17)</f>
        <v>0</v>
      </c>
      <c r="BM15" s="68">
        <f t="shared" ref="BM15" si="27">SUM(BM3:BM14)</f>
        <v>0</v>
      </c>
      <c r="BN15" s="65">
        <f>SUM(BN16/Calendrier!AG17)</f>
        <v>0</v>
      </c>
      <c r="BO15" s="66">
        <f t="shared" ref="BO15" si="28">SUM(BO3:BO14)</f>
        <v>0</v>
      </c>
      <c r="BP15" s="65">
        <f>SUM(BP16/Calendrier!AG17)</f>
        <v>0</v>
      </c>
      <c r="BQ15" s="68">
        <f t="shared" ref="BQ15" si="29">SUM(BQ3:BQ14)</f>
        <v>0</v>
      </c>
      <c r="BR15" s="64"/>
      <c r="BS15" s="39"/>
    </row>
    <row r="16" spans="1:71" s="90" customFormat="1" x14ac:dyDescent="0.25">
      <c r="B16" s="170">
        <f>SUM(B3:B14)</f>
        <v>0.10613943808532778</v>
      </c>
      <c r="C16" s="171"/>
      <c r="D16" s="170">
        <f>SUM(D3:D14)</f>
        <v>0</v>
      </c>
      <c r="E16" s="171"/>
      <c r="F16" s="170">
        <f>SUM(F3:F14)</f>
        <v>0</v>
      </c>
      <c r="G16" s="171"/>
      <c r="H16" s="170">
        <f>SUM(H3:H14)</f>
        <v>0</v>
      </c>
      <c r="I16" s="171"/>
      <c r="J16" s="170">
        <f>SUM(J3:J14)</f>
        <v>0</v>
      </c>
      <c r="K16" s="171"/>
      <c r="L16" s="170">
        <f>SUM(L3:L14)</f>
        <v>0</v>
      </c>
      <c r="M16" s="171"/>
      <c r="N16" s="170">
        <f>SUM(N3:N14)</f>
        <v>0</v>
      </c>
      <c r="O16" s="171"/>
      <c r="P16" s="170">
        <f>SUM(P3:P14)</f>
        <v>0</v>
      </c>
      <c r="Q16" s="171"/>
      <c r="R16" s="170">
        <f>SUM(R3:R14)</f>
        <v>0</v>
      </c>
      <c r="S16" s="171"/>
      <c r="T16" s="170">
        <f>SUM(T3:T14)</f>
        <v>0</v>
      </c>
      <c r="U16" s="171"/>
      <c r="V16" s="170">
        <f>SUM(V3:V14)</f>
        <v>0</v>
      </c>
      <c r="W16" s="171"/>
      <c r="X16" s="170">
        <f>SUM(X3:X14)</f>
        <v>0</v>
      </c>
      <c r="Y16" s="171"/>
      <c r="Z16" s="170">
        <f>SUM(Z3:Z14)</f>
        <v>0</v>
      </c>
      <c r="AA16" s="171"/>
      <c r="AB16" s="170">
        <f>SUM(AB3:AB14)</f>
        <v>0</v>
      </c>
      <c r="AC16" s="171"/>
      <c r="AD16" s="170">
        <f>SUM(AD3:AD14)</f>
        <v>0</v>
      </c>
      <c r="AE16" s="171"/>
      <c r="AF16" s="170">
        <f>SUM(AF3:AF14)</f>
        <v>0</v>
      </c>
      <c r="AG16" s="171"/>
      <c r="AH16" s="170">
        <f>SUM(AH3:AH14)</f>
        <v>0</v>
      </c>
      <c r="AI16" s="171"/>
      <c r="AJ16" s="170">
        <f>SUM(AJ3:AJ14)</f>
        <v>0</v>
      </c>
      <c r="AK16" s="171"/>
      <c r="AL16" s="170">
        <f>SUM(AL3:AL14)</f>
        <v>0</v>
      </c>
      <c r="AM16" s="171"/>
      <c r="AN16" s="170">
        <f>SUM(AN3:AN14)</f>
        <v>0</v>
      </c>
      <c r="AO16" s="171"/>
      <c r="AP16" s="170">
        <f>SUM(AP3:AP14)</f>
        <v>0</v>
      </c>
      <c r="AQ16" s="171"/>
      <c r="AR16" s="170">
        <f>SUM(AR3:AR14)</f>
        <v>0</v>
      </c>
      <c r="AS16" s="171"/>
      <c r="AT16" s="170">
        <f>SUM(AT3:AT14)</f>
        <v>0</v>
      </c>
      <c r="AU16" s="171"/>
      <c r="AV16" s="170">
        <f>SUM(AV3:AV14)</f>
        <v>0</v>
      </c>
      <c r="AW16" s="171"/>
      <c r="AX16" s="170">
        <f>SUM(AX3:AX14)</f>
        <v>0</v>
      </c>
      <c r="AY16" s="171"/>
      <c r="AZ16" s="170">
        <f>SUM(AZ3:AZ14)</f>
        <v>0</v>
      </c>
      <c r="BA16" s="171"/>
      <c r="BB16" s="170">
        <f>SUM(BB3:BB14)</f>
        <v>0</v>
      </c>
      <c r="BC16" s="171"/>
      <c r="BD16" s="170">
        <f>SUM(BD3:BD14)</f>
        <v>0</v>
      </c>
      <c r="BE16" s="171"/>
      <c r="BF16" s="170">
        <f>SUM(BF3:BF14)</f>
        <v>0</v>
      </c>
      <c r="BG16" s="171"/>
      <c r="BH16" s="170">
        <f>SUM(BH3:BH14)</f>
        <v>0</v>
      </c>
      <c r="BI16" s="171"/>
      <c r="BJ16" s="170">
        <f>SUM(BJ3:BJ14)</f>
        <v>0</v>
      </c>
      <c r="BK16" s="171"/>
      <c r="BL16" s="170">
        <f>SUM(BL3:BL14)</f>
        <v>0</v>
      </c>
      <c r="BM16" s="171"/>
      <c r="BN16" s="170">
        <f>SUM(BN3:BN14)</f>
        <v>0</v>
      </c>
      <c r="BO16" s="171"/>
      <c r="BP16" s="170">
        <f>SUM(BP3:BP14)</f>
        <v>0</v>
      </c>
      <c r="BQ16" s="171"/>
    </row>
  </sheetData>
  <mergeCells count="70">
    <mergeCell ref="AD1:AE1"/>
    <mergeCell ref="AF1:AG1"/>
    <mergeCell ref="L1:M1"/>
    <mergeCell ref="B1:C1"/>
    <mergeCell ref="D1:E1"/>
    <mergeCell ref="F1:G1"/>
    <mergeCell ref="H1:I1"/>
    <mergeCell ref="J1:K1"/>
    <mergeCell ref="T1:U1"/>
    <mergeCell ref="V1:W1"/>
    <mergeCell ref="X1:Y1"/>
    <mergeCell ref="Z1:AA1"/>
    <mergeCell ref="AB1:AC1"/>
    <mergeCell ref="BR1:BS1"/>
    <mergeCell ref="B16:C16"/>
    <mergeCell ref="D16:E16"/>
    <mergeCell ref="F16:G16"/>
    <mergeCell ref="H16:I16"/>
    <mergeCell ref="J16:K16"/>
    <mergeCell ref="BH1:BI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BP16:BQ16"/>
    <mergeCell ref="BF16:BG16"/>
    <mergeCell ref="AJ16:AK16"/>
    <mergeCell ref="AL16:AM16"/>
    <mergeCell ref="AN16:AO16"/>
    <mergeCell ref="AP16:AQ16"/>
    <mergeCell ref="AR16:AS16"/>
    <mergeCell ref="BN16:BO16"/>
    <mergeCell ref="BD16:BE16"/>
    <mergeCell ref="BN1:BO1"/>
    <mergeCell ref="BP1:BQ1"/>
    <mergeCell ref="BD1:BE1"/>
    <mergeCell ref="BF1:BG1"/>
    <mergeCell ref="AJ1:AK1"/>
    <mergeCell ref="A1:A2"/>
    <mergeCell ref="BH16:BI16"/>
    <mergeCell ref="BJ16:BK16"/>
    <mergeCell ref="BL16:BM16"/>
    <mergeCell ref="AT16:AU16"/>
    <mergeCell ref="AV16:AW16"/>
    <mergeCell ref="AX16:AY16"/>
    <mergeCell ref="AZ16:BA16"/>
    <mergeCell ref="BB16:BC16"/>
    <mergeCell ref="AF16:AG16"/>
    <mergeCell ref="BJ1:BK1"/>
    <mergeCell ref="BL1:BM1"/>
    <mergeCell ref="AH1:AI1"/>
    <mergeCell ref="N1:O1"/>
    <mergeCell ref="P1:Q1"/>
    <mergeCell ref="R1:S1"/>
    <mergeCell ref="AH16:AI16"/>
    <mergeCell ref="L16:M16"/>
    <mergeCell ref="N16:O16"/>
    <mergeCell ref="P16:Q16"/>
    <mergeCell ref="R16:S16"/>
    <mergeCell ref="T16:U16"/>
    <mergeCell ref="V16:W16"/>
    <mergeCell ref="X16:Y16"/>
    <mergeCell ref="Z16:AA16"/>
    <mergeCell ref="AB16:AC16"/>
    <mergeCell ref="AD16:AE16"/>
  </mergeCells>
  <pageMargins left="0.7" right="0.7" top="0.75" bottom="0.75" header="0.3" footer="0.3"/>
  <pageSetup paperSize="9" orientation="landscape" r:id="rId1"/>
  <headerFooter>
    <oddHeader>&amp;C&amp;24Statistique des réservations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24"/>
  <sheetViews>
    <sheetView workbookViewId="0">
      <selection activeCell="M10" sqref="M10"/>
    </sheetView>
  </sheetViews>
  <sheetFormatPr baseColWidth="10" defaultRowHeight="15" x14ac:dyDescent="0.25"/>
  <cols>
    <col min="1" max="1" width="5.7109375" customWidth="1"/>
    <col min="2" max="2" width="4.28515625" customWidth="1"/>
    <col min="3" max="3" width="11.5703125" customWidth="1"/>
    <col min="4" max="4" width="4.28515625" customWidth="1"/>
    <col min="6" max="7" width="9.42578125" customWidth="1"/>
    <col min="8" max="8" width="8.28515625" customWidth="1"/>
    <col min="9" max="9" width="11.7109375" customWidth="1"/>
    <col min="17" max="17" width="15.85546875" customWidth="1"/>
  </cols>
  <sheetData>
    <row r="1" spans="1:10" x14ac:dyDescent="0.25">
      <c r="A1" s="182" t="s">
        <v>90</v>
      </c>
      <c r="B1" s="182"/>
      <c r="C1" s="182"/>
      <c r="D1" s="183" t="s">
        <v>14</v>
      </c>
      <c r="E1" s="183"/>
      <c r="G1" s="180" t="s">
        <v>104</v>
      </c>
      <c r="H1" s="180"/>
      <c r="I1" s="180"/>
      <c r="J1" s="125"/>
    </row>
    <row r="2" spans="1:10" x14ac:dyDescent="0.25">
      <c r="A2" s="184"/>
      <c r="B2" s="185"/>
      <c r="C2" s="185"/>
      <c r="D2" s="185"/>
      <c r="E2" s="186"/>
      <c r="I2" s="120" t="s">
        <v>91</v>
      </c>
      <c r="J2" s="118" t="str">
        <f>VLOOKUP($D$1,Tableau1[[Nom]:[N° facture]],MATCH(Liste!G19,Tableau1[[#Headers],[Nom]:[N° facture]],0),FALSE)</f>
        <v>Fact170102</v>
      </c>
    </row>
    <row r="3" spans="1:10" x14ac:dyDescent="0.25">
      <c r="A3" s="187"/>
      <c r="B3" s="188"/>
      <c r="C3" s="188"/>
      <c r="D3" s="188"/>
      <c r="E3" s="189"/>
      <c r="I3" s="120" t="s">
        <v>92</v>
      </c>
      <c r="J3" s="121">
        <f ca="1">TODAY()</f>
        <v>42791</v>
      </c>
    </row>
    <row r="4" spans="1:10" x14ac:dyDescent="0.25">
      <c r="A4" s="187"/>
      <c r="B4" s="188"/>
      <c r="C4" s="188"/>
      <c r="D4" s="188"/>
      <c r="E4" s="189"/>
    </row>
    <row r="5" spans="1:10" x14ac:dyDescent="0.25">
      <c r="A5" s="190"/>
      <c r="B5" s="191"/>
      <c r="C5" s="191"/>
      <c r="D5" s="191"/>
      <c r="E5" s="192"/>
    </row>
    <row r="7" spans="1:10" x14ac:dyDescent="0.25">
      <c r="G7" s="184" t="str">
        <f>VLOOKUP($D$1,Tableau1[[Nom]:[N° facture]],MATCH(Liste!G2,Tableau1[[#Headers],[Nom]:[N° facture]],0),FALSE) &amp; " " &amp; VLOOKUP($D$1,Tableau1[[Nom]:[N° facture]],MATCH(Liste!G3,Tableau1[[#Headers],[Nom]:[N° facture]],0),FALSE)</f>
        <v>Loub Bob</v>
      </c>
      <c r="H7" s="185"/>
      <c r="I7" s="185"/>
      <c r="J7" s="186"/>
    </row>
    <row r="8" spans="1:10" x14ac:dyDescent="0.25">
      <c r="G8" s="187" t="str">
        <f>VLOOKUP($D$1,Tableau1[[Nom]:[N° facture]],MATCH(Liste!G4,Tableau1[[#Headers],[Nom]:[N° facture]],0),FALSE)</f>
        <v>2 rue des arbres</v>
      </c>
      <c r="H8" s="188"/>
      <c r="I8" s="188"/>
      <c r="J8" s="189"/>
    </row>
    <row r="9" spans="1:10" x14ac:dyDescent="0.25">
      <c r="G9" s="190" t="str">
        <f>VLOOKUP($D$1,Tableau1[[Nom]:[N° facture]],MATCH(Liste!G5,Tableau1[[#Headers],[Nom]:[N° facture]],0),FALSE) &amp; " " &amp; VLOOKUP($D$1,Tableau1[[Nom]:[N° facture]],MATCH(Liste!G6,Tableau1[[#Headers],[Nom]:[N° facture]],0),FALSE)</f>
        <v>31000 Tolosa</v>
      </c>
      <c r="H9" s="191"/>
      <c r="I9" s="191"/>
      <c r="J9" s="192"/>
    </row>
    <row r="15" spans="1:10" x14ac:dyDescent="0.25">
      <c r="A15" s="193" t="s">
        <v>93</v>
      </c>
      <c r="B15" s="194"/>
      <c r="C15" s="122">
        <f>VLOOKUP($D$1,Tableau1[[Nom]:[N° facture]],MATCH(Liste!G16,Tableau1[[#Headers],[Nom]:[N° facture]],0),FALSE)</f>
        <v>42737</v>
      </c>
      <c r="D15" s="117" t="s">
        <v>94</v>
      </c>
      <c r="E15" s="122">
        <f>VLOOKUP($D$1,Tableau1[[Nom]:[N° facture]],MATCH(Liste!G17,Tableau1[[#Headers],[Nom]:[N° facture]],0),FALSE)</f>
        <v>42739</v>
      </c>
      <c r="F15" s="117" t="s">
        <v>103</v>
      </c>
      <c r="G15" s="118">
        <f>DATEDIF(C15,E15,"d")</f>
        <v>2</v>
      </c>
    </row>
    <row r="18" spans="1:10" x14ac:dyDescent="0.25">
      <c r="A18" s="123" t="s">
        <v>95</v>
      </c>
      <c r="B18" s="195" t="s">
        <v>96</v>
      </c>
      <c r="C18" s="195"/>
      <c r="D18" s="195"/>
      <c r="E18" s="195"/>
      <c r="F18" s="123" t="s">
        <v>97</v>
      </c>
      <c r="G18" s="123" t="s">
        <v>98</v>
      </c>
      <c r="H18" s="123" t="s">
        <v>99</v>
      </c>
      <c r="I18" s="123" t="s">
        <v>100</v>
      </c>
      <c r="J18" s="123" t="s">
        <v>101</v>
      </c>
    </row>
    <row r="19" spans="1:10" x14ac:dyDescent="0.25">
      <c r="A19" s="119">
        <v>1</v>
      </c>
      <c r="B19" s="181" t="str">
        <f>VLOOKUP($D$1,Tableau1[[Nom]:[N° facture]],MATCH(Liste!G10,Tableau1[[#Headers],[Nom]:[N° facture]],0),FALSE)</f>
        <v>Standard</v>
      </c>
      <c r="C19" s="181"/>
      <c r="D19" s="181"/>
      <c r="E19" s="181"/>
      <c r="F19" s="119"/>
      <c r="G19" s="119"/>
      <c r="H19" s="119"/>
      <c r="I19" s="119"/>
      <c r="J19" s="119"/>
    </row>
    <row r="20" spans="1:10" x14ac:dyDescent="0.25">
      <c r="A20" s="119"/>
      <c r="B20" s="181"/>
      <c r="C20" s="181"/>
      <c r="D20" s="181"/>
      <c r="E20" s="181"/>
      <c r="F20" s="119"/>
      <c r="G20" s="119"/>
      <c r="H20" s="119"/>
      <c r="I20" s="119"/>
      <c r="J20" s="119"/>
    </row>
    <row r="21" spans="1:10" x14ac:dyDescent="0.25">
      <c r="A21" s="119">
        <f>VLOOKUP($D$1,Tableau1[[Nom]:[N° facture]],MATCH(Liste!G12,Tableau1[[#Headers],[Nom]:[N° facture]],0),FALSE)</f>
        <v>1</v>
      </c>
      <c r="B21" s="181" t="s">
        <v>102</v>
      </c>
      <c r="C21" s="181"/>
      <c r="D21" s="181"/>
      <c r="E21" s="181"/>
      <c r="F21" s="119"/>
      <c r="G21" s="119"/>
      <c r="H21" s="119"/>
      <c r="I21" s="119"/>
      <c r="J21" s="119"/>
    </row>
    <row r="22" spans="1:10" x14ac:dyDescent="0.25">
      <c r="A22" s="119">
        <f>VLOOKUP($D$1,Tableau1[[Nom]:[N° facture]],MATCH(Liste!G13,Tableau1[[#Headers],[Nom]:[N° facture]],0),FALSE)</f>
        <v>1</v>
      </c>
      <c r="B22" s="181" t="s">
        <v>40</v>
      </c>
      <c r="C22" s="181"/>
      <c r="D22" s="181"/>
      <c r="E22" s="181"/>
      <c r="F22" s="119"/>
      <c r="G22" s="119"/>
      <c r="H22" s="119"/>
      <c r="I22" s="119"/>
      <c r="J22" s="119"/>
    </row>
    <row r="23" spans="1:10" x14ac:dyDescent="0.25">
      <c r="A23" s="119" t="str">
        <f>VLOOKUP($D$1,Tableau1[[Nom]:[N° facture]],MATCH(Liste!G14,Tableau1[[#Headers],[Nom]:[N° facture]],0),FALSE)</f>
        <v>0</v>
      </c>
      <c r="B23" s="181" t="s">
        <v>41</v>
      </c>
      <c r="C23" s="181"/>
      <c r="D23" s="181"/>
      <c r="E23" s="181"/>
      <c r="F23" s="119"/>
      <c r="G23" s="119"/>
      <c r="H23" s="119"/>
      <c r="I23" s="119"/>
      <c r="J23" s="119"/>
    </row>
    <row r="24" spans="1:10" x14ac:dyDescent="0.25">
      <c r="A24" s="119">
        <f>VLOOKUP($D$1,Tableau1[[Nom]:[N° facture]],MATCH(Liste!G15,Tableau1[[#Headers],[Nom]:[N° facture]],0),FALSE)</f>
        <v>0</v>
      </c>
      <c r="B24" s="181" t="s">
        <v>42</v>
      </c>
      <c r="C24" s="181"/>
      <c r="D24" s="181"/>
      <c r="E24" s="181"/>
      <c r="F24" s="119"/>
      <c r="G24" s="119"/>
      <c r="H24" s="119"/>
      <c r="I24" s="119"/>
      <c r="J24" s="119"/>
    </row>
  </sheetData>
  <mergeCells count="18">
    <mergeCell ref="B21:E21"/>
    <mergeCell ref="B22:E22"/>
    <mergeCell ref="G1:I1"/>
    <mergeCell ref="B23:E23"/>
    <mergeCell ref="A1:C1"/>
    <mergeCell ref="D1:E1"/>
    <mergeCell ref="B24:E24"/>
    <mergeCell ref="G7:J7"/>
    <mergeCell ref="G8:J8"/>
    <mergeCell ref="G9:J9"/>
    <mergeCell ref="A2:E2"/>
    <mergeCell ref="A3:E3"/>
    <mergeCell ref="A4:E4"/>
    <mergeCell ref="A5:E5"/>
    <mergeCell ref="A15:B15"/>
    <mergeCell ref="B18:E18"/>
    <mergeCell ref="B19:E19"/>
    <mergeCell ref="B20:E20"/>
  </mergeCells>
  <dataValidations count="1">
    <dataValidation type="list" allowBlank="1" showInputMessage="1" showErrorMessage="1" sqref="D1:E1">
      <formula1>ListeClients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36"/>
  <sheetViews>
    <sheetView workbookViewId="0"/>
  </sheetViews>
  <sheetFormatPr baseColWidth="10" defaultRowHeight="15" x14ac:dyDescent="0.25"/>
  <cols>
    <col min="1" max="1" width="4.28515625" customWidth="1"/>
    <col min="2" max="2" width="11.42578125" style="1"/>
    <col min="3" max="3" width="4.28515625" customWidth="1"/>
    <col min="4" max="4" width="11.42578125" customWidth="1"/>
    <col min="5" max="5" width="10" customWidth="1"/>
    <col min="6" max="6" width="4.42578125" customWidth="1"/>
    <col min="7" max="7" width="15.7109375" customWidth="1"/>
    <col min="11" max="11" width="13.140625" customWidth="1"/>
    <col min="12" max="12" width="13" customWidth="1"/>
    <col min="14" max="14" width="12.5703125" customWidth="1"/>
    <col min="15" max="15" width="12.28515625" customWidth="1"/>
  </cols>
  <sheetData>
    <row r="1" spans="1:12" x14ac:dyDescent="0.25">
      <c r="A1" s="2"/>
      <c r="B1" s="3" t="s">
        <v>47</v>
      </c>
      <c r="D1" s="19" t="s">
        <v>70</v>
      </c>
      <c r="E1" s="2" t="s">
        <v>83</v>
      </c>
      <c r="G1" s="124" t="s">
        <v>105</v>
      </c>
      <c r="H1" s="39"/>
      <c r="I1" s="40"/>
      <c r="J1" s="39"/>
      <c r="K1" s="40"/>
    </row>
    <row r="2" spans="1:12" x14ac:dyDescent="0.25">
      <c r="B2" s="126">
        <v>2017</v>
      </c>
      <c r="D2" t="s">
        <v>71</v>
      </c>
      <c r="E2">
        <v>1</v>
      </c>
      <c r="G2" s="129" t="s">
        <v>30</v>
      </c>
    </row>
    <row r="3" spans="1:12" x14ac:dyDescent="0.25">
      <c r="B3" s="127">
        <v>2018</v>
      </c>
      <c r="D3" t="s">
        <v>72</v>
      </c>
      <c r="E3">
        <v>2</v>
      </c>
      <c r="G3" s="130" t="s">
        <v>31</v>
      </c>
    </row>
    <row r="4" spans="1:12" x14ac:dyDescent="0.25">
      <c r="B4" s="127">
        <v>2019</v>
      </c>
      <c r="D4" t="s">
        <v>73</v>
      </c>
      <c r="E4">
        <v>3</v>
      </c>
      <c r="G4" s="130" t="s">
        <v>32</v>
      </c>
    </row>
    <row r="5" spans="1:12" x14ac:dyDescent="0.25">
      <c r="B5" s="127">
        <v>2020</v>
      </c>
      <c r="D5" t="s">
        <v>74</v>
      </c>
      <c r="E5">
        <v>4</v>
      </c>
      <c r="G5" s="130" t="s">
        <v>33</v>
      </c>
    </row>
    <row r="6" spans="1:12" x14ac:dyDescent="0.25">
      <c r="B6" s="127">
        <v>2021</v>
      </c>
      <c r="D6" t="s">
        <v>75</v>
      </c>
      <c r="E6">
        <v>5</v>
      </c>
      <c r="G6" s="130" t="s">
        <v>34</v>
      </c>
    </row>
    <row r="7" spans="1:12" x14ac:dyDescent="0.25">
      <c r="B7" s="127">
        <v>2022</v>
      </c>
      <c r="D7" t="s">
        <v>76</v>
      </c>
      <c r="E7">
        <v>6</v>
      </c>
      <c r="G7" s="130" t="s">
        <v>35</v>
      </c>
    </row>
    <row r="8" spans="1:12" x14ac:dyDescent="0.25">
      <c r="B8" s="127">
        <v>2023</v>
      </c>
      <c r="D8" t="s">
        <v>77</v>
      </c>
      <c r="E8">
        <v>7</v>
      </c>
      <c r="G8" s="130" t="s">
        <v>36</v>
      </c>
    </row>
    <row r="9" spans="1:12" x14ac:dyDescent="0.25">
      <c r="B9" s="127">
        <v>2024</v>
      </c>
      <c r="D9" t="s">
        <v>78</v>
      </c>
      <c r="E9">
        <v>8</v>
      </c>
      <c r="G9" s="130"/>
    </row>
    <row r="10" spans="1:12" x14ac:dyDescent="0.25">
      <c r="B10" s="127">
        <v>2025</v>
      </c>
      <c r="D10" t="s">
        <v>79</v>
      </c>
      <c r="E10">
        <v>9</v>
      </c>
      <c r="G10" s="130" t="s">
        <v>37</v>
      </c>
      <c r="L10" s="38"/>
    </row>
    <row r="11" spans="1:12" x14ac:dyDescent="0.25">
      <c r="B11" s="127">
        <v>2026</v>
      </c>
      <c r="D11" t="s">
        <v>80</v>
      </c>
      <c r="E11">
        <v>10</v>
      </c>
      <c r="G11" s="130" t="s">
        <v>38</v>
      </c>
      <c r="L11" s="38"/>
    </row>
    <row r="12" spans="1:12" x14ac:dyDescent="0.25">
      <c r="B12" s="127">
        <v>2027</v>
      </c>
      <c r="D12" t="s">
        <v>81</v>
      </c>
      <c r="E12">
        <v>11</v>
      </c>
      <c r="G12" s="130" t="s">
        <v>39</v>
      </c>
      <c r="L12" s="38"/>
    </row>
    <row r="13" spans="1:12" x14ac:dyDescent="0.25">
      <c r="B13" s="127">
        <v>2028</v>
      </c>
      <c r="D13" t="s">
        <v>82</v>
      </c>
      <c r="E13">
        <v>12</v>
      </c>
      <c r="G13" s="130" t="s">
        <v>40</v>
      </c>
    </row>
    <row r="14" spans="1:12" x14ac:dyDescent="0.25">
      <c r="B14" s="127">
        <v>2029</v>
      </c>
      <c r="G14" s="130" t="s">
        <v>41</v>
      </c>
    </row>
    <row r="15" spans="1:12" x14ac:dyDescent="0.25">
      <c r="B15" s="127">
        <v>2030</v>
      </c>
      <c r="G15" s="130" t="s">
        <v>42</v>
      </c>
    </row>
    <row r="16" spans="1:12" x14ac:dyDescent="0.25">
      <c r="B16" s="127">
        <v>2031</v>
      </c>
      <c r="G16" s="130" t="s">
        <v>43</v>
      </c>
    </row>
    <row r="17" spans="2:7" x14ac:dyDescent="0.25">
      <c r="B17" s="127">
        <v>2032</v>
      </c>
      <c r="G17" s="130" t="s">
        <v>44</v>
      </c>
    </row>
    <row r="18" spans="2:7" x14ac:dyDescent="0.25">
      <c r="B18" s="127">
        <v>2033</v>
      </c>
      <c r="G18" s="130" t="s">
        <v>45</v>
      </c>
    </row>
    <row r="19" spans="2:7" x14ac:dyDescent="0.25">
      <c r="B19" s="127">
        <v>2034</v>
      </c>
      <c r="G19" s="131" t="s">
        <v>46</v>
      </c>
    </row>
    <row r="20" spans="2:7" x14ac:dyDescent="0.25">
      <c r="B20" s="127">
        <v>2035</v>
      </c>
    </row>
    <row r="21" spans="2:7" x14ac:dyDescent="0.25">
      <c r="B21" s="127">
        <v>2036</v>
      </c>
    </row>
    <row r="22" spans="2:7" x14ac:dyDescent="0.25">
      <c r="B22" s="127">
        <v>2037</v>
      </c>
    </row>
    <row r="23" spans="2:7" x14ac:dyDescent="0.25">
      <c r="B23" s="127">
        <v>2038</v>
      </c>
    </row>
    <row r="24" spans="2:7" x14ac:dyDescent="0.25">
      <c r="B24" s="127">
        <v>2039</v>
      </c>
    </row>
    <row r="25" spans="2:7" x14ac:dyDescent="0.25">
      <c r="B25" s="127">
        <v>2040</v>
      </c>
    </row>
    <row r="26" spans="2:7" x14ac:dyDescent="0.25">
      <c r="B26" s="127">
        <v>2041</v>
      </c>
    </row>
    <row r="27" spans="2:7" x14ac:dyDescent="0.25">
      <c r="B27" s="127">
        <v>2042</v>
      </c>
    </row>
    <row r="28" spans="2:7" x14ac:dyDescent="0.25">
      <c r="B28" s="127">
        <v>2043</v>
      </c>
    </row>
    <row r="29" spans="2:7" x14ac:dyDescent="0.25">
      <c r="B29" s="127">
        <v>2044</v>
      </c>
    </row>
    <row r="30" spans="2:7" x14ac:dyDescent="0.25">
      <c r="B30" s="127">
        <v>2045</v>
      </c>
    </row>
    <row r="31" spans="2:7" x14ac:dyDescent="0.25">
      <c r="B31" s="127">
        <v>2046</v>
      </c>
    </row>
    <row r="32" spans="2:7" x14ac:dyDescent="0.25">
      <c r="B32" s="127">
        <v>2047</v>
      </c>
    </row>
    <row r="33" spans="2:2" x14ac:dyDescent="0.25">
      <c r="B33" s="127">
        <v>2048</v>
      </c>
    </row>
    <row r="34" spans="2:2" x14ac:dyDescent="0.25">
      <c r="B34" s="127">
        <v>2049</v>
      </c>
    </row>
    <row r="35" spans="2:2" x14ac:dyDescent="0.25">
      <c r="B35" s="127">
        <v>2050</v>
      </c>
    </row>
    <row r="36" spans="2:2" x14ac:dyDescent="0.25">
      <c r="B36" s="128"/>
    </row>
  </sheetData>
  <dataValidations count="2">
    <dataValidation type="list" allowBlank="1" showInputMessage="1" showErrorMessage="1" sqref="K1">
      <formula1>ListeAnnée</formula1>
    </dataValidation>
    <dataValidation type="list" allowBlank="1" showInputMessage="1" showErrorMessage="1" sqref="I1">
      <formula1>Emplacement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BddClients</vt:lpstr>
      <vt:lpstr>Calendrier_</vt:lpstr>
      <vt:lpstr>Calendrier</vt:lpstr>
      <vt:lpstr>Stats</vt:lpstr>
      <vt:lpstr>Facture</vt:lpstr>
      <vt:lpstr>Liste</vt:lpstr>
      <vt:lpstr>Calendrier!Fériés</vt:lpstr>
      <vt:lpstr>Calendrier_!Fériés</vt:lpstr>
      <vt:lpstr>ListeMois</vt:lpstr>
      <vt:lpstr>Stats!Zone_d_impression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 Pépé</dc:creator>
  <cp:lastModifiedBy>Don Pépé</cp:lastModifiedBy>
  <dcterms:created xsi:type="dcterms:W3CDTF">2017-02-12T11:19:54Z</dcterms:created>
  <dcterms:modified xsi:type="dcterms:W3CDTF">2017-02-25T13:55:22Z</dcterms:modified>
</cp:coreProperties>
</file>