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45" windowWidth="20115" windowHeight="6480"/>
  </bookViews>
  <sheets>
    <sheet name="Plan d'action" sheetId="1" r:id="rId1"/>
    <sheet name="Analyses" sheetId="2" state="hidden" r:id="rId2"/>
    <sheet name="Listes" sheetId="3" state="hidden" r:id="rId3"/>
    <sheet name="Graphique" sheetId="4" state="hidden" r:id="rId4"/>
  </sheets>
  <definedNames>
    <definedName name="_xlnm._FilterDatabase" localSheetId="0" hidden="1">'Plan d''action'!$A$2:$K$38</definedName>
    <definedName name="ListeAvancement">TAvancement[Etat d''avancement en %]</definedName>
    <definedName name="ListeN°action">Plandaction[N°]</definedName>
    <definedName name="ListeOrigine">TOrigine[Origine de l''action]</definedName>
    <definedName name="ListePeriode">TPeriode[Périodicité]</definedName>
    <definedName name="ListeResponsable">TResponsable[Responsable]</definedName>
    <definedName name="ListeZone">TZone[Zone]</definedName>
    <definedName name="_xlnm.Print_Area" localSheetId="0">Plandaction[#All]</definedName>
  </definedNames>
  <calcPr calcId="145621"/>
</workbook>
</file>

<file path=xl/calcChain.xml><?xml version="1.0" encoding="utf-8"?>
<calcChain xmlns="http://schemas.openxmlformats.org/spreadsheetml/2006/main">
  <c r="E7" i="2" l="1"/>
  <c r="E8" i="2"/>
  <c r="C19" i="4"/>
  <c r="C21" i="4" s="1"/>
  <c r="E6" i="2"/>
  <c r="I20" i="2" l="1"/>
  <c r="I19" i="2"/>
  <c r="I18" i="2"/>
  <c r="I17" i="2"/>
  <c r="E17" i="2"/>
  <c r="G20" i="2"/>
  <c r="G19" i="2"/>
  <c r="G18" i="2"/>
  <c r="G17" i="2"/>
  <c r="J18" i="2" l="1"/>
  <c r="J17" i="2"/>
  <c r="J19" i="2"/>
  <c r="J20" i="2"/>
  <c r="E11" i="2"/>
  <c r="E10" i="2"/>
  <c r="E19" i="2"/>
  <c r="E20" i="2"/>
  <c r="E18" i="2"/>
  <c r="C18" i="2"/>
  <c r="C19" i="2"/>
  <c r="C20" i="2"/>
  <c r="C17" i="2"/>
  <c r="E12" i="2" l="1"/>
  <c r="F19" i="4" s="1"/>
  <c r="F21" i="4" s="1"/>
  <c r="F18" i="2"/>
  <c r="F20" i="2"/>
  <c r="F19" i="2"/>
  <c r="F17" i="2"/>
  <c r="E9" i="2" l="1"/>
</calcChain>
</file>

<file path=xl/sharedStrings.xml><?xml version="1.0" encoding="utf-8"?>
<sst xmlns="http://schemas.openxmlformats.org/spreadsheetml/2006/main" count="104" uniqueCount="75">
  <si>
    <t>Origine de l'action</t>
  </si>
  <si>
    <t>Responsable</t>
  </si>
  <si>
    <t>Echéance de l'action</t>
  </si>
  <si>
    <t>Observations</t>
  </si>
  <si>
    <t>Libelé de l'action</t>
  </si>
  <si>
    <t>Animateur HSE</t>
  </si>
  <si>
    <t>Date de création de l'action</t>
  </si>
  <si>
    <t>N°</t>
  </si>
  <si>
    <t>Périodicité</t>
  </si>
  <si>
    <t>Unique</t>
  </si>
  <si>
    <t>Code du travail</t>
  </si>
  <si>
    <t>Date de réalisation de l'action</t>
  </si>
  <si>
    <t>Zone</t>
  </si>
  <si>
    <t>Etat d'avancement en %</t>
  </si>
  <si>
    <t>Trimestrielle</t>
  </si>
  <si>
    <t>Mensuelle</t>
  </si>
  <si>
    <t>Annuelle</t>
  </si>
  <si>
    <t>Etat d'avancement général en % =</t>
  </si>
  <si>
    <t>Nombre d'actions finies =</t>
  </si>
  <si>
    <t>Nombre d'actions totales =</t>
  </si>
  <si>
    <t>ANALYSES : INDICATEURS DE REALISATION</t>
  </si>
  <si>
    <t>Etude Générale :</t>
  </si>
  <si>
    <t>Etude Nominative :</t>
  </si>
  <si>
    <t>Responsable :</t>
  </si>
  <si>
    <t>Nb actions totale</t>
  </si>
  <si>
    <t>Respect de l'échéance</t>
  </si>
  <si>
    <t>Pourcentage de réalisation de toutes les  actions =</t>
  </si>
  <si>
    <t>Directrice</t>
  </si>
  <si>
    <t>Econome</t>
  </si>
  <si>
    <t>Gardien</t>
  </si>
  <si>
    <t>Pourcentage de réalisation des actions à échéance =</t>
  </si>
  <si>
    <t>A la date d'aujourd'hui !</t>
  </si>
  <si>
    <t>Nombre d'actions totales à échéance aujourd'hui =</t>
  </si>
  <si>
    <t>Avancement global</t>
  </si>
  <si>
    <t>Nb actions réalisées</t>
  </si>
  <si>
    <t>Au total</t>
  </si>
  <si>
    <t>Présentation de la norme ISO 9001 à la direction</t>
  </si>
  <si>
    <t>ISO 9001 / Décret organisme de formation</t>
  </si>
  <si>
    <t>ISO 9001</t>
  </si>
  <si>
    <t>Hebdomadaire</t>
  </si>
  <si>
    <t>Quotidienne</t>
  </si>
  <si>
    <t>Semestrielle</t>
  </si>
  <si>
    <t>Biannuelle</t>
  </si>
  <si>
    <t>Triennale</t>
  </si>
  <si>
    <t>Quinquennale</t>
  </si>
  <si>
    <t>Semi-mensuelle</t>
  </si>
  <si>
    <t>Bimensuelle</t>
  </si>
  <si>
    <t>DIRECTION</t>
  </si>
  <si>
    <t>Très Mauvais</t>
  </si>
  <si>
    <t>Mauvais</t>
  </si>
  <si>
    <t>Moyen</t>
  </si>
  <si>
    <t>Bon</t>
  </si>
  <si>
    <t>Très Bon</t>
  </si>
  <si>
    <t>Indicateur</t>
  </si>
  <si>
    <t>Pourcentage d'avancement</t>
  </si>
  <si>
    <t>Vide</t>
  </si>
  <si>
    <t>Nombre d'actions finies à échéance aujourd'hui =</t>
  </si>
  <si>
    <t>Valeur</t>
  </si>
  <si>
    <t>Aiguille</t>
  </si>
  <si>
    <t>Restant</t>
  </si>
  <si>
    <t>dd</t>
  </si>
  <si>
    <t>aa</t>
  </si>
  <si>
    <t>bb</t>
  </si>
  <si>
    <t>cc</t>
  </si>
  <si>
    <t>ee</t>
  </si>
  <si>
    <t>ff</t>
  </si>
  <si>
    <t>gg</t>
  </si>
  <si>
    <t>hh</t>
  </si>
  <si>
    <t>ii</t>
  </si>
  <si>
    <t>/</t>
  </si>
  <si>
    <t>ddddddd</t>
  </si>
  <si>
    <t>6</t>
  </si>
  <si>
    <t>01/01/2017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</si>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</sst>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6" borderId="8" xfId="0" applyFont="1" applyFill="1" applyBorder="1" applyAlignment="1">
      <alignment vertical="center" wrapText="1"/>
    </xf>
    <xf numFmtId="9" fontId="6" fillId="6" borderId="3" xfId="2" applyFont="1" applyFill="1" applyBorder="1"/>
    <xf numFmtId="0" fontId="1" fillId="6" borderId="4" xfId="0" applyFont="1" applyFill="1" applyBorder="1" applyAlignment="1">
      <alignment vertical="center" wrapText="1"/>
    </xf>
    <xf numFmtId="9" fontId="6" fillId="6" borderId="2" xfId="2" applyFont="1" applyFill="1" applyBorder="1"/>
    <xf numFmtId="0" fontId="1" fillId="6" borderId="6" xfId="0" applyFont="1" applyFill="1" applyBorder="1" applyAlignment="1">
      <alignment vertical="center" wrapText="1"/>
    </xf>
    <xf numFmtId="9" fontId="6" fillId="6" borderId="7" xfId="2" applyFont="1" applyFill="1" applyBorder="1"/>
    <xf numFmtId="0" fontId="6" fillId="0" borderId="15" xfId="0" applyFont="1" applyFill="1" applyBorder="1" applyAlignment="1"/>
    <xf numFmtId="0" fontId="6" fillId="7" borderId="4" xfId="0" applyFont="1" applyFill="1" applyBorder="1"/>
    <xf numFmtId="0" fontId="6" fillId="7" borderId="6" xfId="0" applyFont="1" applyFill="1" applyBorder="1"/>
    <xf numFmtId="9" fontId="6" fillId="7" borderId="2" xfId="2" applyFont="1" applyFill="1" applyBorder="1"/>
    <xf numFmtId="9" fontId="6" fillId="7" borderId="7" xfId="2" applyFont="1" applyFill="1" applyBorder="1"/>
    <xf numFmtId="0" fontId="8" fillId="0" borderId="19" xfId="0" applyFont="1" applyBorder="1" applyAlignment="1"/>
    <xf numFmtId="0" fontId="8" fillId="0" borderId="20" xfId="0" applyFont="1" applyBorder="1" applyAlignment="1"/>
    <xf numFmtId="0" fontId="8" fillId="0" borderId="21" xfId="0" applyFont="1" applyBorder="1" applyAlignment="1"/>
    <xf numFmtId="0" fontId="8" fillId="4" borderId="2" xfId="0" applyFont="1" applyFill="1" applyBorder="1" applyAlignment="1">
      <alignment horizontal="right" vertical="center" wrapText="1"/>
    </xf>
    <xf numFmtId="0" fontId="10" fillId="4" borderId="2" xfId="0" applyFont="1" applyFill="1" applyBorder="1" applyAlignment="1">
      <alignment horizontal="right" vertical="center" wrapText="1"/>
    </xf>
    <xf numFmtId="9" fontId="9" fillId="4" borderId="2" xfId="2" applyFont="1" applyFill="1" applyBorder="1" applyAlignment="1">
      <alignment horizontal="right" vertical="center"/>
    </xf>
    <xf numFmtId="0" fontId="9" fillId="5" borderId="2" xfId="2" applyNumberFormat="1" applyFont="1" applyFill="1" applyBorder="1" applyAlignment="1">
      <alignment horizontal="right" vertical="center"/>
    </xf>
    <xf numFmtId="9" fontId="9" fillId="5" borderId="7" xfId="2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2" fillId="2" borderId="8" xfId="0" applyFont="1" applyFill="1" applyBorder="1" applyAlignment="1">
      <alignment horizontal="center" vertical="center" wrapText="1"/>
    </xf>
    <xf numFmtId="0" fontId="2" fillId="2" borderId="8" xfId="1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 wrapText="1"/>
    </xf>
    <xf numFmtId="9" fontId="0" fillId="0" borderId="0" xfId="2" applyFont="1" applyAlignment="1">
      <alignment wrapText="1"/>
    </xf>
    <xf numFmtId="164" fontId="0" fillId="0" borderId="0" xfId="2" applyNumberFormat="1" applyFont="1" applyAlignment="1">
      <alignment wrapText="1"/>
    </xf>
    <xf numFmtId="9" fontId="13" fillId="0" borderId="4" xfId="1" applyNumberFormat="1" applyFont="1" applyBorder="1" applyAlignment="1">
      <alignment horizontal="right" vertical="center" wrapText="1"/>
    </xf>
    <xf numFmtId="9" fontId="0" fillId="0" borderId="4" xfId="2" applyFont="1" applyBorder="1"/>
    <xf numFmtId="0" fontId="1" fillId="6" borderId="2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7" borderId="21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0" fontId="2" fillId="0" borderId="26" xfId="0" applyFont="1" applyBorder="1" applyAlignment="1">
      <alignment horizontal="right" vertical="center" wrapText="1"/>
    </xf>
    <xf numFmtId="0" fontId="2" fillId="0" borderId="27" xfId="0" applyFont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right" vertical="center" wrapText="1"/>
    </xf>
    <xf numFmtId="0" fontId="8" fillId="5" borderId="1" xfId="0" applyFont="1" applyFill="1" applyBorder="1" applyAlignment="1">
      <alignment horizontal="right" vertical="center" wrapText="1"/>
    </xf>
    <xf numFmtId="0" fontId="8" fillId="5" borderId="4" xfId="0" applyFont="1" applyFill="1" applyBorder="1" applyAlignment="1">
      <alignment horizontal="right" vertical="center" wrapText="1"/>
    </xf>
    <xf numFmtId="0" fontId="9" fillId="5" borderId="5" xfId="0" applyFont="1" applyFill="1" applyBorder="1" applyAlignment="1">
      <alignment horizontal="right" wrapText="1"/>
    </xf>
    <xf numFmtId="0" fontId="9" fillId="5" borderId="6" xfId="0" applyFont="1" applyFill="1" applyBorder="1" applyAlignment="1">
      <alignment horizontal="right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/>
    </xf>
    <xf numFmtId="0" fontId="6" fillId="7" borderId="24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1" fillId="6" borderId="21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1" fontId="2" fillId="2" borderId="0" xfId="0" applyNumberFormat="1" applyFont="1" applyFill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0" fillId="0" borderId="0" xfId="0" applyNumberFormat="1"/>
    <xf numFmtId="9" fontId="1" fillId="0" borderId="0" xfId="2" applyNumberFormat="1" applyFont="1" applyAlignment="1">
      <alignment horizontal="center" vertical="center" wrapText="1"/>
    </xf>
    <xf numFmtId="9" fontId="2" fillId="2" borderId="0" xfId="2" applyNumberFormat="1" applyFont="1" applyFill="1" applyAlignment="1">
      <alignment horizontal="center" vertical="center" wrapText="1"/>
    </xf>
    <xf numFmtId="9" fontId="4" fillId="0" borderId="0" xfId="2" applyNumberFormat="1" applyFont="1" applyAlignment="1">
      <alignment horizontal="center" vertical="center" wrapText="1"/>
    </xf>
    <xf numFmtId="10" fontId="13" fillId="0" borderId="4" xfId="1" applyNumberFormat="1" applyFont="1" applyBorder="1" applyAlignment="1">
      <alignment horizontal="right" vertical="center" wrapText="1"/>
    </xf>
    <xf numFmtId="10" fontId="9" fillId="0" borderId="28" xfId="1" applyNumberFormat="1" applyFont="1" applyBorder="1" applyAlignment="1">
      <alignment horizontal="right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60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FF0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59"/>
    </tableStyle>
  </tableStyles>
  <colors>
    <mruColors>
      <color rgb="FFFFFF00"/>
      <color rgb="FF00FF00"/>
      <color rgb="FFFF6600"/>
      <color rgb="FFCCFF66"/>
      <color rgb="FF00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15876</xdr:colOff>
      <xdr:row>0</xdr:row>
      <xdr:rowOff>131537</xdr:rowOff>
    </xdr:from>
    <xdr:to>
      <xdr:col>6</xdr:col>
      <xdr:colOff>127001</xdr:colOff>
      <xdr:row>0</xdr:row>
      <xdr:rowOff>952500</xdr:rowOff>
    </xdr:to>
    <xdr:sp macro="[0]!OuvreFormulaire" textlink="">
      <xdr:nvSpPr>
        <xdr:cNvPr id="2" name="Rectangle à coins arrondis 1"/>
        <xdr:cNvSpPr/>
      </xdr:nvSpPr>
      <xdr:spPr>
        <a:xfrm>
          <a:off x="6794501" y="131537"/>
          <a:ext cx="4159250" cy="8209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small" baseline="0"/>
            <a:t>Ajouter une action</a:t>
          </a:r>
        </a:p>
      </xdr:txBody>
    </xdr:sp>
    <xdr:clientData/>
  </xdr:twoCellAnchor>
  <xdr:twoCellAnchor>
    <xdr:from>
      <xdr:col>11</xdr:col>
      <xdr:colOff>165554</xdr:colOff>
      <xdr:row>0</xdr:row>
      <xdr:rowOff>371928</xdr:rowOff>
    </xdr:from>
    <xdr:to>
      <xdr:col>13</xdr:col>
      <xdr:colOff>603250</xdr:colOff>
      <xdr:row>1</xdr:row>
      <xdr:rowOff>889000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19660054" y="371928"/>
          <a:ext cx="1882321" cy="15489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la base de données</a:t>
          </a:r>
        </a:p>
      </xdr:txBody>
    </xdr:sp>
    <xdr:clientData/>
  </xdr:twoCellAnchor>
  <xdr:twoCellAnchor>
    <xdr:from>
      <xdr:col>11</xdr:col>
      <xdr:colOff>190499</xdr:colOff>
      <xdr:row>3</xdr:row>
      <xdr:rowOff>63499</xdr:rowOff>
    </xdr:from>
    <xdr:to>
      <xdr:col>13</xdr:col>
      <xdr:colOff>634999</xdr:colOff>
      <xdr:row>10</xdr:row>
      <xdr:rowOff>365125</xdr:rowOff>
    </xdr:to>
    <xdr:sp macro="[0]!Rectangleàcoinsarrondis3_Cliquer" textlink="">
      <xdr:nvSpPr>
        <xdr:cNvPr id="4" name="Rectangle à coins arrondis 3"/>
        <xdr:cNvSpPr/>
      </xdr:nvSpPr>
      <xdr:spPr>
        <a:xfrm>
          <a:off x="19684999" y="2524124"/>
          <a:ext cx="1889125" cy="174625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les données des graphiques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142875</xdr:rowOff>
    </xdr:from>
    <xdr:to>
      <xdr:col>3</xdr:col>
      <xdr:colOff>1047750</xdr:colOff>
      <xdr:row>0</xdr:row>
      <xdr:rowOff>752475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619125" y="142875"/>
          <a:ext cx="2638425" cy="6096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small" baseline="0"/>
            <a:t>Revenir au Plan d'action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5</xdr:row>
      <xdr:rowOff>19050</xdr:rowOff>
    </xdr:from>
    <xdr:to>
      <xdr:col>3</xdr:col>
      <xdr:colOff>238125</xdr:colOff>
      <xdr:row>22</xdr:row>
      <xdr:rowOff>171450</xdr:rowOff>
    </xdr:to>
    <xdr:grpSp>
      <xdr:nvGrpSpPr>
        <xdr:cNvPr id="4" name="Groupe 3"/>
        <xdr:cNvGrpSpPr/>
      </xdr:nvGrpSpPr>
      <xdr:grpSpPr>
        <a:xfrm>
          <a:off x="552450" y="981075"/>
          <a:ext cx="2676525" cy="3971925"/>
          <a:chOff x="552450" y="981075"/>
          <a:chExt cx="2828925" cy="3590925"/>
        </a:xfrm>
      </xdr:grpSpPr>
      <xdr:sp macro="" textlink="">
        <xdr:nvSpPr>
          <xdr:cNvPr id="2" name="Rectangle 1"/>
          <xdr:cNvSpPr/>
        </xdr:nvSpPr>
        <xdr:spPr>
          <a:xfrm>
            <a:off x="552450" y="981075"/>
            <a:ext cx="2828925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666750" y="1135178"/>
            <a:ext cx="2562225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Général</a:t>
            </a:r>
            <a:endParaRPr lang="fr-FR" sz="1200" b="1"/>
          </a:p>
        </xdr:txBody>
      </xdr:sp>
    </xdr:grpSp>
    <xdr:clientData/>
  </xdr:twoCellAnchor>
  <xdr:twoCellAnchor>
    <xdr:from>
      <xdr:col>3</xdr:col>
      <xdr:colOff>542926</xdr:colOff>
      <xdr:row>5</xdr:row>
      <xdr:rowOff>47625</xdr:rowOff>
    </xdr:from>
    <xdr:to>
      <xdr:col>6</xdr:col>
      <xdr:colOff>390526</xdr:colOff>
      <xdr:row>23</xdr:row>
      <xdr:rowOff>9525</xdr:rowOff>
    </xdr:to>
    <xdr:grpSp>
      <xdr:nvGrpSpPr>
        <xdr:cNvPr id="5" name="Groupe 4"/>
        <xdr:cNvGrpSpPr/>
      </xdr:nvGrpSpPr>
      <xdr:grpSpPr>
        <a:xfrm>
          <a:off x="3533776" y="1009650"/>
          <a:ext cx="2838450" cy="3971925"/>
          <a:chOff x="552451" y="981075"/>
          <a:chExt cx="2272290" cy="3590925"/>
        </a:xfrm>
      </xdr:grpSpPr>
      <xdr:sp macro="" textlink="">
        <xdr:nvSpPr>
          <xdr:cNvPr id="6" name="Rectangle 5"/>
          <xdr:cNvSpPr/>
        </xdr:nvSpPr>
        <xdr:spPr>
          <a:xfrm>
            <a:off x="552451" y="981075"/>
            <a:ext cx="2272290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666750" y="1148617"/>
            <a:ext cx="1982612" cy="25332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à l'échéance</a:t>
            </a:r>
            <a:endParaRPr lang="fr-FR" sz="1200" b="1"/>
          </a:p>
        </xdr:txBody>
      </xdr:sp>
    </xdr:grp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409575</xdr:colOff>
      <xdr:row>4</xdr:row>
      <xdr:rowOff>28575</xdr:rowOff>
    </xdr:to>
    <xdr:sp macro="[0]!Rectangleàcoinsarrondis4_Cliquer" textlink="">
      <xdr:nvSpPr>
        <xdr:cNvPr id="10" name="Rectangle à coins arrondis 9"/>
        <xdr:cNvSpPr/>
      </xdr:nvSpPr>
      <xdr:spPr>
        <a:xfrm>
          <a:off x="762000" y="190500"/>
          <a:ext cx="2638425" cy="609600"/>
        </a:xfrm>
        <a:prstGeom prst="roundRect">
          <a:avLst/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small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Revenir au Plan d'action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Plandaction" displayName="Plandaction" ref="A2:K38" totalsRowShown="0" headerRowDxfId="58" dataDxfId="57">
  <autoFilter ref="A2:K38"/>
  <sortState ref="A3:K38">
    <sortCondition ref="F2:F38"/>
  </sortState>
  <tableColumns count="11">
    <tableColumn id="1" name="N°" dataDxfId="25"/>
    <tableColumn id="2" name="Libelé de l'action" dataDxfId="26"/>
    <tableColumn id="4" name="Responsable" dataDxfId="56"/>
    <tableColumn id="11" name="Zone" dataDxfId="55"/>
    <tableColumn id="3" name="Date de création de l'action" dataDxfId="54"/>
    <tableColumn id="5" name="Echéance de l'action" dataDxfId="53"/>
    <tableColumn id="10" name="Date de réalisation de l'action" dataDxfId="52"/>
    <tableColumn id="6" name="Origine de l'action" dataDxfId="51"/>
    <tableColumn id="7" name="Observations" dataDxfId="50"/>
    <tableColumn id="9" name="Périodicité" dataDxfId="21"/>
    <tableColumn id="8" name="Etat d'avancement en %" dataDxfId="20" dataCellStyle="Pourcentag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Responsable" displayName="TResponsable" ref="B2:B13" totalsRowShown="0" headerRowDxfId="44" headerRowBorderDxfId="43" tableBorderDxfId="42">
  <autoFilter ref="B2:B13"/>
  <tableColumns count="1">
    <tableColumn id="1" name="Responsable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Zone" displayName="TZone" ref="D2:D13" totalsRowShown="0" headerRowDxfId="41" headerRowBorderDxfId="40" tableBorderDxfId="39">
  <autoFilter ref="D2:D13"/>
  <tableColumns count="1">
    <tableColumn id="1" name="Zone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TOrigine" displayName="TOrigine" ref="F2:F13" totalsRowShown="0" headerRowDxfId="38" headerRowBorderDxfId="37" tableBorderDxfId="36">
  <autoFilter ref="F2:F13"/>
  <tableColumns count="1">
    <tableColumn id="1" name="Origine de l'action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5" name="TPeriode" displayName="TPeriode" ref="H2:H15" totalsRowShown="0" headerRowDxfId="35" headerRowBorderDxfId="34" tableBorderDxfId="33">
  <autoFilter ref="H2:H15"/>
  <tableColumns count="1">
    <tableColumn id="1" name="Périodicité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6" name="TAvancement" displayName="TAvancement" ref="J2:J7" totalsRowShown="0" headerRowDxfId="23" dataDxfId="22" headerRowBorderDxfId="32" tableBorderDxfId="31" headerRowCellStyle="Milliers">
  <autoFilter ref="J2:J7"/>
  <tableColumns count="1">
    <tableColumn id="1" name="Etat d'avancement en %" dataDxfId="24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10:C16" totalsRowShown="0" headerRowDxfId="30">
  <autoFilter ref="B10:C16"/>
  <tableColumns count="2">
    <tableColumn id="1" name="Indicateur"/>
    <tableColumn id="2" name="Pourcentage d'avancement" dataDxfId="29" dataCellStyle="Pourcentage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9" name="Tableau710" displayName="Tableau710" ref="E10:F16" totalsRowShown="0" headerRowDxfId="28">
  <autoFilter ref="E10:F16"/>
  <tableColumns count="2">
    <tableColumn id="1" name="Indicateur"/>
    <tableColumn id="2" name="Pourcentage d'avancement" dataDxfId="27" dataCellStyle="Pourcentag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view="pageBreakPreview" zoomScale="60" zoomScaleNormal="100" workbookViewId="0">
      <pane ySplit="2" topLeftCell="A3" activePane="bottomLeft" state="frozen"/>
      <selection pane="bottomLeft" activeCell="E11" sqref="E11"/>
    </sheetView>
  </sheetViews>
  <sheetFormatPr baseColWidth="10" defaultRowHeight="15.75" x14ac:dyDescent="0.25"/>
  <cols>
    <col min="1" max="1" width="7.5703125" style="78" bestFit="1" customWidth="1"/>
    <col min="2" max="2" width="44.85546875" style="1" customWidth="1"/>
    <col min="3" max="3" width="20" style="37" customWidth="1"/>
    <col min="4" max="4" width="29.28515625" style="37" customWidth="1"/>
    <col min="5" max="5" width="30.42578125" style="1" customWidth="1"/>
    <col min="6" max="6" width="30.28515625" style="1" customWidth="1"/>
    <col min="7" max="7" width="24.42578125" style="1" customWidth="1"/>
    <col min="8" max="8" width="29.140625" style="1" customWidth="1"/>
    <col min="9" max="9" width="38" style="1" customWidth="1"/>
    <col min="10" max="10" width="20.42578125" style="1" customWidth="1"/>
    <col min="11" max="11" width="17.85546875" style="82" customWidth="1"/>
    <col min="12" max="12" width="6.85546875" style="1" customWidth="1"/>
    <col min="13" max="13" width="14.85546875" style="1" customWidth="1"/>
    <col min="14" max="14" width="17.140625" style="1" customWidth="1"/>
    <col min="15" max="16384" width="11.42578125" style="1"/>
  </cols>
  <sheetData>
    <row r="1" spans="1:11" ht="81" customHeight="1" x14ac:dyDescent="0.25"/>
    <row r="2" spans="1:11" ht="81" customHeight="1" x14ac:dyDescent="0.25">
      <c r="A2" s="79" t="s">
        <v>7</v>
      </c>
      <c r="B2" s="2" t="s">
        <v>4</v>
      </c>
      <c r="C2" s="2" t="s">
        <v>1</v>
      </c>
      <c r="D2" s="2" t="s">
        <v>12</v>
      </c>
      <c r="E2" s="2" t="s">
        <v>6</v>
      </c>
      <c r="F2" s="2" t="s">
        <v>2</v>
      </c>
      <c r="G2" s="2" t="s">
        <v>11</v>
      </c>
      <c r="H2" s="2" t="s">
        <v>0</v>
      </c>
      <c r="I2" s="2" t="s">
        <v>3</v>
      </c>
      <c r="J2" s="2" t="s">
        <v>8</v>
      </c>
      <c r="K2" s="83" t="s">
        <v>13</v>
      </c>
    </row>
    <row r="3" spans="1:11" ht="31.5" x14ac:dyDescent="0.25">
      <c r="A3" s="78">
        <v>1</v>
      </c>
      <c r="B3" s="1" t="s">
        <v>36</v>
      </c>
      <c r="C3" s="1" t="s">
        <v>61</v>
      </c>
      <c r="D3" s="1">
        <v>1</v>
      </c>
      <c r="E3" s="3">
        <v>43009</v>
      </c>
      <c r="F3" s="3">
        <v>42745</v>
      </c>
      <c r="G3" s="3">
        <v>42745</v>
      </c>
      <c r="H3" s="1" t="s">
        <v>37</v>
      </c>
      <c r="I3" s="3" t="s">
        <v>69</v>
      </c>
      <c r="J3" s="3" t="s">
        <v>9</v>
      </c>
      <c r="K3" s="82">
        <v>1</v>
      </c>
    </row>
    <row r="4" spans="1:11" x14ac:dyDescent="0.25">
      <c r="A4" s="78">
        <v>2</v>
      </c>
      <c r="B4" s="1" t="s">
        <v>70</v>
      </c>
      <c r="C4" s="1" t="s">
        <v>47</v>
      </c>
      <c r="D4" s="1">
        <v>1</v>
      </c>
      <c r="E4" s="3">
        <v>42736</v>
      </c>
      <c r="F4" s="3">
        <v>42736</v>
      </c>
      <c r="G4" s="3"/>
      <c r="H4" s="1" t="s">
        <v>10</v>
      </c>
      <c r="I4" s="1" t="s">
        <v>74</v>
      </c>
      <c r="J4" s="1" t="s">
        <v>40</v>
      </c>
      <c r="K4" s="82">
        <v>0</v>
      </c>
    </row>
    <row r="5" spans="1:11" x14ac:dyDescent="0.25">
      <c r="A5" s="78">
        <v>3</v>
      </c>
      <c r="B5" s="1" t="s">
        <v>70</v>
      </c>
      <c r="C5" s="1" t="s">
        <v>47</v>
      </c>
      <c r="D5" s="1" t="s">
        <v>71</v>
      </c>
      <c r="E5" s="3" t="s">
        <v>72</v>
      </c>
      <c r="F5" s="3">
        <v>42737</v>
      </c>
      <c r="G5" s="3"/>
      <c r="H5" s="1" t="s">
        <v>10</v>
      </c>
      <c r="I5" s="1" t="s">
        <v>73</v>
      </c>
      <c r="J5" s="1" t="s">
        <v>40</v>
      </c>
      <c r="K5" s="82">
        <v>0</v>
      </c>
    </row>
    <row r="6" spans="1:11" x14ac:dyDescent="0.25">
      <c r="A6" s="80"/>
      <c r="B6" s="4"/>
      <c r="C6" s="4"/>
      <c r="D6" s="4"/>
      <c r="E6" s="35"/>
      <c r="F6" s="35"/>
      <c r="G6" s="35"/>
      <c r="H6" s="4"/>
      <c r="I6" s="4"/>
      <c r="J6" s="4"/>
      <c r="K6" s="84"/>
    </row>
    <row r="7" spans="1:11" x14ac:dyDescent="0.25">
      <c r="A7" s="80"/>
      <c r="B7" s="4"/>
      <c r="C7" s="4"/>
      <c r="D7" s="4"/>
      <c r="E7" s="35"/>
      <c r="F7" s="34"/>
      <c r="G7" s="35"/>
      <c r="H7" s="4"/>
      <c r="I7" s="4"/>
      <c r="J7" s="4"/>
      <c r="K7" s="84"/>
    </row>
    <row r="8" spans="1:11" x14ac:dyDescent="0.25">
      <c r="C8" s="1"/>
      <c r="D8" s="1"/>
      <c r="E8" s="3"/>
      <c r="F8" s="3"/>
      <c r="G8" s="3"/>
    </row>
    <row r="9" spans="1:11" x14ac:dyDescent="0.25">
      <c r="A9" s="80"/>
      <c r="B9" s="4"/>
      <c r="C9" s="1"/>
      <c r="D9" s="4"/>
      <c r="E9" s="35"/>
      <c r="F9" s="34"/>
      <c r="G9" s="35"/>
      <c r="H9" s="4"/>
      <c r="J9" s="4"/>
      <c r="K9" s="84"/>
    </row>
    <row r="10" spans="1:11" x14ac:dyDescent="0.25">
      <c r="A10" s="80"/>
      <c r="B10" s="4"/>
      <c r="C10" s="4"/>
      <c r="D10" s="4"/>
      <c r="E10" s="35"/>
      <c r="F10" s="34"/>
      <c r="G10" s="35"/>
      <c r="H10" s="4"/>
      <c r="I10" s="4"/>
      <c r="J10" s="4"/>
      <c r="K10" s="84"/>
    </row>
    <row r="11" spans="1:11" ht="100.5" customHeight="1" x14ac:dyDescent="0.25">
      <c r="A11" s="80"/>
      <c r="B11" s="4"/>
      <c r="C11" s="4"/>
      <c r="D11" s="4"/>
      <c r="E11" s="35"/>
      <c r="F11" s="34"/>
      <c r="G11" s="35"/>
      <c r="H11" s="4"/>
      <c r="I11" s="4"/>
      <c r="J11" s="4"/>
      <c r="K11" s="84"/>
    </row>
    <row r="12" spans="1:11" x14ac:dyDescent="0.25">
      <c r="A12" s="80"/>
      <c r="B12" s="4"/>
      <c r="C12" s="4"/>
      <c r="D12" s="4"/>
      <c r="E12" s="35"/>
      <c r="F12" s="34"/>
      <c r="G12" s="35"/>
      <c r="H12" s="4"/>
      <c r="I12" s="4"/>
      <c r="J12" s="4"/>
      <c r="K12" s="84"/>
    </row>
    <row r="13" spans="1:11" x14ac:dyDescent="0.25">
      <c r="A13" s="80"/>
      <c r="B13" s="4"/>
      <c r="C13" s="4"/>
      <c r="D13" s="4"/>
      <c r="E13" s="35"/>
      <c r="F13" s="34"/>
      <c r="G13" s="35"/>
      <c r="H13" s="4"/>
      <c r="I13" s="4"/>
      <c r="J13" s="4"/>
      <c r="K13" s="84"/>
    </row>
    <row r="14" spans="1:11" ht="45.75" customHeight="1" x14ac:dyDescent="0.25">
      <c r="A14" s="80"/>
      <c r="B14" s="4"/>
      <c r="C14" s="4"/>
      <c r="D14" s="4"/>
      <c r="E14" s="35"/>
      <c r="F14" s="34"/>
      <c r="G14" s="35"/>
      <c r="H14" s="4"/>
      <c r="I14" s="4"/>
      <c r="J14" s="4"/>
      <c r="K14" s="84"/>
    </row>
    <row r="15" spans="1:11" x14ac:dyDescent="0.25">
      <c r="A15" s="80"/>
      <c r="B15" s="4"/>
      <c r="C15" s="4"/>
      <c r="D15" s="4"/>
      <c r="E15" s="35"/>
      <c r="F15" s="34"/>
      <c r="G15" s="35"/>
      <c r="H15" s="4"/>
      <c r="I15" s="4"/>
      <c r="J15" s="4"/>
      <c r="K15" s="84"/>
    </row>
    <row r="16" spans="1:11" x14ac:dyDescent="0.25">
      <c r="A16" s="80"/>
      <c r="B16" s="4"/>
      <c r="C16" s="4"/>
      <c r="D16" s="4"/>
      <c r="E16" s="35"/>
      <c r="F16" s="34"/>
      <c r="G16" s="35"/>
      <c r="H16" s="4"/>
      <c r="I16" s="4"/>
      <c r="J16" s="4"/>
      <c r="K16" s="84"/>
    </row>
    <row r="17" spans="1:11" x14ac:dyDescent="0.25">
      <c r="A17" s="80"/>
      <c r="B17" s="4"/>
      <c r="C17" s="4"/>
      <c r="D17" s="4"/>
      <c r="E17" s="35"/>
      <c r="F17" s="35"/>
      <c r="G17" s="35"/>
      <c r="H17" s="4"/>
      <c r="I17" s="4"/>
      <c r="J17" s="4"/>
      <c r="K17" s="84"/>
    </row>
    <row r="18" spans="1:11" x14ac:dyDescent="0.25">
      <c r="A18" s="80"/>
      <c r="B18" s="4"/>
      <c r="C18" s="4"/>
      <c r="D18" s="4"/>
      <c r="E18" s="35"/>
      <c r="F18" s="35"/>
      <c r="G18" s="35"/>
      <c r="H18" s="4"/>
      <c r="I18" s="4"/>
      <c r="J18" s="4"/>
      <c r="K18" s="84"/>
    </row>
    <row r="19" spans="1:11" ht="47.25" customHeight="1" x14ac:dyDescent="0.25">
      <c r="A19" s="80"/>
      <c r="B19" s="4"/>
      <c r="C19" s="4"/>
      <c r="D19" s="4"/>
      <c r="E19" s="35"/>
      <c r="F19" s="35"/>
      <c r="G19" s="35"/>
      <c r="H19" s="4"/>
      <c r="I19" s="4"/>
      <c r="J19" s="4"/>
      <c r="K19" s="84"/>
    </row>
    <row r="20" spans="1:11" x14ac:dyDescent="0.25">
      <c r="C20" s="1"/>
      <c r="D20" s="1"/>
      <c r="E20" s="3"/>
      <c r="F20" s="36"/>
      <c r="G20" s="3"/>
    </row>
    <row r="21" spans="1:11" x14ac:dyDescent="0.25">
      <c r="A21" s="80"/>
      <c r="B21" s="4"/>
      <c r="C21" s="4"/>
      <c r="D21" s="4"/>
      <c r="E21" s="35"/>
      <c r="F21" s="34"/>
      <c r="G21" s="35"/>
      <c r="H21" s="4"/>
      <c r="I21" s="4"/>
      <c r="J21" s="4"/>
      <c r="K21" s="84"/>
    </row>
    <row r="22" spans="1:11" x14ac:dyDescent="0.25">
      <c r="A22" s="80"/>
      <c r="B22" s="4"/>
      <c r="C22" s="4"/>
      <c r="D22" s="4"/>
      <c r="E22" s="35"/>
      <c r="F22" s="34"/>
      <c r="G22" s="35"/>
      <c r="H22" s="4"/>
      <c r="I22" s="4"/>
      <c r="J22" s="4"/>
      <c r="K22" s="84"/>
    </row>
    <row r="23" spans="1:11" x14ac:dyDescent="0.25">
      <c r="A23" s="80"/>
      <c r="B23" s="4"/>
      <c r="C23" s="4"/>
      <c r="D23" s="4"/>
      <c r="E23" s="35"/>
      <c r="F23" s="34"/>
      <c r="G23" s="35"/>
      <c r="H23" s="4"/>
      <c r="I23" s="4"/>
      <c r="J23" s="4"/>
      <c r="K23" s="84"/>
    </row>
    <row r="24" spans="1:11" x14ac:dyDescent="0.25">
      <c r="C24" s="1"/>
      <c r="D24" s="1"/>
      <c r="E24" s="3"/>
      <c r="F24" s="36"/>
      <c r="G24" s="3"/>
    </row>
    <row r="25" spans="1:11" x14ac:dyDescent="0.25">
      <c r="A25" s="80"/>
      <c r="B25" s="4"/>
      <c r="C25" s="4"/>
      <c r="D25" s="4"/>
      <c r="E25" s="35"/>
      <c r="F25" s="35"/>
      <c r="G25" s="35"/>
      <c r="H25" s="4"/>
      <c r="I25" s="4"/>
      <c r="J25" s="4"/>
      <c r="K25" s="84"/>
    </row>
    <row r="26" spans="1:11" ht="60" customHeight="1" x14ac:dyDescent="0.25">
      <c r="A26" s="80"/>
      <c r="B26" s="4"/>
      <c r="C26" s="4"/>
      <c r="D26" s="4"/>
      <c r="E26" s="35"/>
      <c r="F26" s="35"/>
      <c r="G26" s="35"/>
      <c r="H26" s="4"/>
      <c r="I26" s="4"/>
      <c r="J26" s="4"/>
      <c r="K26" s="84"/>
    </row>
    <row r="27" spans="1:11" x14ac:dyDescent="0.25">
      <c r="A27" s="80"/>
      <c r="B27" s="4"/>
      <c r="C27" s="4"/>
      <c r="D27" s="4"/>
      <c r="E27" s="35"/>
      <c r="F27" s="35"/>
      <c r="G27" s="35"/>
      <c r="H27" s="4"/>
      <c r="I27" s="4"/>
      <c r="J27" s="4"/>
      <c r="K27" s="84"/>
    </row>
    <row r="28" spans="1:11" x14ac:dyDescent="0.25">
      <c r="A28" s="80"/>
      <c r="B28" s="4"/>
      <c r="C28" s="4"/>
      <c r="D28" s="1"/>
      <c r="E28" s="35"/>
      <c r="F28" s="35"/>
      <c r="G28" s="35"/>
      <c r="H28" s="4"/>
      <c r="I28" s="4"/>
      <c r="J28" s="4"/>
      <c r="K28" s="84"/>
    </row>
    <row r="29" spans="1:11" x14ac:dyDescent="0.25">
      <c r="A29" s="80"/>
      <c r="B29" s="4"/>
      <c r="C29" s="4"/>
      <c r="D29" s="4"/>
      <c r="E29" s="35"/>
      <c r="F29" s="34"/>
      <c r="G29" s="35"/>
      <c r="H29" s="4"/>
      <c r="I29" s="4"/>
      <c r="J29" s="4"/>
      <c r="K29" s="84"/>
    </row>
    <row r="30" spans="1:11" x14ac:dyDescent="0.25">
      <c r="A30" s="80"/>
      <c r="B30" s="4"/>
      <c r="C30" s="4"/>
      <c r="D30" s="4"/>
      <c r="E30" s="35"/>
      <c r="F30" s="34"/>
      <c r="G30" s="35"/>
      <c r="H30" s="4"/>
      <c r="I30" s="4"/>
      <c r="J30" s="4"/>
      <c r="K30" s="84"/>
    </row>
    <row r="31" spans="1:11" x14ac:dyDescent="0.25">
      <c r="A31" s="80"/>
      <c r="B31" s="4"/>
      <c r="C31" s="4"/>
      <c r="D31" s="4"/>
      <c r="E31" s="35"/>
      <c r="F31" s="35"/>
      <c r="G31" s="35"/>
      <c r="H31" s="4"/>
      <c r="I31" s="4"/>
      <c r="J31" s="4"/>
      <c r="K31" s="84"/>
    </row>
    <row r="32" spans="1:11" x14ac:dyDescent="0.25">
      <c r="C32" s="1"/>
      <c r="D32" s="1"/>
      <c r="E32" s="3"/>
      <c r="F32" s="3"/>
      <c r="G32" s="3"/>
    </row>
    <row r="33" spans="1:11" x14ac:dyDescent="0.25">
      <c r="C33" s="1"/>
      <c r="D33" s="1"/>
      <c r="E33" s="3"/>
      <c r="F33" s="3"/>
      <c r="G33" s="3"/>
    </row>
    <row r="34" spans="1:11" ht="51.75" customHeight="1" x14ac:dyDescent="0.25">
      <c r="A34" s="80"/>
      <c r="B34" s="4"/>
      <c r="C34" s="4"/>
      <c r="D34" s="4"/>
      <c r="E34" s="35"/>
      <c r="F34" s="34"/>
      <c r="G34" s="35"/>
      <c r="H34" s="4"/>
      <c r="I34" s="4"/>
      <c r="J34" s="4"/>
      <c r="K34" s="84"/>
    </row>
    <row r="35" spans="1:11" ht="44.25" customHeight="1" x14ac:dyDescent="0.25">
      <c r="A35" s="80"/>
      <c r="B35" s="4"/>
      <c r="C35" s="4"/>
      <c r="D35" s="4"/>
      <c r="E35" s="35"/>
      <c r="F35" s="34"/>
      <c r="G35" s="35"/>
      <c r="H35" s="4"/>
      <c r="I35" s="4"/>
      <c r="J35" s="4"/>
      <c r="K35" s="84"/>
    </row>
    <row r="36" spans="1:11" ht="52.5" customHeight="1" x14ac:dyDescent="0.25">
      <c r="A36" s="80"/>
      <c r="C36" s="4"/>
      <c r="D36" s="4"/>
      <c r="E36" s="35"/>
      <c r="F36" s="35"/>
      <c r="G36" s="35"/>
      <c r="H36" s="4"/>
      <c r="I36" s="4"/>
      <c r="J36" s="4"/>
      <c r="K36" s="84"/>
    </row>
    <row r="37" spans="1:11" ht="69.75" customHeight="1" x14ac:dyDescent="0.25">
      <c r="A37" s="80"/>
      <c r="B37" s="4"/>
      <c r="C37" s="4"/>
      <c r="D37" s="4"/>
      <c r="E37" s="35"/>
      <c r="F37" s="35"/>
      <c r="G37" s="35"/>
      <c r="H37" s="4"/>
      <c r="I37" s="4"/>
      <c r="J37" s="4"/>
      <c r="K37" s="84"/>
    </row>
    <row r="38" spans="1:11" ht="70.5" customHeight="1" x14ac:dyDescent="0.25">
      <c r="A38" s="80"/>
      <c r="B38" s="4"/>
      <c r="C38" s="4"/>
      <c r="D38" s="4"/>
      <c r="E38" s="35"/>
      <c r="F38" s="34"/>
      <c r="G38" s="35"/>
      <c r="H38" s="4"/>
      <c r="I38" s="4"/>
      <c r="J38" s="4"/>
      <c r="K38" s="84"/>
    </row>
  </sheetData>
  <sheetProtection selectLockedCells="1" autoFilter="0" selectUnlockedCells="1"/>
  <dataConsolidate/>
  <conditionalFormatting sqref="F3:F1048576">
    <cfRule type="timePeriod" dxfId="19" priority="23" timePeriod="nextWeek">
      <formula>AND(ROUNDDOWN(F3,0)-TODAY()&gt;(7-WEEKDAY(TODAY())),ROUNDDOWN(F3,0)-TODAY()&lt;(15-WEEKDAY(TODAY())))</formula>
    </cfRule>
    <cfRule type="timePeriod" dxfId="18" priority="25" timePeriod="nextMonth">
      <formula>AND(MONTH(F3)=MONTH(EDATE(TODAY(),0+1)),YEAR(F3)=YEAR(EDATE(TODAY(),0+1)))</formula>
    </cfRule>
    <cfRule type="cellIs" dxfId="17" priority="26" operator="greaterThan">
      <formula>TODAY()</formula>
    </cfRule>
  </conditionalFormatting>
  <conditionalFormatting sqref="F3:F1048576">
    <cfRule type="containsBlanks" dxfId="16" priority="11">
      <formula>LEN(TRIM(F3))=0</formula>
    </cfRule>
  </conditionalFormatting>
  <conditionalFormatting sqref="F3:F1048576">
    <cfRule type="expression" dxfId="15" priority="17">
      <formula>NOT(ISBLANK($G3))</formula>
    </cfRule>
    <cfRule type="cellIs" dxfId="14" priority="28" operator="lessThanOrEqual">
      <formula>"AUJOUDHUI()"</formula>
    </cfRule>
  </conditionalFormatting>
  <conditionalFormatting sqref="K1:K1048576">
    <cfRule type="cellIs" dxfId="13" priority="8" operator="equal">
      <formula>75</formula>
    </cfRule>
    <cfRule type="cellIs" dxfId="12" priority="9" operator="equal">
      <formula>50</formula>
    </cfRule>
    <cfRule type="cellIs" dxfId="11" priority="10" operator="equal">
      <formula>25</formula>
    </cfRule>
    <cfRule type="cellIs" dxfId="10" priority="27" operator="equal">
      <formula>0</formula>
    </cfRule>
    <cfRule type="containsBlanks" dxfId="9" priority="6">
      <formula>LEN(TRIM(K1))=0</formula>
    </cfRule>
  </conditionalFormatting>
  <conditionalFormatting sqref="F1:F1048576">
    <cfRule type="timePeriod" dxfId="8" priority="20" timePeriod="today">
      <formula>FLOOR(F1,1)=TODAY()</formula>
    </cfRule>
  </conditionalFormatting>
  <pageMargins left="0.7" right="0.7" top="0.75" bottom="0.75" header="0.3" footer="0.3"/>
  <pageSetup paperSize="9" scale="44" orientation="landscape" verticalDpi="0" r:id="rId1"/>
  <colBreaks count="1" manualBreakCount="1">
    <brk id="11" min="1" max="22" man="1"/>
  </col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4AFC74BA-6EA8-41B9-8955-9C61063B0E94}">
            <xm:f>NOT(ISERROR(SEARCH(100%,K1)))</xm:f>
            <xm:f>100%</xm:f>
            <x14:dxf>
              <fill>
                <patternFill>
                  <bgColor rgb="FF00FF00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0"/>
  <sheetViews>
    <sheetView workbookViewId="0">
      <selection activeCell="E19" sqref="E19"/>
    </sheetView>
  </sheetViews>
  <sheetFormatPr baseColWidth="10" defaultRowHeight="21" x14ac:dyDescent="0.35"/>
  <cols>
    <col min="1" max="1" width="4.42578125" style="5" customWidth="1"/>
    <col min="2" max="2" width="26" style="6" customWidth="1"/>
    <col min="3" max="3" width="10" style="5" bestFit="1" customWidth="1"/>
    <col min="4" max="4" width="11.42578125" style="5"/>
    <col min="5" max="5" width="18.28515625" style="5" customWidth="1"/>
    <col min="6" max="6" width="21.42578125" style="5" customWidth="1"/>
    <col min="7" max="8" width="9.5703125" style="5" customWidth="1"/>
    <col min="9" max="9" width="18.28515625" style="5" customWidth="1"/>
    <col min="10" max="10" width="19.85546875" style="5" customWidth="1"/>
    <col min="11" max="16384" width="11.42578125" style="5"/>
  </cols>
  <sheetData>
    <row r="2" spans="2:10" ht="26.25" x14ac:dyDescent="0.4">
      <c r="B2" s="55" t="s">
        <v>20</v>
      </c>
      <c r="C2" s="55"/>
      <c r="D2" s="55"/>
      <c r="E2" s="55"/>
      <c r="F2" s="55"/>
    </row>
    <row r="3" spans="2:10" ht="26.25" x14ac:dyDescent="0.4">
      <c r="B3" s="7"/>
      <c r="C3" s="7"/>
      <c r="D3" s="7"/>
      <c r="E3" s="7"/>
    </row>
    <row r="4" spans="2:10" ht="26.25" x14ac:dyDescent="0.4">
      <c r="B4" s="8" t="s">
        <v>21</v>
      </c>
      <c r="C4" s="7"/>
      <c r="D4" s="7"/>
      <c r="E4" s="7"/>
    </row>
    <row r="5" spans="2:10" ht="21.75" thickBot="1" x14ac:dyDescent="0.4"/>
    <row r="6" spans="2:10" x14ac:dyDescent="0.35">
      <c r="B6" s="58" t="s">
        <v>17</v>
      </c>
      <c r="C6" s="59"/>
      <c r="D6" s="59"/>
      <c r="E6" s="86">
        <f>AVERAGE('Plan d''action'!K:K )</f>
        <v>0.33333333333333331</v>
      </c>
    </row>
    <row r="7" spans="2:10" ht="25.5" customHeight="1" x14ac:dyDescent="0.35">
      <c r="B7" s="60" t="s">
        <v>19</v>
      </c>
      <c r="C7" s="61"/>
      <c r="D7" s="61"/>
      <c r="E7" s="24">
        <f>COUNTIF('Plan d''action'!K:K,"&lt;=1")</f>
        <v>3</v>
      </c>
    </row>
    <row r="8" spans="2:10" ht="23.25" customHeight="1" x14ac:dyDescent="0.35">
      <c r="B8" s="60" t="s">
        <v>18</v>
      </c>
      <c r="C8" s="61"/>
      <c r="D8" s="61"/>
      <c r="E8" s="25">
        <f>COUNTIF('Plan d''action'!K:K,"=1")</f>
        <v>1</v>
      </c>
    </row>
    <row r="9" spans="2:10" ht="35.25" customHeight="1" x14ac:dyDescent="0.35">
      <c r="B9" s="60" t="s">
        <v>26</v>
      </c>
      <c r="C9" s="61"/>
      <c r="D9" s="61"/>
      <c r="E9" s="26">
        <f>(E8/E7)</f>
        <v>0.33333333333333331</v>
      </c>
    </row>
    <row r="10" spans="2:10" ht="36" customHeight="1" x14ac:dyDescent="0.35">
      <c r="B10" s="62" t="s">
        <v>32</v>
      </c>
      <c r="C10" s="63"/>
      <c r="D10" s="63"/>
      <c r="E10" s="27">
        <f ca="1">COUNTIF('Plan d''action'!F:F,"&lt;="&amp;TODAY())</f>
        <v>3</v>
      </c>
    </row>
    <row r="11" spans="2:10" ht="36.75" customHeight="1" x14ac:dyDescent="0.35">
      <c r="B11" s="62" t="s">
        <v>56</v>
      </c>
      <c r="C11" s="63"/>
      <c r="D11" s="63"/>
      <c r="E11" s="27">
        <f ca="1">COUNTIF('Plan d''action'!G:G,"&lt;="&amp;TODAY())</f>
        <v>1</v>
      </c>
    </row>
    <row r="12" spans="2:10" ht="39" customHeight="1" thickBot="1" x14ac:dyDescent="0.4">
      <c r="B12" s="64" t="s">
        <v>30</v>
      </c>
      <c r="C12" s="65"/>
      <c r="D12" s="65"/>
      <c r="E12" s="28">
        <f ca="1">E11/E10</f>
        <v>0.33333333333333331</v>
      </c>
    </row>
    <row r="14" spans="2:10" ht="21.75" thickBot="1" x14ac:dyDescent="0.4">
      <c r="B14" s="9" t="s">
        <v>22</v>
      </c>
    </row>
    <row r="15" spans="2:10" ht="21.75" thickBot="1" x14ac:dyDescent="0.4">
      <c r="B15" s="16"/>
      <c r="C15" s="52" t="s">
        <v>31</v>
      </c>
      <c r="D15" s="53"/>
      <c r="E15" s="53"/>
      <c r="F15" s="54"/>
      <c r="G15" s="68" t="s">
        <v>35</v>
      </c>
      <c r="H15" s="69"/>
      <c r="I15" s="69"/>
      <c r="J15" s="70"/>
    </row>
    <row r="16" spans="2:10" ht="38.25" customHeight="1" thickBot="1" x14ac:dyDescent="0.4">
      <c r="B16" s="29" t="s">
        <v>23</v>
      </c>
      <c r="C16" s="75" t="s">
        <v>24</v>
      </c>
      <c r="D16" s="76"/>
      <c r="E16" s="30" t="s">
        <v>34</v>
      </c>
      <c r="F16" s="31" t="s">
        <v>25</v>
      </c>
      <c r="G16" s="66" t="s">
        <v>24</v>
      </c>
      <c r="H16" s="67"/>
      <c r="I16" s="32" t="s">
        <v>34</v>
      </c>
      <c r="J16" s="33" t="s">
        <v>33</v>
      </c>
    </row>
    <row r="17" spans="2:10" x14ac:dyDescent="0.35">
      <c r="B17" s="21" t="s">
        <v>5</v>
      </c>
      <c r="C17" s="48">
        <f ca="1">COUNTIFS('Plan d''action'!C:C,"*Animateur HSE*",'Plan d''action'!F:F,"&lt;="&amp;TODAY())</f>
        <v>0</v>
      </c>
      <c r="D17" s="49"/>
      <c r="E17" s="10">
        <f ca="1">COUNTIFS('Plan d''action'!C:C,"=*Animateur HSE*",'Plan d''action'!F:F,"&lt;="&amp;TODAY(),'Plan d''action'!K:K,"=100")</f>
        <v>0</v>
      </c>
      <c r="F17" s="11" t="e">
        <f ca="1">E17/C17</f>
        <v>#DIV/0!</v>
      </c>
      <c r="G17" s="71">
        <f>COUNTIF('Plan d''action'!C:C,"=*Animateur HSE*")</f>
        <v>0</v>
      </c>
      <c r="H17" s="72"/>
      <c r="I17" s="17">
        <f>COUNTIFS('Plan d''action'!C:C,"=*Animateur HSE*",'Plan d''action'!K:K,"=100")</f>
        <v>0</v>
      </c>
      <c r="J17" s="19" t="e">
        <f>I17/G17</f>
        <v>#DIV/0!</v>
      </c>
    </row>
    <row r="18" spans="2:10" x14ac:dyDescent="0.35">
      <c r="B18" s="22" t="s">
        <v>27</v>
      </c>
      <c r="C18" s="50">
        <f ca="1">COUNTIFS('Plan d''action'!C:C,"*Directrice*",'Plan d''action'!F:F,"&lt;="&amp;TODAY())</f>
        <v>0</v>
      </c>
      <c r="D18" s="51"/>
      <c r="E18" s="12">
        <f ca="1">COUNTIFS('Plan d''action'!C:C,"=*Directrice*",'Plan d''action'!F:F,"&lt;="&amp;TODAY(),'Plan d''action'!K:K,"=100")</f>
        <v>0</v>
      </c>
      <c r="F18" s="13" t="e">
        <f ca="1">E18/C18</f>
        <v>#DIV/0!</v>
      </c>
      <c r="G18" s="71">
        <f>COUNTIF('Plan d''action'!C:C,"=*Directrice*")</f>
        <v>0</v>
      </c>
      <c r="H18" s="72"/>
      <c r="I18" s="17">
        <f>COUNTIFS('Plan d''action'!C:C,"=*Directrice*",'Plan d''action'!K:K,"=100")</f>
        <v>0</v>
      </c>
      <c r="J18" s="19" t="e">
        <f t="shared" ref="J18:J20" si="0">I18/G18</f>
        <v>#DIV/0!</v>
      </c>
    </row>
    <row r="19" spans="2:10" x14ac:dyDescent="0.35">
      <c r="B19" s="22" t="s">
        <v>28</v>
      </c>
      <c r="C19" s="50">
        <f ca="1">COUNTIFS('Plan d''action'!C:C,"*Econome*",'Plan d''action'!F:F,"&lt;="&amp;TODAY())</f>
        <v>0</v>
      </c>
      <c r="D19" s="51"/>
      <c r="E19" s="12">
        <f ca="1">COUNTIFS('Plan d''action'!C:C,"=*Econome*",'Plan d''action'!F:F,"&lt;="&amp;TODAY(),'Plan d''action'!K:K,"=100")</f>
        <v>0</v>
      </c>
      <c r="F19" s="13" t="e">
        <f ca="1">E19/C19</f>
        <v>#DIV/0!</v>
      </c>
      <c r="G19" s="71">
        <f>COUNTIF('Plan d''action'!C:C,"=*Econome*")</f>
        <v>0</v>
      </c>
      <c r="H19" s="72"/>
      <c r="I19" s="17">
        <f>COUNTIFS('Plan d''action'!C:C,"=*Econome*",'Plan d''action'!K:K,"=100")</f>
        <v>0</v>
      </c>
      <c r="J19" s="19" t="e">
        <f t="shared" si="0"/>
        <v>#DIV/0!</v>
      </c>
    </row>
    <row r="20" spans="2:10" ht="21.75" thickBot="1" x14ac:dyDescent="0.4">
      <c r="B20" s="23" t="s">
        <v>29</v>
      </c>
      <c r="C20" s="73">
        <f ca="1">COUNTIFS('Plan d''action'!C:C,"*Gardien*",'Plan d''action'!F:F,"&lt;="&amp;TODAY())</f>
        <v>0</v>
      </c>
      <c r="D20" s="74"/>
      <c r="E20" s="14">
        <f ca="1">COUNTIFS('Plan d''action'!C:C,"=*Gardien*",'Plan d''action'!F:F,"&lt;="&amp;TODAY(),'Plan d''action'!K:K,"=100")</f>
        <v>0</v>
      </c>
      <c r="F20" s="15" t="e">
        <f ca="1">E20/C20</f>
        <v>#DIV/0!</v>
      </c>
      <c r="G20" s="56">
        <f>COUNTIF('Plan d''action'!C:C,"=*Gardien*")</f>
        <v>0</v>
      </c>
      <c r="H20" s="57"/>
      <c r="I20" s="18">
        <f>COUNTIFS('Plan d''action'!C:C,"=*Gardien*",'Plan d''action'!K:K,"=100")</f>
        <v>0</v>
      </c>
      <c r="J20" s="20" t="e">
        <f t="shared" si="0"/>
        <v>#DIV/0!</v>
      </c>
    </row>
  </sheetData>
  <mergeCells count="20">
    <mergeCell ref="G20:H20"/>
    <mergeCell ref="B6:D6"/>
    <mergeCell ref="B7:D7"/>
    <mergeCell ref="B8:D8"/>
    <mergeCell ref="B9:D9"/>
    <mergeCell ref="B10:D10"/>
    <mergeCell ref="B11:D11"/>
    <mergeCell ref="B12:D12"/>
    <mergeCell ref="G16:H16"/>
    <mergeCell ref="G15:J15"/>
    <mergeCell ref="G17:H17"/>
    <mergeCell ref="G18:H18"/>
    <mergeCell ref="G19:H19"/>
    <mergeCell ref="C20:D20"/>
    <mergeCell ref="C16:D16"/>
    <mergeCell ref="C17:D17"/>
    <mergeCell ref="C18:D18"/>
    <mergeCell ref="C19:D19"/>
    <mergeCell ref="C15:F15"/>
    <mergeCell ref="B2:F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14"/>
  <sheetViews>
    <sheetView showGridLines="0" workbookViewId="0">
      <selection activeCell="I9" sqref="I9"/>
    </sheetView>
  </sheetViews>
  <sheetFormatPr baseColWidth="10" defaultRowHeight="15" x14ac:dyDescent="0.25"/>
  <cols>
    <col min="1" max="1" width="5.5703125" customWidth="1"/>
    <col min="2" max="2" width="22.7109375" customWidth="1"/>
    <col min="3" max="3" width="4.85546875" customWidth="1"/>
    <col min="4" max="4" width="25.7109375" customWidth="1"/>
    <col min="5" max="5" width="5" customWidth="1"/>
    <col min="6" max="6" width="23.85546875" customWidth="1"/>
    <col min="7" max="7" width="5.85546875" customWidth="1"/>
    <col min="8" max="8" width="17.85546875" customWidth="1"/>
    <col min="10" max="10" width="30.140625" style="81" customWidth="1"/>
  </cols>
  <sheetData>
    <row r="1" spans="2:10" ht="98.25" customHeight="1" x14ac:dyDescent="0.25"/>
    <row r="2" spans="2:10" ht="37.5" customHeight="1" x14ac:dyDescent="0.25">
      <c r="B2" s="39" t="s">
        <v>1</v>
      </c>
      <c r="D2" s="39" t="s">
        <v>12</v>
      </c>
      <c r="F2" s="39" t="s">
        <v>0</v>
      </c>
      <c r="H2" s="39" t="s">
        <v>8</v>
      </c>
      <c r="J2" s="40" t="s">
        <v>13</v>
      </c>
    </row>
    <row r="3" spans="2:10" x14ac:dyDescent="0.25">
      <c r="B3" t="s">
        <v>61</v>
      </c>
      <c r="D3">
        <v>1</v>
      </c>
      <c r="F3" t="s">
        <v>10</v>
      </c>
      <c r="H3" t="s">
        <v>9</v>
      </c>
      <c r="J3" s="38">
        <v>0</v>
      </c>
    </row>
    <row r="4" spans="2:10" x14ac:dyDescent="0.25">
      <c r="B4" t="s">
        <v>47</v>
      </c>
      <c r="D4">
        <v>6</v>
      </c>
      <c r="F4" t="s">
        <v>38</v>
      </c>
      <c r="H4" t="s">
        <v>40</v>
      </c>
      <c r="J4" s="38">
        <v>0.25</v>
      </c>
    </row>
    <row r="5" spans="2:10" x14ac:dyDescent="0.25">
      <c r="B5" t="s">
        <v>62</v>
      </c>
      <c r="D5">
        <v>7</v>
      </c>
      <c r="H5" t="s">
        <v>39</v>
      </c>
      <c r="J5" s="38">
        <v>0.5</v>
      </c>
    </row>
    <row r="6" spans="2:10" x14ac:dyDescent="0.25">
      <c r="B6" t="s">
        <v>63</v>
      </c>
      <c r="D6">
        <v>8</v>
      </c>
      <c r="H6" t="s">
        <v>45</v>
      </c>
      <c r="J6" s="38">
        <v>0.75</v>
      </c>
    </row>
    <row r="7" spans="2:10" x14ac:dyDescent="0.25">
      <c r="B7" t="s">
        <v>60</v>
      </c>
      <c r="D7">
        <v>2</v>
      </c>
      <c r="H7" t="s">
        <v>15</v>
      </c>
      <c r="J7" s="38">
        <v>1</v>
      </c>
    </row>
    <row r="8" spans="2:10" x14ac:dyDescent="0.25">
      <c r="B8" t="s">
        <v>64</v>
      </c>
      <c r="D8">
        <v>3</v>
      </c>
      <c r="H8" t="s">
        <v>46</v>
      </c>
    </row>
    <row r="9" spans="2:10" x14ac:dyDescent="0.25">
      <c r="B9" t="s">
        <v>65</v>
      </c>
      <c r="D9">
        <v>4</v>
      </c>
      <c r="H9" t="s">
        <v>14</v>
      </c>
    </row>
    <row r="10" spans="2:10" x14ac:dyDescent="0.25">
      <c r="B10" t="s">
        <v>66</v>
      </c>
      <c r="H10" t="s">
        <v>41</v>
      </c>
    </row>
    <row r="11" spans="2:10" x14ac:dyDescent="0.25">
      <c r="B11" t="s">
        <v>67</v>
      </c>
      <c r="H11" t="s">
        <v>16</v>
      </c>
    </row>
    <row r="12" spans="2:10" x14ac:dyDescent="0.25">
      <c r="B12" t="s">
        <v>68</v>
      </c>
      <c r="H12" t="s">
        <v>42</v>
      </c>
    </row>
    <row r="13" spans="2:10" x14ac:dyDescent="0.25">
      <c r="H13" t="s">
        <v>43</v>
      </c>
    </row>
    <row r="14" spans="2:10" x14ac:dyDescent="0.25">
      <c r="H14" t="s">
        <v>44</v>
      </c>
    </row>
  </sheetData>
  <conditionalFormatting sqref="J2">
    <cfRule type="cellIs" dxfId="49" priority="1" operator="equal">
      <formula>100</formula>
    </cfRule>
    <cfRule type="cellIs" dxfId="48" priority="2" operator="equal">
      <formula>75</formula>
    </cfRule>
    <cfRule type="cellIs" dxfId="47" priority="3" operator="equal">
      <formula>50</formula>
    </cfRule>
    <cfRule type="cellIs" dxfId="46" priority="4" operator="equal">
      <formula>25</formula>
    </cfRule>
    <cfRule type="cellIs" dxfId="45" priority="5" operator="equal">
      <formula>0</formula>
    </cfRule>
    <cfRule type="containsBlanks" priority="6">
      <formula>LEN(TRIM(J2))=0</formula>
    </cfRule>
  </conditionalFormatting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22"/>
  <sheetViews>
    <sheetView showGridLines="0" workbookViewId="0">
      <selection activeCell="C19" sqref="C19"/>
    </sheetView>
  </sheetViews>
  <sheetFormatPr baseColWidth="10" defaultRowHeight="15" x14ac:dyDescent="0.25"/>
  <cols>
    <col min="2" max="3" width="16.7109375" customWidth="1"/>
    <col min="5" max="6" width="16.7109375" customWidth="1"/>
  </cols>
  <sheetData>
    <row r="2" spans="2:6" ht="15.75" x14ac:dyDescent="0.25">
      <c r="B2" s="77"/>
      <c r="C2" s="77"/>
      <c r="D2" s="77"/>
      <c r="E2" s="77"/>
    </row>
    <row r="10" spans="2:6" ht="60" x14ac:dyDescent="0.25">
      <c r="B10" s="42" t="s">
        <v>53</v>
      </c>
      <c r="C10" s="43" t="s">
        <v>54</v>
      </c>
      <c r="E10" s="42" t="s">
        <v>53</v>
      </c>
      <c r="F10" s="43" t="s">
        <v>54</v>
      </c>
    </row>
    <row r="11" spans="2:6" x14ac:dyDescent="0.25">
      <c r="B11" t="s">
        <v>48</v>
      </c>
      <c r="C11" s="45">
        <v>0.125</v>
      </c>
      <c r="E11" t="s">
        <v>48</v>
      </c>
      <c r="F11" s="45">
        <v>0.125</v>
      </c>
    </row>
    <row r="12" spans="2:6" x14ac:dyDescent="0.25">
      <c r="B12" t="s">
        <v>49</v>
      </c>
      <c r="C12" s="44">
        <v>0.2</v>
      </c>
      <c r="E12" t="s">
        <v>49</v>
      </c>
      <c r="F12" s="44">
        <v>0.2</v>
      </c>
    </row>
    <row r="13" spans="2:6" x14ac:dyDescent="0.25">
      <c r="B13" t="s">
        <v>50</v>
      </c>
      <c r="C13" s="44">
        <v>0.35</v>
      </c>
      <c r="E13" t="s">
        <v>50</v>
      </c>
      <c r="F13" s="44">
        <v>0.35</v>
      </c>
    </row>
    <row r="14" spans="2:6" x14ac:dyDescent="0.25">
      <c r="B14" t="s">
        <v>51</v>
      </c>
      <c r="C14" s="44">
        <v>0.2</v>
      </c>
      <c r="E14" t="s">
        <v>51</v>
      </c>
      <c r="F14" s="44">
        <v>0.2</v>
      </c>
    </row>
    <row r="15" spans="2:6" x14ac:dyDescent="0.25">
      <c r="B15" t="s">
        <v>52</v>
      </c>
      <c r="C15" s="45">
        <v>0.125</v>
      </c>
      <c r="E15" t="s">
        <v>52</v>
      </c>
      <c r="F15" s="45">
        <v>0.125</v>
      </c>
    </row>
    <row r="16" spans="2:6" x14ac:dyDescent="0.25">
      <c r="B16" t="s">
        <v>55</v>
      </c>
      <c r="C16" s="44">
        <v>1</v>
      </c>
      <c r="E16" t="s">
        <v>55</v>
      </c>
      <c r="F16" s="44">
        <v>1</v>
      </c>
    </row>
    <row r="19" spans="2:6" ht="15.75" x14ac:dyDescent="0.25">
      <c r="B19" s="41" t="s">
        <v>57</v>
      </c>
      <c r="C19" s="85">
        <f>AVERAGE('Plan d''action'!K:K )</f>
        <v>0.33333333333333331</v>
      </c>
      <c r="E19" s="41" t="s">
        <v>57</v>
      </c>
      <c r="F19" s="46">
        <f ca="1">Analyses!E12</f>
        <v>0.33333333333333331</v>
      </c>
    </row>
    <row r="20" spans="2:6" x14ac:dyDescent="0.25">
      <c r="B20" s="41" t="s">
        <v>58</v>
      </c>
      <c r="C20" s="47">
        <v>0.01</v>
      </c>
      <c r="E20" s="41" t="s">
        <v>58</v>
      </c>
      <c r="F20" s="47">
        <v>0.01</v>
      </c>
    </row>
    <row r="21" spans="2:6" x14ac:dyDescent="0.25">
      <c r="B21" s="41" t="s">
        <v>59</v>
      </c>
      <c r="C21" s="47">
        <f>C22-C19-C20</f>
        <v>1.6566666666666667</v>
      </c>
      <c r="E21" s="41" t="s">
        <v>59</v>
      </c>
      <c r="F21" s="47">
        <f ca="1">F22-F19-F20</f>
        <v>0.65666666666666673</v>
      </c>
    </row>
    <row r="22" spans="2:6" x14ac:dyDescent="0.25">
      <c r="B22" s="41" t="s">
        <v>55</v>
      </c>
      <c r="C22" s="47">
        <v>2</v>
      </c>
      <c r="E22" s="41" t="s">
        <v>55</v>
      </c>
      <c r="F22" s="47">
        <v>1</v>
      </c>
    </row>
  </sheetData>
  <mergeCells count="1">
    <mergeCell ref="B2:E2"/>
  </mergeCell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Plan d'action</vt:lpstr>
      <vt:lpstr>Analyses</vt:lpstr>
      <vt:lpstr>Listes</vt:lpstr>
      <vt:lpstr>Graphique</vt:lpstr>
      <vt:lpstr>ListeAvancement</vt:lpstr>
      <vt:lpstr>ListeN°action</vt:lpstr>
      <vt:lpstr>ListeOrigine</vt:lpstr>
      <vt:lpstr>ListePeriode</vt:lpstr>
      <vt:lpstr>ListeResponsable</vt:lpstr>
      <vt:lpstr>ListeZone</vt:lpstr>
      <vt:lpstr>'Plan d''action'!Zone_d_impression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Gadroy</dc:creator>
  <cp:lastModifiedBy>Julie Gadroy</cp:lastModifiedBy>
  <cp:lastPrinted>2016-02-29T10:38:54Z</cp:lastPrinted>
  <dcterms:created xsi:type="dcterms:W3CDTF">2016-02-22T11:39:36Z</dcterms:created>
  <dcterms:modified xsi:type="dcterms:W3CDTF">2017-01-12T14:59:46Z</dcterms:modified>
</cp:coreProperties>
</file>