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Guillaume\Projet fiche de Suivie\1-R&amp;D\Fiche de suivie\"/>
    </mc:Choice>
  </mc:AlternateContent>
  <bookViews>
    <workbookView xWindow="0" yWindow="41400" windowWidth="25200" windowHeight="11925"/>
  </bookViews>
  <sheets>
    <sheet name="Suivi métrologique" sheetId="1" r:id="rId1"/>
    <sheet name="Feuil1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1" i="1" l="1"/>
  <c r="B66" i="1"/>
  <c r="C22" i="1" l="1"/>
  <c r="C21" i="1"/>
  <c r="C20" i="1"/>
  <c r="C19" i="1"/>
  <c r="B95" i="1"/>
  <c r="B87" i="1"/>
  <c r="B83" i="1"/>
  <c r="B70" i="1"/>
  <c r="B62" i="1"/>
  <c r="D63" i="1"/>
  <c r="D83" i="1"/>
  <c r="D84" i="1"/>
  <c r="D85" i="1"/>
  <c r="D88" i="1"/>
  <c r="D96" i="1"/>
  <c r="C62" i="1"/>
  <c r="D62" i="1" s="1"/>
  <c r="C70" i="1"/>
  <c r="D70" i="1" s="1"/>
  <c r="C83" i="1"/>
  <c r="C87" i="1"/>
  <c r="D87" i="1" s="1"/>
  <c r="C95" i="1"/>
  <c r="D95" i="1" s="1"/>
  <c r="L41" i="1"/>
  <c r="L45" i="1"/>
  <c r="J41" i="1"/>
  <c r="K41" i="1"/>
  <c r="K37" i="1"/>
  <c r="J37" i="1"/>
  <c r="J45" i="1"/>
  <c r="K45" i="1"/>
  <c r="L36" i="1"/>
  <c r="J39" i="1"/>
  <c r="K39" i="1"/>
  <c r="J43" i="1"/>
  <c r="K43" i="1"/>
  <c r="J47" i="1"/>
  <c r="K47" i="1"/>
  <c r="L24" i="1"/>
  <c r="L28" i="1"/>
  <c r="K20" i="1"/>
  <c r="J24" i="1"/>
  <c r="K24" i="1"/>
  <c r="J28" i="1"/>
  <c r="K28" i="1"/>
  <c r="K22" i="1"/>
  <c r="J26" i="1"/>
  <c r="K26" i="1"/>
  <c r="J30" i="1"/>
  <c r="K30" i="1"/>
  <c r="A27" i="1"/>
  <c r="A46" i="1" s="1"/>
  <c r="A23" i="1"/>
  <c r="A42" i="1" s="1"/>
  <c r="A19" i="1"/>
  <c r="A38" i="1" s="1"/>
  <c r="C57" i="1"/>
  <c r="D57" i="1" s="1"/>
  <c r="C63" i="1"/>
  <c r="C68" i="1"/>
  <c r="D68" i="1" s="1"/>
  <c r="C69" i="1"/>
  <c r="D69" i="1" s="1"/>
  <c r="C82" i="1"/>
  <c r="D82" i="1" s="1"/>
  <c r="C88" i="1"/>
  <c r="C93" i="1"/>
  <c r="D93" i="1" s="1"/>
  <c r="C94" i="1"/>
  <c r="D94" i="1" s="1"/>
  <c r="C60" i="1"/>
  <c r="D60" i="1" s="1"/>
  <c r="C65" i="1"/>
  <c r="D65" i="1" s="1"/>
  <c r="C85" i="1"/>
  <c r="C90" i="1"/>
  <c r="D90" i="1" s="1"/>
  <c r="C91" i="1"/>
  <c r="D91" i="1" s="1"/>
  <c r="C59" i="1"/>
  <c r="D59" i="1" s="1"/>
  <c r="C71" i="1"/>
  <c r="D71" i="1" s="1"/>
  <c r="C84" i="1"/>
  <c r="C96" i="1"/>
  <c r="D36" i="1"/>
  <c r="D37" i="1"/>
  <c r="D38" i="1"/>
  <c r="D39" i="1"/>
  <c r="D40" i="1"/>
  <c r="D41" i="1"/>
  <c r="D42" i="1"/>
  <c r="D43" i="1"/>
  <c r="D44" i="1"/>
  <c r="D45" i="1"/>
  <c r="D46" i="1"/>
  <c r="D47" i="1"/>
  <c r="F23" i="1"/>
  <c r="F24" i="1"/>
  <c r="F25" i="1"/>
  <c r="F26" i="1"/>
  <c r="F27" i="1"/>
  <c r="F28" i="1"/>
  <c r="F29" i="1"/>
  <c r="F30" i="1"/>
  <c r="G13" i="1"/>
  <c r="A28" i="1" s="1"/>
  <c r="G12" i="1"/>
  <c r="A24" i="1" s="1"/>
  <c r="G11" i="1"/>
  <c r="A20" i="1" s="1"/>
  <c r="I9" i="1"/>
  <c r="G9" i="1"/>
  <c r="B14" i="1"/>
  <c r="B13" i="1"/>
  <c r="B10" i="1"/>
  <c r="B8" i="1"/>
  <c r="F22" i="1"/>
  <c r="F21" i="1"/>
  <c r="F20" i="1"/>
  <c r="J22" i="1"/>
  <c r="B58" i="1" s="1"/>
  <c r="C58" i="1" s="1"/>
  <c r="D58" i="1" s="1"/>
  <c r="L22" i="2"/>
  <c r="L21" i="2"/>
  <c r="L20" i="2"/>
  <c r="L19" i="2"/>
  <c r="A43" i="1" l="1"/>
  <c r="A22" i="1"/>
  <c r="A26" i="1"/>
  <c r="A30" i="1"/>
  <c r="A36" i="1"/>
  <c r="A40" i="1"/>
  <c r="A44" i="1"/>
  <c r="A47" i="1"/>
  <c r="A21" i="1"/>
  <c r="A25" i="1"/>
  <c r="A29" i="1"/>
  <c r="A37" i="1"/>
  <c r="A41" i="1"/>
  <c r="A45" i="1"/>
  <c r="A39" i="1"/>
  <c r="F19" i="1"/>
  <c r="D99" i="1"/>
  <c r="D100" i="1" s="1"/>
  <c r="D101" i="1" s="1"/>
  <c r="D74" i="1"/>
  <c r="D75" i="1" s="1"/>
  <c r="D76" i="1" s="1"/>
  <c r="L19" i="1"/>
  <c r="J20" i="1"/>
  <c r="C66" i="1"/>
  <c r="D66" i="1" s="1"/>
  <c r="G19" i="1" l="1"/>
</calcChain>
</file>

<file path=xl/sharedStrings.xml><?xml version="1.0" encoding="utf-8"?>
<sst xmlns="http://schemas.openxmlformats.org/spreadsheetml/2006/main" count="113" uniqueCount="55">
  <si>
    <t>Fiche de suivi Température N°</t>
  </si>
  <si>
    <t>Unité :</t>
  </si>
  <si>
    <t>Production :</t>
  </si>
  <si>
    <t>Périodicité :</t>
  </si>
  <si>
    <t>Nom de l'opérateur :</t>
  </si>
  <si>
    <t>Date :</t>
  </si>
  <si>
    <t>Poste :</t>
  </si>
  <si>
    <t>à</t>
  </si>
  <si>
    <t>Ecart maximale toléré (k=2)</t>
  </si>
  <si>
    <t>Echelle en température (°C) :</t>
  </si>
  <si>
    <t>Point de vérification :</t>
  </si>
  <si>
    <t>°C</t>
  </si>
  <si>
    <t>Point de fonctionnement</t>
  </si>
  <si>
    <t>Merci de mettre votre nom</t>
  </si>
  <si>
    <t>Mesure sur le capteur</t>
  </si>
  <si>
    <t>Température de vérification (°C)</t>
  </si>
  <si>
    <t>Température du capteur de réf (°C)</t>
  </si>
  <si>
    <t>Temp Corrigée (°C)</t>
  </si>
  <si>
    <t>Température du capteur (°C)</t>
  </si>
  <si>
    <t>Ecart entre la T du capt de réf e et la T du capteur</t>
  </si>
  <si>
    <t>Mesure de la boucle</t>
  </si>
  <si>
    <t>Tempéraure de vérification (°C)</t>
  </si>
  <si>
    <t>Température de consigne (°C)</t>
  </si>
  <si>
    <t>Température de la boucle (°C)</t>
  </si>
  <si>
    <t>Ecart entre la t de consigne et celle de la boucle</t>
  </si>
  <si>
    <t>Ecart type</t>
  </si>
  <si>
    <t>Moyenne</t>
  </si>
  <si>
    <t>Capteur de réf</t>
  </si>
  <si>
    <t xml:space="preserve">Catpeur </t>
  </si>
  <si>
    <t>Ecart moyen</t>
  </si>
  <si>
    <t>Calcul d'incertitude pour la température de : -18 °C</t>
  </si>
  <si>
    <t>Capteur étalons</t>
  </si>
  <si>
    <t>Résolution</t>
  </si>
  <si>
    <t>Répétabilité</t>
  </si>
  <si>
    <t>Incertitude (k=2)</t>
  </si>
  <si>
    <t>Dérive de l'étalonnage</t>
  </si>
  <si>
    <t>Capteur</t>
  </si>
  <si>
    <t>Four</t>
  </si>
  <si>
    <t>Homogéneiter</t>
  </si>
  <si>
    <t>Stabilité</t>
  </si>
  <si>
    <t>Boucle</t>
  </si>
  <si>
    <t>Résolution du SNCC</t>
  </si>
  <si>
    <t>Résolustion du simulateur</t>
  </si>
  <si>
    <t>Température de consigne</t>
  </si>
  <si>
    <t>Température de boucle</t>
  </si>
  <si>
    <t>Observation</t>
  </si>
  <si>
    <t xml:space="preserve">Incertitude : </t>
  </si>
  <si>
    <t>Valeur</t>
  </si>
  <si>
    <t>u</t>
  </si>
  <si>
    <t>u²</t>
  </si>
  <si>
    <t xml:space="preserve"> Somme Quadratique </t>
  </si>
  <si>
    <t>uc</t>
  </si>
  <si>
    <t>U(k=2)</t>
  </si>
  <si>
    <t>Calcul d'incertitude pour la température de : 0 °C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</si>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</sst>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2" borderId="4" xfId="0" applyFill="1" applyBorder="1"/>
    <xf numFmtId="0" fontId="0" fillId="0" borderId="6" xfId="0" applyBorder="1"/>
    <xf numFmtId="0" fontId="0" fillId="0" borderId="5" xfId="0" applyBorder="1"/>
    <xf numFmtId="0" fontId="0" fillId="0" borderId="13" xfId="0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0" xfId="0" applyBorder="1"/>
    <xf numFmtId="0" fontId="0" fillId="0" borderId="30" xfId="0" applyBorder="1"/>
    <xf numFmtId="0" fontId="0" fillId="2" borderId="31" xfId="0" applyFill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41" xfId="0" applyBorder="1" applyAlignment="1">
      <alignment horizontal="center" vertical="center" wrapText="1"/>
    </xf>
    <xf numFmtId="0" fontId="0" fillId="0" borderId="29" xfId="0" applyBorder="1"/>
    <xf numFmtId="0" fontId="0" fillId="2" borderId="35" xfId="0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" xfId="0" applyBorder="1"/>
    <xf numFmtId="164" fontId="0" fillId="0" borderId="4" xfId="0" applyNumberFormat="1" applyBorder="1"/>
    <xf numFmtId="0" fontId="0" fillId="0" borderId="10" xfId="0" applyBorder="1" applyAlignment="1">
      <alignment horizontal="center" vertical="center" wrapText="1"/>
    </xf>
    <xf numFmtId="0" fontId="0" fillId="0" borderId="34" xfId="0" applyBorder="1"/>
    <xf numFmtId="164" fontId="0" fillId="0" borderId="29" xfId="0" applyNumberFormat="1" applyBorder="1"/>
    <xf numFmtId="164" fontId="0" fillId="0" borderId="30" xfId="0" applyNumberFormat="1" applyBorder="1"/>
    <xf numFmtId="0" fontId="5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42" xfId="0" applyFill="1" applyBorder="1" applyAlignment="1">
      <alignment horizontal="center" vertical="center" wrapText="1"/>
    </xf>
    <xf numFmtId="0" fontId="0" fillId="7" borderId="4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1" xfId="0" applyFill="1" applyBorder="1"/>
    <xf numFmtId="0" fontId="0" fillId="0" borderId="42" xfId="0" applyBorder="1" applyAlignment="1">
      <alignment horizontal="center" vertical="center" wrapText="1"/>
    </xf>
    <xf numFmtId="0" fontId="5" fillId="0" borderId="0" xfId="0" applyFont="1"/>
    <xf numFmtId="0" fontId="0" fillId="0" borderId="40" xfId="0" applyBorder="1"/>
    <xf numFmtId="0" fontId="0" fillId="0" borderId="41" xfId="0" applyBorder="1"/>
    <xf numFmtId="0" fontId="0" fillId="7" borderId="47" xfId="0" applyFill="1" applyBorder="1" applyAlignment="1">
      <alignment horizontal="center" vertical="center" wrapText="1"/>
    </xf>
    <xf numFmtId="0" fontId="0" fillId="7" borderId="49" xfId="0" applyFill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9" xfId="0" applyBorder="1"/>
    <xf numFmtId="0" fontId="0" fillId="0" borderId="49" xfId="0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0" borderId="48" xfId="0" applyBorder="1"/>
    <xf numFmtId="164" fontId="0" fillId="6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5" fillId="7" borderId="2" xfId="0" applyNumberFormat="1" applyFont="1" applyFill="1" applyBorder="1" applyAlignment="1">
      <alignment horizontal="center" vertical="center" wrapText="1"/>
    </xf>
    <xf numFmtId="164" fontId="5" fillId="7" borderId="15" xfId="0" applyNumberFormat="1" applyFont="1" applyFill="1" applyBorder="1" applyAlignment="1">
      <alignment horizontal="center" vertical="center" wrapText="1"/>
    </xf>
    <xf numFmtId="164" fontId="5" fillId="7" borderId="41" xfId="0" applyNumberFormat="1" applyFont="1" applyFill="1" applyBorder="1" applyAlignment="1">
      <alignment horizontal="center" vertical="center" wrapText="1"/>
    </xf>
    <xf numFmtId="164" fontId="5" fillId="7" borderId="49" xfId="0" applyNumberFormat="1" applyFont="1" applyFill="1" applyBorder="1" applyAlignment="1">
      <alignment horizontal="center" vertical="center" wrapText="1"/>
    </xf>
    <xf numFmtId="164" fontId="5" fillId="0" borderId="41" xfId="0" applyNumberFormat="1" applyFont="1" applyBorder="1" applyAlignment="1">
      <alignment horizontal="center" vertical="center" wrapText="1"/>
    </xf>
    <xf numFmtId="164" fontId="5" fillId="0" borderId="49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2" borderId="56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5" fillId="7" borderId="58" xfId="0" applyNumberFormat="1" applyFont="1" applyFill="1" applyBorder="1" applyAlignment="1">
      <alignment horizontal="center" vertical="center" wrapText="1"/>
    </xf>
    <xf numFmtId="164" fontId="5" fillId="7" borderId="59" xfId="0" applyNumberFormat="1" applyFont="1" applyFill="1" applyBorder="1" applyAlignment="1">
      <alignment horizontal="center" vertical="center" wrapText="1"/>
    </xf>
    <xf numFmtId="164" fontId="5" fillId="2" borderId="35" xfId="0" applyNumberFormat="1" applyFont="1" applyFill="1" applyBorder="1" applyAlignment="1">
      <alignment horizontal="center" vertical="center" wrapText="1"/>
    </xf>
    <xf numFmtId="164" fontId="5" fillId="0" borderId="53" xfId="0" applyNumberFormat="1" applyFont="1" applyBorder="1" applyAlignment="1">
      <alignment horizontal="center" vertical="center" wrapText="1"/>
    </xf>
    <xf numFmtId="164" fontId="5" fillId="0" borderId="55" xfId="0" applyNumberFormat="1" applyFont="1" applyBorder="1" applyAlignment="1">
      <alignment horizontal="center" vertical="center" wrapText="1"/>
    </xf>
    <xf numFmtId="164" fontId="5" fillId="0" borderId="43" xfId="0" applyNumberFormat="1" applyFont="1" applyBorder="1" applyAlignment="1">
      <alignment horizontal="center" vertical="center" wrapText="1"/>
    </xf>
    <xf numFmtId="164" fontId="5" fillId="7" borderId="53" xfId="0" applyNumberFormat="1" applyFont="1" applyFill="1" applyBorder="1" applyAlignment="1">
      <alignment horizontal="center" vertical="center" wrapText="1"/>
    </xf>
    <xf numFmtId="164" fontId="5" fillId="0" borderId="60" xfId="0" applyNumberFormat="1" applyFont="1" applyBorder="1" applyAlignment="1">
      <alignment horizontal="center" vertical="center" wrapText="1"/>
    </xf>
    <xf numFmtId="164" fontId="5" fillId="2" borderId="39" xfId="0" applyNumberFormat="1" applyFont="1" applyFill="1" applyBorder="1" applyAlignment="1">
      <alignment horizontal="center" vertical="center" wrapText="1"/>
    </xf>
    <xf numFmtId="164" fontId="5" fillId="0" borderId="40" xfId="0" applyNumberFormat="1" applyFont="1" applyBorder="1" applyAlignment="1">
      <alignment horizontal="center" vertical="center" wrapText="1"/>
    </xf>
    <xf numFmtId="164" fontId="5" fillId="7" borderId="54" xfId="0" applyNumberFormat="1" applyFont="1" applyFill="1" applyBorder="1" applyAlignment="1">
      <alignment horizontal="center" vertical="center" wrapText="1"/>
    </xf>
    <xf numFmtId="164" fontId="5" fillId="2" borderId="38" xfId="0" applyNumberFormat="1" applyFont="1" applyFill="1" applyBorder="1" applyAlignment="1">
      <alignment horizontal="center" vertical="center" wrapText="1"/>
    </xf>
    <xf numFmtId="164" fontId="5" fillId="2" borderId="57" xfId="0" applyNumberFormat="1" applyFont="1" applyFill="1" applyBorder="1" applyAlignment="1">
      <alignment horizontal="center" vertical="center" wrapText="1"/>
    </xf>
    <xf numFmtId="164" fontId="5" fillId="0" borderId="6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00B050"/>
      </font>
      <fill>
        <patternFill>
          <fgColor indexed="64"/>
          <bgColor theme="0"/>
        </patternFill>
      </fill>
    </dxf>
    <dxf>
      <font>
        <b/>
        <i val="0"/>
        <color rgb="FFFF0000"/>
      </font>
    </dxf>
    <dxf>
      <font>
        <b/>
        <i val="0"/>
        <color rgb="FF00B050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323850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Capteur de tempéraure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uillaume/Projet%20fiche%20de%20Suivie/1-R&amp;D/suivi%20n&#176;1%20tem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METROLOGIE"/>
      <sheetName val="BILAN A IMPRIMER"/>
      <sheetName val="CONVERSION"/>
      <sheetName val="CONVERSION 2"/>
    </sheetNames>
    <sheetDataSet>
      <sheetData sheetId="0">
        <row r="8">
          <cell r="C8" t="str">
            <v>Bt 121</v>
          </cell>
        </row>
        <row r="9">
          <cell r="G9">
            <v>-20</v>
          </cell>
          <cell r="I9">
            <v>100</v>
          </cell>
        </row>
        <row r="11">
          <cell r="C11" t="str">
            <v>2 ans</v>
          </cell>
          <cell r="I11">
            <v>-18</v>
          </cell>
        </row>
        <row r="12">
          <cell r="I12">
            <v>0</v>
          </cell>
        </row>
        <row r="13">
          <cell r="I13">
            <v>60</v>
          </cell>
        </row>
        <row r="15">
          <cell r="C15">
            <v>0</v>
          </cell>
        </row>
        <row r="16">
          <cell r="C16">
            <v>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J300"/>
  <sheetViews>
    <sheetView tabSelected="1" zoomScaleNormal="100" workbookViewId="0">
      <selection activeCell="E11" sqref="E11"/>
    </sheetView>
  </sheetViews>
  <sheetFormatPr baseColWidth="10" defaultRowHeight="12.75" x14ac:dyDescent="0.2"/>
  <cols>
    <col min="1" max="1" width="27.140625" bestFit="1" customWidth="1"/>
    <col min="2" max="2" width="19.42578125" customWidth="1"/>
    <col min="3" max="3" width="26" bestFit="1" customWidth="1"/>
    <col min="4" max="4" width="9.85546875" bestFit="1" customWidth="1"/>
    <col min="5" max="5" width="34.7109375" customWidth="1"/>
    <col min="6" max="6" width="43" bestFit="1" customWidth="1"/>
    <col min="7" max="7" width="9.5703125" bestFit="1" customWidth="1"/>
    <col min="8" max="8" width="4.5703125" customWidth="1"/>
    <col min="9" max="9" width="5.42578125" customWidth="1"/>
    <col min="10" max="10" width="15.5703125" bestFit="1" customWidth="1"/>
    <col min="11" max="11" width="15.7109375" bestFit="1" customWidth="1"/>
    <col min="12" max="13" width="13.7109375" bestFit="1" customWidth="1"/>
  </cols>
  <sheetData>
    <row r="1" spans="1:14" ht="12.75" customHeight="1" x14ac:dyDescent="0.2">
      <c r="E1" s="46"/>
      <c r="G1" s="1"/>
      <c r="N1">
        <v>-18</v>
      </c>
    </row>
    <row r="2" spans="1:14" ht="12.75" customHeight="1" x14ac:dyDescent="0.2"/>
    <row r="4" spans="1:14" ht="27" customHeight="1" x14ac:dyDescent="0.2">
      <c r="D4" s="99" t="s">
        <v>0</v>
      </c>
      <c r="E4" s="100"/>
      <c r="F4" s="2">
        <v>1032</v>
      </c>
    </row>
    <row r="7" spans="1:14" ht="13.5" thickBot="1" x14ac:dyDescent="0.25"/>
    <row r="8" spans="1:14" ht="13.5" thickTop="1" x14ac:dyDescent="0.2">
      <c r="A8" s="4" t="s">
        <v>1</v>
      </c>
      <c r="B8" s="104" t="str">
        <f>'[1]SUIVI METROLOGIE'!$C$8</f>
        <v>Bt 121</v>
      </c>
      <c r="C8" s="105"/>
      <c r="F8" s="3" t="s">
        <v>6</v>
      </c>
      <c r="G8" s="5" t="s">
        <v>54</v>
      </c>
    </row>
    <row r="9" spans="1:14" x14ac:dyDescent="0.2">
      <c r="A9" s="44" t="s">
        <v>2</v>
      </c>
      <c r="B9" s="85"/>
      <c r="C9" s="103"/>
      <c r="F9" s="3" t="s">
        <v>9</v>
      </c>
      <c r="G9" s="5">
        <f>'[1]SUIVI METROLOGIE'!$G$9</f>
        <v>-20</v>
      </c>
      <c r="H9" s="5" t="s">
        <v>7</v>
      </c>
      <c r="I9" s="5">
        <f>'[1]SUIVI METROLOGIE'!$I$9</f>
        <v>100</v>
      </c>
    </row>
    <row r="10" spans="1:14" x14ac:dyDescent="0.2">
      <c r="A10" s="44" t="s">
        <v>3</v>
      </c>
      <c r="B10" s="85" t="str">
        <f>'[1]SUIVI METROLOGIE'!$C$11</f>
        <v>2 ans</v>
      </c>
      <c r="C10" s="103"/>
    </row>
    <row r="11" spans="1:14" ht="25.5" customHeight="1" x14ac:dyDescent="0.2">
      <c r="A11" s="44" t="s">
        <v>4</v>
      </c>
      <c r="B11" s="85" t="s">
        <v>13</v>
      </c>
      <c r="C11" s="103"/>
      <c r="F11" s="3" t="s">
        <v>10</v>
      </c>
      <c r="G11" s="5">
        <f>'[1]SUIVI METROLOGIE'!$I$11</f>
        <v>-18</v>
      </c>
      <c r="H11" s="5" t="s">
        <v>11</v>
      </c>
    </row>
    <row r="12" spans="1:14" x14ac:dyDescent="0.2">
      <c r="A12" s="44" t="s">
        <v>5</v>
      </c>
      <c r="B12" s="101">
        <v>42762</v>
      </c>
      <c r="C12" s="102"/>
      <c r="G12" s="5">
        <f>'[1]SUIVI METROLOGIE'!$I$12</f>
        <v>0</v>
      </c>
      <c r="H12" s="5" t="s">
        <v>11</v>
      </c>
    </row>
    <row r="13" spans="1:14" x14ac:dyDescent="0.2">
      <c r="A13" s="44" t="s">
        <v>12</v>
      </c>
      <c r="B13" s="5">
        <f>'[1]SUIVI METROLOGIE'!$C$15</f>
        <v>0</v>
      </c>
      <c r="C13" s="52" t="s">
        <v>11</v>
      </c>
      <c r="G13" s="5">
        <f>'[1]SUIVI METROLOGIE'!$I$13</f>
        <v>60</v>
      </c>
      <c r="H13" s="5" t="s">
        <v>11</v>
      </c>
    </row>
    <row r="14" spans="1:14" ht="13.5" thickBot="1" x14ac:dyDescent="0.25">
      <c r="A14" s="6" t="s">
        <v>8</v>
      </c>
      <c r="B14" s="8">
        <f>'[1]SUIVI METROLOGIE'!$C$16</f>
        <v>1</v>
      </c>
      <c r="C14" s="7" t="s">
        <v>11</v>
      </c>
    </row>
    <row r="15" spans="1:14" ht="13.5" thickTop="1" x14ac:dyDescent="0.2"/>
    <row r="16" spans="1:14" ht="13.5" thickBot="1" x14ac:dyDescent="0.25"/>
    <row r="17" spans="1:296" ht="14.25" thickTop="1" thickBot="1" x14ac:dyDescent="0.25">
      <c r="A17" s="86" t="s">
        <v>14</v>
      </c>
      <c r="B17" s="87"/>
      <c r="C17" s="87"/>
      <c r="D17" s="87"/>
      <c r="E17" s="87"/>
      <c r="F17" s="88"/>
    </row>
    <row r="18" spans="1:296" ht="29.25" customHeight="1" thickTop="1" thickBot="1" x14ac:dyDescent="0.25">
      <c r="A18" s="10" t="s">
        <v>15</v>
      </c>
      <c r="B18" s="11" t="s">
        <v>16</v>
      </c>
      <c r="C18" s="11" t="s">
        <v>17</v>
      </c>
      <c r="D18" s="91" t="s">
        <v>18</v>
      </c>
      <c r="E18" s="92"/>
      <c r="F18" s="12" t="s">
        <v>19</v>
      </c>
      <c r="J18" s="66" t="s">
        <v>27</v>
      </c>
      <c r="K18" s="83" t="s">
        <v>28</v>
      </c>
      <c r="L18" s="82" t="s">
        <v>29</v>
      </c>
    </row>
    <row r="19" spans="1:296" ht="16.5" customHeight="1" thickTop="1" thickBot="1" x14ac:dyDescent="0.25">
      <c r="A19" s="13">
        <f t="shared" ref="A19:A22" si="0">$G$11</f>
        <v>-18</v>
      </c>
      <c r="B19" s="43">
        <v>-18.05</v>
      </c>
      <c r="C19" s="43">
        <f>B19+A300</f>
        <v>-18.05</v>
      </c>
      <c r="D19" s="93">
        <v>-18.010000000000002</v>
      </c>
      <c r="E19" s="94"/>
      <c r="F19" s="16">
        <f t="shared" ref="F19:F30" si="1">C19-D19</f>
        <v>-3.9999999999999147E-2</v>
      </c>
      <c r="G19" s="117" t="str">
        <f>IF(AND((L19+L36+D76)&lt;(B14),(((L19+L36)-D76)&gt;(-B14))),"CONFORME","NON CONFORME")</f>
        <v>CONFORME</v>
      </c>
      <c r="H19" s="118"/>
      <c r="I19" s="119"/>
      <c r="J19" s="58" t="s">
        <v>26</v>
      </c>
      <c r="K19" s="59" t="s">
        <v>26</v>
      </c>
      <c r="L19" s="67">
        <f>AVERAGE(F19:F22)</f>
        <v>-0.15249999999999897</v>
      </c>
    </row>
    <row r="20" spans="1:296" ht="15.75" customHeight="1" thickTop="1" x14ac:dyDescent="0.2">
      <c r="A20" s="24">
        <f t="shared" si="0"/>
        <v>-18</v>
      </c>
      <c r="B20" s="42">
        <v>-18.059999999999999</v>
      </c>
      <c r="C20" s="42">
        <f>B20+A300</f>
        <v>-18.059999999999999</v>
      </c>
      <c r="D20" s="95">
        <v>-18</v>
      </c>
      <c r="E20" s="96"/>
      <c r="F20" s="53">
        <f t="shared" si="1"/>
        <v>-5.9999999999998721E-2</v>
      </c>
      <c r="G20" s="117"/>
      <c r="H20" s="118"/>
      <c r="I20" s="119"/>
      <c r="J20" s="62">
        <f>AVERAGE(C19:C22)</f>
        <v>-18.052499999999998</v>
      </c>
      <c r="K20" s="63">
        <f>AVERAGE(D19:D22)</f>
        <v>-17.899999999999999</v>
      </c>
      <c r="L20" s="68"/>
    </row>
    <row r="21" spans="1:296" ht="15" customHeight="1" x14ac:dyDescent="0.2">
      <c r="A21" s="24">
        <f t="shared" si="0"/>
        <v>-18</v>
      </c>
      <c r="B21" s="42">
        <v>-18.04</v>
      </c>
      <c r="C21" s="42">
        <f>B21+A300</f>
        <v>-18.04</v>
      </c>
      <c r="D21" s="95">
        <v>-17.989999999999998</v>
      </c>
      <c r="E21" s="96"/>
      <c r="F21" s="53">
        <f t="shared" si="1"/>
        <v>-5.0000000000000711E-2</v>
      </c>
      <c r="G21" s="117"/>
      <c r="H21" s="118"/>
      <c r="I21" s="119"/>
      <c r="J21" s="60" t="s">
        <v>25</v>
      </c>
      <c r="K21" s="61" t="s">
        <v>25</v>
      </c>
      <c r="L21" s="68"/>
    </row>
    <row r="22" spans="1:296" ht="15.75" customHeight="1" thickBot="1" x14ac:dyDescent="0.25">
      <c r="A22" s="28">
        <f t="shared" si="0"/>
        <v>-18</v>
      </c>
      <c r="B22" s="18">
        <v>-18.059999999999999</v>
      </c>
      <c r="C22" s="18">
        <f>B22+A300</f>
        <v>-18.059999999999999</v>
      </c>
      <c r="D22" s="97">
        <v>-17.600000000000001</v>
      </c>
      <c r="E22" s="98"/>
      <c r="F22" s="51">
        <f t="shared" si="1"/>
        <v>-0.4599999999999973</v>
      </c>
      <c r="G22" s="117"/>
      <c r="H22" s="118"/>
      <c r="I22" s="119"/>
      <c r="J22" s="64">
        <f>STDEV(C19:C22)</f>
        <v>9.5742710775630225E-3</v>
      </c>
      <c r="K22" s="69">
        <f>STDEV(D19:D22)</f>
        <v>0.20016659728003172</v>
      </c>
      <c r="L22" s="70"/>
    </row>
    <row r="23" spans="1:296" ht="18.75" customHeight="1" thickTop="1" x14ac:dyDescent="0.2">
      <c r="A23" s="13">
        <f t="shared" ref="A23:A26" si="2">$G$12</f>
        <v>0</v>
      </c>
      <c r="B23" s="43">
        <v>0.5</v>
      </c>
      <c r="C23" s="43">
        <v>0.5</v>
      </c>
      <c r="D23" s="93">
        <v>1</v>
      </c>
      <c r="E23" s="94"/>
      <c r="F23" s="16">
        <f t="shared" si="1"/>
        <v>-0.5</v>
      </c>
      <c r="G23" s="117"/>
      <c r="H23" s="118"/>
      <c r="I23" s="119"/>
      <c r="J23" s="71" t="s">
        <v>26</v>
      </c>
      <c r="K23" s="72" t="s">
        <v>26</v>
      </c>
      <c r="L23" s="73" t="s">
        <v>29</v>
      </c>
    </row>
    <row r="24" spans="1:296" ht="18.75" customHeight="1" thickBot="1" x14ac:dyDescent="0.25">
      <c r="A24" s="24">
        <f t="shared" si="2"/>
        <v>0</v>
      </c>
      <c r="B24" s="42">
        <v>0.5</v>
      </c>
      <c r="C24" s="42">
        <v>0.5</v>
      </c>
      <c r="D24" s="95">
        <v>1</v>
      </c>
      <c r="E24" s="96"/>
      <c r="F24" s="53">
        <f t="shared" si="1"/>
        <v>-0.5</v>
      </c>
      <c r="G24" s="117"/>
      <c r="H24" s="118"/>
      <c r="I24" s="119"/>
      <c r="J24" s="74">
        <f>AVERAGE(C23:C26)</f>
        <v>0.75</v>
      </c>
      <c r="K24" s="75">
        <f>AVERAGE(D23:D26)</f>
        <v>1.5</v>
      </c>
      <c r="L24" s="76">
        <f>AVERAGE(F23:F26)</f>
        <v>-0.75</v>
      </c>
    </row>
    <row r="25" spans="1:296" ht="18.75" customHeight="1" thickTop="1" x14ac:dyDescent="0.2">
      <c r="A25" s="24">
        <f t="shared" si="2"/>
        <v>0</v>
      </c>
      <c r="B25" s="42"/>
      <c r="C25" s="42">
        <v>1</v>
      </c>
      <c r="D25" s="95">
        <v>2</v>
      </c>
      <c r="E25" s="96"/>
      <c r="F25" s="53">
        <f t="shared" si="1"/>
        <v>-1</v>
      </c>
      <c r="G25" s="117"/>
      <c r="H25" s="118"/>
      <c r="I25" s="119"/>
      <c r="J25" s="77" t="s">
        <v>25</v>
      </c>
      <c r="K25" s="81" t="s">
        <v>25</v>
      </c>
      <c r="L25" s="68"/>
      <c r="JJ25" t="s">
        <v>25</v>
      </c>
      <c r="KJ25" t="s">
        <v>25</v>
      </c>
    </row>
    <row r="26" spans="1:296" ht="18.75" customHeight="1" thickBot="1" x14ac:dyDescent="0.25">
      <c r="A26" s="28">
        <f t="shared" si="2"/>
        <v>0</v>
      </c>
      <c r="B26" s="18"/>
      <c r="C26" s="18">
        <v>1</v>
      </c>
      <c r="D26" s="97">
        <v>2</v>
      </c>
      <c r="E26" s="98"/>
      <c r="F26" s="51">
        <f t="shared" si="1"/>
        <v>-1</v>
      </c>
      <c r="G26" s="117"/>
      <c r="H26" s="118"/>
      <c r="I26" s="119"/>
      <c r="J26" s="78">
        <f>STDEV(C23:C26)</f>
        <v>0.28867513459481287</v>
      </c>
      <c r="K26" s="84">
        <f>STDEV(D23:D26)</f>
        <v>0.57735026918962573</v>
      </c>
      <c r="L26" s="68"/>
    </row>
    <row r="27" spans="1:296" ht="18.75" customHeight="1" thickTop="1" x14ac:dyDescent="0.2">
      <c r="A27" s="13">
        <f t="shared" ref="A27:A30" si="3">$G$13</f>
        <v>60</v>
      </c>
      <c r="B27" s="43"/>
      <c r="C27" s="43"/>
      <c r="D27" s="93"/>
      <c r="E27" s="94"/>
      <c r="F27" s="16">
        <f t="shared" si="1"/>
        <v>0</v>
      </c>
      <c r="G27" s="117"/>
      <c r="H27" s="118"/>
      <c r="I27" s="119"/>
      <c r="J27" s="58" t="s">
        <v>26</v>
      </c>
      <c r="K27" s="59" t="s">
        <v>26</v>
      </c>
      <c r="L27" s="79" t="s">
        <v>29</v>
      </c>
    </row>
    <row r="28" spans="1:296" ht="18.75" customHeight="1" thickBot="1" x14ac:dyDescent="0.25">
      <c r="A28" s="24">
        <f t="shared" si="3"/>
        <v>60</v>
      </c>
      <c r="B28" s="42"/>
      <c r="C28" s="42"/>
      <c r="D28" s="95"/>
      <c r="E28" s="96"/>
      <c r="F28" s="53">
        <f t="shared" si="1"/>
        <v>0</v>
      </c>
      <c r="G28" s="117"/>
      <c r="H28" s="118"/>
      <c r="I28" s="119"/>
      <c r="J28" s="62" t="e">
        <f>AVERAGE(C27:C30)</f>
        <v>#DIV/0!</v>
      </c>
      <c r="K28" s="63" t="e">
        <f>AVERAGE(D27:D30)</f>
        <v>#DIV/0!</v>
      </c>
      <c r="L28" s="80">
        <f>AVERAGE(F27:F30)</f>
        <v>0</v>
      </c>
    </row>
    <row r="29" spans="1:296" ht="18.75" customHeight="1" thickTop="1" x14ac:dyDescent="0.2">
      <c r="A29" s="24">
        <f t="shared" si="3"/>
        <v>60</v>
      </c>
      <c r="B29" s="42"/>
      <c r="C29" s="42"/>
      <c r="D29" s="95"/>
      <c r="E29" s="96"/>
      <c r="F29" s="53">
        <f t="shared" si="1"/>
        <v>0</v>
      </c>
      <c r="G29" s="117"/>
      <c r="H29" s="118"/>
      <c r="I29" s="119"/>
      <c r="J29" s="60" t="s">
        <v>25</v>
      </c>
      <c r="K29" s="61" t="s">
        <v>25</v>
      </c>
      <c r="L29" s="68"/>
    </row>
    <row r="30" spans="1:296" ht="18.75" customHeight="1" thickBot="1" x14ac:dyDescent="0.25">
      <c r="A30" s="14">
        <f t="shared" si="3"/>
        <v>60</v>
      </c>
      <c r="B30" s="15"/>
      <c r="C30" s="15"/>
      <c r="D30" s="97"/>
      <c r="E30" s="98"/>
      <c r="F30" s="17">
        <f t="shared" si="1"/>
        <v>0</v>
      </c>
      <c r="G30" s="117"/>
      <c r="H30" s="118"/>
      <c r="I30" s="119"/>
      <c r="J30" s="64" t="e">
        <f>STDEV(C27:C30)</f>
        <v>#DIV/0!</v>
      </c>
      <c r="K30" s="65" t="e">
        <f>STDEV(D27:D30)</f>
        <v>#DIV/0!</v>
      </c>
      <c r="L30" s="68"/>
    </row>
    <row r="31" spans="1:296" ht="13.5" thickTop="1" x14ac:dyDescent="0.2"/>
    <row r="33" spans="1:12" ht="13.5" thickBot="1" x14ac:dyDescent="0.25"/>
    <row r="34" spans="1:12" ht="14.25" thickTop="1" thickBot="1" x14ac:dyDescent="0.25">
      <c r="A34" s="89" t="s">
        <v>20</v>
      </c>
      <c r="B34" s="90"/>
      <c r="C34" s="90"/>
      <c r="D34" s="90"/>
      <c r="E34" s="90"/>
      <c r="F34" s="25"/>
      <c r="G34" s="21"/>
      <c r="H34" s="21"/>
      <c r="I34" s="21"/>
      <c r="J34" s="21"/>
    </row>
    <row r="35" spans="1:12" ht="33.75" customHeight="1" thickTop="1" thickBot="1" x14ac:dyDescent="0.25">
      <c r="A35" s="10" t="s">
        <v>21</v>
      </c>
      <c r="B35" s="11" t="s">
        <v>22</v>
      </c>
      <c r="C35" s="11" t="s">
        <v>23</v>
      </c>
      <c r="D35" s="108" t="s">
        <v>24</v>
      </c>
      <c r="E35" s="109"/>
      <c r="F35" s="114" t="s">
        <v>45</v>
      </c>
      <c r="G35" s="115"/>
      <c r="H35" s="115"/>
      <c r="I35" s="116"/>
      <c r="J35" s="22" t="s">
        <v>43</v>
      </c>
      <c r="K35" s="19" t="s">
        <v>44</v>
      </c>
      <c r="L35" s="54" t="s">
        <v>29</v>
      </c>
    </row>
    <row r="36" spans="1:12" ht="14.25" thickTop="1" thickBot="1" x14ac:dyDescent="0.25">
      <c r="A36" s="13">
        <f>A19</f>
        <v>-18</v>
      </c>
      <c r="B36" s="43">
        <v>-18</v>
      </c>
      <c r="C36" s="43">
        <v>-18.05</v>
      </c>
      <c r="D36" s="110">
        <f t="shared" ref="D36:D47" si="4">B36-C36</f>
        <v>5.0000000000000711E-2</v>
      </c>
      <c r="E36" s="111"/>
      <c r="J36" s="39" t="s">
        <v>26</v>
      </c>
      <c r="K36" s="40" t="s">
        <v>26</v>
      </c>
      <c r="L36" s="31">
        <f>AVERAGE(D36:D39)</f>
        <v>5.2499999999999325E-2</v>
      </c>
    </row>
    <row r="37" spans="1:12" ht="13.5" thickTop="1" x14ac:dyDescent="0.2">
      <c r="A37" s="24">
        <f>A19</f>
        <v>-18</v>
      </c>
      <c r="B37" s="42">
        <v>-18</v>
      </c>
      <c r="C37" s="42">
        <v>-18.059999999999999</v>
      </c>
      <c r="D37" s="95">
        <f t="shared" si="4"/>
        <v>5.9999999999998721E-2</v>
      </c>
      <c r="E37" s="112"/>
      <c r="J37" s="48">
        <f>AVERAGE(B36:B39)</f>
        <v>-18</v>
      </c>
      <c r="K37" s="52">
        <f>AVERAGE(C36:C39)</f>
        <v>-18.052499999999998</v>
      </c>
    </row>
    <row r="38" spans="1:12" x14ac:dyDescent="0.2">
      <c r="A38" s="24">
        <f>A19</f>
        <v>-18</v>
      </c>
      <c r="B38" s="42">
        <v>-18</v>
      </c>
      <c r="C38" s="42">
        <v>-18.04</v>
      </c>
      <c r="D38" s="95">
        <f t="shared" si="4"/>
        <v>3.9999999999999147E-2</v>
      </c>
      <c r="E38" s="112"/>
      <c r="J38" s="38" t="s">
        <v>25</v>
      </c>
      <c r="K38" s="50" t="s">
        <v>25</v>
      </c>
    </row>
    <row r="39" spans="1:12" ht="13.5" thickBot="1" x14ac:dyDescent="0.25">
      <c r="A39" s="28">
        <f>A19</f>
        <v>-18</v>
      </c>
      <c r="B39" s="18">
        <v>-18</v>
      </c>
      <c r="C39" s="18">
        <v>-18.059999999999999</v>
      </c>
      <c r="D39" s="97">
        <f t="shared" si="4"/>
        <v>5.9999999999998721E-2</v>
      </c>
      <c r="E39" s="113"/>
      <c r="F39" s="21"/>
      <c r="G39" s="21"/>
      <c r="H39" s="21"/>
      <c r="I39" s="21"/>
      <c r="J39" s="29">
        <f>STDEV(B36:B39)</f>
        <v>0</v>
      </c>
      <c r="K39" s="7">
        <f>STDEV(C36:C39)</f>
        <v>9.5742710775630225E-3</v>
      </c>
      <c r="L39" s="20"/>
    </row>
    <row r="40" spans="1:12" ht="13.5" thickTop="1" x14ac:dyDescent="0.2">
      <c r="A40" s="13">
        <f>A23</f>
        <v>0</v>
      </c>
      <c r="B40" s="43">
        <v>0</v>
      </c>
      <c r="C40" s="43">
        <v>0.2</v>
      </c>
      <c r="D40" s="110">
        <f t="shared" si="4"/>
        <v>-0.2</v>
      </c>
      <c r="E40" s="111"/>
      <c r="J40" s="37" t="s">
        <v>26</v>
      </c>
      <c r="K40" s="49" t="s">
        <v>26</v>
      </c>
      <c r="L40" s="26" t="s">
        <v>29</v>
      </c>
    </row>
    <row r="41" spans="1:12" ht="13.5" thickBot="1" x14ac:dyDescent="0.25">
      <c r="A41" s="24">
        <f>A23</f>
        <v>0</v>
      </c>
      <c r="B41" s="42">
        <v>0</v>
      </c>
      <c r="C41" s="42">
        <v>0.26</v>
      </c>
      <c r="D41" s="95">
        <f t="shared" si="4"/>
        <v>-0.26</v>
      </c>
      <c r="E41" s="112"/>
      <c r="J41" s="48">
        <f>AVERAGE(B40:B43)</f>
        <v>0</v>
      </c>
      <c r="K41" s="55">
        <f>AVERAGE(C40:C43)</f>
        <v>0.21500000000000002</v>
      </c>
      <c r="L41" s="27">
        <f>AVERAGE(D40:D43)</f>
        <v>-0.21500000000000002</v>
      </c>
    </row>
    <row r="42" spans="1:12" ht="13.5" thickTop="1" x14ac:dyDescent="0.2">
      <c r="A42" s="24">
        <f>A23</f>
        <v>0</v>
      </c>
      <c r="B42" s="42">
        <v>0</v>
      </c>
      <c r="C42" s="42">
        <v>0.21</v>
      </c>
      <c r="D42" s="95">
        <f t="shared" si="4"/>
        <v>-0.21</v>
      </c>
      <c r="E42" s="112"/>
      <c r="J42" s="38" t="s">
        <v>25</v>
      </c>
      <c r="K42" s="50" t="s">
        <v>25</v>
      </c>
    </row>
    <row r="43" spans="1:12" ht="13.5" thickBot="1" x14ac:dyDescent="0.25">
      <c r="A43" s="14">
        <f>A23</f>
        <v>0</v>
      </c>
      <c r="B43" s="15">
        <v>0</v>
      </c>
      <c r="C43" s="15">
        <v>0.19</v>
      </c>
      <c r="D43" s="97">
        <f t="shared" si="4"/>
        <v>-0.19</v>
      </c>
      <c r="E43" s="121"/>
      <c r="F43" s="33"/>
      <c r="G43" s="34"/>
      <c r="H43" s="34"/>
      <c r="I43" s="34"/>
      <c r="J43" s="30">
        <f>STDEV(B40:B43)</f>
        <v>0</v>
      </c>
      <c r="K43" s="32">
        <f>STDEV(C40:C43)</f>
        <v>3.1091263510295824E-2</v>
      </c>
    </row>
    <row r="44" spans="1:12" ht="13.5" thickTop="1" x14ac:dyDescent="0.2">
      <c r="A44" s="45">
        <f>A27</f>
        <v>60</v>
      </c>
      <c r="B44" s="9"/>
      <c r="C44" s="9"/>
      <c r="D44" s="93">
        <f t="shared" si="4"/>
        <v>0</v>
      </c>
      <c r="E44" s="123"/>
      <c r="J44" s="37" t="s">
        <v>26</v>
      </c>
      <c r="K44" s="41" t="s">
        <v>26</v>
      </c>
      <c r="L44" s="26" t="s">
        <v>29</v>
      </c>
    </row>
    <row r="45" spans="1:12" ht="13.5" thickBot="1" x14ac:dyDescent="0.25">
      <c r="A45" s="24">
        <f>A27</f>
        <v>60</v>
      </c>
      <c r="B45" s="42"/>
      <c r="C45" s="42"/>
      <c r="D45" s="95">
        <f t="shared" si="4"/>
        <v>0</v>
      </c>
      <c r="E45" s="112"/>
      <c r="J45" s="48" t="e">
        <f>AVERAGE(B44:B47)</f>
        <v>#DIV/0!</v>
      </c>
      <c r="K45" s="55" t="e">
        <f>AVERAGE(C44:C47)</f>
        <v>#DIV/0!</v>
      </c>
      <c r="L45" s="27">
        <f>AVERAGE(D44:D47)</f>
        <v>0</v>
      </c>
    </row>
    <row r="46" spans="1:12" ht="13.5" thickTop="1" x14ac:dyDescent="0.2">
      <c r="A46" s="24">
        <f>A27</f>
        <v>60</v>
      </c>
      <c r="B46" s="42"/>
      <c r="C46" s="42"/>
      <c r="D46" s="95">
        <f t="shared" si="4"/>
        <v>0</v>
      </c>
      <c r="E46" s="112"/>
      <c r="J46" s="38" t="s">
        <v>25</v>
      </c>
      <c r="K46" s="50" t="s">
        <v>25</v>
      </c>
    </row>
    <row r="47" spans="1:12" ht="13.5" thickBot="1" x14ac:dyDescent="0.25">
      <c r="A47" s="14">
        <f>A27</f>
        <v>60</v>
      </c>
      <c r="B47" s="15"/>
      <c r="C47" s="15"/>
      <c r="D47" s="97">
        <f t="shared" si="4"/>
        <v>0</v>
      </c>
      <c r="E47" s="121"/>
      <c r="F47" s="33"/>
      <c r="G47" s="34"/>
      <c r="H47" s="34"/>
      <c r="I47" s="34"/>
      <c r="J47" s="30" t="e">
        <f>STDEV(B44:B47)</f>
        <v>#DIV/0!</v>
      </c>
      <c r="K47" s="47" t="e">
        <f>STDEV(C44:C47)</f>
        <v>#DIV/0!</v>
      </c>
    </row>
    <row r="48" spans="1:12" ht="13.5" thickTop="1" x14ac:dyDescent="0.2"/>
    <row r="53" spans="1:4" ht="25.5" customHeight="1" x14ac:dyDescent="0.2">
      <c r="A53" s="120" t="s">
        <v>30</v>
      </c>
      <c r="B53" s="120"/>
      <c r="C53" s="120"/>
      <c r="D53" s="120"/>
    </row>
    <row r="55" spans="1:4" ht="15" x14ac:dyDescent="0.2">
      <c r="A55" s="35" t="s">
        <v>46</v>
      </c>
      <c r="B55" s="35" t="s">
        <v>47</v>
      </c>
      <c r="C55" s="35" t="s">
        <v>48</v>
      </c>
      <c r="D55" s="35" t="s">
        <v>49</v>
      </c>
    </row>
    <row r="56" spans="1:4" ht="15.75" x14ac:dyDescent="0.2">
      <c r="A56" s="122" t="s">
        <v>31</v>
      </c>
      <c r="B56" s="122"/>
      <c r="C56" s="122"/>
      <c r="D56" s="122"/>
    </row>
    <row r="57" spans="1:4" x14ac:dyDescent="0.2">
      <c r="A57" s="56" t="s">
        <v>32</v>
      </c>
      <c r="B57" s="57">
        <v>9.9999997764825821E-3</v>
      </c>
      <c r="C57" s="57">
        <f>B57/(2*SQRT(3))</f>
        <v>2.8867512814242085E-3</v>
      </c>
      <c r="D57" s="57">
        <f t="shared" ref="D57:D60" si="5">C57*C57</f>
        <v>8.3333329608043099E-6</v>
      </c>
    </row>
    <row r="58" spans="1:4" x14ac:dyDescent="0.2">
      <c r="A58" s="56" t="s">
        <v>33</v>
      </c>
      <c r="B58" s="57">
        <f>J22</f>
        <v>9.5742710775630225E-3</v>
      </c>
      <c r="C58" s="57">
        <f>B58</f>
        <v>9.5742710775630225E-3</v>
      </c>
      <c r="D58" s="57">
        <f t="shared" si="5"/>
        <v>9.1666666666659797E-5</v>
      </c>
    </row>
    <row r="59" spans="1:4" x14ac:dyDescent="0.2">
      <c r="A59" s="56" t="s">
        <v>34</v>
      </c>
      <c r="B59" s="57">
        <v>0</v>
      </c>
      <c r="C59" s="57">
        <f>B59/2</f>
        <v>0</v>
      </c>
      <c r="D59" s="57">
        <f t="shared" si="5"/>
        <v>0</v>
      </c>
    </row>
    <row r="60" spans="1:4" x14ac:dyDescent="0.2">
      <c r="A60" s="56" t="s">
        <v>35</v>
      </c>
      <c r="B60" s="57">
        <v>0</v>
      </c>
      <c r="C60" s="57">
        <f>B60/SQRT(3)</f>
        <v>0</v>
      </c>
      <c r="D60" s="57">
        <f t="shared" si="5"/>
        <v>0</v>
      </c>
    </row>
    <row r="61" spans="1:4" ht="15.75" x14ac:dyDescent="0.2">
      <c r="A61" s="107" t="s">
        <v>36</v>
      </c>
      <c r="B61" s="107"/>
      <c r="C61" s="107"/>
      <c r="D61" s="107"/>
    </row>
    <row r="62" spans="1:4" x14ac:dyDescent="0.2">
      <c r="A62" s="56" t="s">
        <v>33</v>
      </c>
      <c r="B62" s="57">
        <f>K22</f>
        <v>0.20016659728003172</v>
      </c>
      <c r="C62" s="57">
        <f>B62</f>
        <v>0.20016659728003172</v>
      </c>
      <c r="D62" s="57">
        <f t="shared" ref="D62:D63" si="6">C62*C62</f>
        <v>4.0066666666666403E-2</v>
      </c>
    </row>
    <row r="63" spans="1:4" x14ac:dyDescent="0.2">
      <c r="A63" s="56" t="s">
        <v>32</v>
      </c>
      <c r="B63" s="57"/>
      <c r="C63" s="57">
        <f>B63/(2*SQRT(3))</f>
        <v>0</v>
      </c>
      <c r="D63" s="57">
        <f t="shared" si="6"/>
        <v>0</v>
      </c>
    </row>
    <row r="64" spans="1:4" ht="15.75" x14ac:dyDescent="0.2">
      <c r="A64" s="107" t="s">
        <v>37</v>
      </c>
      <c r="B64" s="107"/>
      <c r="C64" s="107"/>
      <c r="D64" s="107"/>
    </row>
    <row r="65" spans="1:4" x14ac:dyDescent="0.2">
      <c r="A65" s="56" t="s">
        <v>38</v>
      </c>
      <c r="B65" s="57">
        <v>2.9999999329447746E-2</v>
      </c>
      <c r="C65" s="57">
        <f t="shared" ref="C65:C66" si="7">B65/SQRT(3)</f>
        <v>1.7320507688545251E-2</v>
      </c>
      <c r="D65" s="57">
        <f t="shared" ref="D65:D66" si="8">C65*C65</f>
        <v>2.9999998658895513E-4</v>
      </c>
    </row>
    <row r="66" spans="1:4" x14ac:dyDescent="0.2">
      <c r="A66" s="56" t="s">
        <v>39</v>
      </c>
      <c r="B66" s="57">
        <f>MAX(C19:C22)-MIN(C19:C22)</f>
        <v>1.9999999999999574E-2</v>
      </c>
      <c r="C66" s="57">
        <f t="shared" si="7"/>
        <v>1.154700538379227E-2</v>
      </c>
      <c r="D66" s="57">
        <f t="shared" si="8"/>
        <v>1.3333333333332765E-4</v>
      </c>
    </row>
    <row r="67" spans="1:4" ht="15.75" x14ac:dyDescent="0.2">
      <c r="A67" s="107" t="s">
        <v>40</v>
      </c>
      <c r="B67" s="107"/>
      <c r="C67" s="107"/>
      <c r="D67" s="107"/>
    </row>
    <row r="68" spans="1:4" x14ac:dyDescent="0.2">
      <c r="A68" s="56" t="s">
        <v>41</v>
      </c>
      <c r="B68" s="57">
        <v>9.9999997764825821E-3</v>
      </c>
      <c r="C68" s="57">
        <f>B68/(2*SQRT(3))</f>
        <v>2.8867512814242085E-3</v>
      </c>
      <c r="D68" s="57">
        <f t="shared" ref="D68:D71" si="9">C68*C68</f>
        <v>8.3333329608043099E-6</v>
      </c>
    </row>
    <row r="69" spans="1:4" x14ac:dyDescent="0.2">
      <c r="A69" s="56" t="s">
        <v>42</v>
      </c>
      <c r="B69" s="57">
        <v>9.9999997764825821E-3</v>
      </c>
      <c r="C69" s="57">
        <f>B69/(2*SQRT(3))</f>
        <v>2.8867512814242085E-3</v>
      </c>
      <c r="D69" s="57">
        <f t="shared" si="9"/>
        <v>8.3333329608043099E-6</v>
      </c>
    </row>
    <row r="70" spans="1:4" x14ac:dyDescent="0.2">
      <c r="A70" s="56" t="s">
        <v>33</v>
      </c>
      <c r="B70" s="57">
        <f>K39</f>
        <v>9.5742710775630225E-3</v>
      </c>
      <c r="C70" s="57">
        <f>B70</f>
        <v>9.5742710775630225E-3</v>
      </c>
      <c r="D70" s="57">
        <f t="shared" si="9"/>
        <v>9.1666666666659797E-5</v>
      </c>
    </row>
    <row r="71" spans="1:4" x14ac:dyDescent="0.2">
      <c r="A71" s="56" t="s">
        <v>34</v>
      </c>
      <c r="B71" s="57">
        <v>0</v>
      </c>
      <c r="C71" s="57">
        <f>B71/2</f>
        <v>0</v>
      </c>
      <c r="D71" s="57">
        <f t="shared" si="9"/>
        <v>0</v>
      </c>
    </row>
    <row r="73" spans="1:4" x14ac:dyDescent="0.2">
      <c r="A73" s="85" t="s">
        <v>45</v>
      </c>
      <c r="B73" s="85"/>
    </row>
    <row r="74" spans="1:4" x14ac:dyDescent="0.2">
      <c r="A74" s="85"/>
      <c r="B74" s="85"/>
      <c r="C74" s="36" t="s">
        <v>50</v>
      </c>
      <c r="D74" s="57">
        <f>SUM(D57:D60,D62:D63,D65:D66,D68:D71)</f>
        <v>4.070833331880442E-2</v>
      </c>
    </row>
    <row r="75" spans="1:4" x14ac:dyDescent="0.2">
      <c r="A75" s="85"/>
      <c r="B75" s="85"/>
      <c r="C75" s="36" t="s">
        <v>51</v>
      </c>
      <c r="D75" s="57">
        <f>SQRT(D74)</f>
        <v>0.20176306232510555</v>
      </c>
    </row>
    <row r="76" spans="1:4" x14ac:dyDescent="0.2">
      <c r="A76" s="85"/>
      <c r="B76" s="85"/>
      <c r="C76" s="36" t="s">
        <v>52</v>
      </c>
      <c r="D76" s="57">
        <f>D75*2</f>
        <v>0.40352612465021109</v>
      </c>
    </row>
    <row r="78" spans="1:4" ht="12.75" customHeight="1" x14ac:dyDescent="0.2">
      <c r="A78" s="120" t="s">
        <v>53</v>
      </c>
      <c r="B78" s="120"/>
      <c r="C78" s="120"/>
      <c r="D78" s="120"/>
    </row>
    <row r="79" spans="1:4" ht="12.75" customHeight="1" x14ac:dyDescent="0.2"/>
    <row r="81" spans="1:4" ht="15.75" x14ac:dyDescent="0.2">
      <c r="A81" s="106" t="s">
        <v>31</v>
      </c>
      <c r="B81" s="106"/>
      <c r="C81" s="106"/>
      <c r="D81" s="106"/>
    </row>
    <row r="82" spans="1:4" x14ac:dyDescent="0.2">
      <c r="A82" s="56" t="s">
        <v>32</v>
      </c>
      <c r="B82" s="57">
        <v>9.9999997764825821E-3</v>
      </c>
      <c r="C82" s="57">
        <f>B82/(2*SQRT(3))</f>
        <v>2.8867512814242085E-3</v>
      </c>
      <c r="D82" s="57">
        <f t="shared" ref="D82:D85" si="10">C82*C82</f>
        <v>8.3333329608043099E-6</v>
      </c>
    </row>
    <row r="83" spans="1:4" x14ac:dyDescent="0.2">
      <c r="A83" s="56" t="s">
        <v>33</v>
      </c>
      <c r="B83" s="57">
        <f>J26</f>
        <v>0.28867513459481287</v>
      </c>
      <c r="C83" s="57">
        <f>B83</f>
        <v>0.28867513459481287</v>
      </c>
      <c r="D83" s="57">
        <f t="shared" si="10"/>
        <v>8.3333333333333329E-2</v>
      </c>
    </row>
    <row r="84" spans="1:4" x14ac:dyDescent="0.2">
      <c r="A84" s="56" t="s">
        <v>34</v>
      </c>
      <c r="B84" s="57"/>
      <c r="C84" s="57">
        <f>B84/2</f>
        <v>0</v>
      </c>
      <c r="D84" s="57">
        <f t="shared" si="10"/>
        <v>0</v>
      </c>
    </row>
    <row r="85" spans="1:4" x14ac:dyDescent="0.2">
      <c r="A85" s="56" t="s">
        <v>35</v>
      </c>
      <c r="B85" s="57"/>
      <c r="C85" s="57">
        <f>B85/SQRT(3)</f>
        <v>0</v>
      </c>
      <c r="D85" s="57">
        <f t="shared" si="10"/>
        <v>0</v>
      </c>
    </row>
    <row r="86" spans="1:4" ht="15.75" x14ac:dyDescent="0.2">
      <c r="A86" s="107" t="s">
        <v>36</v>
      </c>
      <c r="B86" s="107"/>
      <c r="C86" s="107"/>
      <c r="D86" s="107"/>
    </row>
    <row r="87" spans="1:4" x14ac:dyDescent="0.2">
      <c r="A87" s="56" t="s">
        <v>33</v>
      </c>
      <c r="B87" s="57">
        <f>K26</f>
        <v>0.57735026918962573</v>
      </c>
      <c r="C87" s="57">
        <f>B87</f>
        <v>0.57735026918962573</v>
      </c>
      <c r="D87" s="57">
        <f t="shared" ref="D87:D88" si="11">C87*C87</f>
        <v>0.33333333333333331</v>
      </c>
    </row>
    <row r="88" spans="1:4" x14ac:dyDescent="0.2">
      <c r="A88" s="56" t="s">
        <v>32</v>
      </c>
      <c r="B88" s="57"/>
      <c r="C88" s="57">
        <f>B88/(2*SQRT(3))</f>
        <v>0</v>
      </c>
      <c r="D88" s="57">
        <f t="shared" si="11"/>
        <v>0</v>
      </c>
    </row>
    <row r="89" spans="1:4" ht="15.75" x14ac:dyDescent="0.2">
      <c r="A89" s="107" t="s">
        <v>37</v>
      </c>
      <c r="B89" s="107"/>
      <c r="C89" s="107"/>
      <c r="D89" s="107"/>
    </row>
    <row r="90" spans="1:4" x14ac:dyDescent="0.2">
      <c r="A90" s="56" t="s">
        <v>38</v>
      </c>
      <c r="B90" s="57">
        <v>2.9999999329447746E-2</v>
      </c>
      <c r="C90" s="57">
        <f>B90/SQRT(3)</f>
        <v>1.7320507688545251E-2</v>
      </c>
      <c r="D90" s="57">
        <f t="shared" ref="D90:D91" si="12">C90*C90</f>
        <v>2.9999998658895513E-4</v>
      </c>
    </row>
    <row r="91" spans="1:4" x14ac:dyDescent="0.2">
      <c r="A91" s="56" t="s">
        <v>39</v>
      </c>
      <c r="B91" s="57">
        <f>MAX(C23:C26)-MIN(C23:C26)</f>
        <v>0.5</v>
      </c>
      <c r="C91" s="57">
        <f>B91/SQRT(3)</f>
        <v>0.28867513459481292</v>
      </c>
      <c r="D91" s="57">
        <f t="shared" si="12"/>
        <v>8.3333333333333356E-2</v>
      </c>
    </row>
    <row r="92" spans="1:4" ht="15.75" x14ac:dyDescent="0.2">
      <c r="A92" s="107" t="s">
        <v>40</v>
      </c>
      <c r="B92" s="107"/>
      <c r="C92" s="107"/>
      <c r="D92" s="107"/>
    </row>
    <row r="93" spans="1:4" x14ac:dyDescent="0.2">
      <c r="A93" s="56" t="s">
        <v>41</v>
      </c>
      <c r="B93" s="57">
        <v>9.9999997764825821E-3</v>
      </c>
      <c r="C93" s="57">
        <f>B93/(2*SQRT(3))</f>
        <v>2.8867512814242085E-3</v>
      </c>
      <c r="D93" s="57">
        <f t="shared" ref="D93:D96" si="13">C93*C93</f>
        <v>8.3333329608043099E-6</v>
      </c>
    </row>
    <row r="94" spans="1:4" x14ac:dyDescent="0.2">
      <c r="A94" s="56" t="s">
        <v>42</v>
      </c>
      <c r="B94" s="57">
        <v>9.9999997764825821E-3</v>
      </c>
      <c r="C94" s="57">
        <f>B94/(2*SQRT(3))</f>
        <v>2.8867512814242085E-3</v>
      </c>
      <c r="D94" s="57">
        <f t="shared" si="13"/>
        <v>8.3333329608043099E-6</v>
      </c>
    </row>
    <row r="95" spans="1:4" x14ac:dyDescent="0.2">
      <c r="A95" s="56" t="s">
        <v>33</v>
      </c>
      <c r="B95" s="57">
        <f>K43</f>
        <v>3.1091263510295824E-2</v>
      </c>
      <c r="C95" s="57">
        <f>B95</f>
        <v>3.1091263510295824E-2</v>
      </c>
      <c r="D95" s="57">
        <f t="shared" si="13"/>
        <v>9.6666666666665258E-4</v>
      </c>
    </row>
    <row r="96" spans="1:4" x14ac:dyDescent="0.2">
      <c r="A96" s="56" t="s">
        <v>34</v>
      </c>
      <c r="B96" s="57"/>
      <c r="C96" s="57">
        <f>B96/2</f>
        <v>0</v>
      </c>
      <c r="D96" s="57">
        <f t="shared" si="13"/>
        <v>0</v>
      </c>
    </row>
    <row r="98" spans="1:4" x14ac:dyDescent="0.2">
      <c r="A98" s="85" t="s">
        <v>45</v>
      </c>
      <c r="B98" s="85"/>
    </row>
    <row r="99" spans="1:4" x14ac:dyDescent="0.2">
      <c r="A99" s="85"/>
      <c r="B99" s="85"/>
      <c r="C99" s="36" t="s">
        <v>50</v>
      </c>
      <c r="D99" s="23">
        <f>SUM(D82:D85,D87:D88,D90:D91,D93:D96)</f>
        <v>0.50129166665213798</v>
      </c>
    </row>
    <row r="100" spans="1:4" x14ac:dyDescent="0.2">
      <c r="A100" s="85"/>
      <c r="B100" s="85"/>
      <c r="C100" s="36" t="s">
        <v>51</v>
      </c>
      <c r="D100" s="5">
        <f>SQRT(D99)</f>
        <v>0.70801953832654785</v>
      </c>
    </row>
    <row r="101" spans="1:4" x14ac:dyDescent="0.2">
      <c r="A101" s="85"/>
      <c r="B101" s="85"/>
      <c r="C101" s="36" t="s">
        <v>52</v>
      </c>
      <c r="D101" s="5">
        <f>D100*2</f>
        <v>1.4160390766530957</v>
      </c>
    </row>
    <row r="300" spans="1:1" x14ac:dyDescent="0.2">
      <c r="A300">
        <v>0</v>
      </c>
    </row>
  </sheetData>
  <mergeCells count="52">
    <mergeCell ref="F35:I35"/>
    <mergeCell ref="A73:B73"/>
    <mergeCell ref="G23:I26"/>
    <mergeCell ref="G19:I22"/>
    <mergeCell ref="G27:I30"/>
    <mergeCell ref="D45:E45"/>
    <mergeCell ref="D46:E46"/>
    <mergeCell ref="D47:E47"/>
    <mergeCell ref="A53:D53"/>
    <mergeCell ref="A56:D56"/>
    <mergeCell ref="D40:E40"/>
    <mergeCell ref="D41:E41"/>
    <mergeCell ref="D42:E42"/>
    <mergeCell ref="D43:E43"/>
    <mergeCell ref="D44:E44"/>
    <mergeCell ref="A81:D81"/>
    <mergeCell ref="A86:D86"/>
    <mergeCell ref="A89:D89"/>
    <mergeCell ref="A92:D92"/>
    <mergeCell ref="D35:E35"/>
    <mergeCell ref="D36:E36"/>
    <mergeCell ref="D37:E37"/>
    <mergeCell ref="D38:E38"/>
    <mergeCell ref="D39:E39"/>
    <mergeCell ref="A74:B76"/>
    <mergeCell ref="A61:D61"/>
    <mergeCell ref="A64:D64"/>
    <mergeCell ref="A67:D67"/>
    <mergeCell ref="A78:D78"/>
    <mergeCell ref="D30:E30"/>
    <mergeCell ref="D4:E4"/>
    <mergeCell ref="B12:C12"/>
    <mergeCell ref="B11:C11"/>
    <mergeCell ref="B10:C10"/>
    <mergeCell ref="B9:C9"/>
    <mergeCell ref="B8:C8"/>
    <mergeCell ref="A98:B98"/>
    <mergeCell ref="A99:B101"/>
    <mergeCell ref="A17:F17"/>
    <mergeCell ref="A34:E34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</mergeCells>
  <conditionalFormatting sqref="G23 G27 G19">
    <cfRule type="cellIs" dxfId="3" priority="4" operator="equal">
      <formula>"CONFORME"</formula>
    </cfRule>
  </conditionalFormatting>
  <conditionalFormatting sqref="G23 G27 G19">
    <cfRule type="cellIs" dxfId="2" priority="3" operator="equal">
      <formula>"NON COnFORME"</formula>
    </cfRule>
  </conditionalFormatting>
  <conditionalFormatting sqref="G19:I22 G23 G27">
    <cfRule type="cellIs" dxfId="1" priority="2" operator="equal">
      <formula>"CONFORME"</formula>
    </cfRule>
  </conditionalFormatting>
  <conditionalFormatting sqref="G19:I22 G23 G27">
    <cfRule type="cellIs" dxfId="0" priority="1" operator="equal">
      <formula>"NON COnFORME"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empérature">
                <anchor moveWithCells="1" sizeWithCells="1">
                  <from>
                    <xdr:col>10</xdr:col>
                    <xdr:colOff>9525</xdr:colOff>
                    <xdr:row>3</xdr:row>
                    <xdr:rowOff>323850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K1:O38"/>
  <sheetViews>
    <sheetView zoomScaleNormal="100" workbookViewId="0">
      <selection activeCell="F15" sqref="F15"/>
    </sheetView>
  </sheetViews>
  <sheetFormatPr baseColWidth="10" defaultRowHeight="12.75" x14ac:dyDescent="0.2"/>
  <cols>
    <col min="1" max="1" width="24.28515625" bestFit="1" customWidth="1"/>
    <col min="2" max="2" width="20.42578125" customWidth="1"/>
    <col min="3" max="3" width="3" bestFit="1" customWidth="1"/>
    <col min="4" max="4" width="7.28515625" customWidth="1"/>
    <col min="5" max="6" width="25.28515625" bestFit="1" customWidth="1"/>
    <col min="7" max="7" width="7.28515625" bestFit="1" customWidth="1"/>
    <col min="8" max="9" width="4" bestFit="1" customWidth="1"/>
  </cols>
  <sheetData>
    <row r="1" ht="27" customHeight="1" x14ac:dyDescent="0.2"/>
    <row r="8" ht="18.75" customHeight="1" x14ac:dyDescent="0.2"/>
    <row r="9" ht="18" customHeight="1" x14ac:dyDescent="0.2"/>
    <row r="10" ht="20.25" customHeight="1" x14ac:dyDescent="0.2"/>
    <row r="11" ht="19.5" customHeight="1" x14ac:dyDescent="0.2"/>
    <row r="12" ht="21.75" customHeight="1" x14ac:dyDescent="0.2"/>
    <row r="13" ht="20.25" customHeight="1" x14ac:dyDescent="0.2"/>
    <row r="14" ht="21.75" customHeight="1" x14ac:dyDescent="0.2"/>
    <row r="18" spans="11:15" ht="13.5" thickBot="1" x14ac:dyDescent="0.25"/>
    <row r="19" spans="11:15" ht="13.5" thickTop="1" x14ac:dyDescent="0.2">
      <c r="K19" s="43">
        <v>-18.05</v>
      </c>
      <c r="L19" s="43">
        <f>K19+J300</f>
        <v>-18.05</v>
      </c>
      <c r="N19" s="93">
        <v>-18.010000000000002</v>
      </c>
      <c r="O19" s="94"/>
    </row>
    <row r="20" spans="11:15" x14ac:dyDescent="0.2">
      <c r="K20" s="42">
        <v>-18.059999999999999</v>
      </c>
      <c r="L20" s="42">
        <f>K20+J300</f>
        <v>-18.059999999999999</v>
      </c>
      <c r="N20" s="95">
        <v>-18</v>
      </c>
      <c r="O20" s="96"/>
    </row>
    <row r="21" spans="11:15" x14ac:dyDescent="0.2">
      <c r="K21" s="42">
        <v>-18.04</v>
      </c>
      <c r="L21" s="42">
        <f>K21+J300</f>
        <v>-18.04</v>
      </c>
      <c r="N21" s="95">
        <v>-17.989999999999998</v>
      </c>
      <c r="O21" s="96"/>
    </row>
    <row r="22" spans="11:15" ht="13.5" thickBot="1" x14ac:dyDescent="0.25">
      <c r="K22" s="18">
        <v>-18.059999999999999</v>
      </c>
      <c r="L22" s="18">
        <f>K22+J300</f>
        <v>-18.059999999999999</v>
      </c>
      <c r="N22" s="97">
        <v>-17.600000000000001</v>
      </c>
      <c r="O22" s="98"/>
    </row>
    <row r="23" spans="11:15" ht="13.5" thickTop="1" x14ac:dyDescent="0.2">
      <c r="K23" s="43">
        <v>0.5</v>
      </c>
      <c r="L23" s="43">
        <v>0.5</v>
      </c>
      <c r="N23" s="93">
        <v>1</v>
      </c>
      <c r="O23" s="94"/>
    </row>
    <row r="24" spans="11:15" x14ac:dyDescent="0.2">
      <c r="K24" s="42">
        <v>0.5</v>
      </c>
      <c r="L24" s="42">
        <v>0.5</v>
      </c>
      <c r="N24" s="95">
        <v>1</v>
      </c>
      <c r="O24" s="96"/>
    </row>
    <row r="25" spans="11:15" x14ac:dyDescent="0.2">
      <c r="K25" s="42"/>
      <c r="L25" s="42">
        <v>1</v>
      </c>
      <c r="N25" s="95">
        <v>2</v>
      </c>
      <c r="O25" s="96"/>
    </row>
    <row r="26" spans="11:15" ht="13.5" thickBot="1" x14ac:dyDescent="0.25">
      <c r="K26" s="18"/>
      <c r="L26" s="18">
        <v>1</v>
      </c>
      <c r="N26" s="97">
        <v>2</v>
      </c>
      <c r="O26" s="98"/>
    </row>
    <row r="27" spans="11:15" ht="13.5" thickTop="1" x14ac:dyDescent="0.2"/>
    <row r="29" spans="11:15" ht="13.5" thickBot="1" x14ac:dyDescent="0.25"/>
    <row r="30" spans="11:15" ht="13.5" thickTop="1" x14ac:dyDescent="0.2">
      <c r="K30" s="43">
        <v>-18</v>
      </c>
      <c r="L30" s="43">
        <v>-18.05</v>
      </c>
    </row>
    <row r="31" spans="11:15" x14ac:dyDescent="0.2">
      <c r="K31" s="42">
        <v>-18</v>
      </c>
      <c r="L31" s="42">
        <v>-18.059999999999999</v>
      </c>
    </row>
    <row r="32" spans="11:15" x14ac:dyDescent="0.2">
      <c r="K32" s="42">
        <v>-18</v>
      </c>
      <c r="L32" s="42">
        <v>-18.04</v>
      </c>
    </row>
    <row r="33" spans="11:12" ht="13.5" thickBot="1" x14ac:dyDescent="0.25">
      <c r="K33" s="18">
        <v>-18</v>
      </c>
      <c r="L33" s="18">
        <v>-18.059999999999999</v>
      </c>
    </row>
    <row r="34" spans="11:12" ht="13.5" thickTop="1" x14ac:dyDescent="0.2">
      <c r="K34" s="43"/>
      <c r="L34" s="43"/>
    </row>
    <row r="35" spans="11:12" x14ac:dyDescent="0.2">
      <c r="K35" s="42"/>
      <c r="L35" s="42"/>
    </row>
    <row r="36" spans="11:12" x14ac:dyDescent="0.2">
      <c r="K36" s="42"/>
      <c r="L36" s="42"/>
    </row>
    <row r="37" spans="11:12" ht="13.5" thickBot="1" x14ac:dyDescent="0.25">
      <c r="K37" s="15"/>
      <c r="L37" s="15"/>
    </row>
    <row r="38" spans="11:12" ht="13.5" thickTop="1" x14ac:dyDescent="0.2"/>
  </sheetData>
  <mergeCells count="8">
    <mergeCell ref="N24:O24"/>
    <mergeCell ref="N25:O25"/>
    <mergeCell ref="N26:O26"/>
    <mergeCell ref="N19:O19"/>
    <mergeCell ref="N20:O20"/>
    <mergeCell ref="N21:O21"/>
    <mergeCell ref="N22:O22"/>
    <mergeCell ref="N23:O23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métrologique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ARTIGUE</dc:creator>
  <cp:lastModifiedBy>Guillaume ARTIGUE</cp:lastModifiedBy>
  <cp:lastPrinted>2017-01-16T10:05:06Z</cp:lastPrinted>
  <dcterms:created xsi:type="dcterms:W3CDTF">2016-10-24T10:04:04Z</dcterms:created>
  <dcterms:modified xsi:type="dcterms:W3CDTF">2017-01-27T10:50:33Z</dcterms:modified>
</cp:coreProperties>
</file>