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Guillaume\Projet fiche de Suivie\1-R&amp;D\"/>
    </mc:Choice>
  </mc:AlternateContent>
  <bookViews>
    <workbookView xWindow="-915" yWindow="2850" windowWidth="28830" windowHeight="12975" activeTab="1"/>
  </bookViews>
  <sheets>
    <sheet name="SUIVI METROLOGIE" sheetId="1" r:id="rId1"/>
    <sheet name="BILAN A IMPRIMER" sheetId="6" r:id="rId2"/>
    <sheet name="CONVERSION" sheetId="4" r:id="rId3"/>
    <sheet name="CONVERSION 2" sheetId="5" r:id="rId4"/>
  </sheets>
  <calcPr calcId="171027"/>
</workbook>
</file>

<file path=xl/calcChain.xml><?xml version="1.0" encoding="utf-8"?>
<calcChain xmlns="http://schemas.openxmlformats.org/spreadsheetml/2006/main">
  <c r="G69" i="1" l="1"/>
  <c r="A57" i="6" l="1"/>
  <c r="H78" i="1" l="1"/>
  <c r="A60" i="1"/>
  <c r="B60" i="1"/>
  <c r="J78" i="1" s="1"/>
  <c r="C13" i="6" l="1"/>
  <c r="C10" i="6"/>
  <c r="C12" i="6"/>
  <c r="I1" i="6"/>
  <c r="E53" i="6"/>
  <c r="G53" i="6" l="1"/>
  <c r="E39" i="6"/>
  <c r="E40" i="6"/>
  <c r="E41" i="6"/>
  <c r="E42" i="6"/>
  <c r="E43" i="6"/>
  <c r="E44" i="6"/>
  <c r="E45" i="6"/>
  <c r="E46" i="6"/>
  <c r="E47" i="6"/>
  <c r="E48" i="6"/>
  <c r="E49" i="6"/>
  <c r="E38" i="6"/>
  <c r="E24" i="6"/>
  <c r="E25" i="6"/>
  <c r="E26" i="6"/>
  <c r="E27" i="6"/>
  <c r="E28" i="6"/>
  <c r="E29" i="6"/>
  <c r="E30" i="6"/>
  <c r="E31" i="6"/>
  <c r="E23" i="6"/>
  <c r="C24" i="6" l="1"/>
  <c r="H24" i="6" s="1"/>
  <c r="C25" i="6"/>
  <c r="H25" i="6" s="1"/>
  <c r="C26" i="6"/>
  <c r="H26" i="6" s="1"/>
  <c r="C27" i="6"/>
  <c r="H27" i="6" s="1"/>
  <c r="C28" i="6"/>
  <c r="H28" i="6" s="1"/>
  <c r="C29" i="6"/>
  <c r="H29" i="6" s="1"/>
  <c r="C30" i="6"/>
  <c r="H30" i="6" s="1"/>
  <c r="C31" i="6"/>
  <c r="H31" i="6" s="1"/>
  <c r="C23" i="6"/>
  <c r="H23" i="6" s="1"/>
  <c r="C8" i="6"/>
  <c r="G5" i="6"/>
  <c r="J13" i="6"/>
  <c r="A49" i="6" s="1"/>
  <c r="J12" i="6"/>
  <c r="A42" i="6" s="1"/>
  <c r="J11" i="6"/>
  <c r="A39" i="6" s="1"/>
  <c r="J9" i="6"/>
  <c r="K12" i="6" s="1"/>
  <c r="I9" i="6"/>
  <c r="G9" i="6"/>
  <c r="C16" i="6"/>
  <c r="C15" i="6"/>
  <c r="C11" i="6"/>
  <c r="C9" i="6"/>
  <c r="G8" i="6"/>
  <c r="K13" i="6" l="1"/>
  <c r="A26" i="6"/>
  <c r="A30" i="6"/>
  <c r="A46" i="6"/>
  <c r="A45" i="6"/>
  <c r="A48" i="6"/>
  <c r="D15" i="6"/>
  <c r="A23" i="6"/>
  <c r="A27" i="6"/>
  <c r="A31" i="6"/>
  <c r="A41" i="6"/>
  <c r="A44" i="6"/>
  <c r="A47" i="6"/>
  <c r="K11" i="6"/>
  <c r="D16" i="6"/>
  <c r="A24" i="6"/>
  <c r="A28" i="6"/>
  <c r="A38" i="6"/>
  <c r="A40" i="6"/>
  <c r="A43" i="6"/>
  <c r="A25" i="6"/>
  <c r="A29" i="6"/>
  <c r="G70" i="1"/>
  <c r="K70" i="1" s="1"/>
  <c r="G42" i="4" l="1" a="1"/>
  <c r="G42" i="4" s="1"/>
  <c r="H42" i="4" l="1"/>
  <c r="A23" i="1" l="1"/>
  <c r="K69" i="1" l="1"/>
  <c r="G41" i="4" l="1" a="1"/>
  <c r="G41" i="4" s="1"/>
  <c r="B2" i="5"/>
  <c r="B3" i="5" s="1"/>
  <c r="B4" i="5" s="1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H41" i="4" l="1"/>
  <c r="G66" i="1"/>
  <c r="G71" i="1" l="1"/>
  <c r="K71" i="1" s="1"/>
  <c r="G67" i="1" l="1"/>
  <c r="K67" i="1" s="1"/>
  <c r="K66" i="1"/>
  <c r="J46" i="1" l="1"/>
  <c r="J42" i="1"/>
  <c r="J38" i="1"/>
  <c r="A47" i="1"/>
  <c r="A48" i="1"/>
  <c r="A49" i="1"/>
  <c r="A43" i="1"/>
  <c r="A44" i="1"/>
  <c r="A45" i="1"/>
  <c r="A39" i="1"/>
  <c r="A40" i="1"/>
  <c r="A41" i="1"/>
  <c r="A46" i="1"/>
  <c r="A42" i="1"/>
  <c r="A38" i="1"/>
  <c r="S43" i="1"/>
  <c r="L42" i="1" s="1"/>
  <c r="D68" i="1" s="1"/>
  <c r="S25" i="1"/>
  <c r="L26" i="1" s="1"/>
  <c r="D65" i="1" s="1"/>
  <c r="A30" i="1"/>
  <c r="A31" i="1"/>
  <c r="A29" i="1"/>
  <c r="A27" i="1"/>
  <c r="A28" i="1"/>
  <c r="A26" i="1"/>
  <c r="A24" i="1"/>
  <c r="A25" i="1"/>
  <c r="C40" i="1" l="1"/>
  <c r="D40" i="1"/>
  <c r="C40" i="6" s="1"/>
  <c r="H40" i="6" s="1"/>
  <c r="C43" i="1"/>
  <c r="D43" i="1"/>
  <c r="C43" i="6" s="1"/>
  <c r="H43" i="6" s="1"/>
  <c r="D38" i="1"/>
  <c r="C38" i="6" s="1"/>
  <c r="H38" i="6" s="1"/>
  <c r="C38" i="1"/>
  <c r="C39" i="1"/>
  <c r="D39" i="1"/>
  <c r="C39" i="6" s="1"/>
  <c r="H39" i="6" s="1"/>
  <c r="C49" i="1"/>
  <c r="D49" i="1"/>
  <c r="C49" i="6" s="1"/>
  <c r="H49" i="6" s="1"/>
  <c r="C42" i="1"/>
  <c r="D42" i="1"/>
  <c r="C45" i="1"/>
  <c r="D45" i="1"/>
  <c r="C45" i="6" s="1"/>
  <c r="H45" i="6" s="1"/>
  <c r="C48" i="1"/>
  <c r="D48" i="1"/>
  <c r="C48" i="6" s="1"/>
  <c r="H48" i="6" s="1"/>
  <c r="D46" i="1"/>
  <c r="C46" i="6" s="1"/>
  <c r="H46" i="6" s="1"/>
  <c r="C46" i="1"/>
  <c r="C41" i="1"/>
  <c r="D41" i="1"/>
  <c r="C41" i="6" s="1"/>
  <c r="H41" i="6" s="1"/>
  <c r="C44" i="1"/>
  <c r="D44" i="1"/>
  <c r="C44" i="6" s="1"/>
  <c r="H44" i="6" s="1"/>
  <c r="C47" i="1"/>
  <c r="D47" i="1"/>
  <c r="C47" i="6" s="1"/>
  <c r="H47" i="6" s="1"/>
  <c r="G68" i="1"/>
  <c r="K68" i="1" s="1"/>
  <c r="J23" i="1"/>
  <c r="J26" i="1"/>
  <c r="G75" i="1" s="1"/>
  <c r="E78" i="1" s="1"/>
  <c r="B53" i="6" s="1"/>
  <c r="J29" i="1"/>
  <c r="G65" i="1"/>
  <c r="K65" i="1" s="1"/>
  <c r="K72" i="1" s="1"/>
  <c r="K73" i="1" s="1"/>
  <c r="I75" i="1" s="1"/>
  <c r="G78" i="1" s="1"/>
  <c r="D53" i="6" s="1"/>
  <c r="C42" i="6" l="1"/>
  <c r="H42" i="6" s="1"/>
  <c r="D78" i="1"/>
  <c r="A53" i="6" s="1"/>
  <c r="L77" i="1" l="1"/>
  <c r="I52" i="6" s="1"/>
</calcChain>
</file>

<file path=xl/sharedStrings.xml><?xml version="1.0" encoding="utf-8"?>
<sst xmlns="http://schemas.openxmlformats.org/spreadsheetml/2006/main" count="146" uniqueCount="84">
  <si>
    <t>FICHE DE SUIVI TEMPERATURE</t>
  </si>
  <si>
    <t>N°</t>
  </si>
  <si>
    <t>Unité:</t>
  </si>
  <si>
    <t>Poste:</t>
  </si>
  <si>
    <t>Production:</t>
  </si>
  <si>
    <t>Echelle:</t>
  </si>
  <si>
    <t>à</t>
  </si>
  <si>
    <t>°C</t>
  </si>
  <si>
    <t>Procédures techniques:</t>
  </si>
  <si>
    <t>Périodicité:</t>
  </si>
  <si>
    <t>Nom opérateur:</t>
  </si>
  <si>
    <t>Ecart maximal toléré:</t>
  </si>
  <si>
    <t>CAPTEUR</t>
  </si>
  <si>
    <t>Points de vérifications :</t>
  </si>
  <si>
    <t>Coeff de Student (Fs) pour 4 mesures</t>
  </si>
  <si>
    <t>Nombre de mesures (n)</t>
  </si>
  <si>
    <t>K=Fs/3</t>
  </si>
  <si>
    <t>Coeff de Student (Fs) pour 3 mesures</t>
  </si>
  <si>
    <t>Composantes d'incertitude</t>
  </si>
  <si>
    <t>Libellé</t>
  </si>
  <si>
    <t>Incertitude</t>
  </si>
  <si>
    <t>Diviseur</t>
  </si>
  <si>
    <t>Coefficient de sensibilité Ci</t>
  </si>
  <si>
    <r>
      <t>C</t>
    </r>
    <r>
      <rPr>
        <vertAlign val="subscript"/>
        <sz val="10"/>
        <color theme="1"/>
        <rFont val="Arial"/>
        <family val="2"/>
      </rPr>
      <t>A1</t>
    </r>
  </si>
  <si>
    <r>
      <t>S</t>
    </r>
    <r>
      <rPr>
        <vertAlign val="subscript"/>
        <sz val="10"/>
        <color theme="1"/>
        <rFont val="Arial"/>
        <family val="2"/>
      </rPr>
      <t>B1</t>
    </r>
  </si>
  <si>
    <r>
      <t>S</t>
    </r>
    <r>
      <rPr>
        <vertAlign val="subscript"/>
        <sz val="10"/>
        <color theme="1"/>
        <rFont val="Arial"/>
        <family val="2"/>
      </rPr>
      <t>B2</t>
    </r>
  </si>
  <si>
    <t>2√3</t>
  </si>
  <si>
    <t>Incertitude-type u(Xi)</t>
  </si>
  <si>
    <t>Répétabilité capteur (°C)</t>
  </si>
  <si>
    <t>Uc(élargie)=</t>
  </si>
  <si>
    <t>Uc=</t>
  </si>
  <si>
    <t>k=2</t>
  </si>
  <si>
    <t>±</t>
  </si>
  <si>
    <t>a</t>
  </si>
  <si>
    <t>b</t>
  </si>
  <si>
    <t>y=ax+b</t>
  </si>
  <si>
    <t>Répétabilité boucle (°C)</t>
  </si>
  <si>
    <t>Point de fonctionnement</t>
  </si>
  <si>
    <t>valeur étalon</t>
  </si>
  <si>
    <t>valeur lue</t>
  </si>
  <si>
    <t>incertitude élargie</t>
  </si>
  <si>
    <t>EMT</t>
  </si>
  <si>
    <t>unité</t>
  </si>
  <si>
    <t>OBSERVATIONS :</t>
  </si>
  <si>
    <t>Résolution SNCC (°C)</t>
  </si>
  <si>
    <t>Signature Fabrication</t>
  </si>
  <si>
    <t>Signature</t>
  </si>
  <si>
    <t>BOUCLE DE MESURE (sans capteur)</t>
  </si>
  <si>
    <t>U répétabilité</t>
  </si>
  <si>
    <t>Urépétabilité=EcartType*(1/√n)*K</t>
  </si>
  <si>
    <r>
      <t xml:space="preserve">Ci.u(Xi)      </t>
    </r>
    <r>
      <rPr>
        <sz val="10"/>
        <color theme="1"/>
        <rFont val="Arial"/>
        <family val="2"/>
      </rPr>
      <t>(°C)</t>
    </r>
  </si>
  <si>
    <r>
      <rPr>
        <sz val="10"/>
        <color theme="1"/>
        <rFont val="Arial"/>
        <family val="2"/>
      </rPr>
      <t>B</t>
    </r>
    <r>
      <rPr>
        <vertAlign val="subscript"/>
        <sz val="10"/>
        <color theme="1"/>
        <rFont val="Arial"/>
        <family val="2"/>
      </rPr>
      <t>A1</t>
    </r>
  </si>
  <si>
    <t>Point de fonctionnement :</t>
  </si>
  <si>
    <t>Ω</t>
  </si>
  <si>
    <t>Correction à apporter sur la mesure (certif étalonnage)</t>
  </si>
  <si>
    <t>Pt de vérif</t>
  </si>
  <si>
    <t>Etalon</t>
  </si>
  <si>
    <t>Mesures</t>
  </si>
  <si>
    <t>Moyenne des mesures</t>
  </si>
  <si>
    <t>Valeurs lue SNCC</t>
  </si>
  <si>
    <t>Valeurs Etalon</t>
  </si>
  <si>
    <t>Ecart</t>
  </si>
  <si>
    <t>Date :</t>
  </si>
  <si>
    <t>Procédure technique:</t>
  </si>
  <si>
    <t>Point de fonctionnement:</t>
  </si>
  <si>
    <t>31005/1</t>
  </si>
  <si>
    <t>T(0°C)=</t>
  </si>
  <si>
    <t>Résolution Simulateur T°C (°C)</t>
  </si>
  <si>
    <t>Etalonnage simulateur (°C) certif</t>
  </si>
  <si>
    <r>
      <t>B</t>
    </r>
    <r>
      <rPr>
        <vertAlign val="subscript"/>
        <sz val="10"/>
        <rFont val="Arial"/>
        <family val="2"/>
      </rPr>
      <t>B1</t>
    </r>
  </si>
  <si>
    <r>
      <t>G</t>
    </r>
    <r>
      <rPr>
        <vertAlign val="subscript"/>
        <sz val="10"/>
        <rFont val="Arial"/>
        <family val="2"/>
      </rPr>
      <t>B1</t>
    </r>
  </si>
  <si>
    <r>
      <t>G</t>
    </r>
    <r>
      <rPr>
        <vertAlign val="subscript"/>
        <sz val="10"/>
        <rFont val="Arial"/>
        <family val="2"/>
      </rPr>
      <t>B2</t>
    </r>
  </si>
  <si>
    <t>Etalonnage lecteur+sonde (°C) certif</t>
  </si>
  <si>
    <r>
      <t xml:space="preserve">Correction à apporter sur la mesure (certif étalonnage) </t>
    </r>
    <r>
      <rPr>
        <b/>
        <sz val="10"/>
        <color rgb="FFFF0000"/>
        <rFont val="Arial"/>
        <family val="2"/>
      </rPr>
      <t>(ohms ou °C suivant le matériel utilisé)</t>
    </r>
  </si>
  <si>
    <t>Résolution Lecteur (°C)</t>
  </si>
  <si>
    <t>Ohms</t>
  </si>
  <si>
    <t>CONVERSION</t>
  </si>
  <si>
    <t>°C à Ohms</t>
  </si>
  <si>
    <t>Ohms à °C</t>
  </si>
  <si>
    <t>2 ans</t>
  </si>
  <si>
    <t>Bt 121</t>
  </si>
  <si>
    <t>A 31005</t>
  </si>
  <si>
    <t>Eau</t>
  </si>
  <si>
    <t>Ecorcephenix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</si>
</sst>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[$-F800]dddd\,\ mmmm\ dd\,\ yyyy"/>
  </numFmts>
  <fonts count="49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vertAlign val="subscript"/>
      <sz val="10"/>
      <color theme="1"/>
      <name val="Arial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10"/>
      <color rgb="FFFF0000"/>
      <name val="Arial"/>
      <family val="2"/>
    </font>
    <font>
      <b/>
      <sz val="12"/>
      <color theme="1"/>
      <name val="Arial"/>
      <family val="2"/>
    </font>
    <font>
      <b/>
      <i/>
      <sz val="14"/>
      <color theme="1"/>
      <name val="Arial"/>
      <family val="2"/>
    </font>
    <font>
      <b/>
      <sz val="12"/>
      <name val="Arial"/>
      <family val="2"/>
    </font>
    <font>
      <b/>
      <sz val="24"/>
      <name val="Arial"/>
      <family val="2"/>
    </font>
    <font>
      <b/>
      <i/>
      <sz val="14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1"/>
      <color rgb="FFFF0000"/>
      <name val="Arial"/>
      <family val="2"/>
    </font>
    <font>
      <b/>
      <sz val="11"/>
      <name val="Arial"/>
      <family val="2"/>
    </font>
    <font>
      <b/>
      <sz val="13.5"/>
      <name val="Arial"/>
      <family val="2"/>
    </font>
    <font>
      <sz val="11"/>
      <color theme="1"/>
      <name val="Arial"/>
      <family val="2"/>
    </font>
    <font>
      <i/>
      <sz val="10"/>
      <name val="Arial"/>
      <family val="2"/>
    </font>
    <font>
      <i/>
      <sz val="10"/>
      <color theme="1"/>
      <name val="Arial"/>
      <family val="2"/>
    </font>
    <font>
      <sz val="12"/>
      <color theme="1"/>
      <name val="Arial"/>
      <family val="2"/>
    </font>
    <font>
      <sz val="22"/>
      <color theme="1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b/>
      <sz val="20"/>
      <name val="Arial"/>
      <family val="2"/>
    </font>
    <font>
      <b/>
      <sz val="20"/>
      <color theme="1"/>
      <name val="Arial"/>
      <family val="2"/>
    </font>
    <font>
      <sz val="14"/>
      <name val="Arial"/>
      <family val="2"/>
    </font>
    <font>
      <i/>
      <sz val="14"/>
      <name val="Arial"/>
      <family val="2"/>
    </font>
    <font>
      <i/>
      <sz val="14"/>
      <color theme="1"/>
      <name val="Arial"/>
      <family val="2"/>
    </font>
    <font>
      <b/>
      <sz val="18"/>
      <name val="Arial"/>
      <family val="2"/>
    </font>
    <font>
      <b/>
      <i/>
      <sz val="22"/>
      <name val="Arial"/>
      <family val="2"/>
    </font>
    <font>
      <sz val="16"/>
      <name val="Arial"/>
      <family val="2"/>
    </font>
    <font>
      <b/>
      <i/>
      <sz val="16"/>
      <name val="Arial"/>
      <family val="2"/>
    </font>
    <font>
      <b/>
      <u/>
      <sz val="18"/>
      <color theme="1"/>
      <name val="Arial"/>
      <family val="2"/>
    </font>
    <font>
      <sz val="18"/>
      <name val="Arial"/>
      <family val="2"/>
    </font>
    <font>
      <b/>
      <i/>
      <sz val="24"/>
      <color theme="1"/>
      <name val="Arial"/>
      <family val="2"/>
    </font>
    <font>
      <sz val="18"/>
      <color theme="1"/>
      <name val="Arial"/>
      <family val="2"/>
    </font>
    <font>
      <b/>
      <sz val="16"/>
      <name val="Arial"/>
      <family val="2"/>
    </font>
    <font>
      <b/>
      <i/>
      <sz val="13.5"/>
      <name val="Arial"/>
      <family val="2"/>
    </font>
    <font>
      <sz val="10"/>
      <color theme="1"/>
      <name val="Arial"/>
      <family val="2"/>
    </font>
    <font>
      <vertAlign val="subscript"/>
      <sz val="10"/>
      <name val="Arial"/>
      <family val="2"/>
    </font>
    <font>
      <b/>
      <sz val="10"/>
      <color rgb="FFFF0000"/>
      <name val="Arial"/>
      <family val="2"/>
    </font>
    <font>
      <b/>
      <sz val="2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477">
    <xf numFmtId="0" fontId="0" fillId="0" borderId="0" xfId="0"/>
    <xf numFmtId="0" fontId="1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vertical="center" wrapText="1"/>
    </xf>
    <xf numFmtId="2" fontId="4" fillId="0" borderId="2" xfId="1" applyNumberFormat="1" applyFont="1" applyFill="1" applyBorder="1" applyAlignment="1" applyProtection="1">
      <alignment horizontal="center" vertical="center" wrapText="1"/>
    </xf>
    <xf numFmtId="2" fontId="4" fillId="0" borderId="1" xfId="1" applyNumberFormat="1" applyFont="1" applyFill="1" applyBorder="1" applyAlignment="1" applyProtection="1">
      <alignment horizontal="center" vertical="center" wrapText="1"/>
    </xf>
    <xf numFmtId="2" fontId="4" fillId="0" borderId="3" xfId="1" applyNumberFormat="1" applyFont="1" applyFill="1" applyBorder="1" applyAlignment="1" applyProtection="1">
      <alignment horizontal="center" vertical="center" wrapText="1"/>
    </xf>
    <xf numFmtId="2" fontId="4" fillId="0" borderId="7" xfId="1" applyNumberFormat="1" applyFont="1" applyFill="1" applyBorder="1" applyAlignment="1" applyProtection="1">
      <alignment horizontal="center" vertical="center" wrapText="1"/>
    </xf>
    <xf numFmtId="2" fontId="4" fillId="0" borderId="47" xfId="1" applyNumberFormat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vertical="center"/>
    </xf>
    <xf numFmtId="0" fontId="14" fillId="0" borderId="0" xfId="1" applyFont="1" applyFill="1" applyAlignment="1" applyProtection="1">
      <alignment vertical="center"/>
      <protection locked="0"/>
    </xf>
    <xf numFmtId="0" fontId="0" fillId="0" borderId="0" xfId="0" applyFont="1" applyFill="1" applyAlignment="1">
      <alignment vertical="center"/>
    </xf>
    <xf numFmtId="0" fontId="4" fillId="0" borderId="0" xfId="1" applyFont="1" applyAlignment="1">
      <alignment vertical="center"/>
    </xf>
    <xf numFmtId="0" fontId="4" fillId="0" borderId="0" xfId="1" applyFont="1" applyAlignment="1">
      <alignment horizontal="centerContinuous" vertical="center"/>
    </xf>
    <xf numFmtId="0" fontId="16" fillId="0" borderId="0" xfId="1" applyFont="1" applyAlignment="1">
      <alignment horizontal="left" vertical="center"/>
    </xf>
    <xf numFmtId="0" fontId="16" fillId="0" borderId="0" xfId="1" applyFont="1" applyAlignment="1">
      <alignment horizontal="centerContinuous" vertical="center"/>
    </xf>
    <xf numFmtId="0" fontId="4" fillId="0" borderId="0" xfId="1" applyFont="1" applyFill="1" applyAlignment="1">
      <alignment vertical="center"/>
    </xf>
    <xf numFmtId="0" fontId="4" fillId="0" borderId="0" xfId="1" applyFont="1" applyFill="1" applyAlignment="1" applyProtection="1">
      <alignment vertical="center"/>
    </xf>
    <xf numFmtId="0" fontId="4" fillId="0" borderId="0" xfId="0" applyFont="1" applyAlignment="1">
      <alignment vertical="center"/>
    </xf>
    <xf numFmtId="0" fontId="4" fillId="0" borderId="0" xfId="1" applyFont="1" applyAlignment="1" applyProtection="1">
      <alignment vertical="center"/>
    </xf>
    <xf numFmtId="0" fontId="4" fillId="0" borderId="0" xfId="0" applyFont="1" applyBorder="1" applyAlignment="1">
      <alignment vertical="center"/>
    </xf>
    <xf numFmtId="0" fontId="4" fillId="0" borderId="0" xfId="1" applyFont="1" applyAlignment="1" applyProtection="1">
      <alignment horizontal="center"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vertical="center"/>
    </xf>
    <xf numFmtId="2" fontId="0" fillId="0" borderId="0" xfId="0" applyNumberFormat="1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0" fontId="28" fillId="0" borderId="0" xfId="1" applyFont="1" applyAlignment="1">
      <alignment vertical="center"/>
    </xf>
    <xf numFmtId="0" fontId="28" fillId="0" borderId="0" xfId="1" applyFont="1" applyFill="1" applyAlignment="1">
      <alignment vertical="center"/>
    </xf>
    <xf numFmtId="0" fontId="14" fillId="0" borderId="0" xfId="1" applyFont="1" applyFill="1" applyAlignment="1">
      <alignment vertical="center"/>
    </xf>
    <xf numFmtId="0" fontId="26" fillId="0" borderId="0" xfId="0" applyFont="1" applyFill="1" applyAlignment="1">
      <alignment vertical="center"/>
    </xf>
    <xf numFmtId="0" fontId="26" fillId="0" borderId="0" xfId="0" applyFont="1" applyAlignment="1">
      <alignment vertical="center"/>
    </xf>
    <xf numFmtId="0" fontId="28" fillId="0" borderId="0" xfId="1" applyFont="1" applyFill="1" applyAlignment="1" applyProtection="1">
      <alignment vertical="center"/>
    </xf>
    <xf numFmtId="0" fontId="28" fillId="0" borderId="0" xfId="1" applyFont="1" applyFill="1" applyAlignment="1">
      <alignment vertical="center" wrapText="1"/>
    </xf>
    <xf numFmtId="0" fontId="28" fillId="0" borderId="0" xfId="1" applyFont="1" applyAlignment="1" applyProtection="1">
      <alignment vertical="center"/>
    </xf>
    <xf numFmtId="0" fontId="28" fillId="0" borderId="0" xfId="1" applyFont="1" applyFill="1" applyAlignment="1" applyProtection="1">
      <alignment horizontal="right" vertical="center"/>
      <protection locked="0"/>
    </xf>
    <xf numFmtId="0" fontId="26" fillId="0" borderId="0" xfId="0" applyFont="1" applyAlignment="1">
      <alignment horizontal="center" vertical="center"/>
    </xf>
    <xf numFmtId="0" fontId="14" fillId="0" borderId="0" xfId="1" applyFont="1" applyAlignment="1">
      <alignment vertical="center" wrapText="1"/>
    </xf>
    <xf numFmtId="0" fontId="14" fillId="0" borderId="0" xfId="1" applyFont="1" applyBorder="1" applyAlignment="1">
      <alignment vertical="center" wrapText="1"/>
    </xf>
    <xf numFmtId="0" fontId="0" fillId="0" borderId="0" xfId="0" applyFont="1" applyAlignment="1">
      <alignment vertical="center" wrapText="1"/>
    </xf>
    <xf numFmtId="2" fontId="6" fillId="0" borderId="0" xfId="0" applyNumberFormat="1" applyFont="1" applyBorder="1" applyAlignment="1">
      <alignment vertical="center" wrapText="1"/>
    </xf>
    <xf numFmtId="0" fontId="0" fillId="0" borderId="0" xfId="0" applyFont="1" applyBorder="1" applyAlignment="1">
      <alignment vertical="center"/>
    </xf>
    <xf numFmtId="0" fontId="32" fillId="0" borderId="0" xfId="1" applyFont="1" applyAlignment="1">
      <alignment vertical="center"/>
    </xf>
    <xf numFmtId="0" fontId="32" fillId="0" borderId="0" xfId="1" applyFont="1" applyFill="1" applyAlignment="1">
      <alignment vertical="center"/>
    </xf>
    <xf numFmtId="0" fontId="10" fillId="0" borderId="0" xfId="0" applyFont="1" applyFill="1" applyAlignment="1">
      <alignment vertical="center"/>
    </xf>
    <xf numFmtId="0" fontId="10" fillId="0" borderId="0" xfId="0" applyFont="1" applyAlignment="1">
      <alignment vertical="center"/>
    </xf>
    <xf numFmtId="0" fontId="32" fillId="0" borderId="0" xfId="1" applyFont="1" applyAlignment="1" applyProtection="1">
      <alignment vertical="center"/>
      <protection locked="0"/>
    </xf>
    <xf numFmtId="0" fontId="7" fillId="0" borderId="44" xfId="0" applyFont="1" applyBorder="1" applyAlignment="1">
      <alignment vertical="center"/>
    </xf>
    <xf numFmtId="0" fontId="10" fillId="0" borderId="8" xfId="0" applyFont="1" applyBorder="1" applyAlignment="1">
      <alignment vertical="center"/>
    </xf>
    <xf numFmtId="0" fontId="32" fillId="0" borderId="0" xfId="1" applyFont="1" applyFill="1" applyBorder="1" applyAlignment="1">
      <alignment vertical="center"/>
    </xf>
    <xf numFmtId="0" fontId="32" fillId="0" borderId="0" xfId="1" applyFont="1" applyFill="1" applyBorder="1" applyAlignment="1">
      <alignment vertical="center" wrapText="1"/>
    </xf>
    <xf numFmtId="0" fontId="32" fillId="0" borderId="0" xfId="1" applyFont="1" applyFill="1" applyAlignment="1">
      <alignment vertical="center" wrapText="1"/>
    </xf>
    <xf numFmtId="0" fontId="29" fillId="0" borderId="45" xfId="1" applyFont="1" applyBorder="1" applyAlignment="1">
      <alignment vertical="center"/>
    </xf>
    <xf numFmtId="0" fontId="10" fillId="0" borderId="10" xfId="0" applyFont="1" applyBorder="1" applyAlignment="1">
      <alignment vertical="center"/>
    </xf>
    <xf numFmtId="0" fontId="29" fillId="0" borderId="0" xfId="1" applyFont="1" applyFill="1" applyBorder="1" applyAlignment="1">
      <alignment vertical="center"/>
    </xf>
    <xf numFmtId="0" fontId="32" fillId="0" borderId="0" xfId="1" applyFont="1" applyFill="1" applyBorder="1" applyAlignment="1" applyProtection="1">
      <alignment horizontal="right" vertical="center"/>
      <protection locked="0"/>
    </xf>
    <xf numFmtId="0" fontId="29" fillId="0" borderId="1" xfId="1" applyFont="1" applyFill="1" applyBorder="1" applyAlignment="1" applyProtection="1">
      <alignment horizontal="right" vertical="center"/>
      <protection locked="0"/>
    </xf>
    <xf numFmtId="0" fontId="29" fillId="0" borderId="47" xfId="1" applyFont="1" applyFill="1" applyBorder="1" applyAlignment="1">
      <alignment vertical="center"/>
    </xf>
    <xf numFmtId="0" fontId="32" fillId="0" borderId="1" xfId="1" applyFont="1" applyFill="1" applyBorder="1" applyAlignment="1" applyProtection="1">
      <alignment horizontal="right" vertical="center"/>
    </xf>
    <xf numFmtId="0" fontId="29" fillId="0" borderId="1" xfId="1" applyFont="1" applyFill="1" applyBorder="1" applyAlignment="1" applyProtection="1">
      <alignment horizontal="left" vertical="center"/>
      <protection locked="0"/>
    </xf>
    <xf numFmtId="0" fontId="32" fillId="0" borderId="1" xfId="1" applyFont="1" applyFill="1" applyBorder="1" applyAlignment="1" applyProtection="1">
      <alignment vertical="center"/>
      <protection locked="0"/>
    </xf>
    <xf numFmtId="0" fontId="29" fillId="0" borderId="1" xfId="1" applyFont="1" applyFill="1" applyBorder="1" applyAlignment="1" applyProtection="1">
      <alignment vertical="center"/>
      <protection locked="0"/>
    </xf>
    <xf numFmtId="0" fontId="32" fillId="0" borderId="1" xfId="1" applyFont="1" applyFill="1" applyBorder="1" applyAlignment="1" applyProtection="1">
      <alignment vertical="center"/>
    </xf>
    <xf numFmtId="0" fontId="37" fillId="0" borderId="0" xfId="1" applyFont="1" applyAlignment="1">
      <alignment horizontal="left" vertical="center"/>
    </xf>
    <xf numFmtId="0" fontId="27" fillId="0" borderId="0" xfId="0" applyFont="1" applyFill="1" applyAlignment="1">
      <alignment vertical="center"/>
    </xf>
    <xf numFmtId="0" fontId="29" fillId="0" borderId="0" xfId="1" applyFont="1" applyFill="1" applyBorder="1" applyAlignment="1" applyProtection="1">
      <alignment vertical="center"/>
      <protection locked="0"/>
    </xf>
    <xf numFmtId="0" fontId="32" fillId="0" borderId="0" xfId="1" applyFont="1" applyFill="1" applyBorder="1" applyAlignment="1" applyProtection="1">
      <alignment vertical="center"/>
    </xf>
    <xf numFmtId="0" fontId="6" fillId="0" borderId="37" xfId="0" applyFont="1" applyBorder="1" applyAlignment="1">
      <alignment horizontal="center" vertical="center" wrapText="1"/>
    </xf>
    <xf numFmtId="0" fontId="6" fillId="0" borderId="38" xfId="0" applyFont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center" wrapText="1"/>
    </xf>
    <xf numFmtId="164" fontId="42" fillId="0" borderId="40" xfId="0" applyNumberFormat="1" applyFont="1" applyBorder="1" applyAlignment="1">
      <alignment horizontal="center" vertical="center" wrapText="1"/>
    </xf>
    <xf numFmtId="2" fontId="42" fillId="0" borderId="24" xfId="0" applyNumberFormat="1" applyFont="1" applyBorder="1" applyAlignment="1">
      <alignment horizontal="center" vertical="center" wrapText="1"/>
    </xf>
    <xf numFmtId="0" fontId="42" fillId="0" borderId="28" xfId="0" applyFont="1" applyBorder="1" applyAlignment="1">
      <alignment horizontal="center" vertical="center" wrapText="1"/>
    </xf>
    <xf numFmtId="0" fontId="43" fillId="0" borderId="1" xfId="1" applyFont="1" applyFill="1" applyBorder="1" applyAlignment="1">
      <alignment horizontal="left" vertical="center"/>
    </xf>
    <xf numFmtId="0" fontId="19" fillId="0" borderId="1" xfId="1" applyFont="1" applyFill="1" applyBorder="1" applyAlignment="1" applyProtection="1">
      <alignment horizontal="right" vertical="center"/>
    </xf>
    <xf numFmtId="0" fontId="4" fillId="0" borderId="1" xfId="1" applyFont="1" applyFill="1" applyBorder="1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14" fillId="0" borderId="0" xfId="1" applyFont="1" applyFill="1" applyAlignment="1" applyProtection="1">
      <alignment vertical="center"/>
    </xf>
    <xf numFmtId="0" fontId="0" fillId="0" borderId="0" xfId="0" applyFont="1" applyFill="1" applyAlignment="1" applyProtection="1">
      <alignment vertical="center"/>
    </xf>
    <xf numFmtId="0" fontId="4" fillId="0" borderId="0" xfId="1" applyFont="1" applyAlignment="1" applyProtection="1">
      <alignment horizontal="centerContinuous" vertical="center"/>
    </xf>
    <xf numFmtId="0" fontId="16" fillId="0" borderId="0" xfId="1" applyFont="1" applyAlignment="1" applyProtection="1">
      <alignment horizontal="left" vertical="center"/>
    </xf>
    <xf numFmtId="0" fontId="16" fillId="0" borderId="0" xfId="1" applyFont="1" applyAlignment="1" applyProtection="1">
      <alignment horizontal="centerContinuous" vertical="center"/>
    </xf>
    <xf numFmtId="0" fontId="18" fillId="0" borderId="1" xfId="1" applyFont="1" applyFill="1" applyBorder="1" applyAlignment="1" applyProtection="1">
      <alignment vertical="center"/>
    </xf>
    <xf numFmtId="0" fontId="18" fillId="0" borderId="1" xfId="1" applyFont="1" applyFill="1" applyBorder="1" applyAlignment="1" applyProtection="1">
      <alignment horizontal="right" vertical="center"/>
    </xf>
    <xf numFmtId="0" fontId="18" fillId="0" borderId="1" xfId="1" applyFont="1" applyFill="1" applyBorder="1" applyAlignment="1" applyProtection="1">
      <alignment horizontal="left" vertical="center"/>
    </xf>
    <xf numFmtId="0" fontId="17" fillId="0" borderId="0" xfId="1" applyFont="1" applyAlignment="1" applyProtection="1">
      <alignment horizontal="left" vertical="center"/>
    </xf>
    <xf numFmtId="165" fontId="17" fillId="0" borderId="0" xfId="1" applyNumberFormat="1" applyFont="1" applyFill="1" applyAlignment="1" applyProtection="1">
      <alignment horizontal="center" vertical="center"/>
    </xf>
    <xf numFmtId="0" fontId="8" fillId="0" borderId="44" xfId="0" applyFont="1" applyBorder="1" applyAlignment="1" applyProtection="1">
      <alignment vertical="center"/>
    </xf>
    <xf numFmtId="0" fontId="23" fillId="0" borderId="8" xfId="0" applyFont="1" applyBorder="1" applyAlignment="1" applyProtection="1">
      <alignment vertical="center"/>
    </xf>
    <xf numFmtId="0" fontId="4" fillId="0" borderId="0" xfId="1" applyFont="1" applyFill="1" applyBorder="1" applyAlignment="1" applyProtection="1">
      <alignment vertical="center"/>
    </xf>
    <xf numFmtId="0" fontId="4" fillId="0" borderId="0" xfId="1" applyFont="1" applyFill="1" applyBorder="1" applyAlignment="1" applyProtection="1">
      <alignment vertical="center" wrapText="1"/>
    </xf>
    <xf numFmtId="0" fontId="4" fillId="0" borderId="0" xfId="1" applyFont="1" applyFill="1" applyAlignment="1" applyProtection="1">
      <alignment vertical="center" wrapText="1"/>
    </xf>
    <xf numFmtId="0" fontId="21" fillId="0" borderId="45" xfId="1" applyFont="1" applyBorder="1" applyAlignment="1" applyProtection="1">
      <alignment vertical="center"/>
    </xf>
    <xf numFmtId="0" fontId="23" fillId="0" borderId="10" xfId="0" applyFont="1" applyBorder="1" applyAlignment="1" applyProtection="1">
      <alignment vertical="center"/>
    </xf>
    <xf numFmtId="0" fontId="18" fillId="0" borderId="0" xfId="1" applyFont="1" applyFill="1" applyBorder="1" applyAlignment="1" applyProtection="1">
      <alignment vertical="center"/>
    </xf>
    <xf numFmtId="0" fontId="4" fillId="0" borderId="0" xfId="1" applyFont="1" applyFill="1" applyBorder="1" applyAlignment="1" applyProtection="1">
      <alignment horizontal="right" vertical="center"/>
    </xf>
    <xf numFmtId="0" fontId="4" fillId="0" borderId="0" xfId="0" applyFont="1" applyAlignment="1" applyProtection="1">
      <alignment vertical="center"/>
    </xf>
    <xf numFmtId="0" fontId="18" fillId="0" borderId="0" xfId="1" applyFont="1" applyFill="1" applyAlignment="1" applyProtection="1">
      <alignment vertical="center"/>
    </xf>
    <xf numFmtId="0" fontId="4" fillId="0" borderId="0" xfId="1" applyFont="1" applyFill="1" applyAlignment="1" applyProtection="1">
      <alignment horizontal="right" vertical="center"/>
    </xf>
    <xf numFmtId="0" fontId="22" fillId="0" borderId="0" xfId="1" applyFont="1" applyAlignment="1" applyProtection="1">
      <alignment vertical="center"/>
    </xf>
    <xf numFmtId="0" fontId="22" fillId="0" borderId="0" xfId="1" applyFont="1" applyBorder="1" applyAlignment="1" applyProtection="1">
      <alignment vertical="center"/>
    </xf>
    <xf numFmtId="0" fontId="4" fillId="0" borderId="0" xfId="0" applyFont="1" applyBorder="1" applyAlignment="1" applyProtection="1">
      <alignment vertical="center"/>
    </xf>
    <xf numFmtId="0" fontId="18" fillId="0" borderId="0" xfId="1" applyFont="1" applyBorder="1" applyAlignment="1" applyProtection="1">
      <alignment horizontal="center" vertical="center" wrapText="1"/>
    </xf>
    <xf numFmtId="0" fontId="4" fillId="0" borderId="0" xfId="1" applyFont="1" applyBorder="1" applyAlignment="1" applyProtection="1">
      <alignment horizontal="center" vertical="center" wrapText="1"/>
    </xf>
    <xf numFmtId="0" fontId="4" fillId="0" borderId="0" xfId="1" applyFont="1" applyBorder="1" applyAlignment="1" applyProtection="1">
      <alignment vertical="center"/>
    </xf>
    <xf numFmtId="0" fontId="4" fillId="0" borderId="0" xfId="1" applyFont="1" applyBorder="1" applyAlignment="1" applyProtection="1">
      <alignment vertical="center" wrapText="1"/>
    </xf>
    <xf numFmtId="0" fontId="0" fillId="0" borderId="0" xfId="0" applyFont="1" applyAlignment="1" applyProtection="1">
      <alignment horizontal="center" vertical="center"/>
    </xf>
    <xf numFmtId="0" fontId="22" fillId="0" borderId="0" xfId="1" applyFont="1" applyAlignment="1" applyProtection="1">
      <alignment vertical="center" wrapText="1"/>
    </xf>
    <xf numFmtId="0" fontId="22" fillId="0" borderId="0" xfId="1" applyFont="1" applyBorder="1" applyAlignment="1" applyProtection="1">
      <alignment vertical="center" wrapText="1"/>
    </xf>
    <xf numFmtId="0" fontId="22" fillId="0" borderId="26" xfId="1" applyFont="1" applyBorder="1" applyAlignment="1" applyProtection="1">
      <alignment vertical="center" wrapText="1"/>
    </xf>
    <xf numFmtId="0" fontId="4" fillId="2" borderId="47" xfId="1" applyFont="1" applyFill="1" applyBorder="1" applyAlignment="1" applyProtection="1">
      <alignment horizontal="center" vertical="center" wrapText="1"/>
    </xf>
    <xf numFmtId="0" fontId="24" fillId="2" borderId="47" xfId="1" applyFont="1" applyFill="1" applyBorder="1" applyAlignment="1" applyProtection="1">
      <alignment horizontal="center" vertical="center" wrapText="1"/>
    </xf>
    <xf numFmtId="0" fontId="4" fillId="0" borderId="1" xfId="1" applyFont="1" applyBorder="1" applyAlignment="1" applyProtection="1">
      <alignment horizontal="center" vertical="center"/>
    </xf>
    <xf numFmtId="0" fontId="4" fillId="0" borderId="0" xfId="1" applyFont="1" applyBorder="1" applyAlignment="1" applyProtection="1">
      <alignment horizontal="left" vertical="center"/>
    </xf>
    <xf numFmtId="0" fontId="4" fillId="0" borderId="0" xfId="1" applyFont="1" applyBorder="1" applyAlignment="1" applyProtection="1">
      <alignment horizontal="left" vertical="center" wrapText="1"/>
    </xf>
    <xf numFmtId="0" fontId="0" fillId="0" borderId="1" xfId="0" applyFont="1" applyBorder="1" applyAlignment="1" applyProtection="1">
      <alignment horizontal="center" vertical="center"/>
    </xf>
    <xf numFmtId="164" fontId="0" fillId="0" borderId="1" xfId="0" applyNumberFormat="1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164" fontId="4" fillId="0" borderId="1" xfId="0" applyNumberFormat="1" applyFont="1" applyBorder="1" applyAlignment="1" applyProtection="1">
      <alignment horizontal="center" vertical="center"/>
    </xf>
    <xf numFmtId="0" fontId="11" fillId="0" borderId="0" xfId="0" applyFont="1" applyAlignment="1" applyProtection="1">
      <alignment vertical="center"/>
    </xf>
    <xf numFmtId="0" fontId="0" fillId="0" borderId="0" xfId="0" applyFont="1" applyAlignment="1" applyProtection="1">
      <alignment horizontal="right" vertical="center"/>
    </xf>
    <xf numFmtId="2" fontId="0" fillId="0" borderId="0" xfId="0" applyNumberFormat="1" applyFont="1" applyAlignment="1" applyProtection="1">
      <alignment vertical="center"/>
    </xf>
    <xf numFmtId="0" fontId="9" fillId="0" borderId="0" xfId="0" applyFont="1" applyAlignment="1" applyProtection="1">
      <alignment vertical="center"/>
    </xf>
    <xf numFmtId="0" fontId="0" fillId="0" borderId="35" xfId="0" applyFont="1" applyBorder="1" applyAlignment="1" applyProtection="1">
      <alignment vertical="center"/>
    </xf>
    <xf numFmtId="2" fontId="0" fillId="0" borderId="35" xfId="0" applyNumberFormat="1" applyFont="1" applyBorder="1" applyAlignment="1" applyProtection="1">
      <alignment vertical="center"/>
    </xf>
    <xf numFmtId="0" fontId="8" fillId="0" borderId="35" xfId="0" applyFont="1" applyBorder="1" applyAlignment="1" applyProtection="1">
      <alignment horizontal="center" vertical="center"/>
    </xf>
    <xf numFmtId="0" fontId="1" fillId="0" borderId="36" xfId="0" applyFont="1" applyBorder="1" applyAlignment="1" applyProtection="1">
      <alignment vertical="center"/>
    </xf>
    <xf numFmtId="0" fontId="1" fillId="0" borderId="40" xfId="0" applyFont="1" applyBorder="1" applyAlignment="1" applyProtection="1">
      <alignment horizontal="center" vertical="center"/>
    </xf>
    <xf numFmtId="0" fontId="1" fillId="0" borderId="38" xfId="0" applyFont="1" applyBorder="1" applyAlignment="1" applyProtection="1">
      <alignment horizontal="center" vertical="center"/>
    </xf>
    <xf numFmtId="0" fontId="1" fillId="0" borderId="39" xfId="0" applyFont="1" applyBorder="1" applyAlignment="1" applyProtection="1">
      <alignment horizontal="center" vertical="center"/>
    </xf>
    <xf numFmtId="164" fontId="0" fillId="0" borderId="40" xfId="0" applyNumberFormat="1" applyFont="1" applyBorder="1" applyAlignment="1" applyProtection="1">
      <alignment horizontal="center" vertical="center"/>
    </xf>
    <xf numFmtId="2" fontId="0" fillId="0" borderId="24" xfId="0" applyNumberFormat="1" applyFont="1" applyBorder="1" applyAlignment="1" applyProtection="1">
      <alignment horizontal="center" vertical="center"/>
    </xf>
    <xf numFmtId="0" fontId="0" fillId="0" borderId="28" xfId="0" applyFont="1" applyBorder="1" applyAlignment="1" applyProtection="1">
      <alignment horizontal="center" vertical="center"/>
    </xf>
    <xf numFmtId="2" fontId="6" fillId="0" borderId="0" xfId="0" applyNumberFormat="1" applyFont="1" applyBorder="1" applyAlignment="1" applyProtection="1">
      <alignment vertical="center" wrapText="1"/>
    </xf>
    <xf numFmtId="0" fontId="0" fillId="0" borderId="0" xfId="0" applyFont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 wrapText="1"/>
    </xf>
    <xf numFmtId="0" fontId="0" fillId="0" borderId="0" xfId="0" applyFont="1" applyFill="1" applyBorder="1" applyAlignment="1" applyProtection="1">
      <alignment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horizontal="center" vertical="center"/>
    </xf>
    <xf numFmtId="2" fontId="0" fillId="0" borderId="0" xfId="0" applyNumberFormat="1" applyFont="1" applyFill="1" applyBorder="1" applyAlignment="1" applyProtection="1">
      <alignment vertical="center"/>
    </xf>
    <xf numFmtId="0" fontId="9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center" vertical="center"/>
    </xf>
    <xf numFmtId="164" fontId="0" fillId="0" borderId="0" xfId="0" applyNumberFormat="1" applyFont="1" applyFill="1" applyBorder="1" applyAlignment="1" applyProtection="1">
      <alignment horizontal="center" vertical="center"/>
    </xf>
    <xf numFmtId="2" fontId="0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vertical="center" wrapText="1"/>
    </xf>
    <xf numFmtId="0" fontId="10" fillId="0" borderId="0" xfId="0" applyFont="1" applyFill="1" applyBorder="1" applyAlignment="1" applyProtection="1">
      <alignment vertical="center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4" fillId="3" borderId="47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/>
    </xf>
    <xf numFmtId="0" fontId="3" fillId="0" borderId="1" xfId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6" xfId="1" applyFont="1" applyFill="1" applyBorder="1" applyAlignment="1" applyProtection="1">
      <alignment horizontal="left" vertical="center"/>
    </xf>
    <xf numFmtId="0" fontId="4" fillId="0" borderId="4" xfId="1" applyFont="1" applyFill="1" applyBorder="1" applyAlignment="1" applyProtection="1">
      <alignment horizontal="left" vertical="center"/>
    </xf>
    <xf numFmtId="0" fontId="4" fillId="0" borderId="5" xfId="1" applyFont="1" applyFill="1" applyBorder="1" applyAlignment="1" applyProtection="1">
      <alignment horizontal="left" vertical="center"/>
    </xf>
    <xf numFmtId="2" fontId="45" fillId="3" borderId="47" xfId="0" applyNumberFormat="1" applyFont="1" applyFill="1" applyBorder="1" applyAlignment="1" applyProtection="1">
      <alignment horizontal="center" vertical="center"/>
      <protection locked="0"/>
    </xf>
    <xf numFmtId="2" fontId="45" fillId="3" borderId="2" xfId="0" applyNumberFormat="1" applyFont="1" applyFill="1" applyBorder="1" applyAlignment="1" applyProtection="1">
      <alignment horizontal="center" vertical="center"/>
      <protection locked="0"/>
    </xf>
    <xf numFmtId="2" fontId="45" fillId="3" borderId="1" xfId="0" applyNumberFormat="1" applyFont="1" applyFill="1" applyBorder="1" applyAlignment="1" applyProtection="1">
      <alignment horizontal="center" vertical="center"/>
      <protection locked="0"/>
    </xf>
    <xf numFmtId="2" fontId="45" fillId="3" borderId="3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ont="1" applyFill="1" applyBorder="1" applyAlignment="1" applyProtection="1">
      <alignment horizontal="center" vertical="center"/>
      <protection locked="0"/>
    </xf>
    <xf numFmtId="0" fontId="18" fillId="0" borderId="18" xfId="1" applyFont="1" applyBorder="1" applyAlignment="1" applyProtection="1">
      <alignment horizontal="center" vertical="center" wrapText="1"/>
    </xf>
    <xf numFmtId="0" fontId="18" fillId="0" borderId="16" xfId="1" applyFont="1" applyBorder="1" applyAlignment="1" applyProtection="1">
      <alignment horizontal="center" vertical="center" wrapText="1"/>
    </xf>
    <xf numFmtId="0" fontId="18" fillId="0" borderId="26" xfId="1" applyFont="1" applyBorder="1" applyAlignment="1" applyProtection="1">
      <alignment horizontal="center" vertical="center" wrapText="1"/>
    </xf>
    <xf numFmtId="0" fontId="18" fillId="0" borderId="23" xfId="1" applyFont="1" applyBorder="1" applyAlignment="1" applyProtection="1">
      <alignment horizontal="center" vertical="center" wrapText="1"/>
    </xf>
    <xf numFmtId="0" fontId="18" fillId="0" borderId="17" xfId="1" applyFont="1" applyBorder="1" applyAlignment="1" applyProtection="1">
      <alignment horizontal="center" vertical="center" wrapText="1"/>
    </xf>
    <xf numFmtId="0" fontId="18" fillId="0" borderId="19" xfId="1" applyFont="1" applyBorder="1" applyAlignment="1" applyProtection="1">
      <alignment horizontal="center" vertical="center" wrapText="1"/>
    </xf>
    <xf numFmtId="0" fontId="18" fillId="0" borderId="25" xfId="1" applyFont="1" applyBorder="1" applyAlignment="1" applyProtection="1">
      <alignment horizontal="center" vertical="center" wrapText="1"/>
    </xf>
    <xf numFmtId="0" fontId="18" fillId="0" borderId="27" xfId="1" applyFont="1" applyBorder="1" applyAlignment="1" applyProtection="1">
      <alignment horizontal="center" vertical="center" wrapText="1"/>
    </xf>
    <xf numFmtId="0" fontId="18" fillId="0" borderId="20" xfId="1" applyFont="1" applyBorder="1" applyAlignment="1" applyProtection="1">
      <alignment horizontal="center" vertical="center"/>
    </xf>
    <xf numFmtId="0" fontId="18" fillId="0" borderId="7" xfId="1" applyFont="1" applyBorder="1" applyAlignment="1" applyProtection="1">
      <alignment horizontal="center" vertical="center"/>
    </xf>
    <xf numFmtId="0" fontId="18" fillId="0" borderId="13" xfId="1" applyFont="1" applyBorder="1" applyAlignment="1" applyProtection="1">
      <alignment horizontal="center" vertical="center"/>
    </xf>
    <xf numFmtId="0" fontId="18" fillId="0" borderId="1" xfId="1" applyFont="1" applyBorder="1" applyAlignment="1" applyProtection="1">
      <alignment horizontal="center" vertical="center"/>
    </xf>
    <xf numFmtId="2" fontId="4" fillId="0" borderId="14" xfId="1" applyNumberFormat="1" applyFont="1" applyBorder="1" applyAlignment="1" applyProtection="1">
      <alignment horizontal="center" vertical="center"/>
    </xf>
    <xf numFmtId="2" fontId="4" fillId="0" borderId="3" xfId="1" applyNumberFormat="1" applyFont="1" applyBorder="1" applyAlignment="1" applyProtection="1">
      <alignment horizontal="center" vertical="center"/>
    </xf>
    <xf numFmtId="165" fontId="17" fillId="3" borderId="1" xfId="1" applyNumberFormat="1" applyFont="1" applyFill="1" applyBorder="1" applyAlignment="1" applyProtection="1">
      <alignment horizontal="center" vertical="center"/>
      <protection locked="0"/>
    </xf>
    <xf numFmtId="0" fontId="23" fillId="0" borderId="43" xfId="0" applyFont="1" applyBorder="1" applyAlignment="1" applyProtection="1">
      <alignment horizontal="left" vertical="center"/>
    </xf>
    <xf numFmtId="0" fontId="23" fillId="0" borderId="44" xfId="0" applyFont="1" applyBorder="1" applyAlignment="1" applyProtection="1">
      <alignment horizontal="left" vertical="center"/>
    </xf>
    <xf numFmtId="0" fontId="18" fillId="0" borderId="2" xfId="1" applyFont="1" applyBorder="1" applyAlignment="1" applyProtection="1">
      <alignment horizontal="center" vertical="center" wrapText="1"/>
    </xf>
    <xf numFmtId="0" fontId="18" fillId="0" borderId="11" xfId="1" applyFont="1" applyBorder="1" applyAlignment="1" applyProtection="1">
      <alignment horizontal="center" vertical="center" wrapText="1"/>
    </xf>
    <xf numFmtId="0" fontId="18" fillId="0" borderId="1" xfId="1" applyFont="1" applyBorder="1" applyAlignment="1" applyProtection="1">
      <alignment horizontal="center" vertical="center" wrapText="1"/>
    </xf>
    <xf numFmtId="0" fontId="18" fillId="0" borderId="51" xfId="1" applyFont="1" applyBorder="1" applyAlignment="1" applyProtection="1">
      <alignment horizontal="center" vertical="center" wrapText="1"/>
    </xf>
    <xf numFmtId="2" fontId="4" fillId="3" borderId="6" xfId="1" applyNumberFormat="1" applyFont="1" applyFill="1" applyBorder="1" applyAlignment="1" applyProtection="1">
      <alignment horizontal="center" vertical="center"/>
      <protection locked="0"/>
    </xf>
    <xf numFmtId="2" fontId="4" fillId="3" borderId="46" xfId="1" applyNumberFormat="1" applyFont="1" applyFill="1" applyBorder="1" applyAlignment="1" applyProtection="1">
      <alignment horizontal="center" vertical="center"/>
      <protection locked="0"/>
    </xf>
    <xf numFmtId="2" fontId="4" fillId="3" borderId="29" xfId="1" applyNumberFormat="1" applyFont="1" applyFill="1" applyBorder="1" applyAlignment="1" applyProtection="1">
      <alignment horizontal="center" vertical="center"/>
      <protection locked="0"/>
    </xf>
    <xf numFmtId="2" fontId="4" fillId="3" borderId="30" xfId="1" applyNumberFormat="1" applyFont="1" applyFill="1" applyBorder="1" applyAlignment="1" applyProtection="1">
      <alignment horizontal="center" vertical="center"/>
      <protection locked="0"/>
    </xf>
    <xf numFmtId="2" fontId="4" fillId="3" borderId="9" xfId="1" applyNumberFormat="1" applyFont="1" applyFill="1" applyBorder="1" applyAlignment="1" applyProtection="1">
      <alignment horizontal="center" vertical="center"/>
      <protection locked="0"/>
    </xf>
    <xf numFmtId="2" fontId="4" fillId="3" borderId="56" xfId="1" applyNumberFormat="1" applyFont="1" applyFill="1" applyBorder="1" applyAlignment="1" applyProtection="1">
      <alignment horizontal="center" vertical="center"/>
      <protection locked="0"/>
    </xf>
    <xf numFmtId="0" fontId="17" fillId="0" borderId="6" xfId="1" applyFont="1" applyBorder="1" applyAlignment="1" applyProtection="1">
      <alignment horizontal="center" vertical="center"/>
    </xf>
    <xf numFmtId="0" fontId="17" fillId="0" borderId="5" xfId="1" applyFont="1" applyBorder="1" applyAlignment="1" applyProtection="1">
      <alignment horizontal="center" vertical="center"/>
    </xf>
    <xf numFmtId="0" fontId="4" fillId="0" borderId="1" xfId="1" applyFont="1" applyBorder="1" applyAlignment="1" applyProtection="1">
      <alignment horizontal="center" vertical="center" wrapText="1"/>
    </xf>
    <xf numFmtId="0" fontId="4" fillId="0" borderId="1" xfId="1" applyFont="1" applyBorder="1" applyAlignment="1" applyProtection="1">
      <alignment horizontal="center" vertical="center"/>
    </xf>
    <xf numFmtId="2" fontId="4" fillId="0" borderId="13" xfId="1" applyNumberFormat="1" applyFont="1" applyBorder="1" applyAlignment="1" applyProtection="1">
      <alignment horizontal="center" vertical="center"/>
    </xf>
    <xf numFmtId="2" fontId="4" fillId="0" borderId="1" xfId="1" applyNumberFormat="1" applyFont="1" applyBorder="1" applyAlignment="1" applyProtection="1">
      <alignment horizontal="center" vertical="center"/>
    </xf>
    <xf numFmtId="2" fontId="4" fillId="3" borderId="5" xfId="1" applyNumberFormat="1" applyFont="1" applyFill="1" applyBorder="1" applyAlignment="1" applyProtection="1">
      <alignment horizontal="center" vertical="center"/>
      <protection locked="0"/>
    </xf>
    <xf numFmtId="2" fontId="4" fillId="3" borderId="34" xfId="1" applyNumberFormat="1" applyFont="1" applyFill="1" applyBorder="1" applyAlignment="1" applyProtection="1">
      <alignment horizontal="center" vertical="center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3" borderId="3" xfId="0" applyFont="1" applyFill="1" applyBorder="1" applyAlignment="1" applyProtection="1">
      <alignment horizontal="center" vertical="center"/>
      <protection locked="0"/>
    </xf>
    <xf numFmtId="164" fontId="18" fillId="0" borderId="6" xfId="1" applyNumberFormat="1" applyFont="1" applyBorder="1" applyAlignment="1" applyProtection="1">
      <alignment horizontal="center" vertical="center" wrapText="1"/>
    </xf>
    <xf numFmtId="164" fontId="18" fillId="0" borderId="5" xfId="1" applyNumberFormat="1" applyFont="1" applyBorder="1" applyAlignment="1" applyProtection="1">
      <alignment horizontal="center" vertical="center" wrapText="1"/>
    </xf>
    <xf numFmtId="2" fontId="4" fillId="3" borderId="43" xfId="1" applyNumberFormat="1" applyFont="1" applyFill="1" applyBorder="1" applyAlignment="1" applyProtection="1">
      <alignment horizontal="center" vertical="center"/>
      <protection locked="0"/>
    </xf>
    <xf numFmtId="2" fontId="4" fillId="3" borderId="55" xfId="1" applyNumberFormat="1" applyFont="1" applyFill="1" applyBorder="1" applyAlignment="1" applyProtection="1">
      <alignment horizontal="center" vertical="center"/>
      <protection locked="0"/>
    </xf>
    <xf numFmtId="2" fontId="4" fillId="3" borderId="31" xfId="1" applyNumberFormat="1" applyFont="1" applyFill="1" applyBorder="1" applyAlignment="1" applyProtection="1">
      <alignment horizontal="center" vertical="center"/>
      <protection locked="0"/>
    </xf>
    <xf numFmtId="2" fontId="4" fillId="3" borderId="32" xfId="1" applyNumberFormat="1" applyFont="1" applyFill="1" applyBorder="1" applyAlignment="1" applyProtection="1">
      <alignment horizontal="center" vertical="center"/>
      <protection locked="0"/>
    </xf>
    <xf numFmtId="2" fontId="45" fillId="3" borderId="7" xfId="0" applyNumberFormat="1" applyFont="1" applyFill="1" applyBorder="1" applyAlignment="1" applyProtection="1">
      <alignment horizontal="center" vertical="center"/>
      <protection locked="0"/>
    </xf>
    <xf numFmtId="0" fontId="4" fillId="0" borderId="0" xfId="1" applyFont="1" applyBorder="1" applyAlignment="1" applyProtection="1">
      <alignment horizontal="left" vertical="center" wrapText="1"/>
    </xf>
    <xf numFmtId="2" fontId="4" fillId="3" borderId="33" xfId="1" applyNumberFormat="1" applyFont="1" applyFill="1" applyBorder="1" applyAlignment="1" applyProtection="1">
      <alignment horizontal="center" vertical="center"/>
      <protection locked="0"/>
    </xf>
    <xf numFmtId="2" fontId="4" fillId="3" borderId="10" xfId="1" applyNumberFormat="1" applyFont="1" applyFill="1" applyBorder="1" applyAlignment="1" applyProtection="1">
      <alignment horizontal="center" vertical="center"/>
      <protection locked="0"/>
    </xf>
    <xf numFmtId="2" fontId="4" fillId="0" borderId="49" xfId="1" applyNumberFormat="1" applyFont="1" applyFill="1" applyBorder="1" applyAlignment="1" applyProtection="1">
      <alignment horizontal="center" vertical="center" wrapText="1"/>
    </xf>
    <xf numFmtId="2" fontId="4" fillId="0" borderId="5" xfId="1" applyNumberFormat="1" applyFont="1" applyFill="1" applyBorder="1" applyAlignment="1" applyProtection="1">
      <alignment horizontal="center" vertical="center" wrapText="1"/>
    </xf>
    <xf numFmtId="2" fontId="4" fillId="0" borderId="20" xfId="1" applyNumberFormat="1" applyFont="1" applyBorder="1" applyAlignment="1" applyProtection="1">
      <alignment horizontal="center" vertical="center"/>
    </xf>
    <xf numFmtId="2" fontId="4" fillId="0" borderId="7" xfId="1" applyNumberFormat="1" applyFont="1" applyBorder="1" applyAlignment="1" applyProtection="1">
      <alignment horizontal="center" vertical="center"/>
    </xf>
    <xf numFmtId="2" fontId="4" fillId="3" borderId="8" xfId="1" applyNumberFormat="1" applyFont="1" applyFill="1" applyBorder="1" applyAlignment="1" applyProtection="1">
      <alignment horizontal="center" vertical="center"/>
      <protection locked="0"/>
    </xf>
    <xf numFmtId="2" fontId="4" fillId="0" borderId="12" xfId="1" applyNumberFormat="1" applyFont="1" applyBorder="1" applyAlignment="1" applyProtection="1">
      <alignment horizontal="center" vertical="center"/>
    </xf>
    <xf numFmtId="2" fontId="4" fillId="0" borderId="2" xfId="1" applyNumberFormat="1" applyFont="1" applyBorder="1" applyAlignment="1" applyProtection="1">
      <alignment horizontal="center" vertical="center"/>
    </xf>
    <xf numFmtId="2" fontId="4" fillId="0" borderId="54" xfId="1" applyNumberFormat="1" applyFont="1" applyBorder="1" applyAlignment="1" applyProtection="1">
      <alignment horizontal="center" vertical="center"/>
    </xf>
    <xf numFmtId="2" fontId="4" fillId="0" borderId="47" xfId="1" applyNumberFormat="1" applyFont="1" applyBorder="1" applyAlignment="1" applyProtection="1">
      <alignment horizontal="center" vertical="center"/>
    </xf>
    <xf numFmtId="0" fontId="25" fillId="0" borderId="43" xfId="0" applyFont="1" applyBorder="1" applyAlignment="1" applyProtection="1">
      <alignment horizontal="center" vertical="center" wrapText="1"/>
    </xf>
    <xf numFmtId="0" fontId="25" fillId="0" borderId="8" xfId="0" applyFont="1" applyBorder="1" applyAlignment="1" applyProtection="1">
      <alignment horizontal="center" vertical="center" wrapText="1"/>
    </xf>
    <xf numFmtId="2" fontId="4" fillId="2" borderId="20" xfId="1" applyNumberFormat="1" applyFont="1" applyFill="1" applyBorder="1" applyAlignment="1" applyProtection="1">
      <alignment horizontal="center" vertical="center" wrapText="1"/>
    </xf>
    <xf numFmtId="2" fontId="4" fillId="2" borderId="7" xfId="1" applyNumberFormat="1" applyFont="1" applyFill="1" applyBorder="1" applyAlignment="1" applyProtection="1">
      <alignment horizontal="center" vertical="center" wrapText="1"/>
    </xf>
    <xf numFmtId="2" fontId="4" fillId="2" borderId="40" xfId="1" applyNumberFormat="1" applyFont="1" applyFill="1" applyBorder="1" applyAlignment="1" applyProtection="1">
      <alignment horizontal="center" vertical="center" wrapText="1"/>
    </xf>
    <xf numFmtId="2" fontId="4" fillId="2" borderId="24" xfId="1" applyNumberFormat="1" applyFont="1" applyFill="1" applyBorder="1" applyAlignment="1" applyProtection="1">
      <alignment horizontal="center" vertical="center" wrapText="1"/>
    </xf>
    <xf numFmtId="2" fontId="4" fillId="2" borderId="13" xfId="1" applyNumberFormat="1" applyFont="1" applyFill="1" applyBorder="1" applyAlignment="1" applyProtection="1">
      <alignment horizontal="center" vertical="center" wrapText="1"/>
    </xf>
    <xf numFmtId="2" fontId="4" fillId="2" borderId="1" xfId="1" applyNumberFormat="1" applyFont="1" applyFill="1" applyBorder="1" applyAlignment="1" applyProtection="1">
      <alignment horizontal="center" vertical="center" wrapText="1"/>
    </xf>
    <xf numFmtId="2" fontId="4" fillId="2" borderId="12" xfId="1" applyNumberFormat="1" applyFont="1" applyFill="1" applyBorder="1" applyAlignment="1" applyProtection="1">
      <alignment horizontal="center" vertical="center" wrapText="1"/>
    </xf>
    <xf numFmtId="2" fontId="4" fillId="2" borderId="2" xfId="1" applyNumberFormat="1" applyFont="1" applyFill="1" applyBorder="1" applyAlignment="1" applyProtection="1">
      <alignment horizontal="center" vertical="center" wrapText="1"/>
    </xf>
    <xf numFmtId="2" fontId="0" fillId="3" borderId="1" xfId="0" applyNumberFormat="1" applyFont="1" applyFill="1" applyBorder="1" applyAlignment="1" applyProtection="1">
      <alignment horizontal="center" vertical="center"/>
      <protection locked="0"/>
    </xf>
    <xf numFmtId="2" fontId="0" fillId="3" borderId="51" xfId="0" applyNumberFormat="1" applyFont="1" applyFill="1" applyBorder="1" applyAlignment="1" applyProtection="1">
      <alignment horizontal="center" vertical="center"/>
      <protection locked="0"/>
    </xf>
    <xf numFmtId="2" fontId="0" fillId="3" borderId="3" xfId="0" applyNumberFormat="1" applyFont="1" applyFill="1" applyBorder="1" applyAlignment="1" applyProtection="1">
      <alignment horizontal="center" vertical="center"/>
      <protection locked="0"/>
    </xf>
    <xf numFmtId="2" fontId="0" fillId="3" borderId="52" xfId="0" applyNumberFormat="1" applyFont="1" applyFill="1" applyBorder="1" applyAlignment="1" applyProtection="1">
      <alignment horizontal="center" vertical="center"/>
      <protection locked="0"/>
    </xf>
    <xf numFmtId="2" fontId="0" fillId="3" borderId="7" xfId="0" applyNumberFormat="1" applyFont="1" applyFill="1" applyBorder="1" applyAlignment="1" applyProtection="1">
      <alignment horizontal="center" vertical="center"/>
      <protection locked="0"/>
    </xf>
    <xf numFmtId="2" fontId="0" fillId="3" borderId="21" xfId="0" applyNumberFormat="1" applyFont="1" applyFill="1" applyBorder="1" applyAlignment="1" applyProtection="1">
      <alignment horizontal="center" vertical="center"/>
      <protection locked="0"/>
    </xf>
    <xf numFmtId="2" fontId="0" fillId="3" borderId="2" xfId="0" applyNumberFormat="1" applyFont="1" applyFill="1" applyBorder="1" applyAlignment="1" applyProtection="1">
      <alignment horizontal="center" vertical="center"/>
      <protection locked="0"/>
    </xf>
    <xf numFmtId="2" fontId="0" fillId="3" borderId="11" xfId="0" applyNumberFormat="1" applyFont="1" applyFill="1" applyBorder="1" applyAlignment="1" applyProtection="1">
      <alignment horizontal="center" vertical="center"/>
      <protection locked="0"/>
    </xf>
    <xf numFmtId="0" fontId="44" fillId="0" borderId="1" xfId="1" applyFont="1" applyBorder="1" applyAlignment="1" applyProtection="1">
      <alignment horizontal="center" vertical="center" wrapText="1"/>
    </xf>
    <xf numFmtId="164" fontId="0" fillId="0" borderId="1" xfId="0" applyNumberFormat="1" applyFont="1" applyBorder="1" applyAlignment="1" applyProtection="1">
      <alignment horizontal="center" vertical="center"/>
    </xf>
    <xf numFmtId="0" fontId="0" fillId="0" borderId="1" xfId="0" applyNumberFormat="1" applyFont="1" applyBorder="1" applyAlignment="1" applyProtection="1">
      <alignment horizontal="center" vertical="center"/>
    </xf>
    <xf numFmtId="2" fontId="4" fillId="2" borderId="54" xfId="1" applyNumberFormat="1" applyFont="1" applyFill="1" applyBorder="1" applyAlignment="1" applyProtection="1">
      <alignment horizontal="center" vertical="center" wrapText="1"/>
    </xf>
    <xf numFmtId="2" fontId="4" fillId="2" borderId="47" xfId="1" applyNumberFormat="1" applyFont="1" applyFill="1" applyBorder="1" applyAlignment="1" applyProtection="1">
      <alignment horizontal="center" vertical="center" wrapText="1"/>
    </xf>
    <xf numFmtId="0" fontId="14" fillId="0" borderId="1" xfId="1" applyFont="1" applyBorder="1" applyAlignment="1" applyProtection="1">
      <alignment horizontal="center" vertical="center"/>
    </xf>
    <xf numFmtId="0" fontId="13" fillId="0" borderId="1" xfId="0" applyFont="1" applyBorder="1" applyAlignment="1" applyProtection="1">
      <alignment horizontal="center" vertical="center"/>
    </xf>
    <xf numFmtId="0" fontId="17" fillId="3" borderId="1" xfId="1" applyFont="1" applyFill="1" applyBorder="1" applyAlignment="1" applyProtection="1">
      <alignment horizontal="center" vertical="center"/>
      <protection locked="0"/>
    </xf>
    <xf numFmtId="0" fontId="21" fillId="0" borderId="1" xfId="1" applyFont="1" applyFill="1" applyBorder="1" applyAlignment="1" applyProtection="1">
      <alignment horizontal="center" vertical="center"/>
    </xf>
    <xf numFmtId="0" fontId="17" fillId="0" borderId="1" xfId="1" applyFont="1" applyFill="1" applyBorder="1" applyAlignment="1" applyProtection="1">
      <alignment horizontal="center" vertical="center"/>
    </xf>
    <xf numFmtId="0" fontId="18" fillId="0" borderId="7" xfId="1" applyFont="1" applyBorder="1" applyAlignment="1" applyProtection="1">
      <alignment horizontal="center" vertical="center" wrapText="1"/>
    </xf>
    <xf numFmtId="0" fontId="15" fillId="0" borderId="1" xfId="1" applyFont="1" applyFill="1" applyBorder="1" applyAlignment="1" applyProtection="1">
      <alignment horizontal="center" vertical="center"/>
    </xf>
    <xf numFmtId="0" fontId="44" fillId="0" borderId="1" xfId="1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27" fillId="3" borderId="1" xfId="0" applyFont="1" applyFill="1" applyBorder="1" applyAlignment="1" applyProtection="1">
      <alignment horizontal="center" vertical="center"/>
      <protection locked="0"/>
    </xf>
    <xf numFmtId="0" fontId="17" fillId="0" borderId="9" xfId="1" applyFont="1" applyBorder="1" applyAlignment="1" applyProtection="1">
      <alignment horizontal="left" vertical="center"/>
    </xf>
    <xf numFmtId="0" fontId="17" fillId="0" borderId="45" xfId="1" applyFont="1" applyBorder="1" applyAlignment="1" applyProtection="1">
      <alignment horizontal="left" vertical="center"/>
    </xf>
    <xf numFmtId="0" fontId="20" fillId="0" borderId="6" xfId="1" applyFont="1" applyFill="1" applyBorder="1" applyAlignment="1" applyProtection="1">
      <alignment horizontal="center" vertical="center"/>
    </xf>
    <xf numFmtId="0" fontId="20" fillId="0" borderId="5" xfId="1" applyFont="1" applyFill="1" applyBorder="1" applyAlignment="1" applyProtection="1">
      <alignment horizontal="center" vertical="center"/>
    </xf>
    <xf numFmtId="0" fontId="1" fillId="0" borderId="24" xfId="0" applyFont="1" applyBorder="1" applyAlignment="1" applyProtection="1">
      <alignment horizontal="center" vertical="center"/>
    </xf>
    <xf numFmtId="0" fontId="1" fillId="0" borderId="38" xfId="0" applyFont="1" applyBorder="1" applyAlignment="1" applyProtection="1">
      <alignment horizontal="center" vertical="center"/>
    </xf>
    <xf numFmtId="2" fontId="4" fillId="2" borderId="14" xfId="1" applyNumberFormat="1" applyFont="1" applyFill="1" applyBorder="1" applyAlignment="1" applyProtection="1">
      <alignment horizontal="center" vertical="center" wrapText="1"/>
    </xf>
    <xf numFmtId="2" fontId="4" fillId="2" borderId="3" xfId="1" applyNumberFormat="1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/>
    </xf>
    <xf numFmtId="0" fontId="0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right" vertical="center"/>
    </xf>
    <xf numFmtId="0" fontId="12" fillId="0" borderId="0" xfId="0" applyFont="1" applyAlignment="1" applyProtection="1">
      <alignment horizontal="left" vertical="center"/>
    </xf>
    <xf numFmtId="0" fontId="0" fillId="0" borderId="1" xfId="0" applyFont="1" applyBorder="1" applyAlignment="1" applyProtection="1">
      <alignment horizontal="center" vertical="center"/>
    </xf>
    <xf numFmtId="2" fontId="0" fillId="0" borderId="24" xfId="0" applyNumberFormat="1" applyFont="1" applyBorder="1" applyAlignment="1" applyProtection="1">
      <alignment horizontal="center" vertical="center"/>
    </xf>
    <xf numFmtId="0" fontId="0" fillId="0" borderId="24" xfId="0" applyFont="1" applyBorder="1" applyAlignment="1" applyProtection="1">
      <alignment horizontal="center" vertical="center"/>
    </xf>
    <xf numFmtId="0" fontId="10" fillId="0" borderId="15" xfId="0" applyFont="1" applyBorder="1" applyAlignment="1" applyProtection="1">
      <alignment horizontal="center" vertical="center" wrapText="1"/>
    </xf>
    <xf numFmtId="0" fontId="10" fillId="0" borderId="18" xfId="0" applyFont="1" applyBorder="1" applyAlignment="1" applyProtection="1">
      <alignment horizontal="center" vertical="center" wrapText="1"/>
    </xf>
    <xf numFmtId="0" fontId="10" fillId="0" borderId="19" xfId="0" applyFont="1" applyBorder="1" applyAlignment="1" applyProtection="1">
      <alignment horizontal="center" vertical="center" wrapText="1"/>
    </xf>
    <xf numFmtId="0" fontId="10" fillId="0" borderId="22" xfId="0" applyFont="1" applyBorder="1" applyAlignment="1" applyProtection="1">
      <alignment horizontal="center" vertical="center" wrapText="1"/>
    </xf>
    <xf numFmtId="0" fontId="10" fillId="0" borderId="26" xfId="0" applyFont="1" applyBorder="1" applyAlignment="1" applyProtection="1">
      <alignment horizontal="center" vertical="center" wrapText="1"/>
    </xf>
    <xf numFmtId="0" fontId="10" fillId="0" borderId="27" xfId="0" applyFont="1" applyBorder="1" applyAlignment="1" applyProtection="1">
      <alignment horizontal="center" vertical="center" wrapText="1"/>
    </xf>
    <xf numFmtId="0" fontId="4" fillId="0" borderId="6" xfId="0" applyFont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23" fillId="3" borderId="12" xfId="0" applyFont="1" applyFill="1" applyBorder="1" applyAlignment="1" applyProtection="1">
      <alignment horizontal="left" vertical="top" wrapText="1"/>
      <protection locked="0"/>
    </xf>
    <xf numFmtId="0" fontId="23" fillId="3" borderId="2" xfId="0" applyFont="1" applyFill="1" applyBorder="1" applyAlignment="1" applyProtection="1">
      <alignment horizontal="left" vertical="top" wrapText="1"/>
      <protection locked="0"/>
    </xf>
    <xf numFmtId="0" fontId="23" fillId="3" borderId="11" xfId="0" applyFont="1" applyFill="1" applyBorder="1" applyAlignment="1" applyProtection="1">
      <alignment horizontal="left" vertical="top" wrapText="1"/>
      <protection locked="0"/>
    </xf>
    <xf numFmtId="0" fontId="23" fillId="3" borderId="13" xfId="0" applyFont="1" applyFill="1" applyBorder="1" applyAlignment="1" applyProtection="1">
      <alignment horizontal="left" vertical="top" wrapText="1"/>
      <protection locked="0"/>
    </xf>
    <xf numFmtId="0" fontId="23" fillId="3" borderId="1" xfId="0" applyFont="1" applyFill="1" applyBorder="1" applyAlignment="1" applyProtection="1">
      <alignment horizontal="left" vertical="top" wrapText="1"/>
      <protection locked="0"/>
    </xf>
    <xf numFmtId="0" fontId="23" fillId="3" borderId="51" xfId="0" applyFont="1" applyFill="1" applyBorder="1" applyAlignment="1" applyProtection="1">
      <alignment horizontal="left" vertical="top" wrapText="1"/>
      <protection locked="0"/>
    </xf>
    <xf numFmtId="0" fontId="23" fillId="3" borderId="14" xfId="0" applyFont="1" applyFill="1" applyBorder="1" applyAlignment="1" applyProtection="1">
      <alignment horizontal="left" vertical="top" wrapText="1"/>
      <protection locked="0"/>
    </xf>
    <xf numFmtId="0" fontId="23" fillId="3" borderId="3" xfId="0" applyFont="1" applyFill="1" applyBorder="1" applyAlignment="1" applyProtection="1">
      <alignment horizontal="left" vertical="top" wrapText="1"/>
      <protection locked="0"/>
    </xf>
    <xf numFmtId="0" fontId="23" fillId="3" borderId="52" xfId="0" applyFont="1" applyFill="1" applyBorder="1" applyAlignment="1" applyProtection="1">
      <alignment horizontal="left" vertical="top" wrapText="1"/>
      <protection locked="0"/>
    </xf>
    <xf numFmtId="0" fontId="4" fillId="3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0" xfId="0" applyNumberFormat="1" applyFont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 wrapText="1"/>
    </xf>
    <xf numFmtId="0" fontId="6" fillId="0" borderId="0" xfId="0" applyFont="1" applyAlignment="1" applyProtection="1">
      <alignment horizontal="left" vertical="center" wrapText="1"/>
    </xf>
    <xf numFmtId="2" fontId="0" fillId="3" borderId="47" xfId="0" applyNumberFormat="1" applyFont="1" applyFill="1" applyBorder="1" applyAlignment="1" applyProtection="1">
      <alignment horizontal="center" vertical="center"/>
      <protection locked="0"/>
    </xf>
    <xf numFmtId="2" fontId="0" fillId="3" borderId="53" xfId="0" applyNumberFormat="1" applyFont="1" applyFill="1" applyBorder="1" applyAlignment="1" applyProtection="1">
      <alignment horizontal="center" vertical="center"/>
      <protection locked="0"/>
    </xf>
    <xf numFmtId="2" fontId="4" fillId="0" borderId="4" xfId="1" applyNumberFormat="1" applyFont="1" applyFill="1" applyBorder="1" applyAlignment="1" applyProtection="1">
      <alignment horizontal="center" vertical="center" wrapText="1"/>
    </xf>
    <xf numFmtId="0" fontId="24" fillId="0" borderId="14" xfId="1" applyFont="1" applyBorder="1" applyAlignment="1" applyProtection="1">
      <alignment horizontal="center" vertical="center"/>
    </xf>
    <xf numFmtId="0" fontId="24" fillId="0" borderId="3" xfId="1" applyFont="1" applyBorder="1" applyAlignment="1" applyProtection="1">
      <alignment horizontal="center" vertical="center"/>
    </xf>
    <xf numFmtId="0" fontId="24" fillId="0" borderId="3" xfId="1" applyFont="1" applyBorder="1" applyAlignment="1" applyProtection="1">
      <alignment horizontal="center" vertical="center" wrapText="1"/>
    </xf>
    <xf numFmtId="0" fontId="25" fillId="0" borderId="3" xfId="0" applyFont="1" applyBorder="1" applyAlignment="1" applyProtection="1">
      <alignment horizontal="center" vertical="center" wrapText="1"/>
    </xf>
    <xf numFmtId="0" fontId="24" fillId="0" borderId="52" xfId="1" applyFont="1" applyBorder="1" applyAlignment="1" applyProtection="1">
      <alignment horizontal="center" vertical="center" wrapText="1"/>
    </xf>
    <xf numFmtId="0" fontId="24" fillId="0" borderId="35" xfId="1" applyFont="1" applyBorder="1" applyAlignment="1" applyProtection="1">
      <alignment horizontal="center" vertical="center" wrapText="1"/>
    </xf>
    <xf numFmtId="0" fontId="24" fillId="0" borderId="57" xfId="1" applyFont="1" applyBorder="1" applyAlignment="1" applyProtection="1">
      <alignment horizontal="center" vertical="center" wrapText="1"/>
    </xf>
    <xf numFmtId="0" fontId="24" fillId="0" borderId="54" xfId="1" applyFont="1" applyBorder="1" applyAlignment="1" applyProtection="1">
      <alignment horizontal="center" vertical="center"/>
    </xf>
    <xf numFmtId="0" fontId="24" fillId="0" borderId="47" xfId="1" applyFont="1" applyBorder="1" applyAlignment="1" applyProtection="1">
      <alignment horizontal="center" vertical="center"/>
    </xf>
    <xf numFmtId="0" fontId="18" fillId="2" borderId="7" xfId="1" applyFont="1" applyFill="1" applyBorder="1" applyAlignment="1" applyProtection="1">
      <alignment horizontal="center" vertical="center" wrapText="1"/>
    </xf>
    <xf numFmtId="0" fontId="18" fillId="2" borderId="1" xfId="1" applyFont="1" applyFill="1" applyBorder="1" applyAlignment="1" applyProtection="1">
      <alignment horizontal="center" vertical="center" wrapText="1"/>
    </xf>
    <xf numFmtId="0" fontId="24" fillId="2" borderId="47" xfId="1" applyFont="1" applyFill="1" applyBorder="1" applyAlignment="1" applyProtection="1">
      <alignment horizontal="center" vertical="center" wrapText="1"/>
    </xf>
    <xf numFmtId="0" fontId="24" fillId="2" borderId="53" xfId="1" applyFont="1" applyFill="1" applyBorder="1" applyAlignment="1" applyProtection="1">
      <alignment horizontal="center" vertical="center" wrapText="1"/>
    </xf>
    <xf numFmtId="0" fontId="24" fillId="0" borderId="18" xfId="1" applyFont="1" applyBorder="1" applyAlignment="1" applyProtection="1">
      <alignment horizontal="center" vertical="center" wrapText="1"/>
    </xf>
    <xf numFmtId="0" fontId="24" fillId="0" borderId="16" xfId="1" applyFont="1" applyBorder="1" applyAlignment="1" applyProtection="1">
      <alignment horizontal="center" vertical="center" wrapText="1"/>
    </xf>
    <xf numFmtId="0" fontId="0" fillId="3" borderId="7" xfId="0" applyFont="1" applyFill="1" applyBorder="1" applyAlignment="1" applyProtection="1">
      <alignment horizontal="center" vertical="center"/>
      <protection locked="0"/>
    </xf>
    <xf numFmtId="0" fontId="0" fillId="3" borderId="47" xfId="0" applyFont="1" applyFill="1" applyBorder="1" applyAlignment="1" applyProtection="1">
      <alignment horizontal="center" vertical="center"/>
      <protection locked="0"/>
    </xf>
    <xf numFmtId="2" fontId="4" fillId="0" borderId="48" xfId="1" applyNumberFormat="1" applyFont="1" applyFill="1" applyBorder="1" applyAlignment="1" applyProtection="1">
      <alignment horizontal="center" vertical="center" wrapText="1"/>
    </xf>
    <xf numFmtId="2" fontId="4" fillId="0" borderId="33" xfId="1" applyNumberFormat="1" applyFont="1" applyFill="1" applyBorder="1" applyAlignment="1" applyProtection="1">
      <alignment horizontal="center" vertical="center" wrapText="1"/>
    </xf>
    <xf numFmtId="0" fontId="18" fillId="2" borderId="2" xfId="1" applyFont="1" applyFill="1" applyBorder="1" applyAlignment="1" applyProtection="1">
      <alignment horizontal="center" vertical="center" wrapText="1"/>
    </xf>
    <xf numFmtId="0" fontId="18" fillId="2" borderId="11" xfId="1" applyFont="1" applyFill="1" applyBorder="1" applyAlignment="1" applyProtection="1">
      <alignment horizontal="center" vertical="center" wrapText="1"/>
    </xf>
    <xf numFmtId="0" fontId="18" fillId="2" borderId="51" xfId="1" applyFont="1" applyFill="1" applyBorder="1" applyAlignment="1" applyProtection="1">
      <alignment horizontal="center" vertical="center" wrapText="1"/>
    </xf>
    <xf numFmtId="2" fontId="6" fillId="0" borderId="15" xfId="0" applyNumberFormat="1" applyFont="1" applyBorder="1" applyAlignment="1">
      <alignment horizontal="center" vertical="center" wrapText="1"/>
    </xf>
    <xf numFmtId="2" fontId="6" fillId="0" borderId="18" xfId="0" applyNumberFormat="1" applyFont="1" applyBorder="1" applyAlignment="1">
      <alignment horizontal="center" vertical="center" wrapText="1"/>
    </xf>
    <xf numFmtId="2" fontId="6" fillId="0" borderId="19" xfId="0" applyNumberFormat="1" applyFont="1" applyBorder="1" applyAlignment="1">
      <alignment horizontal="center" vertical="center" wrapText="1"/>
    </xf>
    <xf numFmtId="2" fontId="6" fillId="0" borderId="41" xfId="0" applyNumberFormat="1" applyFont="1" applyBorder="1" applyAlignment="1">
      <alignment horizontal="center" vertical="center" wrapText="1"/>
    </xf>
    <xf numFmtId="2" fontId="6" fillId="0" borderId="0" xfId="0" applyNumberFormat="1" applyFont="1" applyBorder="1" applyAlignment="1">
      <alignment horizontal="center" vertical="center" wrapText="1"/>
    </xf>
    <xf numFmtId="2" fontId="6" fillId="0" borderId="42" xfId="0" applyNumberFormat="1" applyFont="1" applyBorder="1" applyAlignment="1">
      <alignment horizontal="center" vertical="center" wrapText="1"/>
    </xf>
    <xf numFmtId="2" fontId="6" fillId="0" borderId="22" xfId="0" applyNumberFormat="1" applyFont="1" applyBorder="1" applyAlignment="1">
      <alignment horizontal="center" vertical="center" wrapText="1"/>
    </xf>
    <xf numFmtId="2" fontId="6" fillId="0" borderId="26" xfId="0" applyNumberFormat="1" applyFont="1" applyBorder="1" applyAlignment="1">
      <alignment horizontal="center" vertical="center" wrapText="1"/>
    </xf>
    <xf numFmtId="2" fontId="6" fillId="0" borderId="27" xfId="0" applyNumberFormat="1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41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42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43" fillId="0" borderId="1" xfId="1" applyFont="1" applyBorder="1" applyAlignment="1">
      <alignment horizontal="left" vertical="center"/>
    </xf>
    <xf numFmtId="0" fontId="40" fillId="0" borderId="1" xfId="1" applyFont="1" applyFill="1" applyBorder="1" applyAlignment="1">
      <alignment horizontal="center" vertical="center"/>
    </xf>
    <xf numFmtId="0" fontId="43" fillId="0" borderId="1" xfId="1" applyFont="1" applyFill="1" applyBorder="1" applyAlignment="1">
      <alignment horizontal="left" vertical="center"/>
    </xf>
    <xf numFmtId="0" fontId="35" fillId="0" borderId="1" xfId="1" applyFont="1" applyFill="1" applyBorder="1" applyAlignment="1">
      <alignment horizontal="center" vertical="center"/>
    </xf>
    <xf numFmtId="0" fontId="38" fillId="0" borderId="1" xfId="1" applyFont="1" applyBorder="1" applyAlignment="1">
      <alignment horizontal="center" vertical="center"/>
    </xf>
    <xf numFmtId="0" fontId="27" fillId="0" borderId="1" xfId="0" applyFont="1" applyFill="1" applyBorder="1" applyAlignment="1">
      <alignment horizontal="center" vertical="center"/>
    </xf>
    <xf numFmtId="0" fontId="15" fillId="0" borderId="1" xfId="1" applyFont="1" applyFill="1" applyBorder="1" applyAlignment="1" applyProtection="1">
      <alignment horizontal="center" vertical="center"/>
      <protection locked="0"/>
    </xf>
    <xf numFmtId="0" fontId="41" fillId="0" borderId="1" xfId="0" applyFont="1" applyBorder="1" applyAlignment="1">
      <alignment horizontal="center" vertical="center" wrapText="1"/>
    </xf>
    <xf numFmtId="0" fontId="41" fillId="0" borderId="47" xfId="0" applyFont="1" applyBorder="1" applyAlignment="1">
      <alignment horizontal="center" vertical="center" wrapText="1"/>
    </xf>
    <xf numFmtId="0" fontId="35" fillId="0" borderId="1" xfId="1" applyFont="1" applyFill="1" applyBorder="1" applyAlignment="1">
      <alignment horizontal="left" vertical="center"/>
    </xf>
    <xf numFmtId="0" fontId="43" fillId="0" borderId="47" xfId="1" applyFont="1" applyBorder="1" applyAlignment="1">
      <alignment horizontal="left" vertical="center"/>
    </xf>
    <xf numFmtId="0" fontId="40" fillId="0" borderId="47" xfId="1" applyFont="1" applyFill="1" applyBorder="1" applyAlignment="1">
      <alignment horizontal="center" vertical="center"/>
    </xf>
    <xf numFmtId="0" fontId="6" fillId="0" borderId="43" xfId="0" applyFont="1" applyBorder="1" applyAlignment="1">
      <alignment horizontal="left" vertical="center"/>
    </xf>
    <xf numFmtId="0" fontId="6" fillId="0" borderId="44" xfId="0" applyFont="1" applyBorder="1" applyAlignment="1">
      <alignment horizontal="left" vertical="center"/>
    </xf>
    <xf numFmtId="0" fontId="43" fillId="0" borderId="9" xfId="1" applyFont="1" applyBorder="1" applyAlignment="1">
      <alignment horizontal="left" vertical="center"/>
    </xf>
    <xf numFmtId="0" fontId="43" fillId="0" borderId="45" xfId="1" applyFont="1" applyBorder="1" applyAlignment="1">
      <alignment horizontal="left" vertical="center"/>
    </xf>
    <xf numFmtId="0" fontId="30" fillId="4" borderId="12" xfId="1" applyFont="1" applyFill="1" applyBorder="1" applyAlignment="1">
      <alignment horizontal="center" vertical="center"/>
    </xf>
    <xf numFmtId="0" fontId="30" fillId="4" borderId="2" xfId="1" applyFont="1" applyFill="1" applyBorder="1" applyAlignment="1">
      <alignment horizontal="center" vertical="center"/>
    </xf>
    <xf numFmtId="0" fontId="30" fillId="4" borderId="13" xfId="1" applyFont="1" applyFill="1" applyBorder="1" applyAlignment="1">
      <alignment horizontal="center" vertical="center"/>
    </xf>
    <xf numFmtId="0" fontId="30" fillId="4" borderId="1" xfId="1" applyFont="1" applyFill="1" applyBorder="1" applyAlignment="1">
      <alignment horizontal="center" vertical="center"/>
    </xf>
    <xf numFmtId="0" fontId="30" fillId="4" borderId="2" xfId="1" applyFont="1" applyFill="1" applyBorder="1" applyAlignment="1">
      <alignment horizontal="center" vertical="center" wrapText="1"/>
    </xf>
    <xf numFmtId="0" fontId="30" fillId="4" borderId="1" xfId="1" applyFont="1" applyFill="1" applyBorder="1" applyAlignment="1">
      <alignment horizontal="center" vertical="center" wrapText="1"/>
    </xf>
    <xf numFmtId="0" fontId="36" fillId="0" borderId="1" xfId="1" applyFont="1" applyBorder="1" applyAlignment="1">
      <alignment horizontal="center" vertical="center"/>
    </xf>
    <xf numFmtId="0" fontId="36" fillId="0" borderId="47" xfId="1" applyFont="1" applyBorder="1" applyAlignment="1">
      <alignment horizontal="center" vertical="center"/>
    </xf>
    <xf numFmtId="0" fontId="35" fillId="0" borderId="37" xfId="1" applyFont="1" applyBorder="1" applyAlignment="1">
      <alignment horizontal="left" vertical="center"/>
    </xf>
    <xf numFmtId="0" fontId="35" fillId="0" borderId="38" xfId="1" applyFont="1" applyBorder="1" applyAlignment="1">
      <alignment horizontal="left" vertical="center"/>
    </xf>
    <xf numFmtId="165" fontId="40" fillId="0" borderId="38" xfId="1" applyNumberFormat="1" applyFont="1" applyFill="1" applyBorder="1" applyAlignment="1">
      <alignment horizontal="center" vertical="center"/>
    </xf>
    <xf numFmtId="165" fontId="40" fillId="0" borderId="39" xfId="1" applyNumberFormat="1" applyFont="1" applyFill="1" applyBorder="1" applyAlignment="1">
      <alignment horizontal="center" vertical="center"/>
    </xf>
    <xf numFmtId="2" fontId="32" fillId="0" borderId="12" xfId="1" applyNumberFormat="1" applyFont="1" applyBorder="1" applyAlignment="1">
      <alignment horizontal="center" vertical="center"/>
    </xf>
    <xf numFmtId="2" fontId="32" fillId="0" borderId="2" xfId="1" applyNumberFormat="1" applyFont="1" applyBorder="1" applyAlignment="1">
      <alignment horizontal="center" vertical="center"/>
    </xf>
    <xf numFmtId="0" fontId="32" fillId="0" borderId="31" xfId="1" applyNumberFormat="1" applyFont="1" applyFill="1" applyBorder="1" applyAlignment="1" applyProtection="1">
      <alignment horizontal="center" vertical="center"/>
      <protection locked="0"/>
    </xf>
    <xf numFmtId="0" fontId="32" fillId="0" borderId="33" xfId="1" applyNumberFormat="1" applyFont="1" applyFill="1" applyBorder="1" applyAlignment="1" applyProtection="1">
      <alignment horizontal="center" vertical="center"/>
      <protection locked="0"/>
    </xf>
    <xf numFmtId="2" fontId="10" fillId="0" borderId="2" xfId="0" applyNumberFormat="1" applyFont="1" applyFill="1" applyBorder="1" applyAlignment="1">
      <alignment horizontal="center" vertical="center"/>
    </xf>
    <xf numFmtId="0" fontId="10" fillId="0" borderId="2" xfId="0" applyNumberFormat="1" applyFont="1" applyFill="1" applyBorder="1" applyAlignment="1">
      <alignment horizontal="center" vertical="center"/>
    </xf>
    <xf numFmtId="2" fontId="32" fillId="0" borderId="31" xfId="1" applyNumberFormat="1" applyFont="1" applyFill="1" applyBorder="1" applyAlignment="1" applyProtection="1">
      <alignment horizontal="center" vertical="center"/>
    </xf>
    <xf numFmtId="2" fontId="32" fillId="0" borderId="32" xfId="1" applyNumberFormat="1" applyFont="1" applyFill="1" applyBorder="1" applyAlignment="1" applyProtection="1">
      <alignment horizontal="center" vertical="center"/>
    </xf>
    <xf numFmtId="0" fontId="31" fillId="4" borderId="2" xfId="0" applyFont="1" applyFill="1" applyBorder="1" applyAlignment="1">
      <alignment horizontal="center" vertical="center" wrapText="1"/>
    </xf>
    <xf numFmtId="0" fontId="31" fillId="4" borderId="1" xfId="0" applyFont="1" applyFill="1" applyBorder="1" applyAlignment="1">
      <alignment horizontal="center" vertical="center" wrapText="1"/>
    </xf>
    <xf numFmtId="0" fontId="30" fillId="4" borderId="11" xfId="1" applyFont="1" applyFill="1" applyBorder="1" applyAlignment="1">
      <alignment horizontal="center" vertical="center" wrapText="1"/>
    </xf>
    <xf numFmtId="0" fontId="30" fillId="4" borderId="51" xfId="1" applyFont="1" applyFill="1" applyBorder="1" applyAlignment="1">
      <alignment horizontal="center" vertical="center" wrapText="1"/>
    </xf>
    <xf numFmtId="0" fontId="33" fillId="5" borderId="14" xfId="1" applyFont="1" applyFill="1" applyBorder="1" applyAlignment="1">
      <alignment horizontal="center" vertical="center"/>
    </xf>
    <xf numFmtId="0" fontId="33" fillId="5" borderId="3" xfId="1" applyFont="1" applyFill="1" applyBorder="1" applyAlignment="1">
      <alignment horizontal="center" vertical="center"/>
    </xf>
    <xf numFmtId="0" fontId="33" fillId="5" borderId="3" xfId="1" applyFont="1" applyFill="1" applyBorder="1" applyAlignment="1">
      <alignment horizontal="center" vertical="center" wrapText="1"/>
    </xf>
    <xf numFmtId="0" fontId="34" fillId="5" borderId="3" xfId="0" applyFont="1" applyFill="1" applyBorder="1" applyAlignment="1">
      <alignment horizontal="center" vertical="center" wrapText="1"/>
    </xf>
    <xf numFmtId="0" fontId="33" fillId="5" borderId="52" xfId="1" applyFont="1" applyFill="1" applyBorder="1" applyAlignment="1">
      <alignment horizontal="center" vertical="center" wrapText="1"/>
    </xf>
    <xf numFmtId="2" fontId="32" fillId="0" borderId="54" xfId="1" applyNumberFormat="1" applyFont="1" applyBorder="1" applyAlignment="1">
      <alignment horizontal="center" vertical="center"/>
    </xf>
    <xf numFmtId="2" fontId="32" fillId="0" borderId="47" xfId="1" applyNumberFormat="1" applyFont="1" applyBorder="1" applyAlignment="1">
      <alignment horizontal="center" vertical="center"/>
    </xf>
    <xf numFmtId="0" fontId="32" fillId="0" borderId="58" xfId="1" applyNumberFormat="1" applyFont="1" applyFill="1" applyBorder="1" applyAlignment="1" applyProtection="1">
      <alignment horizontal="center" vertical="center"/>
      <protection locked="0"/>
    </xf>
    <xf numFmtId="0" fontId="32" fillId="0" borderId="59" xfId="1" applyNumberFormat="1" applyFont="1" applyFill="1" applyBorder="1" applyAlignment="1" applyProtection="1">
      <alignment horizontal="center" vertical="center"/>
      <protection locked="0"/>
    </xf>
    <xf numFmtId="2" fontId="10" fillId="0" borderId="60" xfId="0" applyNumberFormat="1" applyFont="1" applyFill="1" applyBorder="1" applyAlignment="1">
      <alignment horizontal="center" vertical="center"/>
    </xf>
    <xf numFmtId="0" fontId="10" fillId="0" borderId="60" xfId="0" applyNumberFormat="1" applyFont="1" applyFill="1" applyBorder="1" applyAlignment="1">
      <alignment horizontal="center" vertical="center"/>
    </xf>
    <xf numFmtId="2" fontId="32" fillId="0" borderId="58" xfId="1" applyNumberFormat="1" applyFont="1" applyFill="1" applyBorder="1" applyAlignment="1" applyProtection="1">
      <alignment horizontal="center" vertical="center"/>
    </xf>
    <xf numFmtId="2" fontId="32" fillId="0" borderId="42" xfId="1" applyNumberFormat="1" applyFont="1" applyFill="1" applyBorder="1" applyAlignment="1" applyProtection="1">
      <alignment horizontal="center" vertical="center"/>
    </xf>
    <xf numFmtId="2" fontId="32" fillId="0" borderId="13" xfId="1" applyNumberFormat="1" applyFont="1" applyBorder="1" applyAlignment="1">
      <alignment horizontal="center" vertical="center"/>
    </xf>
    <xf numFmtId="2" fontId="32" fillId="0" borderId="1" xfId="1" applyNumberFormat="1" applyFont="1" applyBorder="1" applyAlignment="1">
      <alignment horizontal="center" vertical="center"/>
    </xf>
    <xf numFmtId="0" fontId="32" fillId="0" borderId="9" xfId="1" applyNumberFormat="1" applyFont="1" applyFill="1" applyBorder="1" applyAlignment="1" applyProtection="1">
      <alignment horizontal="center" vertical="center"/>
      <protection locked="0"/>
    </xf>
    <xf numFmtId="0" fontId="32" fillId="0" borderId="10" xfId="1" applyNumberFormat="1" applyFont="1" applyFill="1" applyBorder="1" applyAlignment="1" applyProtection="1">
      <alignment horizontal="center" vertical="center"/>
      <protection locked="0"/>
    </xf>
    <xf numFmtId="2" fontId="10" fillId="0" borderId="7" xfId="0" applyNumberFormat="1" applyFont="1" applyFill="1" applyBorder="1" applyAlignment="1">
      <alignment horizontal="center" vertical="center"/>
    </xf>
    <xf numFmtId="0" fontId="10" fillId="0" borderId="7" xfId="0" applyNumberFormat="1" applyFont="1" applyFill="1" applyBorder="1" applyAlignment="1">
      <alignment horizontal="center" vertical="center"/>
    </xf>
    <xf numFmtId="2" fontId="32" fillId="0" borderId="9" xfId="1" applyNumberFormat="1" applyFont="1" applyFill="1" applyBorder="1" applyAlignment="1" applyProtection="1">
      <alignment horizontal="center" vertical="center"/>
    </xf>
    <xf numFmtId="2" fontId="32" fillId="0" borderId="56" xfId="1" applyNumberFormat="1" applyFont="1" applyFill="1" applyBorder="1" applyAlignment="1" applyProtection="1">
      <alignment horizontal="center" vertical="center"/>
    </xf>
    <xf numFmtId="2" fontId="32" fillId="0" borderId="20" xfId="1" applyNumberFormat="1" applyFont="1" applyBorder="1" applyAlignment="1">
      <alignment horizontal="center" vertical="center"/>
    </xf>
    <xf numFmtId="2" fontId="32" fillId="0" borderId="7" xfId="1" applyNumberFormat="1" applyFont="1" applyBorder="1" applyAlignment="1">
      <alignment horizontal="center" vertical="center"/>
    </xf>
    <xf numFmtId="2" fontId="32" fillId="0" borderId="14" xfId="1" applyNumberFormat="1" applyFont="1" applyBorder="1" applyAlignment="1">
      <alignment horizontal="center" vertical="center"/>
    </xf>
    <xf numFmtId="2" fontId="32" fillId="0" borderId="3" xfId="1" applyNumberFormat="1" applyFont="1" applyBorder="1" applyAlignment="1">
      <alignment horizontal="center" vertical="center"/>
    </xf>
    <xf numFmtId="0" fontId="32" fillId="0" borderId="25" xfId="1" applyNumberFormat="1" applyFont="1" applyFill="1" applyBorder="1" applyAlignment="1" applyProtection="1">
      <alignment horizontal="center" vertical="center"/>
      <protection locked="0"/>
    </xf>
    <xf numFmtId="0" fontId="32" fillId="0" borderId="23" xfId="1" applyNumberFormat="1" applyFont="1" applyFill="1" applyBorder="1" applyAlignment="1" applyProtection="1">
      <alignment horizontal="center" vertical="center"/>
      <protection locked="0"/>
    </xf>
    <xf numFmtId="2" fontId="10" fillId="0" borderId="24" xfId="0" applyNumberFormat="1" applyFont="1" applyFill="1" applyBorder="1" applyAlignment="1">
      <alignment horizontal="center" vertical="center"/>
    </xf>
    <xf numFmtId="0" fontId="10" fillId="0" borderId="24" xfId="0" applyNumberFormat="1" applyFont="1" applyFill="1" applyBorder="1" applyAlignment="1">
      <alignment horizontal="center" vertical="center"/>
    </xf>
    <xf numFmtId="2" fontId="32" fillId="0" borderId="25" xfId="1" applyNumberFormat="1" applyFont="1" applyFill="1" applyBorder="1" applyAlignment="1" applyProtection="1">
      <alignment horizontal="center" vertical="center"/>
    </xf>
    <xf numFmtId="2" fontId="32" fillId="0" borderId="27" xfId="1" applyNumberFormat="1" applyFont="1" applyFill="1" applyBorder="1" applyAlignment="1" applyProtection="1">
      <alignment horizontal="center" vertical="center"/>
    </xf>
    <xf numFmtId="0" fontId="36" fillId="0" borderId="1" xfId="1" applyFont="1" applyBorder="1" applyAlignment="1">
      <alignment horizontal="center" vertical="center" wrapText="1"/>
    </xf>
    <xf numFmtId="0" fontId="36" fillId="0" borderId="47" xfId="1" applyFont="1" applyBorder="1" applyAlignment="1">
      <alignment horizontal="center" vertical="center" wrapText="1"/>
    </xf>
    <xf numFmtId="2" fontId="32" fillId="2" borderId="12" xfId="1" applyNumberFormat="1" applyFont="1" applyFill="1" applyBorder="1" applyAlignment="1">
      <alignment horizontal="center" vertical="center" wrapText="1"/>
    </xf>
    <xf numFmtId="2" fontId="32" fillId="2" borderId="2" xfId="1" applyNumberFormat="1" applyFont="1" applyFill="1" applyBorder="1" applyAlignment="1">
      <alignment horizontal="center" vertical="center" wrapText="1"/>
    </xf>
    <xf numFmtId="2" fontId="10" fillId="0" borderId="11" xfId="0" applyNumberFormat="1" applyFont="1" applyFill="1" applyBorder="1" applyAlignment="1">
      <alignment horizontal="center" vertical="center"/>
    </xf>
    <xf numFmtId="2" fontId="32" fillId="0" borderId="2" xfId="1" applyNumberFormat="1" applyFont="1" applyFill="1" applyBorder="1" applyAlignment="1" applyProtection="1">
      <alignment horizontal="center" vertical="center" wrapText="1"/>
    </xf>
    <xf numFmtId="0" fontId="32" fillId="5" borderId="29" xfId="1" applyFont="1" applyFill="1" applyBorder="1" applyAlignment="1">
      <alignment horizontal="center" vertical="center" wrapText="1"/>
    </xf>
    <xf numFmtId="0" fontId="32" fillId="5" borderId="34" xfId="1" applyFont="1" applyFill="1" applyBorder="1" applyAlignment="1">
      <alignment horizontal="center" vertical="center" wrapText="1"/>
    </xf>
    <xf numFmtId="0" fontId="34" fillId="5" borderId="29" xfId="0" applyFont="1" applyFill="1" applyBorder="1" applyAlignment="1">
      <alignment horizontal="center" vertical="center" wrapText="1"/>
    </xf>
    <xf numFmtId="0" fontId="34" fillId="5" borderId="61" xfId="0" applyFont="1" applyFill="1" applyBorder="1" applyAlignment="1">
      <alignment horizontal="center" vertical="center" wrapText="1"/>
    </xf>
    <xf numFmtId="0" fontId="34" fillId="5" borderId="34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/>
    </xf>
    <xf numFmtId="2" fontId="32" fillId="2" borderId="54" xfId="1" applyNumberFormat="1" applyFont="1" applyFill="1" applyBorder="1" applyAlignment="1">
      <alignment horizontal="center" vertical="center" wrapText="1"/>
    </xf>
    <xf numFmtId="2" fontId="32" fillId="2" borderId="47" xfId="1" applyNumberFormat="1" applyFont="1" applyFill="1" applyBorder="1" applyAlignment="1">
      <alignment horizontal="center" vertical="center" wrapText="1"/>
    </xf>
    <xf numFmtId="2" fontId="10" fillId="0" borderId="47" xfId="0" applyNumberFormat="1" applyFont="1" applyFill="1" applyBorder="1" applyAlignment="1">
      <alignment horizontal="center" vertical="center"/>
    </xf>
    <xf numFmtId="2" fontId="10" fillId="0" borderId="53" xfId="0" applyNumberFormat="1" applyFont="1" applyFill="1" applyBorder="1" applyAlignment="1">
      <alignment horizontal="center" vertical="center"/>
    </xf>
    <xf numFmtId="2" fontId="32" fillId="2" borderId="13" xfId="1" applyNumberFormat="1" applyFont="1" applyFill="1" applyBorder="1" applyAlignment="1">
      <alignment horizontal="center" vertical="center" wrapText="1"/>
    </xf>
    <xf numFmtId="2" fontId="32" fillId="2" borderId="1" xfId="1" applyNumberFormat="1" applyFont="1" applyFill="1" applyBorder="1" applyAlignment="1">
      <alignment horizontal="center" vertical="center" wrapText="1"/>
    </xf>
    <xf numFmtId="2" fontId="10" fillId="0" borderId="1" xfId="0" applyNumberFormat="1" applyFont="1" applyFill="1" applyBorder="1" applyAlignment="1">
      <alignment horizontal="center" vertical="center"/>
    </xf>
    <xf numFmtId="2" fontId="10" fillId="0" borderId="51" xfId="0" applyNumberFormat="1" applyFont="1" applyFill="1" applyBorder="1" applyAlignment="1">
      <alignment horizontal="center" vertical="center"/>
    </xf>
    <xf numFmtId="2" fontId="32" fillId="0" borderId="1" xfId="1" applyNumberFormat="1" applyFont="1" applyFill="1" applyBorder="1" applyAlignment="1" applyProtection="1">
      <alignment horizontal="center" vertical="center" wrapText="1"/>
    </xf>
    <xf numFmtId="0" fontId="10" fillId="0" borderId="1" xfId="0" applyFont="1" applyFill="1" applyBorder="1" applyAlignment="1">
      <alignment horizontal="center" vertical="center"/>
    </xf>
    <xf numFmtId="0" fontId="10" fillId="0" borderId="47" xfId="0" applyFont="1" applyFill="1" applyBorder="1" applyAlignment="1">
      <alignment horizontal="center" vertical="center"/>
    </xf>
    <xf numFmtId="2" fontId="32" fillId="0" borderId="47" xfId="1" applyNumberFormat="1" applyFont="1" applyFill="1" applyBorder="1" applyAlignment="1" applyProtection="1">
      <alignment horizontal="center" vertical="center" wrapText="1"/>
    </xf>
    <xf numFmtId="2" fontId="32" fillId="2" borderId="14" xfId="1" applyNumberFormat="1" applyFont="1" applyFill="1" applyBorder="1" applyAlignment="1">
      <alignment horizontal="center" vertical="center" wrapText="1"/>
    </xf>
    <xf numFmtId="2" fontId="32" fillId="2" borderId="3" xfId="1" applyNumberFormat="1" applyFont="1" applyFill="1" applyBorder="1" applyAlignment="1">
      <alignment horizontal="center" vertical="center" wrapText="1"/>
    </xf>
    <xf numFmtId="2" fontId="10" fillId="0" borderId="3" xfId="0" applyNumberFormat="1" applyFont="1" applyFill="1" applyBorder="1" applyAlignment="1">
      <alignment horizontal="center" vertical="center"/>
    </xf>
    <xf numFmtId="2" fontId="10" fillId="0" borderId="52" xfId="0" applyNumberFormat="1" applyFont="1" applyFill="1" applyBorder="1" applyAlignment="1">
      <alignment horizontal="center" vertical="center"/>
    </xf>
    <xf numFmtId="2" fontId="32" fillId="2" borderId="20" xfId="1" applyNumberFormat="1" applyFont="1" applyFill="1" applyBorder="1" applyAlignment="1">
      <alignment horizontal="center" vertical="center" wrapText="1"/>
    </xf>
    <xf numFmtId="2" fontId="32" fillId="2" borderId="7" xfId="1" applyNumberFormat="1" applyFont="1" applyFill="1" applyBorder="1" applyAlignment="1">
      <alignment horizontal="center" vertical="center" wrapText="1"/>
    </xf>
    <xf numFmtId="2" fontId="10" fillId="0" borderId="21" xfId="0" applyNumberFormat="1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2" fontId="32" fillId="0" borderId="3" xfId="1" applyNumberFormat="1" applyFont="1" applyFill="1" applyBorder="1" applyAlignment="1" applyProtection="1">
      <alignment horizontal="center" vertical="center" wrapText="1"/>
    </xf>
    <xf numFmtId="2" fontId="32" fillId="0" borderId="7" xfId="1" applyNumberFormat="1" applyFont="1" applyFill="1" applyBorder="1" applyAlignment="1" applyProtection="1">
      <alignment horizontal="center" vertical="center" wrapText="1"/>
    </xf>
    <xf numFmtId="0" fontId="10" fillId="0" borderId="7" xfId="0" applyFont="1" applyFill="1" applyBorder="1" applyAlignment="1">
      <alignment horizontal="center" vertical="center"/>
    </xf>
    <xf numFmtId="0" fontId="39" fillId="0" borderId="0" xfId="0" applyFont="1" applyAlignment="1">
      <alignment horizontal="left" vertical="center"/>
    </xf>
    <xf numFmtId="0" fontId="6" fillId="0" borderId="50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2" fontId="42" fillId="0" borderId="50" xfId="0" applyNumberFormat="1" applyFont="1" applyBorder="1" applyAlignment="1">
      <alignment horizontal="center" vertical="center" wrapText="1"/>
    </xf>
    <xf numFmtId="2" fontId="42" fillId="0" borderId="57" xfId="0" applyNumberFormat="1" applyFont="1" applyBorder="1" applyAlignment="1">
      <alignment horizontal="center" vertical="center" wrapText="1"/>
    </xf>
    <xf numFmtId="0" fontId="31" fillId="0" borderId="15" xfId="0" applyFont="1" applyBorder="1" applyAlignment="1">
      <alignment horizontal="center" vertical="center" wrapText="1"/>
    </xf>
    <xf numFmtId="0" fontId="31" fillId="0" borderId="18" xfId="0" applyFont="1" applyBorder="1" applyAlignment="1">
      <alignment horizontal="center" vertical="center" wrapText="1"/>
    </xf>
    <xf numFmtId="0" fontId="31" fillId="0" borderId="19" xfId="0" applyFont="1" applyBorder="1" applyAlignment="1">
      <alignment horizontal="center" vertical="center" wrapText="1"/>
    </xf>
    <xf numFmtId="0" fontId="31" fillId="0" borderId="22" xfId="0" applyFont="1" applyBorder="1" applyAlignment="1">
      <alignment horizontal="center" vertical="center" wrapText="1"/>
    </xf>
    <xf numFmtId="0" fontId="31" fillId="0" borderId="26" xfId="0" applyFont="1" applyBorder="1" applyAlignment="1">
      <alignment horizontal="center" vertical="center" wrapText="1"/>
    </xf>
    <xf numFmtId="0" fontId="31" fillId="0" borderId="27" xfId="0" applyFont="1" applyBorder="1" applyAlignment="1">
      <alignment horizontal="center" vertical="center" wrapText="1"/>
    </xf>
    <xf numFmtId="0" fontId="42" fillId="0" borderId="50" xfId="0" applyFont="1" applyBorder="1" applyAlignment="1">
      <alignment horizontal="center" vertical="center" wrapText="1"/>
    </xf>
    <xf numFmtId="0" fontId="42" fillId="0" borderId="57" xfId="0" applyFont="1" applyBorder="1" applyAlignment="1">
      <alignment horizontal="center" vertical="center" wrapText="1"/>
    </xf>
    <xf numFmtId="0" fontId="31" fillId="0" borderId="15" xfId="0" applyFont="1" applyBorder="1" applyAlignment="1">
      <alignment horizontal="left" vertical="center"/>
    </xf>
    <xf numFmtId="0" fontId="31" fillId="0" borderId="19" xfId="0" applyFont="1" applyBorder="1" applyAlignment="1">
      <alignment horizontal="left" vertical="center"/>
    </xf>
    <xf numFmtId="0" fontId="31" fillId="0" borderId="22" xfId="0" applyFont="1" applyBorder="1" applyAlignment="1">
      <alignment horizontal="left" vertical="center"/>
    </xf>
    <xf numFmtId="0" fontId="31" fillId="0" borderId="27" xfId="0" applyFont="1" applyBorder="1" applyAlignment="1">
      <alignment horizontal="left" vertical="center"/>
    </xf>
    <xf numFmtId="0" fontId="31" fillId="0" borderId="18" xfId="0" applyFont="1" applyBorder="1" applyAlignment="1">
      <alignment horizontal="left" vertical="center"/>
    </xf>
    <xf numFmtId="0" fontId="31" fillId="0" borderId="41" xfId="0" applyFont="1" applyBorder="1" applyAlignment="1">
      <alignment horizontal="left" vertical="center"/>
    </xf>
    <xf numFmtId="0" fontId="31" fillId="0" borderId="0" xfId="0" applyFont="1" applyBorder="1" applyAlignment="1">
      <alignment horizontal="left" vertical="center"/>
    </xf>
    <xf numFmtId="0" fontId="31" fillId="0" borderId="42" xfId="0" applyFont="1" applyBorder="1" applyAlignment="1">
      <alignment horizontal="left" vertical="center"/>
    </xf>
    <xf numFmtId="0" fontId="10" fillId="0" borderId="0" xfId="0" applyFont="1" applyAlignment="1">
      <alignment horizontal="left" vertical="top" wrapText="1"/>
    </xf>
    <xf numFmtId="0" fontId="48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2">
    <cellStyle name="Normal" xfId="0" builtinId="0"/>
    <cellStyle name="Normal 2" xfId="1"/>
  </cellStyles>
  <dxfs count="8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 val="0.26317098132517608"/>
                  <c:y val="6.0948381452318463E-2"/>
                </c:manualLayout>
              </c:layout>
              <c:numFmt formatCode="General" sourceLinked="0"/>
            </c:trendlineLbl>
          </c:trendline>
          <c:xVal>
            <c:numRef>
              <c:f>CONVERSION!$A$2:$A$48</c:f>
              <c:numCache>
                <c:formatCode>General</c:formatCode>
                <c:ptCount val="47"/>
                <c:pt idx="0">
                  <c:v>-20</c:v>
                </c:pt>
                <c:pt idx="1">
                  <c:v>-18</c:v>
                </c:pt>
                <c:pt idx="2">
                  <c:v>-16</c:v>
                </c:pt>
                <c:pt idx="3">
                  <c:v>-14</c:v>
                </c:pt>
                <c:pt idx="4">
                  <c:v>-12</c:v>
                </c:pt>
                <c:pt idx="5">
                  <c:v>-10</c:v>
                </c:pt>
                <c:pt idx="6">
                  <c:v>-8</c:v>
                </c:pt>
                <c:pt idx="7">
                  <c:v>-6</c:v>
                </c:pt>
                <c:pt idx="8">
                  <c:v>-4</c:v>
                </c:pt>
                <c:pt idx="9">
                  <c:v>-2</c:v>
                </c:pt>
                <c:pt idx="10">
                  <c:v>0</c:v>
                </c:pt>
                <c:pt idx="11">
                  <c:v>2</c:v>
                </c:pt>
                <c:pt idx="12">
                  <c:v>4</c:v>
                </c:pt>
                <c:pt idx="13">
                  <c:v>6</c:v>
                </c:pt>
                <c:pt idx="14">
                  <c:v>8</c:v>
                </c:pt>
                <c:pt idx="15">
                  <c:v>10</c:v>
                </c:pt>
                <c:pt idx="16">
                  <c:v>12</c:v>
                </c:pt>
                <c:pt idx="17">
                  <c:v>14</c:v>
                </c:pt>
                <c:pt idx="18">
                  <c:v>16</c:v>
                </c:pt>
                <c:pt idx="19">
                  <c:v>18</c:v>
                </c:pt>
                <c:pt idx="20">
                  <c:v>20</c:v>
                </c:pt>
                <c:pt idx="21">
                  <c:v>22</c:v>
                </c:pt>
                <c:pt idx="22">
                  <c:v>24</c:v>
                </c:pt>
                <c:pt idx="23">
                  <c:v>26</c:v>
                </c:pt>
                <c:pt idx="24">
                  <c:v>28</c:v>
                </c:pt>
                <c:pt idx="25">
                  <c:v>30</c:v>
                </c:pt>
                <c:pt idx="26">
                  <c:v>32</c:v>
                </c:pt>
                <c:pt idx="27">
                  <c:v>34</c:v>
                </c:pt>
                <c:pt idx="28">
                  <c:v>36</c:v>
                </c:pt>
                <c:pt idx="29">
                  <c:v>38</c:v>
                </c:pt>
                <c:pt idx="30">
                  <c:v>40</c:v>
                </c:pt>
                <c:pt idx="31">
                  <c:v>45</c:v>
                </c:pt>
                <c:pt idx="32">
                  <c:v>50</c:v>
                </c:pt>
                <c:pt idx="33">
                  <c:v>55</c:v>
                </c:pt>
                <c:pt idx="34">
                  <c:v>60</c:v>
                </c:pt>
                <c:pt idx="35">
                  <c:v>65</c:v>
                </c:pt>
                <c:pt idx="36">
                  <c:v>70</c:v>
                </c:pt>
                <c:pt idx="37">
                  <c:v>75</c:v>
                </c:pt>
                <c:pt idx="38">
                  <c:v>80</c:v>
                </c:pt>
                <c:pt idx="39">
                  <c:v>85</c:v>
                </c:pt>
                <c:pt idx="40">
                  <c:v>90</c:v>
                </c:pt>
                <c:pt idx="41">
                  <c:v>95</c:v>
                </c:pt>
                <c:pt idx="42">
                  <c:v>100</c:v>
                </c:pt>
                <c:pt idx="43">
                  <c:v>105</c:v>
                </c:pt>
                <c:pt idx="44">
                  <c:v>110</c:v>
                </c:pt>
                <c:pt idx="45">
                  <c:v>115</c:v>
                </c:pt>
                <c:pt idx="46">
                  <c:v>120</c:v>
                </c:pt>
              </c:numCache>
            </c:numRef>
          </c:xVal>
          <c:yVal>
            <c:numRef>
              <c:f>CONVERSION!$B$2:$B$48</c:f>
              <c:numCache>
                <c:formatCode>General</c:formatCode>
                <c:ptCount val="47"/>
                <c:pt idx="0">
                  <c:v>92.16</c:v>
                </c:pt>
                <c:pt idx="1">
                  <c:v>92.95</c:v>
                </c:pt>
                <c:pt idx="2">
                  <c:v>93.73</c:v>
                </c:pt>
                <c:pt idx="3">
                  <c:v>94.52</c:v>
                </c:pt>
                <c:pt idx="4">
                  <c:v>95.3</c:v>
                </c:pt>
                <c:pt idx="5">
                  <c:v>96.09</c:v>
                </c:pt>
                <c:pt idx="6">
                  <c:v>96.87</c:v>
                </c:pt>
                <c:pt idx="7">
                  <c:v>97.65</c:v>
                </c:pt>
                <c:pt idx="8">
                  <c:v>98.44</c:v>
                </c:pt>
                <c:pt idx="9">
                  <c:v>99.22</c:v>
                </c:pt>
                <c:pt idx="10">
                  <c:v>100</c:v>
                </c:pt>
                <c:pt idx="11">
                  <c:v>100.78</c:v>
                </c:pt>
                <c:pt idx="12">
                  <c:v>101.56</c:v>
                </c:pt>
                <c:pt idx="13">
                  <c:v>102.34</c:v>
                </c:pt>
                <c:pt idx="14">
                  <c:v>103.12</c:v>
                </c:pt>
                <c:pt idx="15">
                  <c:v>103.9</c:v>
                </c:pt>
                <c:pt idx="16">
                  <c:v>104.68</c:v>
                </c:pt>
                <c:pt idx="17">
                  <c:v>105.46</c:v>
                </c:pt>
                <c:pt idx="18">
                  <c:v>106.24</c:v>
                </c:pt>
                <c:pt idx="19">
                  <c:v>107.02</c:v>
                </c:pt>
                <c:pt idx="20">
                  <c:v>107.79</c:v>
                </c:pt>
                <c:pt idx="21">
                  <c:v>108.57</c:v>
                </c:pt>
                <c:pt idx="22">
                  <c:v>109.35</c:v>
                </c:pt>
                <c:pt idx="23">
                  <c:v>110.12</c:v>
                </c:pt>
                <c:pt idx="24">
                  <c:v>110.9</c:v>
                </c:pt>
                <c:pt idx="25">
                  <c:v>111.67</c:v>
                </c:pt>
                <c:pt idx="26">
                  <c:v>112.45</c:v>
                </c:pt>
                <c:pt idx="27">
                  <c:v>113.22</c:v>
                </c:pt>
                <c:pt idx="28">
                  <c:v>113.99</c:v>
                </c:pt>
                <c:pt idx="29">
                  <c:v>114.77</c:v>
                </c:pt>
                <c:pt idx="30">
                  <c:v>115.54</c:v>
                </c:pt>
                <c:pt idx="31">
                  <c:v>117.47</c:v>
                </c:pt>
                <c:pt idx="32">
                  <c:v>119.4</c:v>
                </c:pt>
                <c:pt idx="33">
                  <c:v>121.32</c:v>
                </c:pt>
                <c:pt idx="34">
                  <c:v>123.24</c:v>
                </c:pt>
                <c:pt idx="35">
                  <c:v>125.16</c:v>
                </c:pt>
                <c:pt idx="36">
                  <c:v>127.07</c:v>
                </c:pt>
                <c:pt idx="37">
                  <c:v>128.97999999999999</c:v>
                </c:pt>
                <c:pt idx="38">
                  <c:v>130.88999999999999</c:v>
                </c:pt>
                <c:pt idx="39">
                  <c:v>132.80000000000001</c:v>
                </c:pt>
                <c:pt idx="40">
                  <c:v>134.69999999999999</c:v>
                </c:pt>
                <c:pt idx="41">
                  <c:v>136.6</c:v>
                </c:pt>
                <c:pt idx="42">
                  <c:v>138.5</c:v>
                </c:pt>
                <c:pt idx="43">
                  <c:v>140.38999999999999</c:v>
                </c:pt>
                <c:pt idx="44">
                  <c:v>142.29</c:v>
                </c:pt>
                <c:pt idx="45">
                  <c:v>144.16999999999999</c:v>
                </c:pt>
                <c:pt idx="46">
                  <c:v>146.06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CC8-41C6-895E-AA31375AC0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0494520"/>
        <c:axId val="670494912"/>
      </c:scatterChart>
      <c:valAx>
        <c:axId val="6704945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70494912"/>
        <c:crosses val="autoZero"/>
        <c:crossBetween val="midCat"/>
      </c:valAx>
      <c:valAx>
        <c:axId val="6704949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7049452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 val="0.29989216972878391"/>
                  <c:y val="7.1194954797317009E-2"/>
                </c:manualLayout>
              </c:layout>
              <c:numFmt formatCode="General" sourceLinked="0"/>
            </c:trendlineLbl>
          </c:trendline>
          <c:xVal>
            <c:numRef>
              <c:f>'CONVERSION 2'!$A$1:$A$17</c:f>
              <c:numCache>
                <c:formatCode>General</c:formatCode>
                <c:ptCount val="17"/>
                <c:pt idx="0">
                  <c:v>4</c:v>
                </c:pt>
                <c:pt idx="1">
                  <c:v>5</c:v>
                </c:pt>
                <c:pt idx="2">
                  <c:v>6</c:v>
                </c:pt>
                <c:pt idx="3">
                  <c:v>7</c:v>
                </c:pt>
                <c:pt idx="4">
                  <c:v>8</c:v>
                </c:pt>
                <c:pt idx="5">
                  <c:v>9</c:v>
                </c:pt>
                <c:pt idx="6">
                  <c:v>10</c:v>
                </c:pt>
                <c:pt idx="7">
                  <c:v>11</c:v>
                </c:pt>
                <c:pt idx="8">
                  <c:v>12</c:v>
                </c:pt>
                <c:pt idx="9">
                  <c:v>13</c:v>
                </c:pt>
                <c:pt idx="10">
                  <c:v>14</c:v>
                </c:pt>
                <c:pt idx="11">
                  <c:v>15</c:v>
                </c:pt>
                <c:pt idx="12">
                  <c:v>16</c:v>
                </c:pt>
                <c:pt idx="13">
                  <c:v>17</c:v>
                </c:pt>
                <c:pt idx="14">
                  <c:v>18</c:v>
                </c:pt>
                <c:pt idx="15">
                  <c:v>19</c:v>
                </c:pt>
                <c:pt idx="16">
                  <c:v>20</c:v>
                </c:pt>
              </c:numCache>
            </c:numRef>
          </c:xVal>
          <c:yVal>
            <c:numRef>
              <c:f>'CONVERSION 2'!$B$1:$B$17</c:f>
              <c:numCache>
                <c:formatCode>General</c:formatCode>
                <c:ptCount val="17"/>
                <c:pt idx="0">
                  <c:v>-20</c:v>
                </c:pt>
                <c:pt idx="1">
                  <c:v>-12.5</c:v>
                </c:pt>
                <c:pt idx="2">
                  <c:v>-5</c:v>
                </c:pt>
                <c:pt idx="3">
                  <c:v>2.5</c:v>
                </c:pt>
                <c:pt idx="4">
                  <c:v>10</c:v>
                </c:pt>
                <c:pt idx="5">
                  <c:v>17.5</c:v>
                </c:pt>
                <c:pt idx="6">
                  <c:v>25</c:v>
                </c:pt>
                <c:pt idx="7">
                  <c:v>32.5</c:v>
                </c:pt>
                <c:pt idx="8">
                  <c:v>40</c:v>
                </c:pt>
                <c:pt idx="9">
                  <c:v>47.5</c:v>
                </c:pt>
                <c:pt idx="10">
                  <c:v>55</c:v>
                </c:pt>
                <c:pt idx="11">
                  <c:v>62.5</c:v>
                </c:pt>
                <c:pt idx="12">
                  <c:v>70</c:v>
                </c:pt>
                <c:pt idx="13">
                  <c:v>77.5</c:v>
                </c:pt>
                <c:pt idx="14">
                  <c:v>85</c:v>
                </c:pt>
                <c:pt idx="15">
                  <c:v>92.5</c:v>
                </c:pt>
                <c:pt idx="16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5B8-4A99-BCD7-2FD02FEF95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0495696"/>
        <c:axId val="670496088"/>
      </c:scatterChart>
      <c:valAx>
        <c:axId val="6704956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70496088"/>
        <c:crosses val="autoZero"/>
        <c:crossBetween val="midCat"/>
      </c:valAx>
      <c:valAx>
        <c:axId val="6704960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7049569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638175</xdr:colOff>
      <xdr:row>7</xdr:row>
      <xdr:rowOff>104775</xdr:rowOff>
    </xdr:from>
    <xdr:to>
      <xdr:col>16</xdr:col>
      <xdr:colOff>400050</xdr:colOff>
      <xdr:row>33</xdr:row>
      <xdr:rowOff>38100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16</xdr:row>
      <xdr:rowOff>47625</xdr:rowOff>
    </xdr:from>
    <xdr:to>
      <xdr:col>14</xdr:col>
      <xdr:colOff>685800</xdr:colOff>
      <xdr:row>33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120"/>
  <sheetViews>
    <sheetView topLeftCell="A55" zoomScaleNormal="100" workbookViewId="0">
      <selection activeCell="B55" sqref="B55"/>
    </sheetView>
  </sheetViews>
  <sheetFormatPr baseColWidth="10" defaultRowHeight="12.75" x14ac:dyDescent="0.2"/>
  <cols>
    <col min="1" max="1" width="13" style="82" customWidth="1"/>
    <col min="2" max="2" width="13.42578125" style="82" customWidth="1"/>
    <col min="3" max="3" width="17.5703125" style="82" customWidth="1"/>
    <col min="4" max="4" width="13.42578125" style="82" customWidth="1"/>
    <col min="5" max="5" width="7.5703125" style="82" customWidth="1"/>
    <col min="6" max="6" width="9" style="82" customWidth="1"/>
    <col min="7" max="7" width="16.7109375" style="82" customWidth="1"/>
    <col min="8" max="8" width="4.7109375" style="82" customWidth="1"/>
    <col min="9" max="9" width="9.28515625" style="82" customWidth="1"/>
    <col min="10" max="10" width="6" style="82" customWidth="1"/>
    <col min="11" max="11" width="8.85546875" style="82" customWidth="1"/>
    <col min="12" max="12" width="5.85546875" style="82" customWidth="1"/>
    <col min="13" max="13" width="8.42578125" style="82" customWidth="1"/>
    <col min="14" max="14" width="9.5703125" style="82" customWidth="1"/>
    <col min="15" max="15" width="5.85546875" style="82" customWidth="1"/>
    <col min="16" max="16384" width="11.42578125" style="82"/>
  </cols>
  <sheetData>
    <row r="1" spans="1:21" ht="15.75" customHeight="1" x14ac:dyDescent="0.2">
      <c r="C1" s="83"/>
      <c r="D1" s="256" t="s">
        <v>0</v>
      </c>
      <c r="E1" s="256"/>
      <c r="F1" s="256"/>
      <c r="G1" s="256"/>
      <c r="H1" s="255" t="s">
        <v>1</v>
      </c>
      <c r="I1" s="265" t="s">
        <v>65</v>
      </c>
      <c r="J1" s="265"/>
      <c r="K1" s="265"/>
      <c r="L1" s="265"/>
      <c r="M1" s="84"/>
      <c r="N1" s="84"/>
    </row>
    <row r="2" spans="1:21" ht="12.75" customHeight="1" x14ac:dyDescent="0.2">
      <c r="D2" s="256"/>
      <c r="E2" s="256"/>
      <c r="F2" s="256"/>
      <c r="G2" s="256"/>
      <c r="H2" s="255"/>
      <c r="I2" s="265"/>
      <c r="J2" s="265"/>
      <c r="K2" s="265"/>
      <c r="L2" s="265"/>
      <c r="M2" s="84"/>
      <c r="N2" s="84"/>
    </row>
    <row r="3" spans="1:21" ht="12.75" customHeight="1" x14ac:dyDescent="0.2">
      <c r="D3" s="256"/>
      <c r="E3" s="256"/>
      <c r="F3" s="256"/>
      <c r="G3" s="256"/>
      <c r="M3" s="85"/>
      <c r="N3" s="85"/>
    </row>
    <row r="5" spans="1:21" ht="15.75" customHeight="1" x14ac:dyDescent="0.2">
      <c r="G5" s="261" t="s">
        <v>81</v>
      </c>
      <c r="H5" s="261"/>
      <c r="I5" s="261"/>
      <c r="J5" s="261"/>
    </row>
    <row r="6" spans="1:21" ht="15.75" customHeight="1" x14ac:dyDescent="0.2">
      <c r="A6" s="18"/>
      <c r="B6" s="18"/>
      <c r="C6" s="86"/>
      <c r="D6" s="87"/>
      <c r="E6" s="88"/>
      <c r="F6" s="18"/>
      <c r="G6" s="261"/>
      <c r="H6" s="261"/>
      <c r="I6" s="261"/>
      <c r="J6" s="261"/>
    </row>
    <row r="7" spans="1:21" x14ac:dyDescent="0.2">
      <c r="A7" s="18"/>
      <c r="B7" s="18"/>
      <c r="C7" s="18"/>
      <c r="D7" s="18"/>
      <c r="E7" s="18"/>
      <c r="F7" s="16"/>
      <c r="G7" s="16"/>
      <c r="H7" s="16"/>
      <c r="I7" s="16"/>
      <c r="J7" s="16"/>
      <c r="K7" s="16"/>
      <c r="L7" s="16"/>
    </row>
    <row r="8" spans="1:21" ht="14.25" x14ac:dyDescent="0.2">
      <c r="A8" s="203" t="s">
        <v>2</v>
      </c>
      <c r="B8" s="204"/>
      <c r="C8" s="259" t="s">
        <v>80</v>
      </c>
      <c r="D8" s="259"/>
      <c r="E8" s="18"/>
      <c r="F8" s="81" t="s">
        <v>3</v>
      </c>
      <c r="G8" s="89">
        <v>911</v>
      </c>
      <c r="H8" s="16"/>
      <c r="I8" s="85"/>
      <c r="J8" s="85"/>
      <c r="K8" s="16"/>
      <c r="L8" s="16"/>
    </row>
    <row r="9" spans="1:21" ht="14.25" x14ac:dyDescent="0.2">
      <c r="A9" s="203" t="s">
        <v>4</v>
      </c>
      <c r="B9" s="204"/>
      <c r="C9" s="259" t="s">
        <v>82</v>
      </c>
      <c r="D9" s="259"/>
      <c r="E9" s="18"/>
      <c r="F9" s="81" t="s">
        <v>5</v>
      </c>
      <c r="G9" s="90">
        <v>-20</v>
      </c>
      <c r="H9" s="80" t="s">
        <v>6</v>
      </c>
      <c r="I9" s="91">
        <v>100</v>
      </c>
      <c r="J9" s="81" t="s">
        <v>7</v>
      </c>
      <c r="K9" s="16"/>
      <c r="L9" s="16"/>
    </row>
    <row r="10" spans="1:21" ht="14.25" x14ac:dyDescent="0.2">
      <c r="A10" s="268" t="s">
        <v>8</v>
      </c>
      <c r="B10" s="269"/>
      <c r="C10" s="257"/>
      <c r="D10" s="257"/>
      <c r="E10" s="18"/>
      <c r="L10" s="16"/>
    </row>
    <row r="11" spans="1:21" ht="15" x14ac:dyDescent="0.2">
      <c r="A11" s="203" t="s">
        <v>9</v>
      </c>
      <c r="B11" s="204"/>
      <c r="C11" s="258" t="s">
        <v>79</v>
      </c>
      <c r="D11" s="258"/>
      <c r="E11" s="18"/>
      <c r="F11" s="168" t="s">
        <v>13</v>
      </c>
      <c r="G11" s="169"/>
      <c r="H11" s="170"/>
      <c r="I11" s="89">
        <v>-18</v>
      </c>
      <c r="J11" s="81" t="s">
        <v>7</v>
      </c>
      <c r="L11" s="16"/>
    </row>
    <row r="12" spans="1:21" ht="14.25" x14ac:dyDescent="0.2">
      <c r="A12" s="203" t="s">
        <v>10</v>
      </c>
      <c r="B12" s="204"/>
      <c r="C12" s="257" t="s">
        <v>83</v>
      </c>
      <c r="D12" s="257"/>
      <c r="E12" s="18"/>
      <c r="F12" s="16"/>
      <c r="G12" s="16"/>
      <c r="H12" s="16"/>
      <c r="I12" s="89">
        <v>0</v>
      </c>
      <c r="J12" s="81" t="s">
        <v>7</v>
      </c>
      <c r="L12" s="16"/>
    </row>
    <row r="13" spans="1:21" ht="14.25" x14ac:dyDescent="0.2">
      <c r="A13" s="203" t="s">
        <v>62</v>
      </c>
      <c r="B13" s="204"/>
      <c r="C13" s="190">
        <v>41948</v>
      </c>
      <c r="D13" s="190"/>
      <c r="E13" s="18"/>
      <c r="F13" s="16"/>
      <c r="G13" s="16"/>
      <c r="H13" s="16"/>
      <c r="I13" s="89">
        <v>60</v>
      </c>
      <c r="J13" s="81" t="s">
        <v>7</v>
      </c>
      <c r="L13" s="16"/>
    </row>
    <row r="14" spans="1:21" ht="14.25" x14ac:dyDescent="0.2">
      <c r="A14" s="92"/>
      <c r="B14" s="92"/>
      <c r="C14" s="93"/>
      <c r="D14" s="93"/>
      <c r="E14" s="18"/>
      <c r="F14" s="16"/>
      <c r="G14" s="16"/>
      <c r="H14" s="16"/>
      <c r="I14" s="16"/>
      <c r="L14" s="16"/>
    </row>
    <row r="15" spans="1:21" ht="12.75" customHeight="1" x14ac:dyDescent="0.2">
      <c r="A15" s="191" t="s">
        <v>52</v>
      </c>
      <c r="B15" s="192"/>
      <c r="C15" s="94">
        <v>0</v>
      </c>
      <c r="D15" s="95" t="s">
        <v>7</v>
      </c>
      <c r="E15" s="18"/>
      <c r="F15" s="96"/>
      <c r="G15" s="97"/>
      <c r="H15" s="97"/>
      <c r="I15" s="97"/>
      <c r="J15" s="97"/>
      <c r="K15" s="98"/>
      <c r="L15" s="98"/>
    </row>
    <row r="16" spans="1:21" ht="15" x14ac:dyDescent="0.2">
      <c r="A16" s="266" t="s">
        <v>11</v>
      </c>
      <c r="B16" s="267"/>
      <c r="C16" s="99">
        <v>1</v>
      </c>
      <c r="D16" s="100" t="s">
        <v>7</v>
      </c>
      <c r="E16" s="18"/>
      <c r="F16" s="101"/>
      <c r="G16" s="96"/>
      <c r="H16" s="102"/>
      <c r="I16" s="101"/>
      <c r="J16" s="96"/>
      <c r="K16" s="85"/>
      <c r="L16" s="16"/>
      <c r="N16" s="103"/>
      <c r="O16" s="103"/>
      <c r="P16" s="103"/>
      <c r="Q16" s="103"/>
      <c r="R16" s="103"/>
      <c r="S16" s="103"/>
      <c r="T16" s="103"/>
      <c r="U16" s="103"/>
    </row>
    <row r="17" spans="1:21" x14ac:dyDescent="0.2">
      <c r="A17" s="18"/>
      <c r="B17" s="18"/>
      <c r="C17" s="18"/>
      <c r="D17" s="18"/>
      <c r="E17" s="18"/>
      <c r="F17" s="104"/>
      <c r="G17" s="16"/>
      <c r="H17" s="105"/>
      <c r="I17" s="104"/>
      <c r="J17" s="16"/>
      <c r="K17" s="85"/>
      <c r="L17" s="16"/>
      <c r="N17" s="103"/>
      <c r="O17" s="103"/>
      <c r="P17" s="103"/>
      <c r="Q17" s="103"/>
      <c r="R17" s="103"/>
      <c r="S17" s="103"/>
      <c r="T17" s="103"/>
      <c r="U17" s="103"/>
    </row>
    <row r="18" spans="1:21" ht="12.75" customHeight="1" x14ac:dyDescent="0.2">
      <c r="A18" s="262" t="s">
        <v>12</v>
      </c>
      <c r="B18" s="262"/>
      <c r="C18" s="262"/>
      <c r="E18" s="106"/>
      <c r="F18" s="106"/>
      <c r="G18" s="18"/>
      <c r="H18" s="18"/>
      <c r="I18" s="18"/>
      <c r="J18" s="18"/>
      <c r="K18" s="18"/>
      <c r="L18" s="18"/>
      <c r="N18" s="103"/>
      <c r="O18" s="103"/>
      <c r="P18" s="103"/>
      <c r="Q18" s="103"/>
      <c r="R18" s="103"/>
      <c r="S18" s="103"/>
      <c r="T18" s="103"/>
      <c r="U18" s="103"/>
    </row>
    <row r="19" spans="1:21" ht="15.75" customHeight="1" thickBot="1" x14ac:dyDescent="0.25">
      <c r="A19" s="262"/>
      <c r="B19" s="262"/>
      <c r="C19" s="262"/>
      <c r="D19" s="107"/>
      <c r="E19" s="107"/>
      <c r="F19" s="107"/>
      <c r="G19" s="18"/>
      <c r="H19" s="18"/>
      <c r="I19" s="18"/>
      <c r="J19" s="18"/>
      <c r="K19" s="18"/>
      <c r="L19" s="18"/>
      <c r="N19" s="103"/>
      <c r="O19" s="103"/>
      <c r="P19" s="103"/>
      <c r="Q19" s="103"/>
      <c r="R19" s="103"/>
      <c r="S19" s="103"/>
      <c r="T19" s="103"/>
      <c r="U19" s="103"/>
    </row>
    <row r="20" spans="1:21" ht="12.75" customHeight="1" x14ac:dyDescent="0.2">
      <c r="A20" s="184" t="s">
        <v>55</v>
      </c>
      <c r="B20" s="185"/>
      <c r="C20" s="260" t="s">
        <v>56</v>
      </c>
      <c r="D20" s="193"/>
      <c r="E20" s="263" t="s">
        <v>54</v>
      </c>
      <c r="F20" s="263"/>
      <c r="G20" s="263"/>
      <c r="H20" s="193" t="s">
        <v>57</v>
      </c>
      <c r="I20" s="194"/>
      <c r="J20" s="176" t="s">
        <v>58</v>
      </c>
      <c r="K20" s="177"/>
      <c r="L20" s="180" t="s">
        <v>48</v>
      </c>
      <c r="M20" s="181"/>
      <c r="N20" s="18"/>
      <c r="O20" s="103"/>
      <c r="P20" s="108"/>
      <c r="Q20" s="108"/>
      <c r="R20" s="108"/>
      <c r="S20" s="108"/>
      <c r="T20" s="108"/>
      <c r="U20" s="108"/>
    </row>
    <row r="21" spans="1:21" ht="13.5" thickBot="1" x14ac:dyDescent="0.25">
      <c r="A21" s="186"/>
      <c r="B21" s="187"/>
      <c r="C21" s="195"/>
      <c r="D21" s="195"/>
      <c r="E21" s="264"/>
      <c r="F21" s="264"/>
      <c r="G21" s="264"/>
      <c r="H21" s="195"/>
      <c r="I21" s="196"/>
      <c r="J21" s="178"/>
      <c r="K21" s="179"/>
      <c r="L21" s="182"/>
      <c r="M21" s="183"/>
      <c r="N21" s="18"/>
      <c r="O21" s="103"/>
      <c r="P21" s="108"/>
      <c r="Q21" s="108"/>
      <c r="R21" s="108"/>
      <c r="S21" s="108"/>
      <c r="T21" s="108"/>
      <c r="U21" s="108"/>
    </row>
    <row r="22" spans="1:21" ht="13.5" thickBot="1" x14ac:dyDescent="0.25">
      <c r="A22" s="306" t="s">
        <v>7</v>
      </c>
      <c r="B22" s="307"/>
      <c r="C22" s="308" t="s">
        <v>7</v>
      </c>
      <c r="D22" s="308"/>
      <c r="E22" s="309" t="s">
        <v>7</v>
      </c>
      <c r="F22" s="309"/>
      <c r="G22" s="309"/>
      <c r="H22" s="308" t="s">
        <v>7</v>
      </c>
      <c r="I22" s="310"/>
      <c r="J22" s="311" t="s">
        <v>7</v>
      </c>
      <c r="K22" s="312"/>
      <c r="L22" s="109"/>
      <c r="M22" s="109"/>
      <c r="N22" s="18"/>
      <c r="O22" s="103"/>
      <c r="P22" s="108"/>
      <c r="Q22" s="108"/>
      <c r="R22" s="108"/>
      <c r="S22" s="108"/>
      <c r="T22" s="108"/>
      <c r="U22" s="108"/>
    </row>
    <row r="23" spans="1:21" ht="12.75" customHeight="1" x14ac:dyDescent="0.2">
      <c r="A23" s="225">
        <f>$I$11</f>
        <v>-18</v>
      </c>
      <c r="B23" s="226"/>
      <c r="C23" s="201">
        <v>-18.05</v>
      </c>
      <c r="D23" s="222"/>
      <c r="E23" s="219">
        <v>-7.0000000000000007E-2</v>
      </c>
      <c r="F23" s="219"/>
      <c r="G23" s="219"/>
      <c r="H23" s="201">
        <v>-17.37</v>
      </c>
      <c r="I23" s="202"/>
      <c r="J23" s="323">
        <f>AVERAGE(H23:I25)</f>
        <v>-17.483333333333334</v>
      </c>
      <c r="K23" s="324"/>
      <c r="N23" s="103"/>
      <c r="O23" s="103"/>
      <c r="P23" s="205" t="s">
        <v>17</v>
      </c>
      <c r="Q23" s="205"/>
      <c r="R23" s="205" t="s">
        <v>15</v>
      </c>
      <c r="S23" s="205" t="s">
        <v>16</v>
      </c>
      <c r="T23" s="108"/>
      <c r="U23" s="108"/>
    </row>
    <row r="24" spans="1:21" x14ac:dyDescent="0.2">
      <c r="A24" s="207">
        <f>$I$11</f>
        <v>-18</v>
      </c>
      <c r="B24" s="208"/>
      <c r="C24" s="197">
        <v>-18</v>
      </c>
      <c r="D24" s="209"/>
      <c r="E24" s="173">
        <v>-7.0000000000000007E-2</v>
      </c>
      <c r="F24" s="173"/>
      <c r="G24" s="173"/>
      <c r="H24" s="197">
        <v>-17.66</v>
      </c>
      <c r="I24" s="198"/>
      <c r="J24" s="110"/>
      <c r="K24" s="110"/>
      <c r="L24" s="20"/>
      <c r="M24" s="20"/>
      <c r="N24" s="103"/>
      <c r="O24" s="103"/>
      <c r="P24" s="205"/>
      <c r="Q24" s="205"/>
      <c r="R24" s="205"/>
      <c r="S24" s="205"/>
      <c r="T24" s="108"/>
      <c r="U24" s="108"/>
    </row>
    <row r="25" spans="1:21" ht="12.75" customHeight="1" thickBot="1" x14ac:dyDescent="0.25">
      <c r="A25" s="230">
        <f>$I$11</f>
        <v>-18</v>
      </c>
      <c r="B25" s="231"/>
      <c r="C25" s="215">
        <v>-18.03</v>
      </c>
      <c r="D25" s="227"/>
      <c r="E25" s="171">
        <v>-7.0000000000000007E-2</v>
      </c>
      <c r="F25" s="171"/>
      <c r="G25" s="171"/>
      <c r="H25" s="215">
        <v>-17.420000000000002</v>
      </c>
      <c r="I25" s="216"/>
      <c r="J25" s="110"/>
      <c r="K25" s="110"/>
      <c r="L25" s="20"/>
      <c r="M25" s="20"/>
      <c r="N25" s="103"/>
      <c r="O25" s="103"/>
      <c r="P25" s="205">
        <v>9.1999999999999993</v>
      </c>
      <c r="Q25" s="205"/>
      <c r="R25" s="206">
        <v>3</v>
      </c>
      <c r="S25" s="206">
        <f>P25/3</f>
        <v>3.0666666666666664</v>
      </c>
      <c r="T25" s="108"/>
      <c r="U25" s="108"/>
    </row>
    <row r="26" spans="1:21" ht="12.75" customHeight="1" x14ac:dyDescent="0.2">
      <c r="A26" s="228">
        <f>$I$12</f>
        <v>0</v>
      </c>
      <c r="B26" s="229"/>
      <c r="C26" s="217">
        <v>-0.06</v>
      </c>
      <c r="D26" s="221"/>
      <c r="E26" s="172">
        <v>-7.0000000000000007E-2</v>
      </c>
      <c r="F26" s="172"/>
      <c r="G26" s="172"/>
      <c r="H26" s="217">
        <v>0.51</v>
      </c>
      <c r="I26" s="218"/>
      <c r="J26" s="223">
        <f>AVERAGE(H26:I28)</f>
        <v>0.53</v>
      </c>
      <c r="K26" s="224"/>
      <c r="L26" s="213">
        <f>STDEV(H26:I28)*$S$25*(1/SQRT($R$25))</f>
        <v>3.541081651029708E-2</v>
      </c>
      <c r="M26" s="214"/>
      <c r="N26" s="103"/>
      <c r="O26" s="103"/>
      <c r="P26" s="205"/>
      <c r="Q26" s="205"/>
      <c r="R26" s="206"/>
      <c r="S26" s="206"/>
      <c r="T26" s="108"/>
      <c r="U26" s="108"/>
    </row>
    <row r="27" spans="1:21" x14ac:dyDescent="0.2">
      <c r="A27" s="207">
        <f>$I$12</f>
        <v>0</v>
      </c>
      <c r="B27" s="208"/>
      <c r="C27" s="197">
        <v>-0.04</v>
      </c>
      <c r="D27" s="209"/>
      <c r="E27" s="173">
        <v>-7.0000000000000007E-2</v>
      </c>
      <c r="F27" s="173"/>
      <c r="G27" s="173"/>
      <c r="H27" s="197">
        <v>0.53</v>
      </c>
      <c r="I27" s="198"/>
      <c r="J27" s="110"/>
      <c r="K27" s="110"/>
      <c r="L27" s="20"/>
      <c r="M27" s="20"/>
      <c r="N27" s="103"/>
      <c r="O27" s="103"/>
      <c r="P27" s="111"/>
      <c r="Q27" s="111"/>
      <c r="R27" s="111"/>
      <c r="S27" s="111"/>
      <c r="T27" s="108"/>
      <c r="U27" s="108"/>
    </row>
    <row r="28" spans="1:21" ht="12.75" customHeight="1" thickBot="1" x14ac:dyDescent="0.25">
      <c r="A28" s="188">
        <f>$I$12</f>
        <v>0</v>
      </c>
      <c r="B28" s="189"/>
      <c r="C28" s="199">
        <v>-0.05</v>
      </c>
      <c r="D28" s="210"/>
      <c r="E28" s="174">
        <v>-7.0000000000000007E-2</v>
      </c>
      <c r="F28" s="174"/>
      <c r="G28" s="174"/>
      <c r="H28" s="199">
        <v>0.55000000000000004</v>
      </c>
      <c r="I28" s="200"/>
      <c r="J28" s="110"/>
      <c r="K28" s="110"/>
      <c r="L28" s="20"/>
      <c r="M28" s="20"/>
      <c r="N28" s="103"/>
      <c r="O28" s="103"/>
      <c r="P28" s="108"/>
      <c r="Q28" s="108"/>
      <c r="R28" s="108"/>
      <c r="S28" s="108"/>
      <c r="T28" s="108"/>
      <c r="U28" s="108"/>
    </row>
    <row r="29" spans="1:21" ht="12.75" customHeight="1" x14ac:dyDescent="0.2">
      <c r="A29" s="225">
        <f>$I$13</f>
        <v>60</v>
      </c>
      <c r="B29" s="226"/>
      <c r="C29" s="201">
        <v>59.92</v>
      </c>
      <c r="D29" s="222"/>
      <c r="E29" s="175">
        <v>-0.04</v>
      </c>
      <c r="F29" s="175"/>
      <c r="G29" s="175"/>
      <c r="H29" s="201">
        <v>60.47</v>
      </c>
      <c r="I29" s="202"/>
      <c r="J29" s="223">
        <f>AVERAGE(H29:I31)</f>
        <v>60.473333333333329</v>
      </c>
      <c r="K29" s="224"/>
      <c r="N29" s="103"/>
      <c r="O29" s="103"/>
      <c r="P29" s="220" t="s">
        <v>49</v>
      </c>
      <c r="Q29" s="220"/>
      <c r="R29" s="220"/>
      <c r="S29" s="112"/>
      <c r="T29" s="108"/>
      <c r="U29" s="108"/>
    </row>
    <row r="30" spans="1:21" x14ac:dyDescent="0.2">
      <c r="A30" s="207">
        <f>$I$13</f>
        <v>60</v>
      </c>
      <c r="B30" s="208"/>
      <c r="C30" s="197">
        <v>59.95</v>
      </c>
      <c r="D30" s="209"/>
      <c r="E30" s="211">
        <v>-0.04</v>
      </c>
      <c r="F30" s="211"/>
      <c r="G30" s="211"/>
      <c r="H30" s="197">
        <v>60.51</v>
      </c>
      <c r="I30" s="198"/>
      <c r="J30" s="110"/>
      <c r="K30" s="110"/>
      <c r="L30" s="110"/>
      <c r="M30" s="20"/>
      <c r="N30" s="103"/>
      <c r="O30" s="103"/>
      <c r="P30" s="108"/>
      <c r="Q30" s="108"/>
      <c r="R30" s="108"/>
      <c r="S30" s="108"/>
      <c r="T30" s="108"/>
      <c r="U30" s="108"/>
    </row>
    <row r="31" spans="1:21" ht="12.75" customHeight="1" thickBot="1" x14ac:dyDescent="0.25">
      <c r="A31" s="188">
        <f>$I$13</f>
        <v>60</v>
      </c>
      <c r="B31" s="189"/>
      <c r="C31" s="199">
        <v>59.9</v>
      </c>
      <c r="D31" s="210"/>
      <c r="E31" s="212">
        <v>-0.04</v>
      </c>
      <c r="F31" s="212"/>
      <c r="G31" s="212"/>
      <c r="H31" s="199">
        <v>60.44</v>
      </c>
      <c r="I31" s="200"/>
      <c r="J31" s="110"/>
      <c r="K31" s="110"/>
      <c r="L31" s="110"/>
      <c r="M31" s="20"/>
      <c r="N31" s="103"/>
      <c r="O31" s="103"/>
      <c r="P31" s="108"/>
      <c r="Q31" s="108"/>
      <c r="R31" s="108"/>
      <c r="S31" s="108"/>
      <c r="T31" s="108"/>
      <c r="U31" s="108"/>
    </row>
    <row r="32" spans="1:21" x14ac:dyDescent="0.2">
      <c r="A32" s="113"/>
      <c r="B32" s="113"/>
      <c r="C32" s="113"/>
      <c r="D32" s="113"/>
      <c r="H32" s="113"/>
      <c r="I32" s="113"/>
      <c r="J32" s="113"/>
      <c r="K32" s="113"/>
      <c r="L32" s="113"/>
      <c r="M32" s="113"/>
      <c r="N32" s="103"/>
      <c r="O32" s="103"/>
      <c r="P32" s="108"/>
      <c r="Q32" s="108"/>
      <c r="R32" s="108"/>
      <c r="S32" s="108"/>
      <c r="T32" s="108"/>
      <c r="U32" s="108"/>
    </row>
    <row r="33" spans="1:21" ht="12.75" customHeight="1" x14ac:dyDescent="0.2">
      <c r="A33" s="250" t="s">
        <v>47</v>
      </c>
      <c r="B33" s="250"/>
      <c r="C33" s="250"/>
      <c r="D33" s="250"/>
      <c r="H33" s="114"/>
      <c r="I33" s="114"/>
      <c r="J33" s="114"/>
      <c r="N33" s="103"/>
      <c r="O33" s="103"/>
      <c r="P33" s="108"/>
      <c r="Q33" s="108"/>
      <c r="R33" s="108"/>
      <c r="S33" s="108"/>
      <c r="T33" s="108"/>
      <c r="U33" s="108"/>
    </row>
    <row r="34" spans="1:21" ht="18" customHeight="1" thickBot="1" x14ac:dyDescent="0.25">
      <c r="A34" s="250"/>
      <c r="B34" s="250"/>
      <c r="C34" s="250"/>
      <c r="D34" s="250"/>
      <c r="H34" s="115"/>
      <c r="I34" s="115"/>
      <c r="J34" s="116"/>
      <c r="N34" s="103"/>
      <c r="O34" s="103"/>
      <c r="P34" s="108"/>
      <c r="Q34" s="108"/>
      <c r="R34" s="108"/>
      <c r="S34" s="108"/>
      <c r="T34" s="108"/>
      <c r="U34" s="108"/>
    </row>
    <row r="35" spans="1:21" ht="18.75" customHeight="1" x14ac:dyDescent="0.2">
      <c r="A35" s="184" t="s">
        <v>55</v>
      </c>
      <c r="B35" s="185"/>
      <c r="C35" s="315" t="s">
        <v>60</v>
      </c>
      <c r="D35" s="315"/>
      <c r="E35" s="263" t="s">
        <v>73</v>
      </c>
      <c r="F35" s="263"/>
      <c r="G35" s="263"/>
      <c r="H35" s="325" t="s">
        <v>59</v>
      </c>
      <c r="I35" s="326"/>
      <c r="J35" s="176" t="s">
        <v>58</v>
      </c>
      <c r="K35" s="177"/>
      <c r="L35" s="180" t="s">
        <v>48</v>
      </c>
      <c r="M35" s="181"/>
      <c r="N35" s="103"/>
      <c r="O35" s="103"/>
      <c r="P35" s="108"/>
      <c r="Q35" s="108"/>
      <c r="R35" s="108"/>
      <c r="S35" s="108"/>
      <c r="T35" s="108"/>
      <c r="U35" s="108"/>
    </row>
    <row r="36" spans="1:21" ht="21" customHeight="1" thickBot="1" x14ac:dyDescent="0.25">
      <c r="A36" s="186"/>
      <c r="B36" s="187"/>
      <c r="C36" s="316"/>
      <c r="D36" s="316"/>
      <c r="E36" s="264"/>
      <c r="F36" s="264"/>
      <c r="G36" s="264"/>
      <c r="H36" s="316"/>
      <c r="I36" s="327"/>
      <c r="J36" s="178"/>
      <c r="K36" s="179"/>
      <c r="L36" s="182"/>
      <c r="M36" s="183"/>
      <c r="N36" s="103"/>
      <c r="O36" s="103"/>
      <c r="P36" s="108"/>
      <c r="Q36" s="108"/>
      <c r="R36" s="108"/>
      <c r="S36" s="108"/>
      <c r="T36" s="108"/>
      <c r="U36" s="108"/>
    </row>
    <row r="37" spans="1:21" ht="13.5" thickBot="1" x14ac:dyDescent="0.25">
      <c r="A37" s="313" t="s">
        <v>7</v>
      </c>
      <c r="B37" s="314"/>
      <c r="C37" s="117" t="s">
        <v>53</v>
      </c>
      <c r="D37" s="118" t="s">
        <v>7</v>
      </c>
      <c r="E37" s="232" t="s">
        <v>53</v>
      </c>
      <c r="F37" s="233"/>
      <c r="G37" s="118" t="s">
        <v>7</v>
      </c>
      <c r="H37" s="317" t="s">
        <v>7</v>
      </c>
      <c r="I37" s="318"/>
      <c r="J37" s="319" t="s">
        <v>7</v>
      </c>
      <c r="K37" s="320"/>
      <c r="L37" s="109"/>
      <c r="M37" s="109"/>
      <c r="N37" s="103"/>
      <c r="O37" s="103"/>
      <c r="P37" s="108"/>
      <c r="Q37" s="108"/>
      <c r="R37" s="108"/>
      <c r="S37" s="108"/>
      <c r="T37" s="108"/>
      <c r="U37" s="108"/>
    </row>
    <row r="38" spans="1:21" x14ac:dyDescent="0.2">
      <c r="A38" s="240">
        <f>$I$11</f>
        <v>-18</v>
      </c>
      <c r="B38" s="241"/>
      <c r="C38" s="3">
        <f>A38*CONVERSION!$G$41+CONVERSION!$H$41</f>
        <v>93.090375911357867</v>
      </c>
      <c r="D38" s="3">
        <f t="shared" ref="D38:D49" si="0">A38</f>
        <v>-18</v>
      </c>
      <c r="E38" s="175">
        <v>0</v>
      </c>
      <c r="F38" s="175"/>
      <c r="G38" s="158">
        <v>0.03</v>
      </c>
      <c r="H38" s="248">
        <v>-18.02</v>
      </c>
      <c r="I38" s="249"/>
      <c r="J38" s="223">
        <f>AVERAGE(H38:I41)</f>
        <v>-18.052500000000002</v>
      </c>
      <c r="K38" s="224"/>
      <c r="N38" s="103"/>
      <c r="O38" s="103"/>
      <c r="P38" s="108"/>
      <c r="Q38" s="108"/>
      <c r="R38" s="108"/>
      <c r="S38" s="108"/>
      <c r="T38" s="108"/>
      <c r="U38" s="108"/>
    </row>
    <row r="39" spans="1:21" x14ac:dyDescent="0.2">
      <c r="A39" s="234">
        <f>$I$11</f>
        <v>-18</v>
      </c>
      <c r="B39" s="235"/>
      <c r="C39" s="4">
        <f>A39*CONVERSION!$G$41+CONVERSION!$H$41</f>
        <v>93.090375911357867</v>
      </c>
      <c r="D39" s="4">
        <f t="shared" si="0"/>
        <v>-18</v>
      </c>
      <c r="E39" s="211">
        <v>0</v>
      </c>
      <c r="F39" s="211"/>
      <c r="G39" s="159">
        <v>0.03</v>
      </c>
      <c r="H39" s="242">
        <v>-18.05</v>
      </c>
      <c r="I39" s="243"/>
      <c r="J39" s="112"/>
      <c r="K39" s="112"/>
      <c r="L39" s="18"/>
      <c r="M39" s="18"/>
      <c r="N39" s="103"/>
      <c r="O39" s="103"/>
      <c r="P39" s="108"/>
      <c r="Q39" s="108"/>
      <c r="R39" s="108"/>
      <c r="S39" s="108"/>
      <c r="T39" s="108"/>
      <c r="U39" s="108"/>
    </row>
    <row r="40" spans="1:21" ht="12.75" customHeight="1" x14ac:dyDescent="0.2">
      <c r="A40" s="234">
        <f>$I$11</f>
        <v>-18</v>
      </c>
      <c r="B40" s="235"/>
      <c r="C40" s="4">
        <f>A40*CONVERSION!$G$41+CONVERSION!$H$41</f>
        <v>93.090375911357867</v>
      </c>
      <c r="D40" s="4">
        <f t="shared" si="0"/>
        <v>-18</v>
      </c>
      <c r="E40" s="211">
        <v>0</v>
      </c>
      <c r="F40" s="211"/>
      <c r="G40" s="159">
        <v>0.03</v>
      </c>
      <c r="H40" s="242">
        <v>-18.04</v>
      </c>
      <c r="I40" s="243"/>
      <c r="J40" s="112"/>
      <c r="K40" s="112"/>
      <c r="L40" s="18"/>
      <c r="M40" s="18"/>
      <c r="N40" s="103"/>
      <c r="O40" s="103"/>
      <c r="P40" s="205" t="s">
        <v>14</v>
      </c>
      <c r="Q40" s="205"/>
      <c r="R40" s="205" t="s">
        <v>15</v>
      </c>
      <c r="S40" s="205" t="s">
        <v>16</v>
      </c>
      <c r="T40" s="108"/>
      <c r="U40" s="108"/>
    </row>
    <row r="41" spans="1:21" ht="13.5" thickBot="1" x14ac:dyDescent="0.25">
      <c r="A41" s="236">
        <f>$I$11</f>
        <v>-18</v>
      </c>
      <c r="B41" s="237"/>
      <c r="C41" s="5">
        <f>A41*CONVERSION!$G$41+CONVERSION!$H$41</f>
        <v>93.090375911357867</v>
      </c>
      <c r="D41" s="5">
        <f t="shared" si="0"/>
        <v>-18</v>
      </c>
      <c r="E41" s="212">
        <v>0</v>
      </c>
      <c r="F41" s="212"/>
      <c r="G41" s="160">
        <v>0.03</v>
      </c>
      <c r="H41" s="244">
        <v>-18.100000000000001</v>
      </c>
      <c r="I41" s="245"/>
      <c r="J41" s="112"/>
      <c r="K41" s="112"/>
      <c r="L41" s="18"/>
      <c r="M41" s="18"/>
      <c r="N41" s="103"/>
      <c r="O41" s="103"/>
      <c r="P41" s="205"/>
      <c r="Q41" s="205"/>
      <c r="R41" s="205"/>
      <c r="S41" s="205"/>
      <c r="T41" s="108"/>
      <c r="U41" s="108"/>
    </row>
    <row r="42" spans="1:21" x14ac:dyDescent="0.2">
      <c r="A42" s="234">
        <f>$I$12</f>
        <v>0</v>
      </c>
      <c r="B42" s="235"/>
      <c r="C42" s="6">
        <f>A42*CONVERSION!$G$41+CONVERSION!$H$41</f>
        <v>100.02715377040118</v>
      </c>
      <c r="D42" s="6">
        <f t="shared" si="0"/>
        <v>0</v>
      </c>
      <c r="E42" s="321">
        <v>0</v>
      </c>
      <c r="F42" s="321"/>
      <c r="G42" s="161">
        <v>0.11</v>
      </c>
      <c r="H42" s="246">
        <v>0.12</v>
      </c>
      <c r="I42" s="247"/>
      <c r="J42" s="223">
        <f>AVERAGE(H42:I45)</f>
        <v>0.14749999999999999</v>
      </c>
      <c r="K42" s="224"/>
      <c r="L42" s="213">
        <f>STDEV(H42:I45)*$S$43*(1/SQRT($R$43))</f>
        <v>5.777182127415869E-2</v>
      </c>
      <c r="M42" s="214"/>
      <c r="N42" s="103"/>
      <c r="O42" s="103"/>
      <c r="P42" s="205"/>
      <c r="Q42" s="205"/>
      <c r="R42" s="205"/>
      <c r="S42" s="205"/>
      <c r="T42" s="108"/>
      <c r="U42" s="108"/>
    </row>
    <row r="43" spans="1:21" x14ac:dyDescent="0.2">
      <c r="A43" s="238">
        <f>$I$12</f>
        <v>0</v>
      </c>
      <c r="B43" s="239"/>
      <c r="C43" s="4">
        <f>A43*CONVERSION!$G$41+CONVERSION!$H$41</f>
        <v>100.02715377040118</v>
      </c>
      <c r="D43" s="4">
        <f t="shared" si="0"/>
        <v>0</v>
      </c>
      <c r="E43" s="211">
        <v>0</v>
      </c>
      <c r="F43" s="211"/>
      <c r="G43" s="159">
        <v>0.11</v>
      </c>
      <c r="H43" s="242">
        <v>0.1</v>
      </c>
      <c r="I43" s="243"/>
      <c r="J43" s="112"/>
      <c r="K43" s="112"/>
      <c r="L43" s="18"/>
      <c r="M43" s="18"/>
      <c r="N43" s="103"/>
      <c r="O43" s="103"/>
      <c r="P43" s="205">
        <v>6.6</v>
      </c>
      <c r="Q43" s="205"/>
      <c r="R43" s="119">
        <v>4</v>
      </c>
      <c r="S43" s="119">
        <f>P43/3</f>
        <v>2.1999999999999997</v>
      </c>
      <c r="T43" s="108"/>
      <c r="U43" s="108"/>
    </row>
    <row r="44" spans="1:21" x14ac:dyDescent="0.2">
      <c r="A44" s="238">
        <f>$I$12</f>
        <v>0</v>
      </c>
      <c r="B44" s="239"/>
      <c r="C44" s="4">
        <f>A44*CONVERSION!$G$41+CONVERSION!$H$41</f>
        <v>100.02715377040118</v>
      </c>
      <c r="D44" s="4">
        <f t="shared" si="0"/>
        <v>0</v>
      </c>
      <c r="E44" s="211">
        <v>0</v>
      </c>
      <c r="F44" s="211"/>
      <c r="G44" s="159">
        <v>0.11</v>
      </c>
      <c r="H44" s="242">
        <v>0.22</v>
      </c>
      <c r="I44" s="243"/>
      <c r="J44" s="112"/>
      <c r="K44" s="112"/>
      <c r="L44" s="18"/>
      <c r="M44" s="18"/>
      <c r="N44" s="103"/>
      <c r="O44" s="103"/>
      <c r="P44" s="108"/>
      <c r="Q44" s="108"/>
      <c r="R44" s="108"/>
      <c r="S44" s="108"/>
      <c r="T44" s="108"/>
      <c r="U44" s="108"/>
    </row>
    <row r="45" spans="1:21" ht="13.5" thickBot="1" x14ac:dyDescent="0.25">
      <c r="A45" s="253">
        <f>$I$12</f>
        <v>0</v>
      </c>
      <c r="B45" s="254"/>
      <c r="C45" s="7">
        <f>A45*CONVERSION!$G$41+CONVERSION!$H$41</f>
        <v>100.02715377040118</v>
      </c>
      <c r="D45" s="7">
        <f t="shared" si="0"/>
        <v>0</v>
      </c>
      <c r="E45" s="322">
        <v>0</v>
      </c>
      <c r="F45" s="322"/>
      <c r="G45" s="162">
        <v>0.11</v>
      </c>
      <c r="H45" s="303">
        <v>0.15</v>
      </c>
      <c r="I45" s="304"/>
      <c r="J45" s="112"/>
      <c r="K45" s="112"/>
      <c r="L45" s="18"/>
      <c r="M45" s="18"/>
      <c r="N45" s="103"/>
      <c r="O45" s="103"/>
      <c r="P45" s="108"/>
      <c r="Q45" s="108"/>
      <c r="R45" s="108"/>
      <c r="S45" s="108"/>
      <c r="T45" s="108"/>
      <c r="U45" s="108"/>
    </row>
    <row r="46" spans="1:21" x14ac:dyDescent="0.2">
      <c r="A46" s="240">
        <f>$I$13</f>
        <v>60</v>
      </c>
      <c r="B46" s="241"/>
      <c r="C46" s="3">
        <f>A46*CONVERSION!$G$41+CONVERSION!$H$41</f>
        <v>123.14974663387892</v>
      </c>
      <c r="D46" s="3">
        <f t="shared" si="0"/>
        <v>60</v>
      </c>
      <c r="E46" s="175">
        <v>0</v>
      </c>
      <c r="F46" s="175"/>
      <c r="G46" s="158">
        <v>0.11</v>
      </c>
      <c r="H46" s="248">
        <v>60.66</v>
      </c>
      <c r="I46" s="249"/>
      <c r="J46" s="305">
        <f>AVERAGE(H46:I49)</f>
        <v>60.614999999999995</v>
      </c>
      <c r="K46" s="224"/>
      <c r="N46" s="103"/>
      <c r="O46" s="103"/>
      <c r="P46" s="120" t="s">
        <v>49</v>
      </c>
      <c r="Q46" s="121"/>
      <c r="R46" s="121"/>
      <c r="S46" s="108"/>
      <c r="T46" s="108"/>
      <c r="U46" s="108"/>
    </row>
    <row r="47" spans="1:21" x14ac:dyDescent="0.2">
      <c r="A47" s="238">
        <f>$I$13</f>
        <v>60</v>
      </c>
      <c r="B47" s="239"/>
      <c r="C47" s="4">
        <f>A47*CONVERSION!$G$41+CONVERSION!$H$41</f>
        <v>123.14974663387892</v>
      </c>
      <c r="D47" s="4">
        <f t="shared" si="0"/>
        <v>60</v>
      </c>
      <c r="E47" s="211">
        <v>0</v>
      </c>
      <c r="F47" s="211"/>
      <c r="G47" s="159">
        <v>0.11</v>
      </c>
      <c r="H47" s="242">
        <v>60.57</v>
      </c>
      <c r="I47" s="243"/>
      <c r="J47" s="112"/>
      <c r="K47" s="112"/>
      <c r="L47" s="112"/>
      <c r="M47" s="112"/>
      <c r="N47" s="18"/>
      <c r="O47" s="103"/>
      <c r="P47" s="108"/>
      <c r="Q47" s="108"/>
      <c r="R47" s="108"/>
      <c r="S47" s="108"/>
      <c r="T47" s="108"/>
      <c r="U47" s="108"/>
    </row>
    <row r="48" spans="1:21" x14ac:dyDescent="0.2">
      <c r="A48" s="238">
        <f>$I$13</f>
        <v>60</v>
      </c>
      <c r="B48" s="239"/>
      <c r="C48" s="4">
        <f>A48*CONVERSION!$G$41+CONVERSION!$H$41</f>
        <v>123.14974663387892</v>
      </c>
      <c r="D48" s="4">
        <f t="shared" si="0"/>
        <v>60</v>
      </c>
      <c r="E48" s="211">
        <v>0</v>
      </c>
      <c r="F48" s="211"/>
      <c r="G48" s="159">
        <v>0.11</v>
      </c>
      <c r="H48" s="242">
        <v>60.66</v>
      </c>
      <c r="I48" s="243"/>
      <c r="J48" s="112"/>
      <c r="K48" s="112"/>
      <c r="L48" s="112"/>
      <c r="M48" s="112"/>
      <c r="N48" s="18"/>
      <c r="O48" s="103"/>
      <c r="P48" s="108"/>
      <c r="Q48" s="108"/>
      <c r="R48" s="108"/>
      <c r="S48" s="108"/>
      <c r="T48" s="108"/>
      <c r="U48" s="108"/>
    </row>
    <row r="49" spans="1:14" ht="13.5" thickBot="1" x14ac:dyDescent="0.25">
      <c r="A49" s="272">
        <f>$I$13</f>
        <v>60</v>
      </c>
      <c r="B49" s="273"/>
      <c r="C49" s="5">
        <f>A49*CONVERSION!$G$41+CONVERSION!$H$41</f>
        <v>123.14974663387892</v>
      </c>
      <c r="D49" s="5">
        <f t="shared" si="0"/>
        <v>60</v>
      </c>
      <c r="E49" s="212">
        <v>0</v>
      </c>
      <c r="F49" s="212"/>
      <c r="G49" s="160">
        <v>0.11</v>
      </c>
      <c r="H49" s="244">
        <v>60.57</v>
      </c>
      <c r="I49" s="245"/>
      <c r="J49" s="112"/>
      <c r="K49" s="112"/>
      <c r="L49" s="112"/>
      <c r="M49" s="18"/>
      <c r="N49" s="18"/>
    </row>
    <row r="51" spans="1:14" x14ac:dyDescent="0.2">
      <c r="A51" s="274"/>
      <c r="B51" s="274"/>
      <c r="C51" s="274"/>
    </row>
    <row r="52" spans="1:14" x14ac:dyDescent="0.2">
      <c r="A52" s="274"/>
      <c r="B52" s="274"/>
      <c r="C52" s="274"/>
    </row>
    <row r="60" spans="1:14" ht="12.75" customHeight="1" x14ac:dyDescent="0.2">
      <c r="A60" s="300">
        <f>$C$15</f>
        <v>0</v>
      </c>
      <c r="B60" s="302" t="str">
        <f>$D$15</f>
        <v>°C</v>
      </c>
      <c r="C60" s="274" t="s">
        <v>37</v>
      </c>
      <c r="D60" s="274"/>
      <c r="E60" s="274"/>
    </row>
    <row r="61" spans="1:14" ht="12.75" customHeight="1" x14ac:dyDescent="0.2">
      <c r="A61" s="301"/>
      <c r="B61" s="302"/>
      <c r="C61" s="274"/>
      <c r="D61" s="274"/>
      <c r="E61" s="274"/>
    </row>
    <row r="63" spans="1:14" x14ac:dyDescent="0.2">
      <c r="A63" s="264" t="s">
        <v>18</v>
      </c>
      <c r="B63" s="264"/>
      <c r="C63" s="264"/>
      <c r="D63" s="264"/>
      <c r="E63" s="264"/>
      <c r="F63" s="264" t="s">
        <v>21</v>
      </c>
      <c r="G63" s="264" t="s">
        <v>27</v>
      </c>
      <c r="H63" s="264"/>
      <c r="I63" s="264" t="s">
        <v>22</v>
      </c>
      <c r="J63" s="264"/>
      <c r="K63" s="264" t="s">
        <v>50</v>
      </c>
    </row>
    <row r="64" spans="1:14" x14ac:dyDescent="0.2">
      <c r="A64" s="264" t="s">
        <v>19</v>
      </c>
      <c r="B64" s="264"/>
      <c r="C64" s="264"/>
      <c r="D64" s="264" t="s">
        <v>20</v>
      </c>
      <c r="E64" s="264"/>
      <c r="F64" s="264"/>
      <c r="G64" s="264"/>
      <c r="H64" s="264"/>
      <c r="I64" s="264"/>
      <c r="J64" s="264"/>
      <c r="K64" s="264"/>
    </row>
    <row r="65" spans="1:14" ht="15.75" x14ac:dyDescent="0.2">
      <c r="A65" s="122" t="s">
        <v>23</v>
      </c>
      <c r="B65" s="278" t="s">
        <v>28</v>
      </c>
      <c r="C65" s="278"/>
      <c r="D65" s="251">
        <f>L26</f>
        <v>3.541081651029708E-2</v>
      </c>
      <c r="E65" s="252"/>
      <c r="F65" s="122">
        <v>1</v>
      </c>
      <c r="G65" s="278">
        <f>D65/F65</f>
        <v>3.541081651029708E-2</v>
      </c>
      <c r="H65" s="278"/>
      <c r="I65" s="278">
        <v>1</v>
      </c>
      <c r="J65" s="278"/>
      <c r="K65" s="123">
        <f t="shared" ref="K65:K71" si="1">G65*I65</f>
        <v>3.541081651029708E-2</v>
      </c>
    </row>
    <row r="66" spans="1:14" ht="15.75" x14ac:dyDescent="0.2">
      <c r="A66" s="122" t="s">
        <v>24</v>
      </c>
      <c r="B66" s="278" t="s">
        <v>74</v>
      </c>
      <c r="C66" s="278"/>
      <c r="D66" s="275">
        <v>0.01</v>
      </c>
      <c r="E66" s="275"/>
      <c r="F66" s="122" t="s">
        <v>26</v>
      </c>
      <c r="G66" s="278">
        <f>D66/(2*SQRT(3))</f>
        <v>2.886751345948129E-3</v>
      </c>
      <c r="H66" s="278"/>
      <c r="I66" s="278">
        <v>1</v>
      </c>
      <c r="J66" s="278"/>
      <c r="K66" s="123">
        <f t="shared" si="1"/>
        <v>2.886751345948129E-3</v>
      </c>
    </row>
    <row r="67" spans="1:14" ht="15.75" x14ac:dyDescent="0.2">
      <c r="A67" s="122" t="s">
        <v>25</v>
      </c>
      <c r="B67" s="278" t="s">
        <v>72</v>
      </c>
      <c r="C67" s="278"/>
      <c r="D67" s="275">
        <v>0.16</v>
      </c>
      <c r="E67" s="275"/>
      <c r="F67" s="122">
        <v>2</v>
      </c>
      <c r="G67" s="278">
        <f>D67/F67</f>
        <v>0.08</v>
      </c>
      <c r="H67" s="278"/>
      <c r="I67" s="278">
        <v>1</v>
      </c>
      <c r="J67" s="278"/>
      <c r="K67" s="123">
        <f t="shared" si="1"/>
        <v>0.08</v>
      </c>
    </row>
    <row r="68" spans="1:14" ht="15.75" x14ac:dyDescent="0.2">
      <c r="A68" s="124" t="s">
        <v>51</v>
      </c>
      <c r="B68" s="278" t="s">
        <v>36</v>
      </c>
      <c r="C68" s="278"/>
      <c r="D68" s="251">
        <f>L42</f>
        <v>5.777182127415869E-2</v>
      </c>
      <c r="E68" s="252"/>
      <c r="F68" s="122">
        <v>1</v>
      </c>
      <c r="G68" s="278">
        <f>D68/F68</f>
        <v>5.777182127415869E-2</v>
      </c>
      <c r="H68" s="278"/>
      <c r="I68" s="278">
        <v>1</v>
      </c>
      <c r="J68" s="278"/>
      <c r="K68" s="123">
        <f t="shared" si="1"/>
        <v>5.777182127415869E-2</v>
      </c>
    </row>
    <row r="69" spans="1:14" ht="15.75" x14ac:dyDescent="0.2">
      <c r="A69" s="125" t="s">
        <v>69</v>
      </c>
      <c r="B69" s="287" t="s">
        <v>44</v>
      </c>
      <c r="C69" s="288"/>
      <c r="D69" s="299">
        <v>0.01</v>
      </c>
      <c r="E69" s="299"/>
      <c r="F69" s="163" t="s">
        <v>26</v>
      </c>
      <c r="G69" s="287">
        <f>D69/(2*SQRT(3))</f>
        <v>2.886751345948129E-3</v>
      </c>
      <c r="H69" s="288"/>
      <c r="I69" s="287">
        <v>1</v>
      </c>
      <c r="J69" s="288"/>
      <c r="K69" s="126">
        <f t="shared" si="1"/>
        <v>2.886751345948129E-3</v>
      </c>
    </row>
    <row r="70" spans="1:14" s="127" customFormat="1" ht="15.75" x14ac:dyDescent="0.2">
      <c r="A70" s="125" t="s">
        <v>70</v>
      </c>
      <c r="B70" s="289" t="s">
        <v>67</v>
      </c>
      <c r="C70" s="289"/>
      <c r="D70" s="299">
        <v>0.01</v>
      </c>
      <c r="E70" s="299"/>
      <c r="F70" s="125" t="s">
        <v>26</v>
      </c>
      <c r="G70" s="287">
        <f>D70/(2*SQRT(3))</f>
        <v>2.886751345948129E-3</v>
      </c>
      <c r="H70" s="288"/>
      <c r="I70" s="289">
        <v>1</v>
      </c>
      <c r="J70" s="289"/>
      <c r="K70" s="126">
        <f t="shared" si="1"/>
        <v>2.886751345948129E-3</v>
      </c>
    </row>
    <row r="71" spans="1:14" s="127" customFormat="1" ht="15.75" x14ac:dyDescent="0.2">
      <c r="A71" s="125" t="s">
        <v>71</v>
      </c>
      <c r="B71" s="289" t="s">
        <v>68</v>
      </c>
      <c r="C71" s="289"/>
      <c r="D71" s="299">
        <v>0.02</v>
      </c>
      <c r="E71" s="299"/>
      <c r="F71" s="125">
        <v>2</v>
      </c>
      <c r="G71" s="289">
        <f>D71/F71</f>
        <v>0.01</v>
      </c>
      <c r="H71" s="289"/>
      <c r="I71" s="289">
        <v>1</v>
      </c>
      <c r="J71" s="289"/>
      <c r="K71" s="126">
        <f t="shared" si="1"/>
        <v>0.01</v>
      </c>
    </row>
    <row r="72" spans="1:14" ht="16.5" thickBot="1" x14ac:dyDescent="0.25">
      <c r="A72" s="277" t="s">
        <v>43</v>
      </c>
      <c r="B72" s="277"/>
      <c r="C72" s="277"/>
      <c r="J72" s="128" t="s">
        <v>30</v>
      </c>
      <c r="K72" s="129">
        <f>SQRT(SUMSQ(K65:K71))</f>
        <v>0.10543485789462261</v>
      </c>
    </row>
    <row r="73" spans="1:14" x14ac:dyDescent="0.2">
      <c r="A73" s="290"/>
      <c r="B73" s="291"/>
      <c r="C73" s="291"/>
      <c r="D73" s="291"/>
      <c r="E73" s="292"/>
      <c r="I73" s="276" t="s">
        <v>29</v>
      </c>
      <c r="J73" s="276"/>
      <c r="K73" s="129">
        <f>ROUNDUP(2*K72,2)</f>
        <v>0.22</v>
      </c>
      <c r="L73" s="82" t="s">
        <v>31</v>
      </c>
      <c r="M73" s="130"/>
    </row>
    <row r="74" spans="1:14" ht="13.5" thickBot="1" x14ac:dyDescent="0.25">
      <c r="A74" s="293"/>
      <c r="B74" s="294"/>
      <c r="C74" s="294"/>
      <c r="D74" s="294"/>
      <c r="E74" s="295"/>
    </row>
    <row r="75" spans="1:14" ht="15.75" thickBot="1" x14ac:dyDescent="0.25">
      <c r="A75" s="293"/>
      <c r="B75" s="294"/>
      <c r="C75" s="294"/>
      <c r="D75" s="294"/>
      <c r="E75" s="295"/>
      <c r="F75" s="131" t="s">
        <v>66</v>
      </c>
      <c r="G75" s="132">
        <f>AVERAGE(J26,J42)</f>
        <v>0.33875</v>
      </c>
      <c r="H75" s="133" t="s">
        <v>32</v>
      </c>
      <c r="I75" s="132">
        <f>K73</f>
        <v>0.22</v>
      </c>
      <c r="J75" s="134" t="s">
        <v>7</v>
      </c>
      <c r="K75" s="82" t="s">
        <v>31</v>
      </c>
    </row>
    <row r="76" spans="1:14" ht="13.5" thickBot="1" x14ac:dyDescent="0.25">
      <c r="A76" s="296"/>
      <c r="B76" s="297"/>
      <c r="C76" s="297"/>
      <c r="D76" s="297"/>
      <c r="E76" s="298"/>
    </row>
    <row r="77" spans="1:14" ht="13.5" thickBot="1" x14ac:dyDescent="0.25">
      <c r="D77" s="135" t="s">
        <v>38</v>
      </c>
      <c r="E77" s="270" t="s">
        <v>39</v>
      </c>
      <c r="F77" s="271"/>
      <c r="G77" s="136" t="s">
        <v>40</v>
      </c>
      <c r="H77" s="271" t="s">
        <v>41</v>
      </c>
      <c r="I77" s="271"/>
      <c r="J77" s="137" t="s">
        <v>42</v>
      </c>
      <c r="L77" s="281" t="str">
        <f>IF(AND((E78+G78)&lt;=(D78+H78),(E78-G78)&gt;=(D78-H78)),"CONFORME","NON CONFORME")</f>
        <v>CONFORME</v>
      </c>
      <c r="M77" s="282"/>
      <c r="N77" s="283"/>
    </row>
    <row r="78" spans="1:14" ht="13.5" thickBot="1" x14ac:dyDescent="0.25">
      <c r="D78" s="138">
        <f>AVERAGE(C26:D28,D42:D45)</f>
        <v>-2.1428571428571432E-2</v>
      </c>
      <c r="E78" s="279">
        <f>G75</f>
        <v>0.33875</v>
      </c>
      <c r="F78" s="280"/>
      <c r="G78" s="139">
        <f>I75</f>
        <v>0.22</v>
      </c>
      <c r="H78" s="280">
        <f>$C$16</f>
        <v>1</v>
      </c>
      <c r="I78" s="280"/>
      <c r="J78" s="140" t="str">
        <f>$B$60</f>
        <v>°C</v>
      </c>
      <c r="L78" s="284"/>
      <c r="M78" s="285"/>
      <c r="N78" s="286"/>
    </row>
    <row r="81" spans="1:14" ht="12.75" customHeight="1" x14ac:dyDescent="0.2">
      <c r="A81" s="141"/>
      <c r="B81" s="141"/>
      <c r="C81" s="141"/>
      <c r="D81" s="142"/>
      <c r="E81" s="142"/>
      <c r="F81" s="142"/>
      <c r="G81" s="142"/>
      <c r="H81" s="142"/>
      <c r="I81" s="142"/>
      <c r="J81" s="142"/>
      <c r="K81" s="142"/>
      <c r="L81" s="142"/>
    </row>
    <row r="82" spans="1:14" ht="12.75" customHeight="1" x14ac:dyDescent="0.2">
      <c r="A82" s="141"/>
      <c r="B82" s="141"/>
      <c r="C82" s="141"/>
      <c r="D82" s="142"/>
      <c r="E82" s="142"/>
      <c r="F82" s="142"/>
      <c r="G82" s="142"/>
      <c r="H82" s="142"/>
      <c r="I82" s="142"/>
      <c r="J82" s="142"/>
      <c r="K82" s="142"/>
      <c r="L82" s="142"/>
    </row>
    <row r="83" spans="1:14" ht="13.5" customHeight="1" x14ac:dyDescent="0.2">
      <c r="A83" s="141"/>
      <c r="B83" s="141"/>
      <c r="C83" s="141"/>
      <c r="D83" s="142"/>
      <c r="E83" s="142"/>
      <c r="F83" s="142"/>
      <c r="G83" s="142"/>
      <c r="H83" s="142"/>
      <c r="I83" s="142"/>
      <c r="J83" s="142"/>
      <c r="K83" s="142"/>
      <c r="L83" s="142"/>
    </row>
    <row r="84" spans="1:14" x14ac:dyDescent="0.2">
      <c r="A84" s="142"/>
      <c r="B84" s="142"/>
      <c r="C84" s="142"/>
      <c r="D84" s="142"/>
      <c r="E84" s="142"/>
      <c r="F84" s="142"/>
      <c r="G84" s="142"/>
      <c r="H84" s="142"/>
      <c r="I84" s="142"/>
      <c r="J84" s="142"/>
      <c r="K84" s="142"/>
      <c r="L84" s="142"/>
    </row>
    <row r="85" spans="1:14" x14ac:dyDescent="0.2">
      <c r="A85" s="142"/>
      <c r="B85" s="142"/>
      <c r="C85" s="142"/>
      <c r="D85" s="142"/>
      <c r="E85" s="142"/>
      <c r="F85" s="142"/>
      <c r="G85" s="142"/>
      <c r="H85" s="142"/>
      <c r="I85" s="142"/>
      <c r="J85" s="142"/>
      <c r="K85" s="142"/>
      <c r="L85" s="142"/>
    </row>
    <row r="86" spans="1:14" ht="12.75" customHeight="1" x14ac:dyDescent="0.2">
      <c r="A86" s="142"/>
      <c r="B86" s="142"/>
      <c r="C86" s="142"/>
      <c r="D86" s="142"/>
      <c r="E86" s="142"/>
      <c r="F86" s="142"/>
      <c r="G86" s="142"/>
      <c r="H86" s="142"/>
      <c r="I86" s="142"/>
      <c r="J86" s="142"/>
      <c r="K86" s="142"/>
      <c r="L86" s="142"/>
    </row>
    <row r="87" spans="1:14" ht="12.75" customHeight="1" x14ac:dyDescent="0.2"/>
    <row r="90" spans="1:14" x14ac:dyDescent="0.2">
      <c r="A90" s="143"/>
      <c r="B90" s="143"/>
      <c r="C90" s="143"/>
      <c r="D90" s="143"/>
      <c r="E90" s="143"/>
      <c r="F90" s="143"/>
      <c r="G90" s="143"/>
      <c r="H90" s="143"/>
      <c r="I90" s="143"/>
      <c r="J90" s="143"/>
      <c r="K90" s="143"/>
      <c r="L90" s="144"/>
      <c r="M90" s="144"/>
      <c r="N90" s="144"/>
    </row>
    <row r="91" spans="1:14" x14ac:dyDescent="0.2">
      <c r="A91" s="145"/>
      <c r="B91" s="144"/>
      <c r="C91" s="144"/>
      <c r="D91" s="146"/>
      <c r="E91" s="146"/>
      <c r="F91" s="145"/>
      <c r="G91" s="144"/>
      <c r="H91" s="144"/>
      <c r="I91" s="144"/>
      <c r="J91" s="144"/>
      <c r="K91" s="145"/>
      <c r="L91" s="144"/>
      <c r="M91" s="144"/>
      <c r="N91" s="144"/>
    </row>
    <row r="92" spans="1:14" x14ac:dyDescent="0.2">
      <c r="A92" s="145"/>
      <c r="B92" s="144"/>
      <c r="C92" s="144"/>
      <c r="D92" s="146"/>
      <c r="E92" s="146"/>
      <c r="F92" s="145"/>
      <c r="G92" s="144"/>
      <c r="H92" s="144"/>
      <c r="I92" s="144"/>
      <c r="J92" s="144"/>
      <c r="K92" s="145"/>
      <c r="L92" s="144"/>
      <c r="M92" s="144"/>
      <c r="N92" s="144"/>
    </row>
    <row r="93" spans="1:14" x14ac:dyDescent="0.2">
      <c r="A93" s="145"/>
      <c r="B93" s="144"/>
      <c r="C93" s="144"/>
      <c r="D93" s="146"/>
      <c r="E93" s="146"/>
      <c r="F93" s="145"/>
      <c r="G93" s="144"/>
      <c r="H93" s="144"/>
      <c r="I93" s="144"/>
      <c r="J93" s="144"/>
      <c r="K93" s="145"/>
      <c r="L93" s="144"/>
      <c r="M93" s="144"/>
      <c r="N93" s="144"/>
    </row>
    <row r="94" spans="1:14" x14ac:dyDescent="0.2">
      <c r="A94" s="145"/>
      <c r="B94" s="144"/>
      <c r="C94" s="144"/>
      <c r="D94" s="146"/>
      <c r="E94" s="146"/>
      <c r="F94" s="145"/>
      <c r="G94" s="144"/>
      <c r="H94" s="144"/>
      <c r="I94" s="144"/>
      <c r="J94" s="144"/>
      <c r="K94" s="145"/>
      <c r="L94" s="144"/>
      <c r="M94" s="144"/>
      <c r="N94" s="144"/>
    </row>
    <row r="95" spans="1:14" x14ac:dyDescent="0.2">
      <c r="A95" s="145"/>
      <c r="B95" s="144"/>
      <c r="C95" s="144"/>
      <c r="D95" s="146"/>
      <c r="E95" s="146"/>
      <c r="F95" s="145"/>
      <c r="G95" s="144"/>
      <c r="H95" s="144"/>
      <c r="I95" s="144"/>
      <c r="J95" s="144"/>
      <c r="K95" s="145"/>
      <c r="L95" s="144"/>
      <c r="M95" s="144"/>
      <c r="N95" s="144"/>
    </row>
    <row r="96" spans="1:14" ht="15.75" x14ac:dyDescent="0.2">
      <c r="A96" s="147"/>
      <c r="B96" s="144"/>
      <c r="C96" s="144"/>
      <c r="D96" s="146"/>
      <c r="E96" s="146"/>
      <c r="F96" s="145"/>
      <c r="G96" s="144"/>
      <c r="H96" s="144"/>
      <c r="I96" s="144"/>
      <c r="J96" s="144"/>
      <c r="K96" s="145"/>
      <c r="L96" s="144"/>
      <c r="M96" s="144"/>
      <c r="N96" s="144"/>
    </row>
    <row r="97" spans="1:14" x14ac:dyDescent="0.2">
      <c r="A97" s="145"/>
      <c r="B97" s="144"/>
      <c r="C97" s="144"/>
      <c r="D97" s="146"/>
      <c r="E97" s="146"/>
      <c r="F97" s="145"/>
      <c r="G97" s="144"/>
      <c r="H97" s="144"/>
      <c r="I97" s="144"/>
      <c r="J97" s="144"/>
      <c r="K97" s="145"/>
      <c r="L97" s="144"/>
      <c r="M97" s="144"/>
      <c r="N97" s="144"/>
    </row>
    <row r="98" spans="1:14" x14ac:dyDescent="0.2">
      <c r="A98" s="145"/>
      <c r="B98" s="144"/>
      <c r="C98" s="144"/>
      <c r="D98" s="146"/>
      <c r="E98" s="146"/>
      <c r="F98" s="145"/>
      <c r="G98" s="144"/>
      <c r="H98" s="144"/>
      <c r="I98" s="144"/>
      <c r="J98" s="144"/>
      <c r="K98" s="145"/>
      <c r="L98" s="144"/>
      <c r="M98" s="144"/>
      <c r="N98" s="144"/>
    </row>
    <row r="99" spans="1:14" x14ac:dyDescent="0.2">
      <c r="A99" s="145"/>
      <c r="B99" s="144"/>
      <c r="C99" s="144"/>
      <c r="D99" s="146"/>
      <c r="E99" s="146"/>
      <c r="F99" s="145"/>
      <c r="G99" s="144"/>
      <c r="H99" s="144"/>
      <c r="I99" s="144"/>
      <c r="J99" s="144"/>
      <c r="K99" s="145"/>
      <c r="L99" s="144"/>
      <c r="M99" s="144"/>
      <c r="N99" s="144"/>
    </row>
    <row r="100" spans="1:14" x14ac:dyDescent="0.2">
      <c r="A100" s="145"/>
      <c r="B100" s="144"/>
      <c r="C100" s="144"/>
      <c r="D100" s="146"/>
      <c r="E100" s="146"/>
      <c r="F100" s="145"/>
      <c r="G100" s="144"/>
      <c r="H100" s="144"/>
      <c r="I100" s="144"/>
      <c r="J100" s="144"/>
      <c r="K100" s="145"/>
      <c r="L100" s="144"/>
      <c r="M100" s="144"/>
      <c r="N100" s="144"/>
    </row>
    <row r="101" spans="1:14" x14ac:dyDescent="0.2">
      <c r="A101" s="145"/>
      <c r="B101" s="144"/>
      <c r="C101" s="144"/>
      <c r="D101" s="146"/>
      <c r="E101" s="146"/>
      <c r="F101" s="145"/>
      <c r="G101" s="144"/>
      <c r="H101" s="144"/>
      <c r="I101" s="144"/>
      <c r="J101" s="144"/>
      <c r="K101" s="145"/>
      <c r="L101" s="144"/>
      <c r="M101" s="144"/>
      <c r="N101" s="144"/>
    </row>
    <row r="102" spans="1:14" x14ac:dyDescent="0.2">
      <c r="A102" s="145"/>
      <c r="B102" s="144"/>
      <c r="C102" s="144"/>
      <c r="D102" s="146"/>
      <c r="E102" s="146"/>
      <c r="F102" s="145"/>
      <c r="G102" s="144"/>
      <c r="H102" s="144"/>
      <c r="I102" s="144"/>
      <c r="J102" s="144"/>
      <c r="K102" s="145"/>
      <c r="L102" s="144"/>
      <c r="M102" s="144"/>
      <c r="N102" s="144"/>
    </row>
    <row r="103" spans="1:14" x14ac:dyDescent="0.2">
      <c r="A103" s="145"/>
      <c r="B103" s="144"/>
      <c r="C103" s="144"/>
      <c r="D103" s="146"/>
      <c r="E103" s="146"/>
      <c r="F103" s="145"/>
      <c r="G103" s="144"/>
      <c r="H103" s="144"/>
      <c r="I103" s="144"/>
      <c r="J103" s="144"/>
      <c r="K103" s="145"/>
      <c r="L103" s="144"/>
      <c r="M103" s="144"/>
      <c r="N103" s="144"/>
    </row>
    <row r="104" spans="1:14" x14ac:dyDescent="0.2">
      <c r="A104" s="145"/>
      <c r="B104" s="144"/>
      <c r="C104" s="144"/>
      <c r="D104" s="146"/>
      <c r="E104" s="146"/>
      <c r="F104" s="145"/>
      <c r="G104" s="144"/>
      <c r="H104" s="144"/>
      <c r="I104" s="144"/>
      <c r="J104" s="144"/>
      <c r="K104" s="145"/>
      <c r="L104" s="144"/>
      <c r="M104" s="144"/>
      <c r="N104" s="144"/>
    </row>
    <row r="105" spans="1:14" x14ac:dyDescent="0.2">
      <c r="A105" s="145"/>
      <c r="B105" s="144"/>
      <c r="C105" s="144"/>
      <c r="D105" s="146"/>
      <c r="E105" s="146"/>
      <c r="F105" s="145"/>
      <c r="G105" s="144"/>
      <c r="H105" s="144"/>
      <c r="I105" s="144"/>
      <c r="J105" s="144"/>
      <c r="K105" s="145"/>
      <c r="L105" s="144"/>
      <c r="M105" s="144"/>
      <c r="N105" s="144"/>
    </row>
    <row r="106" spans="1:14" x14ac:dyDescent="0.2">
      <c r="A106" s="144"/>
      <c r="B106" s="144"/>
      <c r="C106" s="144"/>
      <c r="D106" s="144"/>
      <c r="E106" s="144"/>
      <c r="F106" s="144"/>
      <c r="G106" s="144"/>
      <c r="H106" s="144"/>
      <c r="I106" s="144"/>
      <c r="J106" s="144"/>
      <c r="K106" s="148"/>
      <c r="L106" s="144"/>
      <c r="M106" s="144"/>
      <c r="N106" s="144"/>
    </row>
    <row r="107" spans="1:14" x14ac:dyDescent="0.2">
      <c r="A107" s="144"/>
      <c r="B107" s="144"/>
      <c r="C107" s="144"/>
      <c r="D107" s="144"/>
      <c r="E107" s="144"/>
      <c r="F107" s="144"/>
      <c r="G107" s="144"/>
      <c r="H107" s="144"/>
      <c r="I107" s="144"/>
      <c r="J107" s="144"/>
      <c r="K107" s="148"/>
      <c r="L107" s="144"/>
      <c r="M107" s="149"/>
      <c r="N107" s="144"/>
    </row>
    <row r="108" spans="1:14" x14ac:dyDescent="0.2">
      <c r="A108" s="144"/>
      <c r="B108" s="144"/>
      <c r="C108" s="144"/>
      <c r="D108" s="144"/>
      <c r="E108" s="144"/>
      <c r="F108" s="144"/>
      <c r="G108" s="144"/>
      <c r="H108" s="144"/>
      <c r="I108" s="144"/>
      <c r="J108" s="144"/>
      <c r="K108" s="144"/>
      <c r="L108" s="144"/>
      <c r="M108" s="144"/>
      <c r="N108" s="144"/>
    </row>
    <row r="109" spans="1:14" ht="15" x14ac:dyDescent="0.2">
      <c r="A109" s="150"/>
      <c r="B109" s="150"/>
      <c r="C109" s="150"/>
      <c r="D109" s="144"/>
      <c r="E109" s="144"/>
      <c r="F109" s="144"/>
      <c r="G109" s="148"/>
      <c r="H109" s="151"/>
      <c r="I109" s="148"/>
      <c r="J109" s="152"/>
      <c r="K109" s="144"/>
      <c r="L109" s="144"/>
      <c r="M109" s="144"/>
      <c r="N109" s="144"/>
    </row>
    <row r="110" spans="1:14" x14ac:dyDescent="0.2">
      <c r="A110" s="144"/>
      <c r="B110" s="144"/>
      <c r="C110" s="144"/>
      <c r="D110" s="144"/>
      <c r="E110" s="144"/>
      <c r="F110" s="144"/>
      <c r="G110" s="144"/>
      <c r="H110" s="144"/>
      <c r="I110" s="144"/>
      <c r="J110" s="144"/>
      <c r="K110" s="144"/>
      <c r="L110" s="144"/>
      <c r="M110" s="144"/>
      <c r="N110" s="144"/>
    </row>
    <row r="111" spans="1:14" x14ac:dyDescent="0.2">
      <c r="A111" s="144"/>
      <c r="B111" s="144"/>
      <c r="C111" s="144"/>
      <c r="D111" s="153"/>
      <c r="E111" s="152"/>
      <c r="F111" s="152"/>
      <c r="G111" s="153"/>
      <c r="H111" s="152"/>
      <c r="I111" s="152"/>
      <c r="J111" s="153"/>
      <c r="K111" s="144"/>
      <c r="L111" s="144"/>
      <c r="M111" s="144"/>
      <c r="N111" s="144"/>
    </row>
    <row r="112" spans="1:14" x14ac:dyDescent="0.2">
      <c r="A112" s="144"/>
      <c r="B112" s="144"/>
      <c r="C112" s="144"/>
      <c r="D112" s="154"/>
      <c r="E112" s="148"/>
      <c r="F112" s="144"/>
      <c r="G112" s="155"/>
      <c r="H112" s="144"/>
      <c r="I112" s="144"/>
      <c r="J112" s="145"/>
      <c r="K112" s="144"/>
      <c r="L112" s="144"/>
      <c r="M112" s="144"/>
      <c r="N112" s="144"/>
    </row>
    <row r="113" spans="1:14" x14ac:dyDescent="0.2">
      <c r="A113" s="144"/>
      <c r="B113" s="144"/>
      <c r="C113" s="144"/>
      <c r="D113" s="144"/>
      <c r="E113" s="144"/>
      <c r="F113" s="144"/>
      <c r="G113" s="144"/>
      <c r="H113" s="144"/>
      <c r="I113" s="144"/>
      <c r="J113" s="144"/>
      <c r="K113" s="144"/>
      <c r="L113" s="144"/>
      <c r="M113" s="144"/>
      <c r="N113" s="144"/>
    </row>
    <row r="114" spans="1:14" x14ac:dyDescent="0.2">
      <c r="A114" s="144"/>
      <c r="B114" s="144"/>
      <c r="C114" s="144"/>
      <c r="D114" s="144"/>
      <c r="E114" s="144"/>
      <c r="F114" s="144"/>
      <c r="G114" s="144"/>
      <c r="H114" s="144"/>
      <c r="I114" s="144"/>
      <c r="J114" s="144"/>
      <c r="K114" s="144"/>
      <c r="L114" s="144"/>
      <c r="M114" s="144"/>
      <c r="N114" s="144"/>
    </row>
    <row r="115" spans="1:14" ht="12.75" customHeight="1" x14ac:dyDescent="0.2">
      <c r="A115" s="144"/>
      <c r="B115" s="144"/>
      <c r="C115" s="144"/>
      <c r="D115" s="144"/>
      <c r="E115" s="144"/>
      <c r="F115" s="144"/>
      <c r="G115" s="156"/>
      <c r="H115" s="156"/>
      <c r="I115" s="156"/>
      <c r="J115" s="144"/>
      <c r="K115" s="144"/>
      <c r="L115" s="144"/>
      <c r="M115" s="144"/>
      <c r="N115" s="144"/>
    </row>
    <row r="116" spans="1:14" ht="13.5" customHeight="1" x14ac:dyDescent="0.2">
      <c r="A116" s="144"/>
      <c r="B116" s="144"/>
      <c r="C116" s="144"/>
      <c r="D116" s="144"/>
      <c r="E116" s="144"/>
      <c r="F116" s="144"/>
      <c r="G116" s="156"/>
      <c r="H116" s="156"/>
      <c r="I116" s="156"/>
      <c r="J116" s="144"/>
      <c r="K116" s="144"/>
      <c r="L116" s="144"/>
      <c r="M116" s="144"/>
      <c r="N116" s="144"/>
    </row>
    <row r="117" spans="1:14" x14ac:dyDescent="0.2">
      <c r="A117" s="144"/>
      <c r="B117" s="144"/>
      <c r="C117" s="144"/>
      <c r="D117" s="144"/>
      <c r="E117" s="144"/>
      <c r="F117" s="144"/>
      <c r="G117" s="144"/>
      <c r="H117" s="144"/>
      <c r="I117" s="144"/>
      <c r="J117" s="144"/>
      <c r="K117" s="144"/>
      <c r="L117" s="144"/>
      <c r="M117" s="144"/>
      <c r="N117" s="144"/>
    </row>
    <row r="118" spans="1:14" x14ac:dyDescent="0.2">
      <c r="A118" s="144"/>
      <c r="B118" s="144"/>
      <c r="C118" s="144"/>
      <c r="D118" s="144"/>
      <c r="E118" s="144"/>
      <c r="F118" s="144"/>
      <c r="G118" s="144"/>
      <c r="H118" s="144"/>
      <c r="I118" s="144"/>
      <c r="J118" s="144"/>
      <c r="K118" s="144"/>
      <c r="L118" s="144"/>
      <c r="M118" s="144"/>
      <c r="N118" s="144"/>
    </row>
    <row r="119" spans="1:14" ht="18" x14ac:dyDescent="0.2">
      <c r="A119" s="157"/>
      <c r="B119" s="157"/>
      <c r="C119" s="144"/>
      <c r="D119" s="144"/>
      <c r="E119" s="144"/>
      <c r="F119" s="144"/>
      <c r="G119" s="144"/>
      <c r="H119" s="144"/>
      <c r="I119" s="144"/>
      <c r="J119" s="144"/>
      <c r="K119" s="144"/>
      <c r="L119" s="144"/>
      <c r="M119" s="144"/>
      <c r="N119" s="144"/>
    </row>
    <row r="120" spans="1:14" x14ac:dyDescent="0.2">
      <c r="A120" s="144"/>
      <c r="B120" s="144"/>
      <c r="C120" s="144"/>
      <c r="D120" s="144"/>
      <c r="E120" s="144"/>
      <c r="F120" s="144"/>
      <c r="G120" s="144"/>
      <c r="H120" s="144"/>
      <c r="I120" s="144"/>
      <c r="J120" s="144"/>
      <c r="K120" s="144"/>
      <c r="L120" s="144"/>
      <c r="M120" s="144"/>
      <c r="N120" s="144"/>
    </row>
  </sheetData>
  <sheetProtection selectLockedCells="1"/>
  <mergeCells count="180">
    <mergeCell ref="L35:M36"/>
    <mergeCell ref="H30:I30"/>
    <mergeCell ref="J38:K38"/>
    <mergeCell ref="J42:K42"/>
    <mergeCell ref="L42:M42"/>
    <mergeCell ref="J46:K46"/>
    <mergeCell ref="A22:B22"/>
    <mergeCell ref="C22:D22"/>
    <mergeCell ref="E22:G22"/>
    <mergeCell ref="H22:I22"/>
    <mergeCell ref="J22:K22"/>
    <mergeCell ref="A37:B37"/>
    <mergeCell ref="C35:D36"/>
    <mergeCell ref="H37:I37"/>
    <mergeCell ref="J37:K37"/>
    <mergeCell ref="E40:F40"/>
    <mergeCell ref="E41:F41"/>
    <mergeCell ref="E42:F42"/>
    <mergeCell ref="E43:F43"/>
    <mergeCell ref="E44:F44"/>
    <mergeCell ref="E45:F45"/>
    <mergeCell ref="J23:K23"/>
    <mergeCell ref="J26:K26"/>
    <mergeCell ref="H35:I36"/>
    <mergeCell ref="J35:K36"/>
    <mergeCell ref="A46:B46"/>
    <mergeCell ref="A47:B47"/>
    <mergeCell ref="A48:B48"/>
    <mergeCell ref="E46:F46"/>
    <mergeCell ref="A63:E63"/>
    <mergeCell ref="B69:C69"/>
    <mergeCell ref="B68:C68"/>
    <mergeCell ref="B70:C70"/>
    <mergeCell ref="H44:I44"/>
    <mergeCell ref="H45:I45"/>
    <mergeCell ref="H49:I49"/>
    <mergeCell ref="E35:G36"/>
    <mergeCell ref="A35:B36"/>
    <mergeCell ref="B71:C71"/>
    <mergeCell ref="B65:C65"/>
    <mergeCell ref="B66:C66"/>
    <mergeCell ref="B67:C67"/>
    <mergeCell ref="D70:E70"/>
    <mergeCell ref="D71:E71"/>
    <mergeCell ref="A64:C64"/>
    <mergeCell ref="F63:F64"/>
    <mergeCell ref="C60:E61"/>
    <mergeCell ref="A60:A61"/>
    <mergeCell ref="B60:B61"/>
    <mergeCell ref="D64:E64"/>
    <mergeCell ref="I73:J73"/>
    <mergeCell ref="A72:C72"/>
    <mergeCell ref="I65:J65"/>
    <mergeCell ref="I66:J66"/>
    <mergeCell ref="I67:J67"/>
    <mergeCell ref="E78:F78"/>
    <mergeCell ref="H78:I78"/>
    <mergeCell ref="L77:N78"/>
    <mergeCell ref="K63:K64"/>
    <mergeCell ref="G65:H65"/>
    <mergeCell ref="G66:H66"/>
    <mergeCell ref="G67:H67"/>
    <mergeCell ref="G68:H68"/>
    <mergeCell ref="G70:H70"/>
    <mergeCell ref="G71:H71"/>
    <mergeCell ref="I68:J68"/>
    <mergeCell ref="I70:J70"/>
    <mergeCell ref="I71:J71"/>
    <mergeCell ref="A73:E76"/>
    <mergeCell ref="D69:E69"/>
    <mergeCell ref="G69:H69"/>
    <mergeCell ref="I69:J69"/>
    <mergeCell ref="D65:E65"/>
    <mergeCell ref="E77:F77"/>
    <mergeCell ref="H77:I77"/>
    <mergeCell ref="A49:B49"/>
    <mergeCell ref="A51:C52"/>
    <mergeCell ref="D66:E66"/>
    <mergeCell ref="D67:E67"/>
    <mergeCell ref="E47:F47"/>
    <mergeCell ref="E48:F48"/>
    <mergeCell ref="H48:I48"/>
    <mergeCell ref="G63:H64"/>
    <mergeCell ref="E49:F49"/>
    <mergeCell ref="I63:J64"/>
    <mergeCell ref="A33:D34"/>
    <mergeCell ref="D68:E68"/>
    <mergeCell ref="A44:B44"/>
    <mergeCell ref="A45:B45"/>
    <mergeCell ref="H1:H2"/>
    <mergeCell ref="D1:G3"/>
    <mergeCell ref="C12:D12"/>
    <mergeCell ref="C11:D11"/>
    <mergeCell ref="C10:D10"/>
    <mergeCell ref="C9:D9"/>
    <mergeCell ref="C8:D8"/>
    <mergeCell ref="C20:D21"/>
    <mergeCell ref="G5:J6"/>
    <mergeCell ref="A18:C19"/>
    <mergeCell ref="E20:G21"/>
    <mergeCell ref="I1:L2"/>
    <mergeCell ref="A16:B16"/>
    <mergeCell ref="A8:B8"/>
    <mergeCell ref="A9:B9"/>
    <mergeCell ref="A10:B10"/>
    <mergeCell ref="A11:B11"/>
    <mergeCell ref="A12:B12"/>
    <mergeCell ref="H46:I46"/>
    <mergeCell ref="H47:I47"/>
    <mergeCell ref="S40:S42"/>
    <mergeCell ref="P43:Q43"/>
    <mergeCell ref="P40:Q42"/>
    <mergeCell ref="R40:R42"/>
    <mergeCell ref="E37:F37"/>
    <mergeCell ref="A40:B40"/>
    <mergeCell ref="E38:F38"/>
    <mergeCell ref="A41:B41"/>
    <mergeCell ref="E39:F39"/>
    <mergeCell ref="A42:B42"/>
    <mergeCell ref="A43:B43"/>
    <mergeCell ref="A38:B38"/>
    <mergeCell ref="A39:B39"/>
    <mergeCell ref="H39:I39"/>
    <mergeCell ref="H40:I40"/>
    <mergeCell ref="H41:I41"/>
    <mergeCell ref="H42:I42"/>
    <mergeCell ref="H43:I43"/>
    <mergeCell ref="H38:I38"/>
    <mergeCell ref="S23:S24"/>
    <mergeCell ref="S25:S26"/>
    <mergeCell ref="P29:R29"/>
    <mergeCell ref="C26:D26"/>
    <mergeCell ref="C27:D27"/>
    <mergeCell ref="C28:D28"/>
    <mergeCell ref="C29:D29"/>
    <mergeCell ref="J29:K29"/>
    <mergeCell ref="A23:B23"/>
    <mergeCell ref="C23:D23"/>
    <mergeCell ref="C24:D24"/>
    <mergeCell ref="C25:D25"/>
    <mergeCell ref="A26:B26"/>
    <mergeCell ref="A27:B27"/>
    <mergeCell ref="A29:B29"/>
    <mergeCell ref="A24:B24"/>
    <mergeCell ref="A25:B25"/>
    <mergeCell ref="A31:B31"/>
    <mergeCell ref="P23:Q24"/>
    <mergeCell ref="R23:R24"/>
    <mergeCell ref="P25:Q26"/>
    <mergeCell ref="R25:R26"/>
    <mergeCell ref="A30:B30"/>
    <mergeCell ref="C30:D30"/>
    <mergeCell ref="C31:D31"/>
    <mergeCell ref="E30:G30"/>
    <mergeCell ref="E31:G31"/>
    <mergeCell ref="H31:I31"/>
    <mergeCell ref="L26:M26"/>
    <mergeCell ref="H23:I23"/>
    <mergeCell ref="H24:I24"/>
    <mergeCell ref="H25:I25"/>
    <mergeCell ref="H26:I26"/>
    <mergeCell ref="E24:G24"/>
    <mergeCell ref="E23:G23"/>
    <mergeCell ref="F11:H11"/>
    <mergeCell ref="E25:G25"/>
    <mergeCell ref="E26:G26"/>
    <mergeCell ref="E27:G27"/>
    <mergeCell ref="E28:G28"/>
    <mergeCell ref="E29:G29"/>
    <mergeCell ref="J20:K21"/>
    <mergeCell ref="L20:M21"/>
    <mergeCell ref="A20:B21"/>
    <mergeCell ref="A28:B28"/>
    <mergeCell ref="C13:D13"/>
    <mergeCell ref="A15:B15"/>
    <mergeCell ref="H20:I21"/>
    <mergeCell ref="H27:I27"/>
    <mergeCell ref="H28:I28"/>
    <mergeCell ref="H29:I29"/>
    <mergeCell ref="A13:B13"/>
  </mergeCells>
  <conditionalFormatting sqref="L77:N78">
    <cfRule type="cellIs" dxfId="7" priority="3" operator="equal">
      <formula>"NON CONFORME"</formula>
    </cfRule>
    <cfRule type="cellIs" dxfId="6" priority="4" operator="equal">
      <formula>"CONFORME"</formula>
    </cfRule>
  </conditionalFormatting>
  <conditionalFormatting sqref="G115:I116">
    <cfRule type="cellIs" dxfId="5" priority="1" operator="equal">
      <formula>"NON CONFORME"</formula>
    </cfRule>
    <cfRule type="cellIs" dxfId="4" priority="2" operator="equal">
      <formula>"CONFORME"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portrait" horizontalDpi="1200" verticalDpi="1200" r:id="rId1"/>
  <ignoredErrors>
    <ignoredError sqref="G67 G66 G71 G7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U95"/>
  <sheetViews>
    <sheetView tabSelected="1" zoomScale="85" zoomScaleNormal="85" workbookViewId="0">
      <selection activeCell="A53" sqref="A53"/>
    </sheetView>
  </sheetViews>
  <sheetFormatPr baseColWidth="10" defaultRowHeight="12.75" x14ac:dyDescent="0.2"/>
  <cols>
    <col min="1" max="1" width="15.28515625" style="8" customWidth="1"/>
    <col min="2" max="2" width="24" style="8" customWidth="1"/>
    <col min="3" max="3" width="21.5703125" style="8" customWidth="1"/>
    <col min="4" max="4" width="20.28515625" style="8" customWidth="1"/>
    <col min="5" max="5" width="7.5703125" style="8" customWidth="1"/>
    <col min="6" max="6" width="12.7109375" style="8" customWidth="1"/>
    <col min="7" max="7" width="16.5703125" style="8" customWidth="1"/>
    <col min="8" max="8" width="6.140625" style="8" customWidth="1"/>
    <col min="9" max="9" width="9.28515625" style="8" customWidth="1"/>
    <col min="10" max="10" width="6.42578125" style="8" customWidth="1"/>
    <col min="11" max="11" width="8.85546875" style="8" customWidth="1"/>
    <col min="12" max="12" width="5.85546875" style="8" customWidth="1"/>
    <col min="13" max="13" width="8.42578125" style="8" customWidth="1"/>
    <col min="14" max="14" width="9.5703125" style="8" customWidth="1"/>
    <col min="15" max="15" width="5.85546875" style="8" customWidth="1"/>
    <col min="16" max="16384" width="11.42578125" style="8"/>
  </cols>
  <sheetData>
    <row r="1" spans="1:21" ht="15.75" customHeight="1" x14ac:dyDescent="0.2">
      <c r="C1" s="353" t="s">
        <v>0</v>
      </c>
      <c r="D1" s="353"/>
      <c r="E1" s="353"/>
      <c r="F1" s="353"/>
      <c r="G1" s="353"/>
      <c r="H1" s="350" t="s">
        <v>1</v>
      </c>
      <c r="I1" s="351" t="str">
        <f>'SUIVI METROLOGIE'!$I$1:$L$2</f>
        <v>31005/1</v>
      </c>
      <c r="J1" s="351"/>
      <c r="K1" s="351"/>
      <c r="L1" s="351"/>
      <c r="M1" s="70"/>
      <c r="N1" s="9"/>
    </row>
    <row r="2" spans="1:21" ht="12.75" customHeight="1" x14ac:dyDescent="0.2">
      <c r="C2" s="353"/>
      <c r="D2" s="353"/>
      <c r="E2" s="353"/>
      <c r="F2" s="353"/>
      <c r="G2" s="353"/>
      <c r="H2" s="350"/>
      <c r="I2" s="351"/>
      <c r="J2" s="351"/>
      <c r="K2" s="351"/>
      <c r="L2" s="351"/>
      <c r="M2" s="70"/>
      <c r="N2" s="9"/>
    </row>
    <row r="3" spans="1:21" ht="12.75" customHeight="1" x14ac:dyDescent="0.2">
      <c r="C3" s="353"/>
      <c r="D3" s="353"/>
      <c r="E3" s="353"/>
      <c r="F3" s="353"/>
      <c r="G3" s="353"/>
      <c r="M3" s="10"/>
      <c r="N3" s="10"/>
    </row>
    <row r="4" spans="1:21" ht="12.75" customHeight="1" x14ac:dyDescent="0.2">
      <c r="C4" s="353"/>
      <c r="D4" s="353"/>
      <c r="E4" s="353"/>
      <c r="F4" s="353"/>
      <c r="G4" s="354"/>
    </row>
    <row r="5" spans="1:21" ht="15.75" customHeight="1" x14ac:dyDescent="0.2">
      <c r="G5" s="352" t="str">
        <f>'SUIVI METROLOGIE'!$G$5:$J$6</f>
        <v>A 31005</v>
      </c>
      <c r="H5" s="352"/>
      <c r="I5" s="352"/>
      <c r="J5" s="352"/>
    </row>
    <row r="6" spans="1:21" ht="15.75" customHeight="1" x14ac:dyDescent="0.2">
      <c r="A6" s="11"/>
      <c r="B6" s="11"/>
      <c r="C6" s="12"/>
      <c r="D6" s="13"/>
      <c r="E6" s="14"/>
      <c r="F6" s="11"/>
      <c r="G6" s="352"/>
      <c r="H6" s="352"/>
      <c r="I6" s="352"/>
      <c r="J6" s="352"/>
    </row>
    <row r="7" spans="1:21" x14ac:dyDescent="0.2">
      <c r="A7" s="11"/>
      <c r="B7" s="11"/>
      <c r="C7" s="11"/>
      <c r="D7" s="11"/>
      <c r="E7" s="11"/>
      <c r="F7" s="15"/>
      <c r="G7" s="15"/>
      <c r="H7" s="15"/>
      <c r="I7" s="15"/>
      <c r="J7" s="15"/>
      <c r="K7" s="15"/>
      <c r="L7" s="15"/>
    </row>
    <row r="8" spans="1:21" ht="23.25" x14ac:dyDescent="0.2">
      <c r="A8" s="346" t="s">
        <v>2</v>
      </c>
      <c r="B8" s="346"/>
      <c r="C8" s="347" t="str">
        <f>'SUIVI METROLOGIE'!$C$8:$D$8</f>
        <v>Bt 121</v>
      </c>
      <c r="D8" s="347"/>
      <c r="E8" s="48"/>
      <c r="F8" s="79" t="s">
        <v>3</v>
      </c>
      <c r="G8" s="63">
        <f>'SUIVI METROLOGIE'!G8</f>
        <v>911</v>
      </c>
      <c r="H8" s="49"/>
      <c r="I8" s="50"/>
      <c r="J8" s="50"/>
      <c r="K8" s="49"/>
      <c r="L8" s="34"/>
      <c r="M8" s="37"/>
    </row>
    <row r="9" spans="1:21" ht="23.25" x14ac:dyDescent="0.2">
      <c r="A9" s="346" t="s">
        <v>4</v>
      </c>
      <c r="B9" s="346"/>
      <c r="C9" s="347" t="str">
        <f>'SUIVI METROLOGIE'!C9:D9</f>
        <v>Eau</v>
      </c>
      <c r="D9" s="347"/>
      <c r="E9" s="48"/>
      <c r="F9" s="79" t="s">
        <v>5</v>
      </c>
      <c r="G9" s="62">
        <f>'SUIVI METROLOGIE'!G9</f>
        <v>-20</v>
      </c>
      <c r="H9" s="64" t="s">
        <v>6</v>
      </c>
      <c r="I9" s="65">
        <f>'SUIVI METROLOGIE'!I9</f>
        <v>100</v>
      </c>
      <c r="J9" s="66" t="str">
        <f>'SUIVI METROLOGIE'!J9</f>
        <v>°C</v>
      </c>
      <c r="K9" s="49"/>
      <c r="L9" s="34"/>
      <c r="M9" s="37"/>
    </row>
    <row r="10" spans="1:21" ht="23.25" x14ac:dyDescent="0.2">
      <c r="A10" s="348" t="s">
        <v>63</v>
      </c>
      <c r="B10" s="348"/>
      <c r="C10" s="347">
        <f>'SUIVI METROLOGIE'!C10</f>
        <v>0</v>
      </c>
      <c r="D10" s="347"/>
      <c r="E10" s="48"/>
      <c r="F10" s="51"/>
      <c r="L10" s="34"/>
      <c r="M10" s="37"/>
    </row>
    <row r="11" spans="1:21" ht="23.25" x14ac:dyDescent="0.2">
      <c r="A11" s="346" t="s">
        <v>9</v>
      </c>
      <c r="B11" s="346"/>
      <c r="C11" s="349" t="str">
        <f>'SUIVI METROLOGIE'!C11:D11</f>
        <v>2 ans</v>
      </c>
      <c r="D11" s="349"/>
      <c r="E11" s="48"/>
      <c r="F11" s="355" t="s">
        <v>13</v>
      </c>
      <c r="G11" s="355"/>
      <c r="H11" s="355"/>
      <c r="I11" s="355"/>
      <c r="J11" s="67">
        <f>'SUIVI METROLOGIE'!I11</f>
        <v>-18</v>
      </c>
      <c r="K11" s="68" t="str">
        <f>$J$9</f>
        <v>°C</v>
      </c>
      <c r="L11" s="34"/>
      <c r="M11" s="37"/>
    </row>
    <row r="12" spans="1:21" ht="24" thickBot="1" x14ac:dyDescent="0.25">
      <c r="A12" s="356" t="s">
        <v>10</v>
      </c>
      <c r="B12" s="356"/>
      <c r="C12" s="357" t="str">
        <f>'SUIVI METROLOGIE'!C12</f>
        <v>Ecorcephenix</v>
      </c>
      <c r="D12" s="357"/>
      <c r="E12" s="48"/>
      <c r="F12" s="49"/>
      <c r="G12" s="49"/>
      <c r="H12" s="49"/>
      <c r="I12" s="49"/>
      <c r="J12" s="67">
        <f>'SUIVI METROLOGIE'!I12</f>
        <v>0</v>
      </c>
      <c r="K12" s="68" t="str">
        <f>$J$9</f>
        <v>°C</v>
      </c>
      <c r="L12" s="34"/>
      <c r="M12" s="37"/>
    </row>
    <row r="13" spans="1:21" ht="24" thickBot="1" x14ac:dyDescent="0.25">
      <c r="A13" s="370" t="s">
        <v>62</v>
      </c>
      <c r="B13" s="371"/>
      <c r="C13" s="372">
        <f>'SUIVI METROLOGIE'!C13</f>
        <v>41948</v>
      </c>
      <c r="D13" s="373"/>
      <c r="E13" s="48"/>
      <c r="F13" s="49"/>
      <c r="G13" s="49"/>
      <c r="H13" s="49"/>
      <c r="I13" s="49"/>
      <c r="J13" s="67">
        <f>'SUIVI METROLOGIE'!I13</f>
        <v>60</v>
      </c>
      <c r="K13" s="68" t="str">
        <f>$J$9</f>
        <v>°C</v>
      </c>
      <c r="L13" s="34"/>
      <c r="M13" s="37"/>
    </row>
    <row r="14" spans="1:21" ht="20.25" x14ac:dyDescent="0.2">
      <c r="A14" s="69"/>
      <c r="B14" s="69"/>
      <c r="C14" s="48"/>
      <c r="D14" s="52"/>
      <c r="E14" s="48"/>
      <c r="F14" s="49"/>
      <c r="G14" s="49"/>
      <c r="H14" s="49"/>
      <c r="I14" s="49"/>
      <c r="J14" s="71"/>
      <c r="K14" s="72"/>
      <c r="L14" s="34"/>
      <c r="M14" s="37"/>
    </row>
    <row r="15" spans="1:21" ht="19.5" customHeight="1" x14ac:dyDescent="0.2">
      <c r="A15" s="358" t="s">
        <v>64</v>
      </c>
      <c r="B15" s="359"/>
      <c r="C15" s="53">
        <f>'SUIVI METROLOGIE'!C15</f>
        <v>0</v>
      </c>
      <c r="D15" s="54" t="str">
        <f>$J$9</f>
        <v>°C</v>
      </c>
      <c r="E15" s="48"/>
      <c r="F15" s="55"/>
      <c r="G15" s="56"/>
      <c r="H15" s="56"/>
      <c r="I15" s="56"/>
      <c r="J15" s="56"/>
      <c r="K15" s="57"/>
      <c r="L15" s="39"/>
      <c r="M15" s="37"/>
    </row>
    <row r="16" spans="1:21" ht="20.25" x14ac:dyDescent="0.2">
      <c r="A16" s="360" t="s">
        <v>11</v>
      </c>
      <c r="B16" s="361"/>
      <c r="C16" s="58">
        <f>'SUIVI METROLOGIE'!C16</f>
        <v>1</v>
      </c>
      <c r="D16" s="59" t="str">
        <f>$J$9</f>
        <v>°C</v>
      </c>
      <c r="E16" s="48"/>
      <c r="F16" s="60"/>
      <c r="G16" s="55"/>
      <c r="H16" s="61"/>
      <c r="I16" s="60"/>
      <c r="J16" s="55"/>
      <c r="K16" s="50"/>
      <c r="L16" s="34"/>
      <c r="M16" s="37"/>
      <c r="N16" s="17"/>
      <c r="O16" s="17"/>
      <c r="P16" s="17"/>
      <c r="Q16" s="17"/>
      <c r="R16" s="17"/>
      <c r="S16" s="17"/>
      <c r="T16" s="17"/>
      <c r="U16" s="17"/>
    </row>
    <row r="17" spans="1:21" ht="15.75" x14ac:dyDescent="0.2">
      <c r="A17" s="33"/>
      <c r="B17" s="33"/>
      <c r="C17" s="33"/>
      <c r="D17" s="40"/>
      <c r="E17" s="33"/>
      <c r="F17" s="9"/>
      <c r="G17" s="34"/>
      <c r="H17" s="41"/>
      <c r="I17" s="35"/>
      <c r="J17" s="34"/>
      <c r="K17" s="36"/>
      <c r="L17" s="38"/>
      <c r="M17" s="37"/>
      <c r="N17" s="17"/>
      <c r="O17" s="17"/>
      <c r="P17" s="17"/>
      <c r="Q17" s="17"/>
      <c r="R17" s="17"/>
      <c r="S17" s="17"/>
      <c r="T17" s="17"/>
      <c r="U17" s="17"/>
    </row>
    <row r="18" spans="1:21" ht="12.75" customHeight="1" x14ac:dyDescent="0.2">
      <c r="A18" s="368" t="s">
        <v>12</v>
      </c>
      <c r="B18" s="368"/>
      <c r="C18" s="368"/>
      <c r="D18" s="368"/>
      <c r="E18" s="368"/>
      <c r="F18" s="368"/>
      <c r="G18" s="11"/>
      <c r="H18" s="11"/>
      <c r="I18" s="11"/>
      <c r="J18" s="11"/>
      <c r="K18" s="11"/>
      <c r="L18" s="11"/>
      <c r="N18" s="17"/>
      <c r="O18" s="17"/>
      <c r="P18" s="17"/>
      <c r="Q18" s="17"/>
      <c r="R18" s="17"/>
      <c r="S18" s="17"/>
      <c r="T18" s="17"/>
      <c r="U18" s="17"/>
    </row>
    <row r="19" spans="1:21" ht="15.75" customHeight="1" thickBot="1" x14ac:dyDescent="0.25">
      <c r="A19" s="369"/>
      <c r="B19" s="369"/>
      <c r="C19" s="369"/>
      <c r="D19" s="369"/>
      <c r="E19" s="369"/>
      <c r="F19" s="369"/>
      <c r="G19" s="11"/>
      <c r="H19" s="11"/>
      <c r="I19" s="11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</row>
    <row r="20" spans="1:21" ht="18.75" customHeight="1" x14ac:dyDescent="0.2">
      <c r="A20" s="362" t="s">
        <v>55</v>
      </c>
      <c r="B20" s="363"/>
      <c r="C20" s="366" t="s">
        <v>56</v>
      </c>
      <c r="D20" s="366"/>
      <c r="E20" s="382" t="s">
        <v>57</v>
      </c>
      <c r="F20" s="382"/>
      <c r="G20" s="382"/>
      <c r="H20" s="366" t="s">
        <v>61</v>
      </c>
      <c r="I20" s="384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9"/>
    </row>
    <row r="21" spans="1:21" ht="18.75" customHeight="1" x14ac:dyDescent="0.2">
      <c r="A21" s="364"/>
      <c r="B21" s="365"/>
      <c r="C21" s="367"/>
      <c r="D21" s="367"/>
      <c r="E21" s="383"/>
      <c r="F21" s="383"/>
      <c r="G21" s="383"/>
      <c r="H21" s="367"/>
      <c r="I21" s="385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9"/>
    </row>
    <row r="22" spans="1:21" ht="18.75" customHeight="1" thickBot="1" x14ac:dyDescent="0.25">
      <c r="A22" s="386" t="s">
        <v>7</v>
      </c>
      <c r="B22" s="387"/>
      <c r="C22" s="388" t="s">
        <v>7</v>
      </c>
      <c r="D22" s="388"/>
      <c r="E22" s="389" t="s">
        <v>7</v>
      </c>
      <c r="F22" s="389"/>
      <c r="G22" s="389"/>
      <c r="H22" s="388" t="s">
        <v>7</v>
      </c>
      <c r="I22" s="390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9"/>
    </row>
    <row r="23" spans="1:21" ht="18.75" customHeight="1" x14ac:dyDescent="0.2">
      <c r="A23" s="374">
        <f>$J$11</f>
        <v>-18</v>
      </c>
      <c r="B23" s="375"/>
      <c r="C23" s="376">
        <f>'SUIVI METROLOGIE'!C23:D23</f>
        <v>-18.05</v>
      </c>
      <c r="D23" s="377"/>
      <c r="E23" s="378">
        <f>'SUIVI METROLOGIE'!H23</f>
        <v>-17.37</v>
      </c>
      <c r="F23" s="379"/>
      <c r="G23" s="379"/>
      <c r="H23" s="380">
        <f>ABS(C23-E23)</f>
        <v>0.67999999999999972</v>
      </c>
      <c r="I23" s="381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9"/>
    </row>
    <row r="24" spans="1:21" ht="18.75" customHeight="1" x14ac:dyDescent="0.2">
      <c r="A24" s="399">
        <f>$J$11</f>
        <v>-18</v>
      </c>
      <c r="B24" s="400"/>
      <c r="C24" s="401">
        <f>'SUIVI METROLOGIE'!C24:D24</f>
        <v>-18</v>
      </c>
      <c r="D24" s="402"/>
      <c r="E24" s="403">
        <f>'SUIVI METROLOGIE'!H24</f>
        <v>-17.66</v>
      </c>
      <c r="F24" s="404"/>
      <c r="G24" s="404"/>
      <c r="H24" s="405">
        <f t="shared" ref="H24:H31" si="0">ABS(C24-E24)</f>
        <v>0.33999999999999986</v>
      </c>
      <c r="I24" s="406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9"/>
    </row>
    <row r="25" spans="1:21" ht="18.75" customHeight="1" thickBot="1" x14ac:dyDescent="0.25">
      <c r="A25" s="391">
        <f>$J$11</f>
        <v>-18</v>
      </c>
      <c r="B25" s="392"/>
      <c r="C25" s="393">
        <f>'SUIVI METROLOGIE'!C25:D25</f>
        <v>-18.03</v>
      </c>
      <c r="D25" s="394"/>
      <c r="E25" s="395">
        <f>'SUIVI METROLOGIE'!H25</f>
        <v>-17.420000000000002</v>
      </c>
      <c r="F25" s="396"/>
      <c r="G25" s="396"/>
      <c r="H25" s="397">
        <f t="shared" si="0"/>
        <v>0.60999999999999943</v>
      </c>
      <c r="I25" s="398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9"/>
    </row>
    <row r="26" spans="1:21" ht="18.75" customHeight="1" x14ac:dyDescent="0.2">
      <c r="A26" s="374">
        <f>$J$12</f>
        <v>0</v>
      </c>
      <c r="B26" s="375"/>
      <c r="C26" s="376">
        <f>'SUIVI METROLOGIE'!C26:D26</f>
        <v>-0.06</v>
      </c>
      <c r="D26" s="377"/>
      <c r="E26" s="378">
        <f>'SUIVI METROLOGIE'!H26</f>
        <v>0.51</v>
      </c>
      <c r="F26" s="379"/>
      <c r="G26" s="379"/>
      <c r="H26" s="380">
        <f t="shared" si="0"/>
        <v>0.57000000000000006</v>
      </c>
      <c r="I26" s="381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9"/>
    </row>
    <row r="27" spans="1:21" ht="18.75" customHeight="1" x14ac:dyDescent="0.2">
      <c r="A27" s="399">
        <f>$J$12</f>
        <v>0</v>
      </c>
      <c r="B27" s="400"/>
      <c r="C27" s="401">
        <f>'SUIVI METROLOGIE'!C27:D27</f>
        <v>-0.04</v>
      </c>
      <c r="D27" s="402"/>
      <c r="E27" s="403">
        <f>'SUIVI METROLOGIE'!H27</f>
        <v>0.53</v>
      </c>
      <c r="F27" s="404"/>
      <c r="G27" s="404"/>
      <c r="H27" s="405">
        <f t="shared" si="0"/>
        <v>0.57000000000000006</v>
      </c>
      <c r="I27" s="406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9"/>
    </row>
    <row r="28" spans="1:21" ht="18.75" customHeight="1" thickBot="1" x14ac:dyDescent="0.25">
      <c r="A28" s="409">
        <f>$J$12</f>
        <v>0</v>
      </c>
      <c r="B28" s="410"/>
      <c r="C28" s="411">
        <f>'SUIVI METROLOGIE'!C28:D28</f>
        <v>-0.05</v>
      </c>
      <c r="D28" s="412"/>
      <c r="E28" s="413">
        <f>'SUIVI METROLOGIE'!H28</f>
        <v>0.55000000000000004</v>
      </c>
      <c r="F28" s="414"/>
      <c r="G28" s="414"/>
      <c r="H28" s="415">
        <f t="shared" si="0"/>
        <v>0.60000000000000009</v>
      </c>
      <c r="I28" s="416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9"/>
    </row>
    <row r="29" spans="1:21" ht="18.75" customHeight="1" x14ac:dyDescent="0.2">
      <c r="A29" s="407">
        <f>$J$13</f>
        <v>60</v>
      </c>
      <c r="B29" s="408"/>
      <c r="C29" s="401">
        <f>'SUIVI METROLOGIE'!C29:D29</f>
        <v>59.92</v>
      </c>
      <c r="D29" s="402"/>
      <c r="E29" s="403">
        <f>'SUIVI METROLOGIE'!H29</f>
        <v>60.47</v>
      </c>
      <c r="F29" s="404"/>
      <c r="G29" s="404"/>
      <c r="H29" s="405">
        <f t="shared" si="0"/>
        <v>0.54999999999999716</v>
      </c>
      <c r="I29" s="406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9"/>
    </row>
    <row r="30" spans="1:21" ht="18.75" customHeight="1" x14ac:dyDescent="0.2">
      <c r="A30" s="399">
        <f>$J$13</f>
        <v>60</v>
      </c>
      <c r="B30" s="400"/>
      <c r="C30" s="401">
        <f>'SUIVI METROLOGIE'!C30:D30</f>
        <v>59.95</v>
      </c>
      <c r="D30" s="402"/>
      <c r="E30" s="403">
        <f>'SUIVI METROLOGIE'!H30</f>
        <v>60.51</v>
      </c>
      <c r="F30" s="404"/>
      <c r="G30" s="404"/>
      <c r="H30" s="405">
        <f t="shared" si="0"/>
        <v>0.55999999999999517</v>
      </c>
      <c r="I30" s="406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9"/>
    </row>
    <row r="31" spans="1:21" ht="18.75" customHeight="1" thickBot="1" x14ac:dyDescent="0.25">
      <c r="A31" s="409">
        <f>$J$13</f>
        <v>60</v>
      </c>
      <c r="B31" s="410"/>
      <c r="C31" s="411">
        <f>'SUIVI METROLOGIE'!C31:D31</f>
        <v>59.9</v>
      </c>
      <c r="D31" s="412"/>
      <c r="E31" s="413">
        <f>'SUIVI METROLOGIE'!H31</f>
        <v>60.44</v>
      </c>
      <c r="F31" s="414"/>
      <c r="G31" s="414"/>
      <c r="H31" s="415">
        <f t="shared" si="0"/>
        <v>0.53999999999999915</v>
      </c>
      <c r="I31" s="416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9"/>
    </row>
    <row r="32" spans="1:21" ht="18.75" customHeight="1" x14ac:dyDescent="0.2">
      <c r="A32" s="42"/>
      <c r="B32" s="42"/>
      <c r="C32" s="42"/>
      <c r="D32" s="42"/>
      <c r="E32" s="37"/>
      <c r="F32" s="37"/>
      <c r="G32" s="37"/>
      <c r="H32" s="42"/>
      <c r="I32" s="42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9"/>
    </row>
    <row r="33" spans="1:21" ht="18.75" customHeight="1" x14ac:dyDescent="0.2">
      <c r="A33" s="417" t="s">
        <v>47</v>
      </c>
      <c r="B33" s="417"/>
      <c r="C33" s="417"/>
      <c r="D33" s="417"/>
      <c r="E33" s="417"/>
      <c r="F33" s="417"/>
      <c r="G33" s="37"/>
      <c r="H33" s="43"/>
      <c r="I33" s="43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9"/>
    </row>
    <row r="34" spans="1:21" ht="18.75" customHeight="1" thickBot="1" x14ac:dyDescent="0.25">
      <c r="A34" s="418"/>
      <c r="B34" s="418"/>
      <c r="C34" s="418"/>
      <c r="D34" s="418"/>
      <c r="E34" s="418"/>
      <c r="F34" s="418"/>
      <c r="G34" s="37"/>
      <c r="H34" s="44"/>
      <c r="I34" s="44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9"/>
    </row>
    <row r="35" spans="1:21" ht="18.75" customHeight="1" x14ac:dyDescent="0.2">
      <c r="A35" s="362" t="s">
        <v>55</v>
      </c>
      <c r="B35" s="363"/>
      <c r="C35" s="366" t="s">
        <v>56</v>
      </c>
      <c r="D35" s="366"/>
      <c r="E35" s="382" t="s">
        <v>57</v>
      </c>
      <c r="F35" s="382"/>
      <c r="G35" s="382"/>
      <c r="H35" s="366" t="s">
        <v>61</v>
      </c>
      <c r="I35" s="384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9"/>
    </row>
    <row r="36" spans="1:21" ht="18.75" customHeight="1" x14ac:dyDescent="0.2">
      <c r="A36" s="364"/>
      <c r="B36" s="365"/>
      <c r="C36" s="367"/>
      <c r="D36" s="367"/>
      <c r="E36" s="383"/>
      <c r="F36" s="383"/>
      <c r="G36" s="383"/>
      <c r="H36" s="367"/>
      <c r="I36" s="385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9"/>
    </row>
    <row r="37" spans="1:21" ht="18.75" customHeight="1" thickBot="1" x14ac:dyDescent="0.25">
      <c r="A37" s="386" t="s">
        <v>7</v>
      </c>
      <c r="B37" s="387"/>
      <c r="C37" s="423" t="s">
        <v>7</v>
      </c>
      <c r="D37" s="424"/>
      <c r="E37" s="425" t="s">
        <v>7</v>
      </c>
      <c r="F37" s="426"/>
      <c r="G37" s="427"/>
      <c r="H37" s="388" t="s">
        <v>7</v>
      </c>
      <c r="I37" s="390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9"/>
    </row>
    <row r="38" spans="1:21" ht="18.75" customHeight="1" x14ac:dyDescent="0.2">
      <c r="A38" s="419">
        <f>$J$11</f>
        <v>-18</v>
      </c>
      <c r="B38" s="420"/>
      <c r="C38" s="422">
        <f>'SUIVI METROLOGIE'!D38</f>
        <v>-18</v>
      </c>
      <c r="D38" s="422"/>
      <c r="E38" s="378">
        <f>'SUIVI METROLOGIE'!H38</f>
        <v>-18.02</v>
      </c>
      <c r="F38" s="428"/>
      <c r="G38" s="428"/>
      <c r="H38" s="378">
        <f>ABS(C38-E38)</f>
        <v>1.9999999999999574E-2</v>
      </c>
      <c r="I38" s="421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9"/>
    </row>
    <row r="39" spans="1:21" ht="18.75" customHeight="1" x14ac:dyDescent="0.2">
      <c r="A39" s="433">
        <f>$J$11</f>
        <v>-18</v>
      </c>
      <c r="B39" s="434"/>
      <c r="C39" s="437">
        <f>'SUIVI METROLOGIE'!D39</f>
        <v>-18</v>
      </c>
      <c r="D39" s="437"/>
      <c r="E39" s="435">
        <f>'SUIVI METROLOGIE'!H39</f>
        <v>-18.05</v>
      </c>
      <c r="F39" s="438"/>
      <c r="G39" s="438"/>
      <c r="H39" s="435">
        <f t="shared" ref="H39:H49" si="1">ABS(C39-E39)</f>
        <v>5.0000000000000711E-2</v>
      </c>
      <c r="I39" s="436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9"/>
    </row>
    <row r="40" spans="1:21" ht="18.75" customHeight="1" x14ac:dyDescent="0.2">
      <c r="A40" s="433">
        <f>$J$11</f>
        <v>-18</v>
      </c>
      <c r="B40" s="434"/>
      <c r="C40" s="437">
        <f>'SUIVI METROLOGIE'!D40</f>
        <v>-18</v>
      </c>
      <c r="D40" s="437"/>
      <c r="E40" s="435">
        <f>'SUIVI METROLOGIE'!H40</f>
        <v>-18.04</v>
      </c>
      <c r="F40" s="438"/>
      <c r="G40" s="438"/>
      <c r="H40" s="435">
        <f t="shared" si="1"/>
        <v>3.9999999999999147E-2</v>
      </c>
      <c r="I40" s="436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9"/>
    </row>
    <row r="41" spans="1:21" ht="18.75" customHeight="1" thickBot="1" x14ac:dyDescent="0.25">
      <c r="A41" s="429">
        <f>$J$11</f>
        <v>-18</v>
      </c>
      <c r="B41" s="430"/>
      <c r="C41" s="440">
        <f>'SUIVI METROLOGIE'!D41</f>
        <v>-18</v>
      </c>
      <c r="D41" s="440"/>
      <c r="E41" s="431">
        <f>'SUIVI METROLOGIE'!H41</f>
        <v>-18.100000000000001</v>
      </c>
      <c r="F41" s="439"/>
      <c r="G41" s="439"/>
      <c r="H41" s="431">
        <f t="shared" si="1"/>
        <v>0.10000000000000142</v>
      </c>
      <c r="I41" s="432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9"/>
    </row>
    <row r="42" spans="1:21" ht="18.75" customHeight="1" x14ac:dyDescent="0.2">
      <c r="A42" s="419">
        <f>$J$12</f>
        <v>0</v>
      </c>
      <c r="B42" s="420"/>
      <c r="C42" s="422">
        <f>'SUIVI METROLOGIE'!D42</f>
        <v>0</v>
      </c>
      <c r="D42" s="422"/>
      <c r="E42" s="378">
        <f>'SUIVI METROLOGIE'!H42</f>
        <v>0.12</v>
      </c>
      <c r="F42" s="428"/>
      <c r="G42" s="428"/>
      <c r="H42" s="378">
        <f t="shared" si="1"/>
        <v>0.12</v>
      </c>
      <c r="I42" s="421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9"/>
    </row>
    <row r="43" spans="1:21" ht="18.75" customHeight="1" x14ac:dyDescent="0.2">
      <c r="A43" s="433">
        <f>$J$12</f>
        <v>0</v>
      </c>
      <c r="B43" s="434"/>
      <c r="C43" s="437">
        <f>'SUIVI METROLOGIE'!D43</f>
        <v>0</v>
      </c>
      <c r="D43" s="437"/>
      <c r="E43" s="435">
        <f>'SUIVI METROLOGIE'!H43</f>
        <v>0.1</v>
      </c>
      <c r="F43" s="438"/>
      <c r="G43" s="438"/>
      <c r="H43" s="435">
        <f t="shared" si="1"/>
        <v>0.1</v>
      </c>
      <c r="I43" s="436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9"/>
    </row>
    <row r="44" spans="1:21" ht="18.75" customHeight="1" x14ac:dyDescent="0.2">
      <c r="A44" s="433">
        <f>$J$12</f>
        <v>0</v>
      </c>
      <c r="B44" s="434"/>
      <c r="C44" s="437">
        <f>'SUIVI METROLOGIE'!D44</f>
        <v>0</v>
      </c>
      <c r="D44" s="437"/>
      <c r="E44" s="435">
        <f>'SUIVI METROLOGIE'!H44</f>
        <v>0.22</v>
      </c>
      <c r="F44" s="438"/>
      <c r="G44" s="438"/>
      <c r="H44" s="435">
        <f t="shared" si="1"/>
        <v>0.22</v>
      </c>
      <c r="I44" s="436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9"/>
    </row>
    <row r="45" spans="1:21" ht="18.75" customHeight="1" thickBot="1" x14ac:dyDescent="0.25">
      <c r="A45" s="441">
        <f>$J$12</f>
        <v>0</v>
      </c>
      <c r="B45" s="442"/>
      <c r="C45" s="449">
        <f>'SUIVI METROLOGIE'!D45</f>
        <v>0</v>
      </c>
      <c r="D45" s="449"/>
      <c r="E45" s="443">
        <f>'SUIVI METROLOGIE'!H45</f>
        <v>0.15</v>
      </c>
      <c r="F45" s="448"/>
      <c r="G45" s="448"/>
      <c r="H45" s="443">
        <f t="shared" si="1"/>
        <v>0.15</v>
      </c>
      <c r="I45" s="444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9"/>
    </row>
    <row r="46" spans="1:21" ht="18.75" customHeight="1" x14ac:dyDescent="0.2">
      <c r="A46" s="445">
        <f>$J$13</f>
        <v>60</v>
      </c>
      <c r="B46" s="446"/>
      <c r="C46" s="450">
        <f>'SUIVI METROLOGIE'!D46</f>
        <v>60</v>
      </c>
      <c r="D46" s="450"/>
      <c r="E46" s="403">
        <f>'SUIVI METROLOGIE'!H46</f>
        <v>60.66</v>
      </c>
      <c r="F46" s="451"/>
      <c r="G46" s="451"/>
      <c r="H46" s="403">
        <f t="shared" si="1"/>
        <v>0.65999999999999659</v>
      </c>
      <c r="I46" s="44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9"/>
    </row>
    <row r="47" spans="1:21" ht="18.75" customHeight="1" x14ac:dyDescent="0.2">
      <c r="A47" s="433">
        <f>$J$13</f>
        <v>60</v>
      </c>
      <c r="B47" s="434"/>
      <c r="C47" s="437">
        <f>'SUIVI METROLOGIE'!D47</f>
        <v>60</v>
      </c>
      <c r="D47" s="437"/>
      <c r="E47" s="435">
        <f>'SUIVI METROLOGIE'!H47</f>
        <v>60.57</v>
      </c>
      <c r="F47" s="438"/>
      <c r="G47" s="438"/>
      <c r="H47" s="435">
        <f t="shared" si="1"/>
        <v>0.57000000000000028</v>
      </c>
      <c r="I47" s="436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9"/>
    </row>
    <row r="48" spans="1:21" ht="18.75" customHeight="1" x14ac:dyDescent="0.2">
      <c r="A48" s="433">
        <f>$J$13</f>
        <v>60</v>
      </c>
      <c r="B48" s="434"/>
      <c r="C48" s="437">
        <f>'SUIVI METROLOGIE'!D48</f>
        <v>60</v>
      </c>
      <c r="D48" s="437"/>
      <c r="E48" s="435">
        <f>'SUIVI METROLOGIE'!H48</f>
        <v>60.66</v>
      </c>
      <c r="F48" s="438"/>
      <c r="G48" s="438"/>
      <c r="H48" s="435">
        <f t="shared" si="1"/>
        <v>0.65999999999999659</v>
      </c>
      <c r="I48" s="436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9"/>
    </row>
    <row r="49" spans="1:20" ht="18.75" customHeight="1" thickBot="1" x14ac:dyDescent="0.25">
      <c r="A49" s="441">
        <f>$J$13</f>
        <v>60</v>
      </c>
      <c r="B49" s="442"/>
      <c r="C49" s="449">
        <f>'SUIVI METROLOGIE'!D49</f>
        <v>60</v>
      </c>
      <c r="D49" s="449"/>
      <c r="E49" s="443">
        <f>'SUIVI METROLOGIE'!H49</f>
        <v>60.57</v>
      </c>
      <c r="F49" s="448"/>
      <c r="G49" s="448"/>
      <c r="H49" s="443">
        <f t="shared" si="1"/>
        <v>0.57000000000000028</v>
      </c>
      <c r="I49" s="444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</row>
    <row r="50" spans="1:20" ht="15" x14ac:dyDescent="0.2">
      <c r="A50" s="37"/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</row>
    <row r="51" spans="1:20" ht="13.5" thickBot="1" x14ac:dyDescent="0.25"/>
    <row r="52" spans="1:20" s="45" customFormat="1" ht="51" customHeight="1" thickBot="1" x14ac:dyDescent="0.25">
      <c r="A52" s="73" t="s">
        <v>38</v>
      </c>
      <c r="B52" s="453" t="s">
        <v>39</v>
      </c>
      <c r="C52" s="454"/>
      <c r="D52" s="74" t="s">
        <v>40</v>
      </c>
      <c r="E52" s="453" t="s">
        <v>41</v>
      </c>
      <c r="F52" s="454"/>
      <c r="G52" s="75" t="s">
        <v>42</v>
      </c>
      <c r="I52" s="457" t="str">
        <f>'SUIVI METROLOGIE'!L77</f>
        <v>CONFORME</v>
      </c>
      <c r="J52" s="458"/>
      <c r="K52" s="458"/>
      <c r="L52" s="459"/>
    </row>
    <row r="53" spans="1:20" s="45" customFormat="1" ht="26.25" customHeight="1" thickBot="1" x14ac:dyDescent="0.25">
      <c r="A53" s="76">
        <f>'SUIVI METROLOGIE'!D78</f>
        <v>-2.1428571428571432E-2</v>
      </c>
      <c r="B53" s="455">
        <f>'SUIVI METROLOGIE'!E78</f>
        <v>0.33875</v>
      </c>
      <c r="C53" s="456"/>
      <c r="D53" s="77">
        <f>'SUIVI METROLOGIE'!G78</f>
        <v>0.22</v>
      </c>
      <c r="E53" s="463">
        <f>'SUIVI METROLOGIE'!H78</f>
        <v>1</v>
      </c>
      <c r="F53" s="464"/>
      <c r="G53" s="78" t="str">
        <f>'SUIVI METROLOGIE'!J78</f>
        <v>°C</v>
      </c>
      <c r="I53" s="460"/>
      <c r="J53" s="461"/>
      <c r="K53" s="461"/>
      <c r="L53" s="462"/>
    </row>
    <row r="55" spans="1:20" x14ac:dyDescent="0.2">
      <c r="A55" s="452" t="s">
        <v>43</v>
      </c>
      <c r="B55" s="452"/>
      <c r="C55" s="452"/>
    </row>
    <row r="56" spans="1:20" x14ac:dyDescent="0.2">
      <c r="A56" s="452"/>
      <c r="B56" s="452"/>
      <c r="C56" s="452"/>
    </row>
    <row r="57" spans="1:20" x14ac:dyDescent="0.2">
      <c r="A57" s="473">
        <f>'SUIVI METROLOGIE'!$A$73</f>
        <v>0</v>
      </c>
      <c r="B57" s="473"/>
      <c r="C57" s="473"/>
      <c r="D57" s="473"/>
      <c r="E57" s="473"/>
      <c r="F57" s="473"/>
      <c r="G57" s="473"/>
      <c r="H57" s="473"/>
      <c r="I57" s="473"/>
      <c r="J57" s="473"/>
      <c r="K57" s="473"/>
    </row>
    <row r="58" spans="1:20" x14ac:dyDescent="0.2">
      <c r="A58" s="473"/>
      <c r="B58" s="473"/>
      <c r="C58" s="473"/>
      <c r="D58" s="473"/>
      <c r="E58" s="473"/>
      <c r="F58" s="473"/>
      <c r="G58" s="473"/>
      <c r="H58" s="473"/>
      <c r="I58" s="473"/>
      <c r="J58" s="473"/>
      <c r="K58" s="473"/>
    </row>
    <row r="59" spans="1:20" x14ac:dyDescent="0.2">
      <c r="A59" s="473"/>
      <c r="B59" s="473"/>
      <c r="C59" s="473"/>
      <c r="D59" s="473"/>
      <c r="E59" s="473"/>
      <c r="F59" s="473"/>
      <c r="G59" s="473"/>
      <c r="H59" s="473"/>
      <c r="I59" s="473"/>
      <c r="J59" s="473"/>
      <c r="K59" s="473"/>
    </row>
    <row r="60" spans="1:20" x14ac:dyDescent="0.2">
      <c r="A60" s="473"/>
      <c r="B60" s="473"/>
      <c r="C60" s="473"/>
      <c r="D60" s="473"/>
      <c r="E60" s="473"/>
      <c r="F60" s="473"/>
      <c r="G60" s="473"/>
      <c r="H60" s="473"/>
      <c r="I60" s="473"/>
      <c r="J60" s="473"/>
      <c r="K60" s="473"/>
    </row>
    <row r="61" spans="1:20" x14ac:dyDescent="0.2">
      <c r="A61" s="473"/>
      <c r="B61" s="473"/>
      <c r="C61" s="473"/>
      <c r="D61" s="473"/>
      <c r="E61" s="473"/>
      <c r="F61" s="473"/>
      <c r="G61" s="473"/>
      <c r="H61" s="473"/>
      <c r="I61" s="473"/>
      <c r="J61" s="473"/>
      <c r="K61" s="473"/>
    </row>
    <row r="62" spans="1:20" x14ac:dyDescent="0.2">
      <c r="A62" s="473"/>
      <c r="B62" s="473"/>
      <c r="C62" s="473"/>
      <c r="D62" s="473"/>
      <c r="E62" s="473"/>
      <c r="F62" s="473"/>
      <c r="G62" s="473"/>
      <c r="H62" s="473"/>
      <c r="I62" s="473"/>
      <c r="J62" s="473"/>
      <c r="K62" s="473"/>
    </row>
    <row r="63" spans="1:20" x14ac:dyDescent="0.2">
      <c r="A63" s="473"/>
      <c r="B63" s="473"/>
      <c r="C63" s="473"/>
      <c r="D63" s="473"/>
      <c r="E63" s="473"/>
      <c r="F63" s="473"/>
      <c r="G63" s="473"/>
      <c r="H63" s="473"/>
      <c r="I63" s="473"/>
      <c r="J63" s="473"/>
      <c r="K63" s="473"/>
      <c r="L63" s="47"/>
      <c r="M63" s="47"/>
      <c r="N63" s="47"/>
    </row>
    <row r="64" spans="1:20" ht="13.5" thickBo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21"/>
      <c r="M64" s="21"/>
      <c r="N64" s="21"/>
    </row>
    <row r="65" spans="1:14" ht="18" customHeight="1" x14ac:dyDescent="0.2">
      <c r="A65" s="465" t="s">
        <v>46</v>
      </c>
      <c r="B65" s="466"/>
      <c r="C65" s="47"/>
      <c r="D65" s="47"/>
      <c r="E65" s="465" t="s">
        <v>45</v>
      </c>
      <c r="F65" s="469"/>
      <c r="G65" s="469"/>
      <c r="H65" s="466"/>
      <c r="I65" s="47"/>
      <c r="J65" s="47"/>
      <c r="K65" s="1"/>
      <c r="L65" s="21"/>
      <c r="M65" s="21"/>
      <c r="N65" s="21"/>
    </row>
    <row r="66" spans="1:14" ht="12.75" customHeight="1" thickBot="1" x14ac:dyDescent="0.25">
      <c r="A66" s="467"/>
      <c r="B66" s="468"/>
      <c r="C66" s="46"/>
      <c r="D66" s="47"/>
      <c r="E66" s="470"/>
      <c r="F66" s="471"/>
      <c r="G66" s="471"/>
      <c r="H66" s="472"/>
      <c r="I66" s="47"/>
      <c r="J66" s="47"/>
      <c r="K66" s="22"/>
      <c r="L66" s="21"/>
      <c r="M66" s="21"/>
      <c r="N66" s="21"/>
    </row>
    <row r="67" spans="1:14" ht="12.75" customHeight="1" x14ac:dyDescent="0.2">
      <c r="A67" s="328"/>
      <c r="B67" s="329"/>
      <c r="C67" s="330"/>
      <c r="D67" s="47"/>
      <c r="E67" s="337"/>
      <c r="F67" s="338"/>
      <c r="G67" s="338"/>
      <c r="H67" s="338"/>
      <c r="I67" s="338"/>
      <c r="J67" s="338"/>
      <c r="K67" s="339"/>
      <c r="L67" s="21"/>
      <c r="M67" s="21"/>
      <c r="N67" s="21"/>
    </row>
    <row r="68" spans="1:14" ht="13.5" customHeight="1" x14ac:dyDescent="0.2">
      <c r="A68" s="331"/>
      <c r="B68" s="332"/>
      <c r="C68" s="333"/>
      <c r="D68" s="47"/>
      <c r="E68" s="340"/>
      <c r="F68" s="341"/>
      <c r="G68" s="341"/>
      <c r="H68" s="341"/>
      <c r="I68" s="341"/>
      <c r="J68" s="341"/>
      <c r="K68" s="342"/>
      <c r="L68" s="21"/>
      <c r="M68" s="21"/>
      <c r="N68" s="21"/>
    </row>
    <row r="69" spans="1:14" x14ac:dyDescent="0.2">
      <c r="A69" s="331"/>
      <c r="B69" s="332"/>
      <c r="C69" s="333"/>
      <c r="D69" s="47"/>
      <c r="E69" s="340"/>
      <c r="F69" s="341"/>
      <c r="G69" s="341"/>
      <c r="H69" s="341"/>
      <c r="I69" s="341"/>
      <c r="J69" s="341"/>
      <c r="K69" s="342"/>
      <c r="L69" s="21"/>
      <c r="M69" s="21"/>
      <c r="N69" s="21"/>
    </row>
    <row r="70" spans="1:14" x14ac:dyDescent="0.2">
      <c r="A70" s="331"/>
      <c r="B70" s="332"/>
      <c r="C70" s="333"/>
      <c r="D70" s="23"/>
      <c r="E70" s="340"/>
      <c r="F70" s="341"/>
      <c r="G70" s="341"/>
      <c r="H70" s="341"/>
      <c r="I70" s="341"/>
      <c r="J70" s="341"/>
      <c r="K70" s="342"/>
      <c r="L70" s="21"/>
      <c r="M70" s="21"/>
      <c r="N70" s="21"/>
    </row>
    <row r="71" spans="1:14" ht="13.5" thickBot="1" x14ac:dyDescent="0.25">
      <c r="A71" s="334"/>
      <c r="B71" s="335"/>
      <c r="C71" s="336"/>
      <c r="D71" s="23"/>
      <c r="E71" s="343"/>
      <c r="F71" s="344"/>
      <c r="G71" s="344"/>
      <c r="H71" s="344"/>
      <c r="I71" s="344"/>
      <c r="J71" s="344"/>
      <c r="K71" s="345"/>
      <c r="L71" s="21"/>
      <c r="M71" s="21"/>
      <c r="N71" s="21"/>
    </row>
    <row r="72" spans="1:14" x14ac:dyDescent="0.2">
      <c r="A72" s="22"/>
      <c r="B72" s="21"/>
      <c r="C72" s="21"/>
      <c r="D72" s="23"/>
      <c r="E72" s="23"/>
      <c r="F72" s="22"/>
      <c r="G72" s="21"/>
      <c r="H72" s="21"/>
      <c r="I72" s="21"/>
      <c r="J72" s="21"/>
      <c r="K72" s="22"/>
      <c r="L72" s="21"/>
      <c r="M72" s="21"/>
      <c r="N72" s="21"/>
    </row>
    <row r="73" spans="1:14" x14ac:dyDescent="0.2">
      <c r="A73" s="22"/>
      <c r="B73" s="21"/>
      <c r="C73" s="21"/>
      <c r="D73" s="23"/>
      <c r="E73" s="23"/>
      <c r="F73" s="22"/>
      <c r="G73" s="21"/>
      <c r="H73" s="21"/>
      <c r="I73" s="21"/>
      <c r="J73" s="21"/>
      <c r="K73" s="22"/>
      <c r="L73" s="21"/>
      <c r="M73" s="21"/>
      <c r="N73" s="21"/>
    </row>
    <row r="74" spans="1:14" x14ac:dyDescent="0.2">
      <c r="A74" s="22"/>
      <c r="B74" s="21"/>
      <c r="C74" s="21"/>
      <c r="D74" s="23"/>
      <c r="E74" s="23"/>
      <c r="F74" s="22"/>
      <c r="G74" s="21"/>
      <c r="H74" s="21"/>
      <c r="I74" s="21"/>
      <c r="J74" s="21"/>
      <c r="K74" s="22"/>
      <c r="L74" s="21"/>
      <c r="M74" s="21"/>
      <c r="N74" s="21"/>
    </row>
    <row r="75" spans="1:14" x14ac:dyDescent="0.2">
      <c r="A75" s="22"/>
      <c r="B75" s="21"/>
      <c r="C75" s="21"/>
      <c r="D75" s="23"/>
      <c r="E75" s="23"/>
      <c r="F75" s="22"/>
      <c r="G75" s="21"/>
      <c r="H75" s="21"/>
      <c r="I75" s="21"/>
      <c r="J75" s="21"/>
      <c r="K75" s="22"/>
      <c r="L75" s="21"/>
      <c r="M75" s="21"/>
      <c r="N75" s="21"/>
    </row>
    <row r="76" spans="1:14" x14ac:dyDescent="0.2">
      <c r="A76" s="22"/>
      <c r="B76" s="21"/>
      <c r="C76" s="21"/>
      <c r="D76" s="23"/>
      <c r="E76" s="23"/>
      <c r="F76" s="22"/>
      <c r="G76" s="21"/>
      <c r="H76" s="21"/>
      <c r="I76" s="21"/>
      <c r="J76" s="21"/>
      <c r="K76" s="22"/>
      <c r="L76" s="21"/>
      <c r="M76" s="21"/>
      <c r="N76" s="21"/>
    </row>
    <row r="77" spans="1:14" x14ac:dyDescent="0.2">
      <c r="A77" s="22"/>
      <c r="B77" s="21"/>
      <c r="C77" s="21"/>
      <c r="D77" s="23"/>
      <c r="E77" s="23"/>
      <c r="F77" s="22"/>
      <c r="G77" s="21"/>
      <c r="H77" s="21"/>
      <c r="I77" s="21"/>
      <c r="J77" s="21"/>
      <c r="K77" s="22"/>
      <c r="L77" s="21"/>
      <c r="M77" s="21"/>
      <c r="N77" s="21"/>
    </row>
    <row r="78" spans="1:14" x14ac:dyDescent="0.2">
      <c r="A78" s="22"/>
      <c r="B78" s="21"/>
      <c r="C78" s="21"/>
      <c r="D78" s="23"/>
      <c r="E78" s="23"/>
      <c r="F78" s="22"/>
      <c r="G78" s="21"/>
      <c r="H78" s="21"/>
      <c r="I78" s="21"/>
      <c r="J78" s="21"/>
      <c r="K78" s="22"/>
      <c r="L78" s="21"/>
      <c r="M78" s="21"/>
      <c r="N78" s="21"/>
    </row>
    <row r="79" spans="1:14" x14ac:dyDescent="0.2">
      <c r="A79" s="22"/>
      <c r="B79" s="21"/>
      <c r="C79" s="21"/>
      <c r="D79" s="23"/>
      <c r="E79" s="23"/>
      <c r="F79" s="22"/>
      <c r="G79" s="21"/>
      <c r="H79" s="21"/>
      <c r="I79" s="21"/>
      <c r="J79" s="21"/>
      <c r="K79" s="22"/>
      <c r="L79" s="21"/>
      <c r="M79" s="21"/>
      <c r="N79" s="21"/>
    </row>
    <row r="80" spans="1:14" x14ac:dyDescent="0.2">
      <c r="A80" s="22"/>
      <c r="B80" s="21"/>
      <c r="C80" s="21"/>
      <c r="D80" s="23"/>
      <c r="E80" s="23"/>
      <c r="F80" s="22"/>
      <c r="G80" s="21"/>
      <c r="H80" s="21"/>
      <c r="I80" s="21"/>
      <c r="J80" s="21"/>
      <c r="K80" s="22"/>
      <c r="L80" s="21"/>
      <c r="M80" s="21"/>
      <c r="N80" s="21"/>
    </row>
    <row r="81" spans="1:14" x14ac:dyDescent="0.2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4"/>
      <c r="L81" s="21"/>
      <c r="M81" s="21"/>
      <c r="N81" s="21"/>
    </row>
    <row r="82" spans="1:14" x14ac:dyDescent="0.2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4"/>
      <c r="L82" s="21"/>
      <c r="M82" s="25"/>
      <c r="N82" s="21"/>
    </row>
    <row r="83" spans="1:14" x14ac:dyDescent="0.2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</row>
    <row r="84" spans="1:14" ht="15" x14ac:dyDescent="0.2">
      <c r="A84" s="26"/>
      <c r="B84" s="26"/>
      <c r="C84" s="26"/>
      <c r="D84" s="21"/>
      <c r="E84" s="21"/>
      <c r="F84" s="21"/>
      <c r="G84" s="24"/>
      <c r="H84" s="27"/>
      <c r="I84" s="24"/>
      <c r="J84" s="28"/>
      <c r="K84" s="21"/>
      <c r="L84" s="21"/>
      <c r="M84" s="21"/>
      <c r="N84" s="21"/>
    </row>
    <row r="85" spans="1:14" x14ac:dyDescent="0.2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</row>
    <row r="86" spans="1:14" x14ac:dyDescent="0.2">
      <c r="A86" s="21"/>
      <c r="B86" s="21"/>
      <c r="C86" s="21"/>
      <c r="D86" s="29"/>
      <c r="E86" s="28"/>
      <c r="F86" s="28"/>
      <c r="G86" s="29"/>
      <c r="H86" s="28"/>
      <c r="I86" s="28"/>
      <c r="J86" s="29"/>
      <c r="K86" s="21"/>
      <c r="L86" s="21"/>
      <c r="M86" s="21"/>
      <c r="N86" s="21"/>
    </row>
    <row r="87" spans="1:14" x14ac:dyDescent="0.2">
      <c r="A87" s="21"/>
      <c r="B87" s="21"/>
      <c r="C87" s="21"/>
      <c r="D87" s="30"/>
      <c r="E87" s="24"/>
      <c r="F87" s="21"/>
      <c r="G87" s="31"/>
      <c r="H87" s="21"/>
      <c r="I87" s="21"/>
      <c r="J87" s="22"/>
      <c r="K87" s="21"/>
      <c r="L87" s="21"/>
      <c r="M87" s="21"/>
      <c r="N87" s="21"/>
    </row>
    <row r="88" spans="1:14" x14ac:dyDescent="0.2">
      <c r="A88" s="21"/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</row>
    <row r="89" spans="1:14" x14ac:dyDescent="0.2">
      <c r="A89" s="21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</row>
    <row r="90" spans="1:14" ht="18" x14ac:dyDescent="0.2">
      <c r="A90" s="21"/>
      <c r="B90" s="21"/>
      <c r="C90" s="21"/>
      <c r="D90" s="21"/>
      <c r="E90" s="21"/>
      <c r="F90" s="21"/>
      <c r="G90" s="2"/>
      <c r="H90" s="2"/>
      <c r="I90" s="2"/>
      <c r="J90" s="21"/>
      <c r="K90" s="21"/>
      <c r="L90" s="21"/>
      <c r="M90" s="21"/>
      <c r="N90" s="21"/>
    </row>
    <row r="91" spans="1:14" ht="18" x14ac:dyDescent="0.2">
      <c r="A91" s="21"/>
      <c r="B91" s="21"/>
      <c r="C91" s="21"/>
      <c r="D91" s="21"/>
      <c r="E91" s="21"/>
      <c r="F91" s="21"/>
      <c r="G91" s="2"/>
      <c r="H91" s="2"/>
      <c r="I91" s="2"/>
      <c r="J91" s="21"/>
      <c r="K91" s="21"/>
      <c r="L91" s="21"/>
      <c r="M91" s="21"/>
      <c r="N91" s="21"/>
    </row>
    <row r="92" spans="1:14" x14ac:dyDescent="0.2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</row>
    <row r="93" spans="1:14" x14ac:dyDescent="0.2">
      <c r="A93" s="21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</row>
    <row r="94" spans="1:14" ht="18" x14ac:dyDescent="0.2">
      <c r="A94" s="32"/>
      <c r="B94" s="32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</row>
    <row r="95" spans="1:14" x14ac:dyDescent="0.2">
      <c r="A95" s="21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</row>
  </sheetData>
  <mergeCells count="132">
    <mergeCell ref="A55:C56"/>
    <mergeCell ref="B52:C52"/>
    <mergeCell ref="B53:C53"/>
    <mergeCell ref="I52:L53"/>
    <mergeCell ref="E52:F52"/>
    <mergeCell ref="E53:F53"/>
    <mergeCell ref="A65:B66"/>
    <mergeCell ref="E65:H66"/>
    <mergeCell ref="E47:G47"/>
    <mergeCell ref="E48:G48"/>
    <mergeCell ref="E49:G49"/>
    <mergeCell ref="A49:B49"/>
    <mergeCell ref="H49:I49"/>
    <mergeCell ref="C49:D49"/>
    <mergeCell ref="A47:B47"/>
    <mergeCell ref="H47:I47"/>
    <mergeCell ref="A48:B48"/>
    <mergeCell ref="H48:I48"/>
    <mergeCell ref="C47:D47"/>
    <mergeCell ref="C48:D48"/>
    <mergeCell ref="A57:K63"/>
    <mergeCell ref="A45:B45"/>
    <mergeCell ref="H45:I45"/>
    <mergeCell ref="A46:B46"/>
    <mergeCell ref="H46:I46"/>
    <mergeCell ref="E45:G45"/>
    <mergeCell ref="A43:B43"/>
    <mergeCell ref="H43:I43"/>
    <mergeCell ref="A44:B44"/>
    <mergeCell ref="H44:I44"/>
    <mergeCell ref="E44:G44"/>
    <mergeCell ref="E43:G43"/>
    <mergeCell ref="C43:D43"/>
    <mergeCell ref="C44:D44"/>
    <mergeCell ref="C45:D45"/>
    <mergeCell ref="C46:D46"/>
    <mergeCell ref="E46:G46"/>
    <mergeCell ref="A41:B41"/>
    <mergeCell ref="H41:I41"/>
    <mergeCell ref="A42:B42"/>
    <mergeCell ref="H42:I42"/>
    <mergeCell ref="A39:B39"/>
    <mergeCell ref="H39:I39"/>
    <mergeCell ref="A40:B40"/>
    <mergeCell ref="H40:I40"/>
    <mergeCell ref="C39:D39"/>
    <mergeCell ref="C40:D40"/>
    <mergeCell ref="E39:G39"/>
    <mergeCell ref="E40:G40"/>
    <mergeCell ref="E41:G41"/>
    <mergeCell ref="E42:G42"/>
    <mergeCell ref="C41:D41"/>
    <mergeCell ref="C42:D42"/>
    <mergeCell ref="A37:B37"/>
    <mergeCell ref="H37:I37"/>
    <mergeCell ref="A38:B38"/>
    <mergeCell ref="H38:I38"/>
    <mergeCell ref="C38:D38"/>
    <mergeCell ref="A35:B36"/>
    <mergeCell ref="C35:D36"/>
    <mergeCell ref="E35:G36"/>
    <mergeCell ref="H35:I36"/>
    <mergeCell ref="C37:D37"/>
    <mergeCell ref="E37:G37"/>
    <mergeCell ref="E38:G38"/>
    <mergeCell ref="A33:F34"/>
    <mergeCell ref="A30:B30"/>
    <mergeCell ref="C30:D30"/>
    <mergeCell ref="E30:G30"/>
    <mergeCell ref="H30:I30"/>
    <mergeCell ref="A31:B31"/>
    <mergeCell ref="C31:D31"/>
    <mergeCell ref="E31:G31"/>
    <mergeCell ref="H31:I31"/>
    <mergeCell ref="A29:B29"/>
    <mergeCell ref="C29:D29"/>
    <mergeCell ref="E29:G29"/>
    <mergeCell ref="H29:I29"/>
    <mergeCell ref="A27:B27"/>
    <mergeCell ref="C27:D27"/>
    <mergeCell ref="E27:G27"/>
    <mergeCell ref="H27:I27"/>
    <mergeCell ref="A28:B28"/>
    <mergeCell ref="C28:D28"/>
    <mergeCell ref="E28:G28"/>
    <mergeCell ref="H28:I28"/>
    <mergeCell ref="A26:B26"/>
    <mergeCell ref="C26:D26"/>
    <mergeCell ref="E26:G26"/>
    <mergeCell ref="H26:I26"/>
    <mergeCell ref="A25:B25"/>
    <mergeCell ref="C25:D25"/>
    <mergeCell ref="E25:G25"/>
    <mergeCell ref="H25:I25"/>
    <mergeCell ref="A24:B24"/>
    <mergeCell ref="C24:D24"/>
    <mergeCell ref="E24:G24"/>
    <mergeCell ref="H24:I24"/>
    <mergeCell ref="A23:B23"/>
    <mergeCell ref="C23:D23"/>
    <mergeCell ref="E23:G23"/>
    <mergeCell ref="H23:I23"/>
    <mergeCell ref="E20:G21"/>
    <mergeCell ref="H20:I21"/>
    <mergeCell ref="A22:B22"/>
    <mergeCell ref="C22:D22"/>
    <mergeCell ref="E22:G22"/>
    <mergeCell ref="H22:I22"/>
    <mergeCell ref="A67:C71"/>
    <mergeCell ref="E67:K71"/>
    <mergeCell ref="A9:B9"/>
    <mergeCell ref="C9:D9"/>
    <mergeCell ref="A10:B10"/>
    <mergeCell ref="C10:D10"/>
    <mergeCell ref="A11:B11"/>
    <mergeCell ref="C11:D11"/>
    <mergeCell ref="H1:H2"/>
    <mergeCell ref="I1:L2"/>
    <mergeCell ref="G5:J6"/>
    <mergeCell ref="A8:B8"/>
    <mergeCell ref="C8:D8"/>
    <mergeCell ref="C1:G4"/>
    <mergeCell ref="F11:I11"/>
    <mergeCell ref="A12:B12"/>
    <mergeCell ref="C12:D12"/>
    <mergeCell ref="A15:B15"/>
    <mergeCell ref="A16:B16"/>
    <mergeCell ref="A20:B21"/>
    <mergeCell ref="C20:D21"/>
    <mergeCell ref="A18:F19"/>
    <mergeCell ref="A13:B13"/>
    <mergeCell ref="C13:D13"/>
  </mergeCells>
  <conditionalFormatting sqref="I52">
    <cfRule type="cellIs" dxfId="3" priority="3" operator="equal">
      <formula>"NON CONFORME"</formula>
    </cfRule>
    <cfRule type="cellIs" dxfId="2" priority="4" operator="equal">
      <formula>"CONFORME"</formula>
    </cfRule>
  </conditionalFormatting>
  <conditionalFormatting sqref="G90:I91">
    <cfRule type="cellIs" dxfId="1" priority="1" operator="equal">
      <formula>"NON CONFORME"</formula>
    </cfRule>
    <cfRule type="cellIs" dxfId="0" priority="2" operator="equal">
      <formula>"CONFORME"</formula>
    </cfRule>
  </conditionalFormatting>
  <pageMargins left="0.7" right="0.7" top="0.75" bottom="0.75" header="0.3" footer="0.3"/>
  <pageSetup paperSize="9" scale="56" orientation="portrait" verticalDpi="597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8"/>
  <sheetViews>
    <sheetView workbookViewId="0">
      <selection activeCell="I43" sqref="I43"/>
    </sheetView>
  </sheetViews>
  <sheetFormatPr baseColWidth="10" defaultRowHeight="12.75" x14ac:dyDescent="0.2"/>
  <sheetData>
    <row r="1" spans="1:8" x14ac:dyDescent="0.2">
      <c r="A1" s="167" t="s">
        <v>7</v>
      </c>
      <c r="B1" s="167" t="s">
        <v>75</v>
      </c>
    </row>
    <row r="2" spans="1:8" x14ac:dyDescent="0.2">
      <c r="A2" s="165">
        <v>-20</v>
      </c>
      <c r="B2" s="165">
        <v>92.16</v>
      </c>
    </row>
    <row r="3" spans="1:8" x14ac:dyDescent="0.2">
      <c r="A3" s="165">
        <v>-18</v>
      </c>
      <c r="B3" s="165">
        <v>92.95</v>
      </c>
    </row>
    <row r="4" spans="1:8" x14ac:dyDescent="0.2">
      <c r="A4" s="165">
        <v>-16</v>
      </c>
      <c r="B4" s="165">
        <v>93.73</v>
      </c>
      <c r="D4" s="474" t="s">
        <v>76</v>
      </c>
      <c r="E4" s="474"/>
      <c r="F4" s="474"/>
      <c r="G4" s="474"/>
      <c r="H4" s="474"/>
    </row>
    <row r="5" spans="1:8" x14ac:dyDescent="0.2">
      <c r="A5" s="165">
        <v>-14</v>
      </c>
      <c r="B5" s="165">
        <v>94.52</v>
      </c>
      <c r="D5" s="474"/>
      <c r="E5" s="474"/>
      <c r="F5" s="474"/>
      <c r="G5" s="474"/>
      <c r="H5" s="474"/>
    </row>
    <row r="6" spans="1:8" x14ac:dyDescent="0.2">
      <c r="A6" s="165">
        <v>-12</v>
      </c>
      <c r="B6" s="165">
        <v>95.3</v>
      </c>
      <c r="D6" s="474"/>
      <c r="E6" s="474"/>
      <c r="F6" s="474"/>
      <c r="G6" s="474"/>
      <c r="H6" s="474"/>
    </row>
    <row r="7" spans="1:8" x14ac:dyDescent="0.2">
      <c r="A7" s="165">
        <v>-10</v>
      </c>
      <c r="B7" s="165">
        <v>96.09</v>
      </c>
      <c r="D7" s="474"/>
      <c r="E7" s="474"/>
      <c r="F7" s="474"/>
      <c r="G7" s="474"/>
      <c r="H7" s="474"/>
    </row>
    <row r="8" spans="1:8" x14ac:dyDescent="0.2">
      <c r="A8" s="165">
        <v>-8</v>
      </c>
      <c r="B8" s="165">
        <v>96.87</v>
      </c>
    </row>
    <row r="9" spans="1:8" x14ac:dyDescent="0.2">
      <c r="A9" s="165">
        <v>-6</v>
      </c>
      <c r="B9" s="165">
        <v>97.65</v>
      </c>
    </row>
    <row r="10" spans="1:8" x14ac:dyDescent="0.2">
      <c r="A10" s="165">
        <v>-4</v>
      </c>
      <c r="B10" s="165">
        <v>98.44</v>
      </c>
    </row>
    <row r="11" spans="1:8" x14ac:dyDescent="0.2">
      <c r="A11" s="165">
        <v>-2</v>
      </c>
      <c r="B11" s="165">
        <v>99.22</v>
      </c>
    </row>
    <row r="12" spans="1:8" x14ac:dyDescent="0.2">
      <c r="A12" s="165">
        <v>0</v>
      </c>
      <c r="B12" s="165">
        <v>100</v>
      </c>
    </row>
    <row r="13" spans="1:8" x14ac:dyDescent="0.2">
      <c r="A13" s="165">
        <v>2</v>
      </c>
      <c r="B13" s="165">
        <v>100.78</v>
      </c>
    </row>
    <row r="14" spans="1:8" x14ac:dyDescent="0.2">
      <c r="A14" s="165">
        <v>4</v>
      </c>
      <c r="B14" s="165">
        <v>101.56</v>
      </c>
    </row>
    <row r="15" spans="1:8" x14ac:dyDescent="0.2">
      <c r="A15" s="165">
        <v>6</v>
      </c>
      <c r="B15" s="165">
        <v>102.34</v>
      </c>
    </row>
    <row r="16" spans="1:8" x14ac:dyDescent="0.2">
      <c r="A16" s="165">
        <v>8</v>
      </c>
      <c r="B16" s="165">
        <v>103.12</v>
      </c>
    </row>
    <row r="17" spans="1:2" x14ac:dyDescent="0.2">
      <c r="A17" s="165">
        <v>10</v>
      </c>
      <c r="B17" s="165">
        <v>103.9</v>
      </c>
    </row>
    <row r="18" spans="1:2" x14ac:dyDescent="0.2">
      <c r="A18" s="165">
        <v>12</v>
      </c>
      <c r="B18" s="165">
        <v>104.68</v>
      </c>
    </row>
    <row r="19" spans="1:2" x14ac:dyDescent="0.2">
      <c r="A19" s="165">
        <v>14</v>
      </c>
      <c r="B19" s="165">
        <v>105.46</v>
      </c>
    </row>
    <row r="20" spans="1:2" x14ac:dyDescent="0.2">
      <c r="A20" s="165">
        <v>16</v>
      </c>
      <c r="B20" s="165">
        <v>106.24</v>
      </c>
    </row>
    <row r="21" spans="1:2" x14ac:dyDescent="0.2">
      <c r="A21" s="165">
        <v>18</v>
      </c>
      <c r="B21" s="165">
        <v>107.02</v>
      </c>
    </row>
    <row r="22" spans="1:2" x14ac:dyDescent="0.2">
      <c r="A22" s="165">
        <v>20</v>
      </c>
      <c r="B22" s="165">
        <v>107.79</v>
      </c>
    </row>
    <row r="23" spans="1:2" x14ac:dyDescent="0.2">
      <c r="A23" s="165">
        <v>22</v>
      </c>
      <c r="B23" s="165">
        <v>108.57</v>
      </c>
    </row>
    <row r="24" spans="1:2" x14ac:dyDescent="0.2">
      <c r="A24" s="165">
        <v>24</v>
      </c>
      <c r="B24" s="165">
        <v>109.35</v>
      </c>
    </row>
    <row r="25" spans="1:2" x14ac:dyDescent="0.2">
      <c r="A25" s="165">
        <v>26</v>
      </c>
      <c r="B25" s="165">
        <v>110.12</v>
      </c>
    </row>
    <row r="26" spans="1:2" x14ac:dyDescent="0.2">
      <c r="A26" s="165">
        <v>28</v>
      </c>
      <c r="B26" s="165">
        <v>110.9</v>
      </c>
    </row>
    <row r="27" spans="1:2" x14ac:dyDescent="0.2">
      <c r="A27" s="165">
        <v>30</v>
      </c>
      <c r="B27" s="165">
        <v>111.67</v>
      </c>
    </row>
    <row r="28" spans="1:2" x14ac:dyDescent="0.2">
      <c r="A28" s="165">
        <v>32</v>
      </c>
      <c r="B28" s="165">
        <v>112.45</v>
      </c>
    </row>
    <row r="29" spans="1:2" x14ac:dyDescent="0.2">
      <c r="A29" s="165">
        <v>34</v>
      </c>
      <c r="B29" s="165">
        <v>113.22</v>
      </c>
    </row>
    <row r="30" spans="1:2" x14ac:dyDescent="0.2">
      <c r="A30" s="165">
        <v>36</v>
      </c>
      <c r="B30" s="165">
        <v>113.99</v>
      </c>
    </row>
    <row r="31" spans="1:2" x14ac:dyDescent="0.2">
      <c r="A31" s="165">
        <v>38</v>
      </c>
      <c r="B31" s="165">
        <v>114.77</v>
      </c>
    </row>
    <row r="32" spans="1:2" x14ac:dyDescent="0.2">
      <c r="A32" s="165">
        <v>40</v>
      </c>
      <c r="B32" s="165">
        <v>115.54</v>
      </c>
    </row>
    <row r="33" spans="1:9" x14ac:dyDescent="0.2">
      <c r="A33" s="166">
        <v>45</v>
      </c>
      <c r="B33" s="166">
        <v>117.47</v>
      </c>
    </row>
    <row r="34" spans="1:9" x14ac:dyDescent="0.2">
      <c r="A34" s="166">
        <v>50</v>
      </c>
      <c r="B34" s="166">
        <v>119.4</v>
      </c>
    </row>
    <row r="35" spans="1:9" x14ac:dyDescent="0.2">
      <c r="A35" s="166">
        <v>55</v>
      </c>
      <c r="B35" s="166">
        <v>121.32</v>
      </c>
    </row>
    <row r="36" spans="1:9" x14ac:dyDescent="0.2">
      <c r="A36" s="166">
        <v>60</v>
      </c>
      <c r="B36" s="166">
        <v>123.24</v>
      </c>
    </row>
    <row r="37" spans="1:9" x14ac:dyDescent="0.2">
      <c r="A37" s="166">
        <v>65</v>
      </c>
      <c r="B37" s="166">
        <v>125.16</v>
      </c>
    </row>
    <row r="38" spans="1:9" x14ac:dyDescent="0.2">
      <c r="A38" s="166">
        <v>70</v>
      </c>
      <c r="B38" s="166">
        <v>127.07</v>
      </c>
    </row>
    <row r="39" spans="1:9" x14ac:dyDescent="0.2">
      <c r="A39" s="166">
        <v>75</v>
      </c>
      <c r="B39" s="166">
        <v>128.97999999999999</v>
      </c>
      <c r="G39" s="475" t="s">
        <v>35</v>
      </c>
      <c r="H39" s="476"/>
    </row>
    <row r="40" spans="1:9" x14ac:dyDescent="0.2">
      <c r="A40" s="166">
        <v>80</v>
      </c>
      <c r="B40" s="166">
        <v>130.88999999999999</v>
      </c>
      <c r="G40" s="167" t="s">
        <v>33</v>
      </c>
      <c r="H40" s="167" t="s">
        <v>34</v>
      </c>
    </row>
    <row r="41" spans="1:9" x14ac:dyDescent="0.2">
      <c r="A41" s="166">
        <v>85</v>
      </c>
      <c r="B41" s="166">
        <v>132.80000000000001</v>
      </c>
      <c r="G41" s="164">
        <f t="array" ref="G41:H41">LINEST(B2:B48,A2:A48,TRUE,TRUE)</f>
        <v>0.38537654772462882</v>
      </c>
      <c r="H41" s="164">
        <v>100.02715377040118</v>
      </c>
      <c r="I41" t="s">
        <v>77</v>
      </c>
    </row>
    <row r="42" spans="1:9" x14ac:dyDescent="0.2">
      <c r="A42" s="166">
        <v>90</v>
      </c>
      <c r="B42" s="166">
        <v>134.69999999999999</v>
      </c>
      <c r="G42" s="164">
        <f t="array" ref="G42:H42">LINEST(A2:A48,B2:B48,TRUE,TRUE)</f>
        <v>2.5947814877514355</v>
      </c>
      <c r="H42" s="164">
        <v>-259.54749472514919</v>
      </c>
      <c r="I42" t="s">
        <v>78</v>
      </c>
    </row>
    <row r="43" spans="1:9" x14ac:dyDescent="0.2">
      <c r="A43" s="166">
        <v>95</v>
      </c>
      <c r="B43" s="166">
        <v>136.6</v>
      </c>
    </row>
    <row r="44" spans="1:9" x14ac:dyDescent="0.2">
      <c r="A44" s="166">
        <v>100</v>
      </c>
      <c r="B44" s="166">
        <v>138.5</v>
      </c>
    </row>
    <row r="45" spans="1:9" x14ac:dyDescent="0.2">
      <c r="A45" s="166">
        <v>105</v>
      </c>
      <c r="B45" s="166">
        <v>140.38999999999999</v>
      </c>
    </row>
    <row r="46" spans="1:9" x14ac:dyDescent="0.2">
      <c r="A46" s="166">
        <v>110</v>
      </c>
      <c r="B46" s="166">
        <v>142.29</v>
      </c>
    </row>
    <row r="47" spans="1:9" x14ac:dyDescent="0.2">
      <c r="A47" s="166">
        <v>115</v>
      </c>
      <c r="B47" s="166">
        <v>144.16999999999999</v>
      </c>
    </row>
    <row r="48" spans="1:9" x14ac:dyDescent="0.2">
      <c r="A48" s="166">
        <v>120</v>
      </c>
      <c r="B48" s="166">
        <v>146.06</v>
      </c>
    </row>
  </sheetData>
  <mergeCells count="2">
    <mergeCell ref="D4:H7"/>
    <mergeCell ref="G39:H39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7"/>
  <sheetViews>
    <sheetView workbookViewId="0">
      <selection activeCell="E42" sqref="E42"/>
    </sheetView>
  </sheetViews>
  <sheetFormatPr baseColWidth="10" defaultRowHeight="12.75" x14ac:dyDescent="0.2"/>
  <sheetData>
    <row r="1" spans="1:2" x14ac:dyDescent="0.2">
      <c r="A1">
        <v>4</v>
      </c>
      <c r="B1">
        <v>-20</v>
      </c>
    </row>
    <row r="2" spans="1:2" x14ac:dyDescent="0.2">
      <c r="A2">
        <v>5</v>
      </c>
      <c r="B2">
        <f>B1+7.5</f>
        <v>-12.5</v>
      </c>
    </row>
    <row r="3" spans="1:2" x14ac:dyDescent="0.2">
      <c r="A3">
        <v>6</v>
      </c>
      <c r="B3">
        <f t="shared" ref="B3:B17" si="0">B2+7.5</f>
        <v>-5</v>
      </c>
    </row>
    <row r="4" spans="1:2" x14ac:dyDescent="0.2">
      <c r="A4">
        <v>7</v>
      </c>
      <c r="B4">
        <f t="shared" si="0"/>
        <v>2.5</v>
      </c>
    </row>
    <row r="5" spans="1:2" x14ac:dyDescent="0.2">
      <c r="A5">
        <v>8</v>
      </c>
      <c r="B5">
        <f t="shared" si="0"/>
        <v>10</v>
      </c>
    </row>
    <row r="6" spans="1:2" x14ac:dyDescent="0.2">
      <c r="A6">
        <v>9</v>
      </c>
      <c r="B6">
        <f t="shared" si="0"/>
        <v>17.5</v>
      </c>
    </row>
    <row r="7" spans="1:2" x14ac:dyDescent="0.2">
      <c r="A7">
        <v>10</v>
      </c>
      <c r="B7">
        <f t="shared" si="0"/>
        <v>25</v>
      </c>
    </row>
    <row r="8" spans="1:2" x14ac:dyDescent="0.2">
      <c r="A8">
        <v>11</v>
      </c>
      <c r="B8">
        <f t="shared" si="0"/>
        <v>32.5</v>
      </c>
    </row>
    <row r="9" spans="1:2" x14ac:dyDescent="0.2">
      <c r="A9">
        <v>12</v>
      </c>
      <c r="B9">
        <f t="shared" si="0"/>
        <v>40</v>
      </c>
    </row>
    <row r="10" spans="1:2" x14ac:dyDescent="0.2">
      <c r="A10">
        <v>13</v>
      </c>
      <c r="B10">
        <f t="shared" si="0"/>
        <v>47.5</v>
      </c>
    </row>
    <row r="11" spans="1:2" x14ac:dyDescent="0.2">
      <c r="A11">
        <v>14</v>
      </c>
      <c r="B11">
        <f t="shared" si="0"/>
        <v>55</v>
      </c>
    </row>
    <row r="12" spans="1:2" x14ac:dyDescent="0.2">
      <c r="A12">
        <v>15</v>
      </c>
      <c r="B12">
        <f t="shared" si="0"/>
        <v>62.5</v>
      </c>
    </row>
    <row r="13" spans="1:2" x14ac:dyDescent="0.2">
      <c r="A13">
        <v>16</v>
      </c>
      <c r="B13">
        <f t="shared" si="0"/>
        <v>70</v>
      </c>
    </row>
    <row r="14" spans="1:2" x14ac:dyDescent="0.2">
      <c r="A14">
        <v>17</v>
      </c>
      <c r="B14">
        <f t="shared" si="0"/>
        <v>77.5</v>
      </c>
    </row>
    <row r="15" spans="1:2" x14ac:dyDescent="0.2">
      <c r="A15">
        <v>18</v>
      </c>
      <c r="B15">
        <f t="shared" si="0"/>
        <v>85</v>
      </c>
    </row>
    <row r="16" spans="1:2" x14ac:dyDescent="0.2">
      <c r="A16">
        <v>19</v>
      </c>
      <c r="B16">
        <f t="shared" si="0"/>
        <v>92.5</v>
      </c>
    </row>
    <row r="17" spans="1:2" x14ac:dyDescent="0.2">
      <c r="A17">
        <v>20</v>
      </c>
      <c r="B17">
        <f t="shared" si="0"/>
        <v>100</v>
      </c>
    </row>
  </sheetData>
  <sheetProtection password="FEF6" sheet="1" objects="1" scenario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METROLOGIE</vt:lpstr>
      <vt:lpstr>BILAN A IMPRIMER</vt:lpstr>
      <vt:lpstr>CONVERSION</vt:lpstr>
      <vt:lpstr>CONVERSION 2</vt:lpstr>
    </vt:vector>
  </TitlesOfParts>
  <Company>BASF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DUROUCHOUX</dc:creator>
  <cp:lastModifiedBy>Guillaume ARTIGUE</cp:lastModifiedBy>
  <cp:lastPrinted>2015-06-08T06:51:36Z</cp:lastPrinted>
  <dcterms:created xsi:type="dcterms:W3CDTF">2014-11-24T09:27:27Z</dcterms:created>
  <dcterms:modified xsi:type="dcterms:W3CDTF">2017-01-31T15:07:51Z</dcterms:modified>
</cp:coreProperties>
</file>