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"/>
    </mc:Choice>
  </mc:AlternateContent>
  <bookViews>
    <workbookView xWindow="0" yWindow="0" windowWidth="20490" windowHeight="7530" activeTab="2"/>
  </bookViews>
  <sheets>
    <sheet name="Clients" sheetId="5" r:id="rId1"/>
    <sheet name="Fréquence" sheetId="10" r:id="rId2"/>
    <sheet name="Factures" sheetId="1" r:id="rId3"/>
    <sheet name="Ventes" sheetId="6" r:id="rId4"/>
    <sheet name="Facture vierge" sheetId="13" r:id="rId5"/>
    <sheet name="Divers" sheetId="9" r:id="rId6"/>
  </sheets>
  <definedNames>
    <definedName name="_xlnm._FilterDatabase" localSheetId="4" hidden="1">'Facture vierge'!$A$7:$D$8</definedName>
    <definedName name="_xlnm._FilterDatabase" localSheetId="2" hidden="1">Factures!$A$7:$D$8</definedName>
    <definedName name="No._Client">Clients!$A$2:$A$63</definedName>
    <definedName name="Ventes" localSheetId="4">'Facture vierge'!$F$1,'Facture vierge'!$F$2,'Facture vierge'!$C$8,'Facture vierge'!$F$37,'Facture vierge'!$F$38,'Facture vierge'!$F$39,'Facture vierge'!$F$40</definedName>
    <definedName name="Ventes">Factures!$F$1,Factures!$F$2,Factures!$C$8,Factures!$F$37,Factures!$F$38,Factures!$F$39,Factures!$F$40</definedName>
  </definedNames>
  <calcPr calcId="171027"/>
  <fileRecoveryPr autoRecover="0"/>
</workbook>
</file>

<file path=xl/calcChain.xml><?xml version="1.0" encoding="utf-8"?>
<calcChain xmlns="http://schemas.openxmlformats.org/spreadsheetml/2006/main">
  <c r="B16" i="1" l="1"/>
  <c r="F16" i="13"/>
  <c r="F17" i="13"/>
  <c r="F15" i="13"/>
  <c r="F2" i="13"/>
  <c r="C13" i="13" s="1"/>
  <c r="F37" i="13"/>
  <c r="A65" i="10"/>
  <c r="Y65" i="10"/>
  <c r="X65" i="10"/>
  <c r="Z65" i="10"/>
  <c r="H14" i="9"/>
  <c r="I6" i="9"/>
  <c r="I5" i="9"/>
  <c r="B11" i="9"/>
  <c r="F39" i="13"/>
  <c r="F38" i="13"/>
  <c r="G2" i="6"/>
  <c r="W65" i="10"/>
  <c r="G15" i="6"/>
  <c r="G16" i="6"/>
  <c r="G17" i="6"/>
  <c r="G18" i="6"/>
  <c r="G19" i="6"/>
  <c r="G20" i="6"/>
  <c r="G21" i="6"/>
  <c r="G22" i="6"/>
  <c r="G23" i="6"/>
  <c r="G24" i="6"/>
  <c r="G25" i="6"/>
  <c r="G26" i="6"/>
  <c r="G27" i="6"/>
  <c r="G28" i="6"/>
  <c r="G29" i="6"/>
  <c r="G30" i="6"/>
  <c r="G31" i="6"/>
  <c r="G32" i="6"/>
  <c r="G33" i="6"/>
  <c r="G14" i="6"/>
  <c r="G13" i="6"/>
  <c r="G12" i="6"/>
  <c r="G11" i="6"/>
  <c r="G10" i="6"/>
  <c r="G9" i="6"/>
  <c r="G8" i="6"/>
  <c r="G7" i="6"/>
  <c r="G6" i="6"/>
  <c r="G5" i="6"/>
  <c r="G4" i="6"/>
  <c r="G3" i="6"/>
  <c r="F40" i="13"/>
  <c r="F42" i="13"/>
  <c r="I4" i="9"/>
  <c r="E15" i="1"/>
  <c r="A15" i="1"/>
  <c r="F15" i="1"/>
  <c r="B15" i="1"/>
  <c r="E16" i="1"/>
  <c r="A16" i="1"/>
  <c r="F16" i="1"/>
  <c r="A21" i="1"/>
  <c r="D15" i="1"/>
  <c r="C15" i="1"/>
  <c r="B9" i="1"/>
  <c r="F2" i="1"/>
  <c r="C13" i="1" s="1"/>
  <c r="A18" i="1"/>
  <c r="B17" i="1"/>
  <c r="E17" i="1"/>
  <c r="A17" i="1"/>
  <c r="F17" i="1"/>
  <c r="D17" i="1"/>
  <c r="D16" i="1"/>
  <c r="C17" i="1"/>
  <c r="C16" i="1"/>
  <c r="F37" i="1"/>
  <c r="F39" i="1"/>
  <c r="F38" i="1"/>
  <c r="F40" i="1"/>
  <c r="F42" i="1"/>
</calcChain>
</file>

<file path=xl/comments1.xml><?xml version="1.0" encoding="utf-8"?>
<comments xmlns="http://schemas.openxmlformats.org/spreadsheetml/2006/main">
  <authors>
    <author>Daniel Perreault</author>
  </authors>
  <commentList>
    <comment ref="C25" authorId="0" shapeId="0">
      <text>
        <r>
          <rPr>
            <b/>
            <sz val="9"/>
            <color indexed="81"/>
            <rFont val="Tahoma"/>
            <family val="2"/>
          </rPr>
          <t>Intérieur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" authorId="0" shapeId="0">
      <text>
        <r>
          <rPr>
            <sz val="9"/>
            <color indexed="81"/>
            <rFont val="Tahoma"/>
            <family val="2"/>
          </rPr>
          <t xml:space="preserve">Intérieur
</t>
        </r>
      </text>
    </comment>
    <comment ref="C27" authorId="0" shapeId="0">
      <text>
        <r>
          <rPr>
            <b/>
            <sz val="9"/>
            <color indexed="81"/>
            <rFont val="Tahoma"/>
            <family val="2"/>
          </rPr>
          <t>Intérieur</t>
        </r>
      </text>
    </comment>
    <comment ref="F40" authorId="0" shapeId="0">
      <text>
        <r>
          <rPr>
            <b/>
            <sz val="9"/>
            <color indexed="81"/>
            <rFont val="Tahoma"/>
            <family val="2"/>
          </rPr>
          <t xml:space="preserve">Voir le prix 70 ?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9" authorId="0" shapeId="0">
      <text>
        <r>
          <rPr>
            <b/>
            <sz val="9"/>
            <color indexed="81"/>
            <rFont val="Tahoma"/>
            <family val="2"/>
          </rPr>
          <t>mardi à la mi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1" authorId="0" shapeId="0">
      <text>
        <r>
          <rPr>
            <b/>
            <sz val="9"/>
            <color indexed="81"/>
            <rFont val="Tahoma"/>
            <family val="2"/>
          </rPr>
          <t xml:space="preserve">Intérieur à partir de 8h45 ou 18h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3" authorId="0" shapeId="0">
      <text>
        <r>
          <rPr>
            <b/>
            <sz val="9"/>
            <color indexed="81"/>
            <rFont val="Tahoma"/>
            <family val="2"/>
          </rPr>
          <t>à 12h30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Daniel Perreault</author>
  </authors>
  <commentList>
    <comment ref="A26" authorId="0" shapeId="0">
      <text>
        <r>
          <rPr>
            <b/>
            <sz val="9"/>
            <color indexed="81"/>
            <rFont val="Tahoma"/>
            <family val="2"/>
          </rPr>
          <t>Intérieur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7" authorId="0" shapeId="0">
      <text>
        <r>
          <rPr>
            <sz val="9"/>
            <color indexed="81"/>
            <rFont val="Tahoma"/>
            <family val="2"/>
          </rPr>
          <t xml:space="preserve">Intérieur
</t>
        </r>
      </text>
    </comment>
    <comment ref="A28" authorId="0" shapeId="0">
      <text>
        <r>
          <rPr>
            <b/>
            <sz val="9"/>
            <color indexed="81"/>
            <rFont val="Tahoma"/>
            <family val="2"/>
          </rPr>
          <t>Intérieur</t>
        </r>
      </text>
    </comment>
    <comment ref="B50" authorId="0" shapeId="0">
      <text>
        <r>
          <rPr>
            <b/>
            <sz val="9"/>
            <color indexed="81"/>
            <rFont val="Tahoma"/>
            <family val="2"/>
          </rPr>
          <t>mardi à la mi mois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2" authorId="0" shapeId="0">
      <text>
        <r>
          <rPr>
            <b/>
            <sz val="9"/>
            <color indexed="81"/>
            <rFont val="Tahoma"/>
            <family val="2"/>
          </rPr>
          <t xml:space="preserve">Intérieur à partir de 8h45 ou 18h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4" authorId="0" shapeId="0">
      <text>
        <r>
          <rPr>
            <b/>
            <sz val="9"/>
            <color indexed="81"/>
            <rFont val="Tahoma"/>
            <family val="2"/>
          </rPr>
          <t>à 12h30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>
  <connection id="1" keepAlive="1" name="Requête - Clients" description="Connexion à la requête « Clients » dans le classeur." type="5" refreshedVersion="0" background="1">
    <dbPr connection="Provider=Microsoft.Mashup.OleDb.1;Data Source=$Workbook$;Location=Clients;Extended Properties=&quot;&quot;" command="SELECT * FROM [Clients]"/>
  </connection>
  <connection id="2" keepAlive="1" name="Requête - Clients (2)" description="Connexion à la requête « Clients (2) » dans le classeur." type="5" refreshedVersion="4" background="1" saveData="1">
    <dbPr connection="Provider=Microsoft.Mashup.OleDb.1;Data Source=$Workbook$;Location=Clients (2);Extended Properties=&quot;&quot;" command="SELECT * FROM [Clients (2)]"/>
  </connection>
  <connection id="3" keepAlive="1" name="Requête - Facturation" description="Connexion à la requête « Facturation » dans le classeur." type="5" refreshedVersion="4" background="1" saveData="1">
    <dbPr connection="Provider=Microsoft.Mashup.OleDb.1;Data Source=$Workbook$;Location=Facturation;Extended Properties=&quot;&quot;" command="SELECT * FROM [Facturation]"/>
  </connection>
  <connection id="4" keepAlive="1" name="Requête - Facturation (2)" description="Connexion à la requête « Facturation (2) » dans le classeur." type="5" refreshedVersion="0" background="1">
    <dbPr connection="Provider=Microsoft.Mashup.OleDb.1;Data Source=$Workbook$;Location=Facturation (2);Extended Properties=&quot;&quot;" command="SELECT * FROM [Facturation (2)]"/>
  </connection>
</connections>
</file>

<file path=xl/sharedStrings.xml><?xml version="1.0" encoding="utf-8"?>
<sst xmlns="http://schemas.openxmlformats.org/spreadsheetml/2006/main" count="630" uniqueCount="310">
  <si>
    <t>Solde dû :</t>
  </si>
  <si>
    <t xml:space="preserve">TVQ </t>
  </si>
  <si>
    <t>TPS</t>
  </si>
  <si>
    <t>Sous-Total :</t>
  </si>
  <si>
    <t>Prix</t>
  </si>
  <si>
    <t>Description</t>
  </si>
  <si>
    <t>Vendu à :</t>
  </si>
  <si>
    <t>No. Client :</t>
  </si>
  <si>
    <t>Date</t>
  </si>
  <si>
    <t># facture</t>
  </si>
  <si>
    <t># client</t>
  </si>
  <si>
    <t>TVQ</t>
  </si>
  <si>
    <t>Total</t>
  </si>
  <si>
    <t>Fréquence</t>
  </si>
  <si>
    <t>2/2</t>
  </si>
  <si>
    <t>No. Client</t>
  </si>
  <si>
    <t>Facturé à :</t>
  </si>
  <si>
    <t>Succursales</t>
  </si>
  <si>
    <t>Ville</t>
  </si>
  <si>
    <t>Téléphone</t>
  </si>
  <si>
    <t>Contact</t>
  </si>
  <si>
    <t>Fréquence Ext./Int.</t>
  </si>
  <si>
    <t>Coût unitaire</t>
  </si>
  <si>
    <t>Investissements André Giguère Inc.
511, rue Vachon # 201 
Trois-Rivières (Québec) G8T 8P6</t>
  </si>
  <si>
    <t>Subway</t>
  </si>
  <si>
    <t>Trois-Rivières</t>
  </si>
  <si>
    <t>(819) 371-2205</t>
  </si>
  <si>
    <t>André Giguère</t>
  </si>
  <si>
    <t>(819) 697-2495</t>
  </si>
  <si>
    <t>(819) 697-1991</t>
  </si>
  <si>
    <t>(418) 325-3251</t>
  </si>
  <si>
    <t>(819) 372-4510</t>
  </si>
  <si>
    <t>(819) 373-4994</t>
  </si>
  <si>
    <t>Les Trois-Rives inc 
511, rue Vachon # 201 
Trois-Rivières (Québec) G8T 8P6</t>
  </si>
  <si>
    <t>(819) 372-3997</t>
  </si>
  <si>
    <t>(819) 840-2799</t>
  </si>
  <si>
    <t>(819) 374-0400</t>
  </si>
  <si>
    <t>(819) 371-2741</t>
  </si>
  <si>
    <t>(819) 371-3334</t>
  </si>
  <si>
    <t>(819) 371-0336</t>
  </si>
  <si>
    <t>(819) 841-4100</t>
  </si>
  <si>
    <t>Champlain</t>
  </si>
  <si>
    <t>(819) 233-2429</t>
  </si>
  <si>
    <t>Nicolet</t>
  </si>
  <si>
    <t>(819) 293-8040</t>
  </si>
  <si>
    <t>Bécancour</t>
  </si>
  <si>
    <t>(819) 298-2112</t>
  </si>
  <si>
    <t>(819) 697-3575</t>
  </si>
  <si>
    <t>4/1</t>
  </si>
  <si>
    <t>Dollarama L.P. 
4445, boul. Gene-H.-Kruger 
Trois-Rivières (Québec) G9A 4N3</t>
  </si>
  <si>
    <t>(819) 840-8754</t>
  </si>
  <si>
    <t>Shawinigan</t>
  </si>
  <si>
    <t>(819) 539-1076</t>
  </si>
  <si>
    <t>Dollarama L.P. 
2650, 6ème Avenue # 2 
Grand-Mère (Québec) G9T 2L4</t>
  </si>
  <si>
    <t>Grand-Mère</t>
  </si>
  <si>
    <t>(819) 538-7028</t>
  </si>
  <si>
    <t>Dollarama L.P. 
697, boul. Thibeau 
Trois-Rivières (Québec) G8T 7A2</t>
  </si>
  <si>
    <t>(819) 840-1962</t>
  </si>
  <si>
    <t>2/1</t>
  </si>
  <si>
    <t>Dollarama L.P. 
6045, boul. Jean-XXIII 
Trois-Rivières (Québec) G8Z 4N8</t>
  </si>
  <si>
    <t>(819) 375-2856</t>
  </si>
  <si>
    <t>Dollarama L.P. 
2000, boul. Louis-Fréchette 
Nicolet (Québec) J3T 2A2</t>
  </si>
  <si>
    <t>(819) 293-6697</t>
  </si>
  <si>
    <t>Dollarama L.P. 
300, rue Barkoff 
Trois-Rivières (Québec) G8T 2A3</t>
  </si>
  <si>
    <t>(819) 379-6972</t>
  </si>
  <si>
    <t>1/1</t>
  </si>
  <si>
    <t>Dollarama L.P. 
4375, boul. des Forges 
Trois-Rivières (Québec) G8T 1W1</t>
  </si>
  <si>
    <t>(819) 693-7177</t>
  </si>
  <si>
    <t>Dollarama L.P. 
165, boul. Ste-Madeleine 
Trois-Rivières (Québec) G8T 3C7</t>
  </si>
  <si>
    <t>(819) 374-2623</t>
  </si>
  <si>
    <t>Couche-Tard inc. (terr. # 57) 
4204, boul. Industriel 
Laval (Québec) H7G 4S7</t>
  </si>
  <si>
    <t>(819) 374-4737</t>
  </si>
  <si>
    <t>(819) 373-3428</t>
  </si>
  <si>
    <t>(819) 373-9782</t>
  </si>
  <si>
    <t>(819) 371-2742</t>
  </si>
  <si>
    <t>(819) 376-0993</t>
  </si>
  <si>
    <t>3/1</t>
  </si>
  <si>
    <t>4/4</t>
  </si>
  <si>
    <t>Mode Le Grenier inc. 
8501, boul. Ray-Lawson 
Ville d'Anjou (Québec) H1J 1K6</t>
  </si>
  <si>
    <t>(819) 378-3927</t>
  </si>
  <si>
    <t>(819) 539-5855</t>
  </si>
  <si>
    <t>(819) 376-4331</t>
  </si>
  <si>
    <t>Restaurant Ben &amp; Florentine 
300, rue Barkoff 
Trois-Rivières (Québec) G8T 2A3</t>
  </si>
  <si>
    <t>(819) 374-9178</t>
  </si>
  <si>
    <t xml:space="preserve">Restaurant Ben &amp; Florentine 
3496, boul. des Forges 
Trois-Rivières (Québec) </t>
  </si>
  <si>
    <t>(819) 372-0808</t>
  </si>
  <si>
    <t>(819) 374-7638</t>
  </si>
  <si>
    <t>Restaurant Valentine 
507, rue Vachon 
Trois-Rivières (Québec) G8T 8P6</t>
  </si>
  <si>
    <t>(819) 519-5199</t>
  </si>
  <si>
    <t xml:space="preserve">Restaurant Valentine 
310, boul. Thibeau 
Trois-Rivières (Québec) </t>
  </si>
  <si>
    <t>(819) 373-4455</t>
  </si>
  <si>
    <t>Thaï Express 
3700, boul. des Forges 
Trois-Rivières (Québec) G8Y 1W2</t>
  </si>
  <si>
    <t>Thai Express</t>
  </si>
  <si>
    <t>(819) 519-8424</t>
  </si>
  <si>
    <t>(819) 374-0123</t>
  </si>
  <si>
    <t>Ti-Coq 
2150, boul. Thibeau 
Trois-Rivières (Québec) G8T 1E9</t>
  </si>
  <si>
    <t>Ti-Coq</t>
  </si>
  <si>
    <t>(819) 374-4419</t>
  </si>
  <si>
    <t>Ailes Buffalo 
310, boul. Thibeau 
Trois-Rivières (Québec) G8T 6Y4</t>
  </si>
  <si>
    <t>(819) 371-2091</t>
  </si>
  <si>
    <t>2/0</t>
  </si>
  <si>
    <t>Boutique Ora 
557, 4ème Rue de la Pointe 
Shawinigan (Québec) G9N 1G8</t>
  </si>
  <si>
    <t>(819) 536-7171</t>
  </si>
  <si>
    <t>Clarks/Trois-Rivières 
4225, boul. des Forges 
Trois-Rivières (Québec) G8Y 1W2</t>
  </si>
  <si>
    <t>(819) 376-6444</t>
  </si>
  <si>
    <t>Coiffurarium 
199, boul. Thibeau 
Trois-Rivières (Québec) G8T 6X9</t>
  </si>
  <si>
    <t>(819) 370-4857</t>
  </si>
  <si>
    <t>Collection Liliane G. Hayes 
4250, boul. des Forges 
Trois-Rivières (Québec) G8T 1W3</t>
  </si>
  <si>
    <t>(819) 379-9354</t>
  </si>
  <si>
    <t>(819) 380-3949</t>
  </si>
  <si>
    <t>Pharmacie Jean Coutu 
300, rue Barkoff 
Trois-Rivières (Québec) G8T 2A3</t>
  </si>
  <si>
    <t>(819) 378-4829</t>
  </si>
  <si>
    <t>(819) 374-0000</t>
  </si>
  <si>
    <t>Lunettes en Gros 
5935, boul. Jean-XXIII 
Trois-Rivières (Québec) G9A 5C9</t>
  </si>
  <si>
    <t>(819) 379-1088</t>
  </si>
  <si>
    <t>4/0</t>
  </si>
  <si>
    <t>(819) 374-6284</t>
  </si>
  <si>
    <t>Sushi Taxi 
3200, rue Watt #201 
Québec (Québec) G1X 4P8</t>
  </si>
  <si>
    <t>(819) 379-3838</t>
  </si>
  <si>
    <t>Tutti Frutti 
4520, boul. des Récollets 
Trois-Rivières (Québec) G9A 4N2</t>
  </si>
  <si>
    <t>(819) 375-5500</t>
  </si>
  <si>
    <t>Urgent Comptant 
1673, rue Royale 
Trois-Rivières (Québec) G9A 4X2</t>
  </si>
  <si>
    <t>(819) 370-2088</t>
  </si>
  <si>
    <t>Autres</t>
  </si>
  <si>
    <t>Valentine</t>
  </si>
  <si>
    <t>Ben &amp; Florentine</t>
  </si>
  <si>
    <t>Le Grenier</t>
  </si>
  <si>
    <t>Dollorama</t>
  </si>
  <si>
    <t>Couche-Tard</t>
  </si>
  <si>
    <t># TPS :</t>
  </si>
  <si>
    <t># TVQ :</t>
  </si>
  <si>
    <t>1/0</t>
  </si>
  <si>
    <t>3/0</t>
  </si>
  <si>
    <t>3/2</t>
  </si>
  <si>
    <t>3/3</t>
  </si>
  <si>
    <t>4/2</t>
  </si>
  <si>
    <t>4/3</t>
  </si>
  <si>
    <t>Facturé</t>
  </si>
  <si>
    <t>Prix/Un.</t>
  </si>
  <si>
    <t>Rossy # 258 
600, boul. du St-Maurice 
Trois-Rivières (Québec) G9A 3P6</t>
  </si>
  <si>
    <t>Dollarama L.P. 
610, boul. du St-Maurice 
Trois-Rivières (Québec) G9A 3P6</t>
  </si>
  <si>
    <t>Restaurant Valentine 
658, boul. du St-Maurice 
Trois-Rivières (Québec) G9A 3P6</t>
  </si>
  <si>
    <t>Subway 310, boul. Thibeau</t>
  </si>
  <si>
    <t>Subway 2675, boul Thibeau</t>
  </si>
  <si>
    <t>Subway 2877, rue des Prairies</t>
  </si>
  <si>
    <t>Subway 271, rue Ste-Anne</t>
  </si>
  <si>
    <t>Subway 128, boul. Ste-Madeleine</t>
  </si>
  <si>
    <t>Subway 509, rue Vachon</t>
  </si>
  <si>
    <t>Subway 4350, boul. Gene-H-Kruger</t>
  </si>
  <si>
    <t>Subway 5690, boul. des Forges</t>
  </si>
  <si>
    <t>Subway 345, boul. du St-Maurice</t>
  </si>
  <si>
    <t>Subway 5380 boul. Jean-XXII</t>
  </si>
  <si>
    <t>Subway 225, rue des Forges</t>
  </si>
  <si>
    <t>Subway 1270, boul. des Récollets</t>
  </si>
  <si>
    <t>Subway 10240, ch. Ste-Marguerite</t>
  </si>
  <si>
    <t>Subway 16660, boul. des Acadiens</t>
  </si>
  <si>
    <t>Subway 1303, boul. Louis-Fréchette</t>
  </si>
  <si>
    <t>Subway 1905, boul. Bécancour</t>
  </si>
  <si>
    <t>Dollarama 610, boul. du St-Maurice</t>
  </si>
  <si>
    <t>Dollarama 4445, boul. Gene-H-Kruger</t>
  </si>
  <si>
    <t>Dollarama 1532, 41ème Rue</t>
  </si>
  <si>
    <t>Dollarama 2650, av. de Grand-Mère</t>
  </si>
  <si>
    <t>Dollarama 697, boul. Thibeau</t>
  </si>
  <si>
    <t>Dollarama 6045, boul. Jean-XXIII</t>
  </si>
  <si>
    <t>Dollarama 2000, boul. Louis-Fréchette</t>
  </si>
  <si>
    <t>Dollarama 300, rue Barkoff</t>
  </si>
  <si>
    <t>Dollarama 4375, boul. des Forges</t>
  </si>
  <si>
    <t>Dollarama 165, boul. Ste-Madeleine</t>
  </si>
  <si>
    <t>(# 862) 3575, rue Papineau</t>
  </si>
  <si>
    <t>(# 253) 915, boul. Thibeau</t>
  </si>
  <si>
    <t>(# 858) 555, Côte-Richelieu</t>
  </si>
  <si>
    <t>(# 877) 365, boul. du St-Maurice</t>
  </si>
  <si>
    <t>(# 869) 530, rue Barkoff</t>
  </si>
  <si>
    <t>(# 969) 605, boul. Thibeau</t>
  </si>
  <si>
    <t>B &amp; F 300, rue Barkoff</t>
  </si>
  <si>
    <t>B &amp; F 3496, boul. des Forges</t>
  </si>
  <si>
    <t>Valentine 658, boul. du St-Maurice</t>
  </si>
  <si>
    <t>Valentine 507, rue Vachon</t>
  </si>
  <si>
    <t>Valentine 310, boul. Thibeau</t>
  </si>
  <si>
    <t>Thai Express 505, rue Vachon</t>
  </si>
  <si>
    <t>Thai Express 3700, boul. des Forges</t>
  </si>
  <si>
    <t>Ti-Coq 2150, boul. Thibeau</t>
  </si>
  <si>
    <t>Ti-Coq 1595, rue Bellefeuille</t>
  </si>
  <si>
    <t>Ti-Coq 5640, boul. Jean-XXIII</t>
  </si>
  <si>
    <t>Ti-Coq 79, boul. Ste-Madeleine</t>
  </si>
  <si>
    <t>Ailes Buffalo 310, boul. Thibeau</t>
  </si>
  <si>
    <t>Clarks 4225, boul. des Forges</t>
  </si>
  <si>
    <t>Coiffurarium 199, boul. Thibeau</t>
  </si>
  <si>
    <t>Liliane G. Hayes 4250, boul. des Forges</t>
  </si>
  <si>
    <t>Jean Coutu 300, rue Barkoff</t>
  </si>
  <si>
    <t>Lunettes en Gros 5935, boul. Jean-XXIII</t>
  </si>
  <si>
    <t>Rossy (# 258) 600, boul. du St-Maurice</t>
  </si>
  <si>
    <t>Sushi Taxi 4240, boul. des Forges</t>
  </si>
  <si>
    <t>Tutti Frutti 4520, boul. des Récollets</t>
  </si>
  <si>
    <t>Urgent Comptant 1673, rue Royale</t>
  </si>
  <si>
    <t>Payé</t>
  </si>
  <si>
    <r>
      <t xml:space="preserve">Conditions : Net 30 jours </t>
    </r>
    <r>
      <rPr>
        <sz val="9"/>
        <color indexed="8"/>
        <rFont val="Calibri"/>
        <family val="2"/>
      </rPr>
      <t>(Frais de retard : 2% mensuel)</t>
    </r>
  </si>
  <si>
    <t>Sous-Total</t>
  </si>
  <si>
    <t>Grenier (# 974) 3734, boul. des Forges</t>
  </si>
  <si>
    <t>Grenier (# 976) 1452, 41ème Rue</t>
  </si>
  <si>
    <t>Grenier (# 973) 300, rue Barkoff</t>
  </si>
  <si>
    <t>Ora 557, 4ème Rue de la Pointe</t>
  </si>
  <si>
    <t>Date de facturation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</si>
  <si>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</si>
  <si>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</si>
  <si>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</si>
  <si>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</si>
  <si>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</si>
  <si>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</si>
  <si>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</si>
  <si>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</si>
  <si>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</si>
  <si>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</si>
  <si>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</si>
  <si>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</si>
  <si>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Unité</t>
  </si>
  <si>
    <t>Ste-Anne-de-la-Pérade</t>
  </si>
  <si>
    <t>F-00001</t>
  </si>
  <si>
    <t>824981476RT0001</t>
  </si>
  <si>
    <t>1206820035TQ0002</t>
  </si>
  <si>
    <t>Entrepôt du Jeans                                     1492, 41ème Rue                          Shawinigan (Québec) G9N 7Y9</t>
  </si>
  <si>
    <t>Entrepôt du Jeans 1492, 41ème rue</t>
  </si>
  <si>
    <t>Luc St-Onge</t>
  </si>
  <si>
    <t>9104-3554 Québec Inc. 
511, rue Vachon # 201 
Trois-Rivières (Québec) G8T 8P6</t>
  </si>
  <si>
    <t>9078-5379 Quebec Inc. 
511, rue Vachon # 201 
Trois-Rivières (Québec) G8T 8P6</t>
  </si>
  <si>
    <t>Bureau Subway                                                    511, rue Vachon                                               Trois-Rivières (Québec) G8T 8P6</t>
  </si>
  <si>
    <t>Bureau Subway, rue Vachon</t>
  </si>
  <si>
    <t xml:space="preserve"> André Giguère</t>
  </si>
  <si>
    <t>Valérie</t>
  </si>
  <si>
    <t>Josée Martin</t>
  </si>
  <si>
    <t>josee.martin@tecnic.ca</t>
  </si>
  <si>
    <t>École de conduite Tecnic 
1545, boul. Le Corbusier, local 66 
Laval (Québec) H7S 2K6</t>
  </si>
  <si>
    <t>Tecnic 310, boul. Thibeau #1</t>
  </si>
  <si>
    <t>Courriel</t>
  </si>
  <si>
    <t>Les Aliments M &amp; M 
427, rue Barkoff 
Trois-Rivières (Québec) G8T 2A3</t>
  </si>
  <si>
    <t>M &amp; M 427, rue Barkoff</t>
  </si>
  <si>
    <t>Gilles et Sylvie</t>
  </si>
  <si>
    <t>Chantale</t>
  </si>
  <si>
    <t>Kévin</t>
  </si>
  <si>
    <t>Élie</t>
  </si>
  <si>
    <t>Sébastien</t>
  </si>
  <si>
    <t>Jocelyne</t>
  </si>
  <si>
    <t>Sophie</t>
  </si>
  <si>
    <t>(819) 697-1169 (514) 335-6255</t>
  </si>
  <si>
    <t>Martin</t>
  </si>
  <si>
    <t>France</t>
  </si>
  <si>
    <t>Bruno Léveillée</t>
  </si>
  <si>
    <t>Yvon</t>
  </si>
  <si>
    <t>Yann</t>
  </si>
  <si>
    <t>Sabrina</t>
  </si>
  <si>
    <t>Familiprix Bégin, Vermette et Laquerre 
776, boul. du St-Maurice 
Trois-Rivières (Québec) G9A 3P6</t>
  </si>
  <si>
    <t>Familiprix 776, boul. du St-Maurice</t>
  </si>
  <si>
    <t>Michèle</t>
  </si>
  <si>
    <t>(819) 379-2999 (819) 695-0781</t>
  </si>
  <si>
    <t>F-00002</t>
  </si>
  <si>
    <t>F-00003</t>
  </si>
  <si>
    <t>Dollarma L.P.                                                                           1532, 41ème Rue                                       Trois-Rivières (Québec) G9N 7Y9</t>
  </si>
  <si>
    <t>Patrick                 Céline Tanguay</t>
  </si>
  <si>
    <t>Danielle Roy     Ralph DePalma</t>
  </si>
  <si>
    <t>F-00032</t>
  </si>
  <si>
    <t>remboursement</t>
  </si>
  <si>
    <t>Impôt</t>
  </si>
  <si>
    <t>Semaine 1</t>
  </si>
  <si>
    <t>Semaine 2</t>
  </si>
  <si>
    <t>Ext./Int.</t>
  </si>
  <si>
    <t>L</t>
  </si>
  <si>
    <t>M</t>
  </si>
  <si>
    <t>J</t>
  </si>
  <si>
    <t>V</t>
  </si>
  <si>
    <t>Semaine 3</t>
  </si>
  <si>
    <t>Semaine 4</t>
  </si>
  <si>
    <t>F-00004</t>
  </si>
  <si>
    <t>F-00005</t>
  </si>
  <si>
    <t>F-00006</t>
  </si>
  <si>
    <t>F-00007</t>
  </si>
  <si>
    <t>F-00008</t>
  </si>
  <si>
    <t>F-00009</t>
  </si>
  <si>
    <t>F-00010</t>
  </si>
  <si>
    <t>F-00011</t>
  </si>
  <si>
    <t>F-00012</t>
  </si>
  <si>
    <t>F-00013</t>
  </si>
  <si>
    <t>F-00014</t>
  </si>
  <si>
    <t>F-00015</t>
  </si>
  <si>
    <t>F-00016</t>
  </si>
  <si>
    <t>F-00017</t>
  </si>
  <si>
    <t>F-00018</t>
  </si>
  <si>
    <t>F-00019</t>
  </si>
  <si>
    <t>F-00020</t>
  </si>
  <si>
    <t>F-00021</t>
  </si>
  <si>
    <t>F-00022</t>
  </si>
  <si>
    <t>F-00023</t>
  </si>
  <si>
    <t>F-00024</t>
  </si>
  <si>
    <t>F-00025</t>
  </si>
  <si>
    <t>F-00026</t>
  </si>
  <si>
    <t>F-00027</t>
  </si>
  <si>
    <t>F-00028</t>
  </si>
  <si>
    <t>F-00029</t>
  </si>
  <si>
    <t>F-00030</t>
  </si>
  <si>
    <t>F-00031</t>
  </si>
  <si>
    <t>Envoyé</t>
  </si>
  <si>
    <t xml:space="preserve">Mois de : </t>
  </si>
  <si>
    <t>X</t>
  </si>
  <si>
    <t>Salaire</t>
  </si>
  <si>
    <t>Mois</t>
  </si>
  <si>
    <t>Calcul revenu</t>
  </si>
  <si>
    <t>Revenu</t>
  </si>
  <si>
    <t>Dépenses fixes</t>
  </si>
  <si>
    <t>Dépenses</t>
  </si>
  <si>
    <t># semaine</t>
  </si>
  <si>
    <t>No. Facture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</si>
</sst>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yyyy/mm/dd;@"/>
  </numFmts>
  <fonts count="1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9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444545"/>
      <name val="Verdana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C2C2C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4ECEF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7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Border="1"/>
    <xf numFmtId="164" fontId="0" fillId="0" borderId="0" xfId="0" applyNumberFormat="1" applyAlignment="1">
      <alignment horizontal="center" vertical="center"/>
    </xf>
    <xf numFmtId="0" fontId="7" fillId="2" borderId="36" xfId="0" applyFont="1" applyFill="1" applyBorder="1" applyAlignment="1">
      <alignment vertical="top" wrapText="1"/>
    </xf>
    <xf numFmtId="0" fontId="7" fillId="2" borderId="37" xfId="0" applyFont="1" applyFill="1" applyBorder="1" applyAlignment="1">
      <alignment vertical="top" wrapText="1"/>
    </xf>
    <xf numFmtId="164" fontId="0" fillId="0" borderId="0" xfId="0" applyNumberFormat="1" applyBorder="1"/>
    <xf numFmtId="0" fontId="0" fillId="0" borderId="0" xfId="0" applyAlignment="1">
      <alignment horizontal="left"/>
    </xf>
    <xf numFmtId="0" fontId="8" fillId="0" borderId="0" xfId="0" applyFont="1"/>
    <xf numFmtId="0" fontId="1" fillId="0" borderId="0" xfId="0" quotePrefix="1" applyFont="1"/>
    <xf numFmtId="0" fontId="8" fillId="0" borderId="0" xfId="0" quotePrefix="1" applyFont="1"/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9" fillId="0" borderId="0" xfId="0" applyFont="1"/>
    <xf numFmtId="1" fontId="9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wrapText="1"/>
    </xf>
    <xf numFmtId="0" fontId="9" fillId="0" borderId="1" xfId="0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" fontId="0" fillId="0" borderId="1" xfId="0" quotePrefix="1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quotePrefix="1" applyNumberFormat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1" xfId="0" quotePrefix="1" applyNumberFormat="1" applyBorder="1" applyAlignment="1">
      <alignment horizontal="center" vertical="center"/>
    </xf>
    <xf numFmtId="164" fontId="0" fillId="0" borderId="1" xfId="0" applyNumberFormat="1" applyBorder="1" applyAlignment="1">
      <alignment wrapText="1"/>
    </xf>
    <xf numFmtId="16" fontId="0" fillId="0" borderId="1" xfId="0" quotePrefix="1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center" vertical="center"/>
    </xf>
    <xf numFmtId="0" fontId="6" fillId="0" borderId="1" xfId="1" applyBorder="1"/>
    <xf numFmtId="164" fontId="0" fillId="0" borderId="0" xfId="0" applyNumberFormat="1" applyAlignment="1">
      <alignment horizontal="right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2" xfId="0" applyBorder="1" applyProtection="1">
      <protection locked="0"/>
    </xf>
    <xf numFmtId="0" fontId="0" fillId="0" borderId="3" xfId="0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left" vertical="center"/>
      <protection locked="0"/>
    </xf>
    <xf numFmtId="164" fontId="0" fillId="0" borderId="3" xfId="0" applyNumberFormat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 applyProtection="1">
      <alignment horizontal="left"/>
      <protection locked="0"/>
    </xf>
    <xf numFmtId="164" fontId="0" fillId="0" borderId="0" xfId="0" applyNumberFormat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0" fillId="0" borderId="5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right"/>
      <protection locked="0"/>
    </xf>
    <xf numFmtId="164" fontId="0" fillId="0" borderId="0" xfId="0" applyNumberFormat="1" applyBorder="1" applyProtection="1">
      <protection locked="0"/>
    </xf>
    <xf numFmtId="0" fontId="6" fillId="0" borderId="0" xfId="1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right"/>
      <protection locked="0"/>
    </xf>
    <xf numFmtId="0" fontId="10" fillId="0" borderId="9" xfId="0" applyFont="1" applyBorder="1" applyProtection="1">
      <protection locked="0"/>
    </xf>
    <xf numFmtId="0" fontId="0" fillId="0" borderId="10" xfId="0" applyBorder="1" applyAlignment="1" applyProtection="1">
      <alignment vertical="top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Font="1" applyBorder="1" applyAlignment="1" applyProtection="1">
      <alignment horizontal="center" vertical="center"/>
      <protection locked="0"/>
    </xf>
    <xf numFmtId="164" fontId="0" fillId="0" borderId="0" xfId="0" applyNumberFormat="1" applyFont="1" applyBorder="1" applyAlignment="1" applyProtection="1">
      <alignment horizontal="center" vertical="center"/>
      <protection locked="0"/>
    </xf>
    <xf numFmtId="164" fontId="0" fillId="0" borderId="6" xfId="0" applyNumberFormat="1" applyFont="1" applyBorder="1" applyAlignment="1" applyProtection="1">
      <alignment horizontal="right"/>
      <protection locked="0"/>
    </xf>
    <xf numFmtId="0" fontId="0" fillId="0" borderId="12" xfId="0" applyBorder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 vertical="center" wrapText="1"/>
      <protection locked="0"/>
    </xf>
    <xf numFmtId="0" fontId="9" fillId="0" borderId="14" xfId="0" applyFont="1" applyBorder="1" applyAlignment="1" applyProtection="1">
      <alignment horizontal="center" vertical="center" wrapText="1"/>
      <protection locked="0"/>
    </xf>
    <xf numFmtId="164" fontId="9" fillId="0" borderId="14" xfId="0" applyNumberFormat="1" applyFont="1" applyBorder="1" applyAlignment="1" applyProtection="1">
      <alignment horizontal="center" vertical="center"/>
      <protection locked="0"/>
    </xf>
    <xf numFmtId="164" fontId="9" fillId="0" borderId="15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 applyProtection="1">
      <alignment horizontal="center"/>
      <protection locked="0"/>
    </xf>
    <xf numFmtId="164" fontId="5" fillId="0" borderId="0" xfId="2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right"/>
      <protection locked="0"/>
    </xf>
    <xf numFmtId="0" fontId="0" fillId="0" borderId="10" xfId="0" applyBorder="1" applyProtection="1">
      <protection locked="0"/>
    </xf>
    <xf numFmtId="0" fontId="0" fillId="0" borderId="12" xfId="0" applyBorder="1" applyProtection="1"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64" fontId="5" fillId="0" borderId="12" xfId="2" applyNumberFormat="1" applyFont="1" applyBorder="1" applyAlignment="1" applyProtection="1">
      <alignment horizontal="center" vertical="center"/>
      <protection locked="0"/>
    </xf>
    <xf numFmtId="164" fontId="0" fillId="0" borderId="16" xfId="0" applyNumberFormat="1" applyBorder="1" applyAlignment="1" applyProtection="1">
      <alignment horizontal="right"/>
      <protection locked="0"/>
    </xf>
    <xf numFmtId="0" fontId="0" fillId="0" borderId="17" xfId="0" applyFont="1" applyBorder="1" applyAlignment="1" applyProtection="1">
      <alignment horizontal="left"/>
      <protection locked="0"/>
    </xf>
    <xf numFmtId="164" fontId="9" fillId="0" borderId="0" xfId="0" applyNumberFormat="1" applyFont="1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3" fontId="0" fillId="0" borderId="19" xfId="0" applyNumberFormat="1" applyBorder="1" applyProtection="1">
      <protection locked="0"/>
    </xf>
    <xf numFmtId="0" fontId="0" fillId="0" borderId="20" xfId="0" applyBorder="1" applyProtection="1">
      <protection locked="0"/>
    </xf>
    <xf numFmtId="0" fontId="0" fillId="0" borderId="21" xfId="0" applyBorder="1" applyProtection="1">
      <protection locked="0"/>
    </xf>
    <xf numFmtId="164" fontId="12" fillId="0" borderId="22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left"/>
      <protection locked="0"/>
    </xf>
    <xf numFmtId="164" fontId="0" fillId="0" borderId="0" xfId="0" applyNumberFormat="1" applyBorder="1" applyAlignment="1" applyProtection="1">
      <protection locked="0"/>
    </xf>
    <xf numFmtId="0" fontId="0" fillId="0" borderId="23" xfId="0" applyBorder="1" applyProtection="1">
      <protection locked="0"/>
    </xf>
    <xf numFmtId="0" fontId="0" fillId="0" borderId="24" xfId="0" applyBorder="1" applyProtection="1"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164" fontId="9" fillId="0" borderId="24" xfId="0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right"/>
      <protection locked="0"/>
    </xf>
    <xf numFmtId="165" fontId="0" fillId="0" borderId="6" xfId="0" applyNumberFormat="1" applyBorder="1" applyProtection="1"/>
    <xf numFmtId="0" fontId="0" fillId="0" borderId="12" xfId="0" applyBorder="1" applyAlignment="1" applyProtection="1">
      <alignment vertical="top" wrapText="1"/>
    </xf>
    <xf numFmtId="0" fontId="13" fillId="0" borderId="5" xfId="0" applyFont="1" applyBorder="1" applyAlignment="1" applyProtection="1">
      <alignment vertical="top"/>
    </xf>
    <xf numFmtId="0" fontId="0" fillId="0" borderId="8" xfId="0" applyBorder="1" applyAlignment="1" applyProtection="1">
      <alignment vertical="top" wrapText="1"/>
    </xf>
    <xf numFmtId="0" fontId="0" fillId="0" borderId="0" xfId="0" applyBorder="1" applyAlignment="1" applyProtection="1">
      <alignment wrapText="1"/>
    </xf>
    <xf numFmtId="2" fontId="0" fillId="0" borderId="8" xfId="0" applyNumberFormat="1" applyBorder="1" applyAlignment="1" applyProtection="1">
      <alignment horizontal="center" vertical="center" wrapText="1"/>
    </xf>
    <xf numFmtId="164" fontId="0" fillId="0" borderId="8" xfId="0" applyNumberFormat="1" applyBorder="1" applyAlignment="1" applyProtection="1">
      <alignment horizontal="center" vertical="center" wrapText="1"/>
    </xf>
    <xf numFmtId="164" fontId="0" fillId="0" borderId="25" xfId="0" applyNumberFormat="1" applyFont="1" applyBorder="1" applyProtection="1"/>
    <xf numFmtId="0" fontId="0" fillId="0" borderId="0" xfId="0" applyBorder="1" applyAlignment="1" applyProtection="1">
      <alignment vertical="top" wrapText="1"/>
    </xf>
    <xf numFmtId="0" fontId="0" fillId="0" borderId="0" xfId="0" applyBorder="1" applyAlignment="1" applyProtection="1">
      <alignment horizontal="center" vertical="center" wrapText="1"/>
    </xf>
    <xf numFmtId="164" fontId="0" fillId="0" borderId="0" xfId="0" applyNumberFormat="1" applyBorder="1" applyAlignment="1" applyProtection="1">
      <alignment horizontal="center" vertical="center" wrapText="1"/>
    </xf>
    <xf numFmtId="164" fontId="0" fillId="0" borderId="6" xfId="0" applyNumberFormat="1" applyFont="1" applyBorder="1" applyProtection="1"/>
    <xf numFmtId="2" fontId="0" fillId="0" borderId="0" xfId="0" applyNumberFormat="1" applyBorder="1" applyAlignment="1" applyProtection="1">
      <alignment horizontal="center" vertical="center" wrapText="1"/>
    </xf>
    <xf numFmtId="0" fontId="0" fillId="0" borderId="5" xfId="0" applyBorder="1" applyProtection="1"/>
    <xf numFmtId="0" fontId="11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164" fontId="5" fillId="0" borderId="0" xfId="2" applyNumberFormat="1" applyFont="1" applyBorder="1" applyAlignment="1" applyProtection="1">
      <alignment horizontal="center" vertical="center"/>
    </xf>
    <xf numFmtId="164" fontId="0" fillId="0" borderId="6" xfId="0" applyNumberFormat="1" applyBorder="1" applyAlignment="1" applyProtection="1">
      <alignment horizontal="right"/>
    </xf>
    <xf numFmtId="0" fontId="9" fillId="0" borderId="12" xfId="0" applyFont="1" applyBorder="1" applyAlignment="1" applyProtection="1">
      <alignment horizontal="left"/>
    </xf>
    <xf numFmtId="164" fontId="0" fillId="0" borderId="6" xfId="0" applyNumberFormat="1" applyBorder="1" applyProtection="1"/>
    <xf numFmtId="164" fontId="0" fillId="0" borderId="26" xfId="0" applyNumberFormat="1" applyBorder="1" applyProtection="1"/>
    <xf numFmtId="164" fontId="0" fillId="0" borderId="27" xfId="0" applyNumberFormat="1" applyBorder="1" applyProtection="1"/>
    <xf numFmtId="1" fontId="0" fillId="0" borderId="0" xfId="0" quotePrefix="1" applyNumberFormat="1" applyBorder="1" applyAlignment="1">
      <alignment horizontal="center" vertical="center"/>
    </xf>
    <xf numFmtId="164" fontId="0" fillId="0" borderId="0" xfId="0" applyNumberFormat="1" applyBorder="1" applyAlignment="1">
      <alignment wrapText="1"/>
    </xf>
    <xf numFmtId="0" fontId="14" fillId="0" borderId="0" xfId="0" applyFont="1"/>
    <xf numFmtId="0" fontId="9" fillId="0" borderId="28" xfId="0" applyFont="1" applyBorder="1" applyAlignment="1">
      <alignment horizontal="center" vertical="center" wrapText="1"/>
    </xf>
    <xf numFmtId="16" fontId="0" fillId="0" borderId="28" xfId="0" quotePrefix="1" applyNumberFormat="1" applyBorder="1" applyAlignment="1">
      <alignment horizontal="center" vertical="center"/>
    </xf>
    <xf numFmtId="0" fontId="0" fillId="0" borderId="28" xfId="0" quotePrefix="1" applyNumberFormat="1" applyBorder="1" applyAlignment="1">
      <alignment horizontal="center" vertical="center"/>
    </xf>
    <xf numFmtId="16" fontId="0" fillId="0" borderId="28" xfId="0" quotePrefix="1" applyNumberFormat="1" applyFill="1" applyBorder="1" applyAlignment="1">
      <alignment horizontal="center" vertical="center"/>
    </xf>
    <xf numFmtId="0" fontId="0" fillId="0" borderId="28" xfId="0" quotePrefix="1" applyBorder="1" applyAlignment="1">
      <alignment horizontal="center" vertical="center"/>
    </xf>
    <xf numFmtId="0" fontId="0" fillId="0" borderId="29" xfId="0" applyBorder="1"/>
    <xf numFmtId="0" fontId="0" fillId="0" borderId="30" xfId="0" applyBorder="1"/>
    <xf numFmtId="0" fontId="0" fillId="0" borderId="31" xfId="0" applyBorder="1" applyAlignment="1">
      <alignment horizontal="center" vertical="center"/>
    </xf>
    <xf numFmtId="164" fontId="9" fillId="0" borderId="0" xfId="0" applyNumberFormat="1" applyFont="1" applyAlignment="1" applyProtection="1">
      <alignment horizontal="center"/>
      <protection locked="0"/>
    </xf>
    <xf numFmtId="164" fontId="0" fillId="0" borderId="0" xfId="0" applyNumberFormat="1" applyFill="1" applyBorder="1" applyProtection="1">
      <protection locked="0"/>
    </xf>
    <xf numFmtId="0" fontId="9" fillId="0" borderId="0" xfId="0" applyFont="1" applyAlignment="1" applyProtection="1">
      <alignment horizontal="center" vertical="center"/>
    </xf>
    <xf numFmtId="165" fontId="9" fillId="0" borderId="0" xfId="0" applyNumberFormat="1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64" fontId="9" fillId="0" borderId="0" xfId="0" applyNumberFormat="1" applyFont="1" applyAlignment="1" applyProtection="1">
      <alignment horizontal="center"/>
    </xf>
    <xf numFmtId="0" fontId="0" fillId="0" borderId="0" xfId="0" applyNumberFormat="1" applyBorder="1" applyAlignment="1" applyProtection="1">
      <alignment horizontal="left"/>
    </xf>
    <xf numFmtId="165" fontId="0" fillId="0" borderId="0" xfId="0" applyNumberFormat="1" applyBorder="1" applyProtection="1"/>
    <xf numFmtId="0" fontId="10" fillId="0" borderId="0" xfId="0" applyFont="1" applyBorder="1" applyProtection="1"/>
    <xf numFmtId="164" fontId="0" fillId="0" borderId="0" xfId="0" applyNumberFormat="1" applyBorder="1" applyProtection="1"/>
    <xf numFmtId="0" fontId="10" fillId="0" borderId="0" xfId="0" applyFont="1" applyFill="1" applyBorder="1" applyProtection="1"/>
    <xf numFmtId="0" fontId="0" fillId="0" borderId="0" xfId="0" applyAlignment="1" applyProtection="1">
      <alignment horizontal="center" vertical="center"/>
    </xf>
    <xf numFmtId="165" fontId="0" fillId="0" borderId="0" xfId="0" applyNumberFormat="1" applyProtection="1"/>
    <xf numFmtId="164" fontId="0" fillId="0" borderId="0" xfId="0" applyNumberFormat="1" applyProtection="1"/>
    <xf numFmtId="0" fontId="0" fillId="0" borderId="0" xfId="0" applyProtection="1"/>
    <xf numFmtId="0" fontId="0" fillId="0" borderId="12" xfId="0" applyBorder="1" applyAlignment="1" applyProtection="1">
      <alignment vertical="top" wrapText="1"/>
      <protection locked="0"/>
    </xf>
    <xf numFmtId="0" fontId="13" fillId="0" borderId="5" xfId="0" applyFont="1" applyBorder="1" applyAlignment="1" applyProtection="1">
      <alignment vertical="top"/>
      <protection locked="0"/>
    </xf>
    <xf numFmtId="0" fontId="0" fillId="0" borderId="8" xfId="0" applyBorder="1" applyAlignment="1" applyProtection="1">
      <alignment vertical="top" wrapText="1"/>
      <protection locked="0"/>
    </xf>
    <xf numFmtId="0" fontId="0" fillId="0" borderId="0" xfId="0" applyBorder="1" applyAlignment="1" applyProtection="1">
      <alignment wrapText="1"/>
      <protection locked="0"/>
    </xf>
    <xf numFmtId="2" fontId="0" fillId="0" borderId="8" xfId="0" applyNumberFormat="1" applyBorder="1" applyAlignment="1" applyProtection="1">
      <alignment horizontal="center" vertical="center" wrapText="1"/>
      <protection locked="0"/>
    </xf>
    <xf numFmtId="164" fontId="0" fillId="0" borderId="8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vertical="top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164" fontId="0" fillId="0" borderId="0" xfId="0" applyNumberFormat="1" applyBorder="1" applyAlignment="1" applyProtection="1">
      <alignment horizontal="center" vertical="center" wrapText="1"/>
      <protection locked="0"/>
    </xf>
    <xf numFmtId="2" fontId="0" fillId="0" borderId="0" xfId="0" applyNumberFormat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left" vertical="center" wrapText="1"/>
    </xf>
    <xf numFmtId="1" fontId="0" fillId="0" borderId="1" xfId="0" quotePrefix="1" applyNumberFormat="1" applyBorder="1" applyAlignment="1">
      <alignment horizontal="center" vertical="center"/>
    </xf>
    <xf numFmtId="164" fontId="0" fillId="0" borderId="1" xfId="0" applyNumberFormat="1" applyBorder="1" applyAlignment="1">
      <alignment vertical="center" wrapText="1"/>
    </xf>
    <xf numFmtId="0" fontId="0" fillId="0" borderId="2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 textRotation="30"/>
    </xf>
    <xf numFmtId="0" fontId="0" fillId="0" borderId="1" xfId="0" applyBorder="1" applyAlignment="1">
      <alignment horizontal="center" textRotation="30"/>
    </xf>
    <xf numFmtId="0" fontId="0" fillId="0" borderId="1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" xfId="0" applyBorder="1" applyAlignment="1">
      <alignment horizontal="center" vertical="center" textRotation="25"/>
    </xf>
    <xf numFmtId="0" fontId="9" fillId="0" borderId="14" xfId="0" applyFont="1" applyBorder="1" applyAlignment="1" applyProtection="1">
      <alignment vertical="center"/>
      <protection locked="0"/>
    </xf>
    <xf numFmtId="0" fontId="14" fillId="0" borderId="0" xfId="0" applyFont="1" applyAlignment="1">
      <alignment horizontal="center"/>
    </xf>
    <xf numFmtId="0" fontId="9" fillId="0" borderId="0" xfId="0" applyFont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1371600</xdr:colOff>
      <xdr:row>5</xdr:row>
      <xdr:rowOff>66675</xdr:rowOff>
    </xdr:to>
    <xdr:pic macro="[0]!Copie_facture">
      <xdr:nvPicPr>
        <xdr:cNvPr id="5121" name="Image 1" descr="https://rendering.documents.cimpress.io/v1/vp/preview?format=jpeg&amp;quality=85&amp;width=400&amp;bgcolor=E6E6E8&amp;scene=http%3A%2F%2Fwww.vistaprint.com%2Fdocuments%2Fapi%2Fscene%2F3041&amp;category=personalizationTest&amp;instructions_uri=http%3A%2F%2Fwww.vistaprint.com%2Fgalleries%2FGalleryPreviewImageInstructions%2FGetInstructions%3Fculture%3Dfr-ca%26template%3D1788553_B73%26sceneName%3D3041%26addBackside%3Dtrue&amp;merchant_metadata=1788553_B73">
          <a:extLst>
            <a:ext uri="{FF2B5EF4-FFF2-40B4-BE49-F238E27FC236}">
              <a16:creationId xmlns:a16="http://schemas.microsoft.com/office/drawing/2014/main" id="{9E480135-07D7-4450-B12A-B7E897E9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712" t="9731" r="24919" b="70969"/>
        <a:stretch>
          <a:fillRect/>
        </a:stretch>
      </xdr:blipFill>
      <xdr:spPr bwMode="auto">
        <a:xfrm>
          <a:off x="19050" y="28575"/>
          <a:ext cx="19716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447674</xdr:colOff>
      <xdr:row>1</xdr:row>
      <xdr:rowOff>38099</xdr:rowOff>
    </xdr:from>
    <xdr:to>
      <xdr:col>1</xdr:col>
      <xdr:colOff>1495424</xdr:colOff>
      <xdr:row>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53E8773-3E81-4CA6-8C7A-4570A1816C55}"/>
            </a:ext>
          </a:extLst>
        </xdr:cNvPr>
        <xdr:cNvSpPr txBox="1"/>
      </xdr:nvSpPr>
      <xdr:spPr>
        <a:xfrm>
          <a:off x="447674" y="238124"/>
          <a:ext cx="1666875" cy="5429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Bruno Girard</a:t>
          </a:r>
        </a:p>
        <a:p>
          <a:r>
            <a:rPr lang="fr-CA" sz="1200"/>
            <a:t>Lavage de vitres </a:t>
          </a:r>
        </a:p>
      </xdr:txBody>
    </xdr:sp>
    <xdr:clientData/>
  </xdr:twoCellAnchor>
  <xdr:twoCellAnchor>
    <xdr:from>
      <xdr:col>1</xdr:col>
      <xdr:colOff>1314450</xdr:colOff>
      <xdr:row>0</xdr:row>
      <xdr:rowOff>161925</xdr:rowOff>
    </xdr:from>
    <xdr:to>
      <xdr:col>2</xdr:col>
      <xdr:colOff>781050</xdr:colOff>
      <xdr:row>5</xdr:row>
      <xdr:rowOff>19050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7C160DE-217F-4939-B342-C6B23C7B4980}"/>
            </a:ext>
          </a:extLst>
        </xdr:cNvPr>
        <xdr:cNvSpPr txBox="1"/>
      </xdr:nvSpPr>
      <xdr:spPr>
        <a:xfrm>
          <a:off x="1933575" y="161925"/>
          <a:ext cx="1800225" cy="819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1040, rue Awassos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Odanak (Québec)  J0G 1H0</a:t>
          </a:r>
          <a:r>
            <a:rPr lang="fr-CA"/>
            <a:t> </a:t>
          </a:r>
          <a:r>
            <a:rPr lang="fr-CA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girard.bruno@hotmail.com</a:t>
          </a:r>
          <a:r>
            <a:rPr lang="fr-CA"/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Tél.: (450) 808-0856</a:t>
          </a:r>
          <a:r>
            <a:rPr lang="fr-CA"/>
            <a:t> </a:t>
          </a:r>
          <a:endParaRPr lang="fr-CA" sz="1100"/>
        </a:p>
      </xdr:txBody>
    </xdr:sp>
    <xdr:clientData/>
  </xdr:twoCellAnchor>
  <xdr:twoCellAnchor>
    <xdr:from>
      <xdr:col>3</xdr:col>
      <xdr:colOff>114300</xdr:colOff>
      <xdr:row>0</xdr:row>
      <xdr:rowOff>19050</xdr:rowOff>
    </xdr:from>
    <xdr:to>
      <xdr:col>4</xdr:col>
      <xdr:colOff>333375</xdr:colOff>
      <xdr:row>1</xdr:row>
      <xdr:rowOff>28575</xdr:rowOff>
    </xdr:to>
    <xdr:sp macro="[0]!ThisWorkbook.NouveauNuméro" textlink="">
      <xdr:nvSpPr>
        <xdr:cNvPr id="4" name="ZoneTexte 3">
          <a:extLst>
            <a:ext uri="{FF2B5EF4-FFF2-40B4-BE49-F238E27FC236}">
              <a16:creationId xmlns:a16="http://schemas.microsoft.com/office/drawing/2014/main" id="{365B2889-8C09-4B35-919F-DBE1DAF0BE61}"/>
            </a:ext>
          </a:extLst>
        </xdr:cNvPr>
        <xdr:cNvSpPr txBox="1"/>
      </xdr:nvSpPr>
      <xdr:spPr>
        <a:xfrm>
          <a:off x="4543425" y="19050"/>
          <a:ext cx="904875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No. facture :</a:t>
          </a:r>
        </a:p>
        <a:p>
          <a:endParaRPr lang="fr-CA" sz="1100"/>
        </a:p>
      </xdr:txBody>
    </xdr:sp>
    <xdr:clientData/>
  </xdr:twoCellAnchor>
  <xdr:twoCellAnchor>
    <xdr:from>
      <xdr:col>0</xdr:col>
      <xdr:colOff>514350</xdr:colOff>
      <xdr:row>11</xdr:row>
      <xdr:rowOff>161925</xdr:rowOff>
    </xdr:from>
    <xdr:to>
      <xdr:col>1</xdr:col>
      <xdr:colOff>2276475</xdr:colOff>
      <xdr:row>12</xdr:row>
      <xdr:rowOff>180975</xdr:rowOff>
    </xdr:to>
    <xdr:sp macro="[0]!Enregistrer_facture" textlink="">
      <xdr:nvSpPr>
        <xdr:cNvPr id="7" name="ZoneTexte 6">
          <a:extLst>
            <a:ext uri="{FF2B5EF4-FFF2-40B4-BE49-F238E27FC236}">
              <a16:creationId xmlns:a16="http://schemas.microsoft.com/office/drawing/2014/main" id="{20A62ABD-F20E-48F2-8815-0B5CA768A4E7}"/>
            </a:ext>
          </a:extLst>
        </xdr:cNvPr>
        <xdr:cNvSpPr txBox="1"/>
      </xdr:nvSpPr>
      <xdr:spPr>
        <a:xfrm>
          <a:off x="514350" y="2667000"/>
          <a:ext cx="2381250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LAVAGE DE VITRES POUR LE MOIS DE :</a:t>
          </a:r>
        </a:p>
      </xdr:txBody>
    </xdr:sp>
    <xdr:clientData/>
  </xdr:twoCellAnchor>
  <xdr:twoCellAnchor>
    <xdr:from>
      <xdr:col>4</xdr:col>
      <xdr:colOff>9525</xdr:colOff>
      <xdr:row>39</xdr:row>
      <xdr:rowOff>19050</xdr:rowOff>
    </xdr:from>
    <xdr:to>
      <xdr:col>5</xdr:col>
      <xdr:colOff>19050</xdr:colOff>
      <xdr:row>39</xdr:row>
      <xdr:rowOff>219075</xdr:rowOff>
    </xdr:to>
    <xdr:sp macro="[0]!Impression" textlink="">
      <xdr:nvSpPr>
        <xdr:cNvPr id="8" name="ZoneTexte 7">
          <a:extLst>
            <a:ext uri="{FF2B5EF4-FFF2-40B4-BE49-F238E27FC236}">
              <a16:creationId xmlns:a16="http://schemas.microsoft.com/office/drawing/2014/main" id="{3EDFAF8B-65AF-4C2C-8A3A-13FA6F437D10}"/>
            </a:ext>
          </a:extLst>
        </xdr:cNvPr>
        <xdr:cNvSpPr txBox="1"/>
      </xdr:nvSpPr>
      <xdr:spPr>
        <a:xfrm>
          <a:off x="5210175" y="8096250"/>
          <a:ext cx="676275" cy="2000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CA" sz="1200" b="1"/>
            <a:t>Total: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1371600</xdr:colOff>
      <xdr:row>5</xdr:row>
      <xdr:rowOff>66675</xdr:rowOff>
    </xdr:to>
    <xdr:pic macro="[0]!Copie_facture_vierge">
      <xdr:nvPicPr>
        <xdr:cNvPr id="6146" name="Image 1" descr="https://rendering.documents.cimpress.io/v1/vp/preview?format=jpeg&amp;quality=85&amp;width=400&amp;bgcolor=E6E6E8&amp;scene=http%3A%2F%2Fwww.vistaprint.com%2Fdocuments%2Fapi%2Fscene%2F3041&amp;category=personalizationTest&amp;instructions_uri=http%3A%2F%2Fwww.vistaprint.com%2Fgalleries%2FGalleryPreviewImageInstructions%2FGetInstructions%3Fculture%3Dfr-ca%26template%3D1788553_B73%26sceneName%3D3041%26addBackside%3Dtrue&amp;merchant_metadata=1788553_B73">
          <a:extLst>
            <a:ext uri="{FF2B5EF4-FFF2-40B4-BE49-F238E27FC236}">
              <a16:creationId xmlns:a16="http://schemas.microsoft.com/office/drawing/2014/main" id="{ECAE15C5-8016-41CD-8B38-7600D159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712" t="9731" r="24919" b="70969"/>
        <a:stretch>
          <a:fillRect/>
        </a:stretch>
      </xdr:blipFill>
      <xdr:spPr bwMode="auto">
        <a:xfrm>
          <a:off x="19050" y="28575"/>
          <a:ext cx="19716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447674</xdr:colOff>
      <xdr:row>1</xdr:row>
      <xdr:rowOff>38099</xdr:rowOff>
    </xdr:from>
    <xdr:to>
      <xdr:col>1</xdr:col>
      <xdr:colOff>1495424</xdr:colOff>
      <xdr:row>4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402854F-E5FB-40EA-B5A4-2F32D28CDABF}"/>
            </a:ext>
          </a:extLst>
        </xdr:cNvPr>
        <xdr:cNvSpPr txBox="1"/>
      </xdr:nvSpPr>
      <xdr:spPr>
        <a:xfrm>
          <a:off x="447674" y="238124"/>
          <a:ext cx="1666875" cy="54292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Bruno Girard</a:t>
          </a:r>
        </a:p>
        <a:p>
          <a:r>
            <a:rPr lang="fr-CA" sz="1200"/>
            <a:t>Lavage de vitres </a:t>
          </a:r>
        </a:p>
      </xdr:txBody>
    </xdr:sp>
    <xdr:clientData/>
  </xdr:twoCellAnchor>
  <xdr:twoCellAnchor>
    <xdr:from>
      <xdr:col>1</xdr:col>
      <xdr:colOff>1314450</xdr:colOff>
      <xdr:row>0</xdr:row>
      <xdr:rowOff>161925</xdr:rowOff>
    </xdr:from>
    <xdr:to>
      <xdr:col>2</xdr:col>
      <xdr:colOff>781050</xdr:colOff>
      <xdr:row>5</xdr:row>
      <xdr:rowOff>19050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3362040-048E-4035-8E5B-AFF735A33B13}"/>
            </a:ext>
          </a:extLst>
        </xdr:cNvPr>
        <xdr:cNvSpPr txBox="1"/>
      </xdr:nvSpPr>
      <xdr:spPr>
        <a:xfrm>
          <a:off x="1933575" y="161925"/>
          <a:ext cx="1866900" cy="8191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1040, rue Awassos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Odanak (Québec)  J0G 1H0</a:t>
          </a:r>
          <a:r>
            <a:rPr lang="fr-CA"/>
            <a:t> </a:t>
          </a:r>
          <a:r>
            <a:rPr lang="fr-CA" sz="1100" b="0" i="0" u="sng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girard.bruno@hotmail.com</a:t>
          </a:r>
          <a:r>
            <a:rPr lang="fr-CA"/>
            <a:t> </a:t>
          </a:r>
        </a:p>
        <a:p>
          <a:r>
            <a:rPr lang="fr-CA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Tél.: (450) 808-0856</a:t>
          </a:r>
          <a:r>
            <a:rPr lang="fr-CA"/>
            <a:t> </a:t>
          </a:r>
          <a:endParaRPr lang="fr-CA" sz="1100"/>
        </a:p>
      </xdr:txBody>
    </xdr:sp>
    <xdr:clientData/>
  </xdr:twoCellAnchor>
  <xdr:twoCellAnchor>
    <xdr:from>
      <xdr:col>0</xdr:col>
      <xdr:colOff>514350</xdr:colOff>
      <xdr:row>11</xdr:row>
      <xdr:rowOff>161925</xdr:rowOff>
    </xdr:from>
    <xdr:to>
      <xdr:col>1</xdr:col>
      <xdr:colOff>2276475</xdr:colOff>
      <xdr:row>12</xdr:row>
      <xdr:rowOff>180975</xdr:rowOff>
    </xdr:to>
    <xdr:sp macro="[0]!Enregistrer_facture" textlink="">
      <xdr:nvSpPr>
        <xdr:cNvPr id="6" name="ZoneTexte 5">
          <a:extLst>
            <a:ext uri="{FF2B5EF4-FFF2-40B4-BE49-F238E27FC236}">
              <a16:creationId xmlns:a16="http://schemas.microsoft.com/office/drawing/2014/main" id="{231243C1-F2D2-4FEB-86E2-A59D235F87A3}"/>
            </a:ext>
          </a:extLst>
        </xdr:cNvPr>
        <xdr:cNvSpPr txBox="1"/>
      </xdr:nvSpPr>
      <xdr:spPr>
        <a:xfrm>
          <a:off x="514350" y="2667000"/>
          <a:ext cx="2381250" cy="20955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LAVAGE DE VITRES POUR LE MOIS DE :</a:t>
          </a:r>
        </a:p>
      </xdr:txBody>
    </xdr:sp>
    <xdr:clientData/>
  </xdr:twoCellAnchor>
  <xdr:twoCellAnchor>
    <xdr:from>
      <xdr:col>4</xdr:col>
      <xdr:colOff>9525</xdr:colOff>
      <xdr:row>39</xdr:row>
      <xdr:rowOff>19050</xdr:rowOff>
    </xdr:from>
    <xdr:to>
      <xdr:col>5</xdr:col>
      <xdr:colOff>19050</xdr:colOff>
      <xdr:row>39</xdr:row>
      <xdr:rowOff>219075</xdr:rowOff>
    </xdr:to>
    <xdr:sp macro="[0]!Impression" textlink="">
      <xdr:nvSpPr>
        <xdr:cNvPr id="7" name="ZoneTexte 6">
          <a:extLst>
            <a:ext uri="{FF2B5EF4-FFF2-40B4-BE49-F238E27FC236}">
              <a16:creationId xmlns:a16="http://schemas.microsoft.com/office/drawing/2014/main" id="{9C7565B5-B1C1-413B-BF8C-A5A6595EBD34}"/>
            </a:ext>
          </a:extLst>
        </xdr:cNvPr>
        <xdr:cNvSpPr txBox="1"/>
      </xdr:nvSpPr>
      <xdr:spPr>
        <a:xfrm>
          <a:off x="5210175" y="8096250"/>
          <a:ext cx="676275" cy="2000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CA" sz="1200" b="1"/>
            <a:t>Total: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e.martin@tecnic.ca" TargetMode="Externa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63"/>
  <sheetViews>
    <sheetView topLeftCell="A34" workbookViewId="0">
      <selection activeCell="E65" sqref="E65"/>
    </sheetView>
  </sheetViews>
  <sheetFormatPr baseColWidth="10" defaultRowHeight="15" x14ac:dyDescent="0.25"/>
  <cols>
    <col min="1" max="1" width="9.85546875" bestFit="1" customWidth="1"/>
    <col min="2" max="2" width="36.42578125" customWidth="1"/>
    <col min="3" max="3" width="39.28515625" style="8" bestFit="1" customWidth="1"/>
    <col min="4" max="4" width="24.5703125" style="8" bestFit="1" customWidth="1"/>
    <col min="5" max="5" width="10.42578125" style="13" bestFit="1" customWidth="1"/>
    <col min="6" max="6" width="9.42578125" style="4" bestFit="1" customWidth="1"/>
    <col min="7" max="7" width="13.5703125" customWidth="1"/>
    <col min="8" max="8" width="15.85546875" customWidth="1"/>
    <col min="9" max="9" width="22.140625" customWidth="1"/>
  </cols>
  <sheetData>
    <row r="1" spans="1:9" ht="30" x14ac:dyDescent="0.25">
      <c r="A1" s="17" t="s">
        <v>15</v>
      </c>
      <c r="B1" s="18" t="s">
        <v>16</v>
      </c>
      <c r="C1" s="19" t="s">
        <v>17</v>
      </c>
      <c r="D1" s="20" t="s">
        <v>18</v>
      </c>
      <c r="E1" s="21" t="s">
        <v>21</v>
      </c>
      <c r="F1" s="22" t="s">
        <v>22</v>
      </c>
      <c r="G1" s="23" t="s">
        <v>19</v>
      </c>
      <c r="H1" s="23" t="s">
        <v>20</v>
      </c>
      <c r="I1" s="23" t="s">
        <v>233</v>
      </c>
    </row>
    <row r="2" spans="1:9" x14ac:dyDescent="0.25">
      <c r="A2" s="160">
        <v>101</v>
      </c>
      <c r="B2" s="159" t="s">
        <v>23</v>
      </c>
      <c r="C2" s="24" t="s">
        <v>142</v>
      </c>
      <c r="D2" s="25" t="s">
        <v>25</v>
      </c>
      <c r="E2" s="26" t="s">
        <v>14</v>
      </c>
      <c r="F2" s="27">
        <v>32</v>
      </c>
      <c r="G2" s="28" t="s">
        <v>26</v>
      </c>
      <c r="H2" s="158" t="s">
        <v>27</v>
      </c>
      <c r="I2" s="29"/>
    </row>
    <row r="3" spans="1:9" x14ac:dyDescent="0.25">
      <c r="A3" s="160"/>
      <c r="B3" s="159"/>
      <c r="C3" s="24" t="s">
        <v>143</v>
      </c>
      <c r="D3" s="25" t="s">
        <v>25</v>
      </c>
      <c r="E3" s="30" t="s">
        <v>14</v>
      </c>
      <c r="F3" s="27">
        <v>38.69</v>
      </c>
      <c r="G3" s="28" t="s">
        <v>28</v>
      </c>
      <c r="H3" s="158"/>
      <c r="I3" s="29"/>
    </row>
    <row r="4" spans="1:9" x14ac:dyDescent="0.25">
      <c r="A4" s="160"/>
      <c r="B4" s="159"/>
      <c r="C4" s="24" t="s">
        <v>144</v>
      </c>
      <c r="D4" s="24" t="s">
        <v>25</v>
      </c>
      <c r="E4" s="26" t="s">
        <v>14</v>
      </c>
      <c r="F4" s="31">
        <v>110</v>
      </c>
      <c r="G4" s="32" t="s">
        <v>29</v>
      </c>
      <c r="H4" s="158"/>
      <c r="I4" s="29"/>
    </row>
    <row r="5" spans="1:9" x14ac:dyDescent="0.25">
      <c r="A5" s="160"/>
      <c r="B5" s="159"/>
      <c r="C5" s="24" t="s">
        <v>145</v>
      </c>
      <c r="D5" s="25" t="s">
        <v>216</v>
      </c>
      <c r="E5" s="30" t="s">
        <v>14</v>
      </c>
      <c r="F5" s="27">
        <v>90</v>
      </c>
      <c r="G5" s="32" t="s">
        <v>30</v>
      </c>
      <c r="H5" s="158"/>
      <c r="I5" s="29"/>
    </row>
    <row r="6" spans="1:9" x14ac:dyDescent="0.25">
      <c r="A6" s="160"/>
      <c r="B6" s="159"/>
      <c r="C6" s="24" t="s">
        <v>146</v>
      </c>
      <c r="D6" s="25" t="s">
        <v>25</v>
      </c>
      <c r="E6" s="26" t="s">
        <v>14</v>
      </c>
      <c r="F6" s="27">
        <v>36.119999999999997</v>
      </c>
      <c r="G6" s="28" t="s">
        <v>31</v>
      </c>
      <c r="H6" s="158"/>
      <c r="I6" s="29"/>
    </row>
    <row r="7" spans="1:9" x14ac:dyDescent="0.25">
      <c r="A7" s="160"/>
      <c r="B7" s="159"/>
      <c r="C7" s="24" t="s">
        <v>147</v>
      </c>
      <c r="D7" s="25" t="s">
        <v>25</v>
      </c>
      <c r="E7" s="30" t="s">
        <v>14</v>
      </c>
      <c r="F7" s="27">
        <v>63</v>
      </c>
      <c r="G7" s="28" t="s">
        <v>32</v>
      </c>
      <c r="H7" s="158"/>
      <c r="I7" s="29"/>
    </row>
    <row r="8" spans="1:9" x14ac:dyDescent="0.25">
      <c r="A8" s="160">
        <v>102</v>
      </c>
      <c r="B8" s="159" t="s">
        <v>33</v>
      </c>
      <c r="C8" s="24" t="s">
        <v>148</v>
      </c>
      <c r="D8" s="25" t="s">
        <v>25</v>
      </c>
      <c r="E8" s="26" t="s">
        <v>14</v>
      </c>
      <c r="F8" s="27">
        <v>57.27</v>
      </c>
      <c r="G8" s="28" t="s">
        <v>34</v>
      </c>
      <c r="H8" s="158" t="s">
        <v>27</v>
      </c>
      <c r="I8" s="29"/>
    </row>
    <row r="9" spans="1:9" x14ac:dyDescent="0.25">
      <c r="A9" s="160"/>
      <c r="B9" s="159"/>
      <c r="C9" s="24" t="s">
        <v>149</v>
      </c>
      <c r="D9" s="25" t="s">
        <v>25</v>
      </c>
      <c r="E9" s="30" t="s">
        <v>14</v>
      </c>
      <c r="F9" s="27">
        <v>70</v>
      </c>
      <c r="G9" s="28" t="s">
        <v>35</v>
      </c>
      <c r="H9" s="158"/>
      <c r="I9" s="29"/>
    </row>
    <row r="10" spans="1:9" x14ac:dyDescent="0.25">
      <c r="A10" s="160">
        <v>103</v>
      </c>
      <c r="B10" s="159" t="s">
        <v>223</v>
      </c>
      <c r="C10" s="24" t="s">
        <v>150</v>
      </c>
      <c r="D10" s="25" t="s">
        <v>25</v>
      </c>
      <c r="E10" s="26" t="s">
        <v>14</v>
      </c>
      <c r="F10" s="27">
        <v>38.69</v>
      </c>
      <c r="G10" s="28" t="s">
        <v>36</v>
      </c>
      <c r="H10" s="158" t="s">
        <v>27</v>
      </c>
      <c r="I10" s="29"/>
    </row>
    <row r="11" spans="1:9" x14ac:dyDescent="0.25">
      <c r="A11" s="160"/>
      <c r="B11" s="159"/>
      <c r="C11" s="24" t="s">
        <v>151</v>
      </c>
      <c r="D11" s="25" t="s">
        <v>25</v>
      </c>
      <c r="E11" s="30" t="s">
        <v>14</v>
      </c>
      <c r="F11" s="27">
        <v>42.83</v>
      </c>
      <c r="G11" s="28" t="s">
        <v>37</v>
      </c>
      <c r="H11" s="158"/>
      <c r="I11" s="29"/>
    </row>
    <row r="12" spans="1:9" x14ac:dyDescent="0.25">
      <c r="A12" s="160"/>
      <c r="B12" s="159"/>
      <c r="C12" s="24" t="s">
        <v>152</v>
      </c>
      <c r="D12" s="25" t="s">
        <v>25</v>
      </c>
      <c r="E12" s="26" t="s">
        <v>14</v>
      </c>
      <c r="F12" s="27">
        <v>56.75</v>
      </c>
      <c r="G12" s="28" t="s">
        <v>38</v>
      </c>
      <c r="H12" s="158"/>
      <c r="I12" s="29"/>
    </row>
    <row r="13" spans="1:9" x14ac:dyDescent="0.25">
      <c r="A13" s="160"/>
      <c r="B13" s="159"/>
      <c r="C13" s="24" t="s">
        <v>153</v>
      </c>
      <c r="D13" s="25" t="s">
        <v>25</v>
      </c>
      <c r="E13" s="30" t="s">
        <v>14</v>
      </c>
      <c r="F13" s="27">
        <v>42.83</v>
      </c>
      <c r="G13" s="28" t="s">
        <v>39</v>
      </c>
      <c r="H13" s="158"/>
      <c r="I13" s="29"/>
    </row>
    <row r="14" spans="1:9" x14ac:dyDescent="0.25">
      <c r="A14" s="160"/>
      <c r="B14" s="159"/>
      <c r="C14" s="24" t="s">
        <v>154</v>
      </c>
      <c r="D14" s="25" t="s">
        <v>25</v>
      </c>
      <c r="E14" s="26" t="s">
        <v>14</v>
      </c>
      <c r="F14" s="27">
        <v>82</v>
      </c>
      <c r="G14" s="28" t="s">
        <v>40</v>
      </c>
      <c r="H14" s="158"/>
      <c r="I14" s="29"/>
    </row>
    <row r="15" spans="1:9" x14ac:dyDescent="0.25">
      <c r="A15" s="160">
        <v>104</v>
      </c>
      <c r="B15" s="159" t="s">
        <v>224</v>
      </c>
      <c r="C15" s="24" t="s">
        <v>155</v>
      </c>
      <c r="D15" s="25" t="s">
        <v>41</v>
      </c>
      <c r="E15" s="26" t="s">
        <v>14</v>
      </c>
      <c r="F15" s="27">
        <v>53</v>
      </c>
      <c r="G15" s="28" t="s">
        <v>42</v>
      </c>
      <c r="H15" s="158" t="s">
        <v>227</v>
      </c>
      <c r="I15" s="29"/>
    </row>
    <row r="16" spans="1:9" x14ac:dyDescent="0.25">
      <c r="A16" s="160"/>
      <c r="B16" s="159"/>
      <c r="C16" s="24" t="s">
        <v>156</v>
      </c>
      <c r="D16" s="25" t="s">
        <v>43</v>
      </c>
      <c r="E16" s="30" t="s">
        <v>14</v>
      </c>
      <c r="F16" s="27">
        <v>78</v>
      </c>
      <c r="G16" s="28" t="s">
        <v>44</v>
      </c>
      <c r="H16" s="158"/>
      <c r="I16" s="29"/>
    </row>
    <row r="17" spans="1:9" x14ac:dyDescent="0.25">
      <c r="A17" s="160"/>
      <c r="B17" s="159"/>
      <c r="C17" s="24" t="s">
        <v>157</v>
      </c>
      <c r="D17" s="25" t="s">
        <v>45</v>
      </c>
      <c r="E17" s="26" t="s">
        <v>14</v>
      </c>
      <c r="F17" s="27">
        <v>36</v>
      </c>
      <c r="G17" s="28" t="s">
        <v>46</v>
      </c>
      <c r="H17" s="158"/>
      <c r="I17" s="29"/>
    </row>
    <row r="18" spans="1:9" ht="45" x14ac:dyDescent="0.25">
      <c r="A18" s="33">
        <v>201</v>
      </c>
      <c r="B18" s="34" t="s">
        <v>140</v>
      </c>
      <c r="C18" s="24" t="s">
        <v>158</v>
      </c>
      <c r="D18" s="25" t="s">
        <v>25</v>
      </c>
      <c r="E18" s="35" t="s">
        <v>48</v>
      </c>
      <c r="F18" s="31">
        <v>97</v>
      </c>
      <c r="G18" s="32" t="s">
        <v>47</v>
      </c>
      <c r="H18" s="32"/>
      <c r="I18" s="29"/>
    </row>
    <row r="19" spans="1:9" ht="45" x14ac:dyDescent="0.25">
      <c r="A19" s="33">
        <v>202</v>
      </c>
      <c r="B19" s="34" t="s">
        <v>49</v>
      </c>
      <c r="C19" s="24" t="s">
        <v>159</v>
      </c>
      <c r="D19" s="25" t="s">
        <v>25</v>
      </c>
      <c r="E19" s="26" t="s">
        <v>48</v>
      </c>
      <c r="F19" s="27">
        <v>95.7</v>
      </c>
      <c r="G19" s="32" t="s">
        <v>50</v>
      </c>
      <c r="H19" s="28"/>
      <c r="I19" s="29"/>
    </row>
    <row r="20" spans="1:9" ht="45" x14ac:dyDescent="0.25">
      <c r="A20" s="33">
        <v>203</v>
      </c>
      <c r="B20" s="34" t="s">
        <v>256</v>
      </c>
      <c r="C20" s="24" t="s">
        <v>160</v>
      </c>
      <c r="D20" s="25" t="s">
        <v>51</v>
      </c>
      <c r="E20" s="26" t="s">
        <v>48</v>
      </c>
      <c r="F20" s="27">
        <v>134.19999999999999</v>
      </c>
      <c r="G20" s="32" t="s">
        <v>52</v>
      </c>
      <c r="H20" s="28"/>
      <c r="I20" s="29"/>
    </row>
    <row r="21" spans="1:9" ht="45" x14ac:dyDescent="0.25">
      <c r="A21" s="33">
        <v>204</v>
      </c>
      <c r="B21" s="34" t="s">
        <v>53</v>
      </c>
      <c r="C21" s="24" t="s">
        <v>161</v>
      </c>
      <c r="D21" s="25" t="s">
        <v>54</v>
      </c>
      <c r="E21" s="26" t="s">
        <v>48</v>
      </c>
      <c r="F21" s="27">
        <v>106.79</v>
      </c>
      <c r="G21" s="28" t="s">
        <v>55</v>
      </c>
      <c r="H21" s="28"/>
      <c r="I21" s="29"/>
    </row>
    <row r="22" spans="1:9" ht="45" x14ac:dyDescent="0.25">
      <c r="A22" s="33">
        <v>205</v>
      </c>
      <c r="B22" s="34" t="s">
        <v>56</v>
      </c>
      <c r="C22" s="24" t="s">
        <v>162</v>
      </c>
      <c r="D22" s="25" t="s">
        <v>25</v>
      </c>
      <c r="E22" s="26" t="s">
        <v>58</v>
      </c>
      <c r="F22" s="27">
        <v>85</v>
      </c>
      <c r="G22" s="28" t="s">
        <v>57</v>
      </c>
      <c r="H22" s="28"/>
      <c r="I22" s="29"/>
    </row>
    <row r="23" spans="1:9" ht="45" x14ac:dyDescent="0.25">
      <c r="A23" s="33">
        <v>206</v>
      </c>
      <c r="B23" s="34" t="s">
        <v>59</v>
      </c>
      <c r="C23" s="24" t="s">
        <v>163</v>
      </c>
      <c r="D23" s="25" t="s">
        <v>25</v>
      </c>
      <c r="E23" s="26" t="s">
        <v>58</v>
      </c>
      <c r="F23" s="27">
        <v>50</v>
      </c>
      <c r="G23" s="28" t="s">
        <v>60</v>
      </c>
      <c r="H23" s="28"/>
      <c r="I23" s="29"/>
    </row>
    <row r="24" spans="1:9" ht="45" x14ac:dyDescent="0.25">
      <c r="A24" s="33">
        <v>207</v>
      </c>
      <c r="B24" s="34" t="s">
        <v>61</v>
      </c>
      <c r="C24" s="24" t="s">
        <v>164</v>
      </c>
      <c r="D24" s="25" t="s">
        <v>43</v>
      </c>
      <c r="E24" s="26" t="s">
        <v>58</v>
      </c>
      <c r="F24" s="27">
        <v>51</v>
      </c>
      <c r="G24" s="28" t="s">
        <v>62</v>
      </c>
      <c r="H24" s="28" t="s">
        <v>245</v>
      </c>
      <c r="I24" s="29"/>
    </row>
    <row r="25" spans="1:9" ht="45" x14ac:dyDescent="0.25">
      <c r="A25" s="33">
        <v>208</v>
      </c>
      <c r="B25" s="34" t="s">
        <v>63</v>
      </c>
      <c r="C25" s="24" t="s">
        <v>165</v>
      </c>
      <c r="D25" s="24" t="s">
        <v>25</v>
      </c>
      <c r="E25" s="35" t="s">
        <v>65</v>
      </c>
      <c r="F25" s="31">
        <v>48</v>
      </c>
      <c r="G25" s="32" t="s">
        <v>64</v>
      </c>
      <c r="H25" s="32"/>
      <c r="I25" s="29"/>
    </row>
    <row r="26" spans="1:9" ht="45" x14ac:dyDescent="0.25">
      <c r="A26" s="33">
        <v>209</v>
      </c>
      <c r="B26" s="34" t="s">
        <v>66</v>
      </c>
      <c r="C26" s="24" t="s">
        <v>166</v>
      </c>
      <c r="D26" s="25" t="s">
        <v>25</v>
      </c>
      <c r="E26" s="26" t="s">
        <v>65</v>
      </c>
      <c r="F26" s="27">
        <v>28</v>
      </c>
      <c r="G26" s="32" t="s">
        <v>67</v>
      </c>
      <c r="H26" s="28"/>
      <c r="I26" s="29"/>
    </row>
    <row r="27" spans="1:9" ht="45" x14ac:dyDescent="0.25">
      <c r="A27" s="33">
        <v>210</v>
      </c>
      <c r="B27" s="34" t="s">
        <v>68</v>
      </c>
      <c r="C27" s="24" t="s">
        <v>167</v>
      </c>
      <c r="D27" s="25" t="s">
        <v>25</v>
      </c>
      <c r="E27" s="26" t="s">
        <v>65</v>
      </c>
      <c r="F27" s="27">
        <v>35</v>
      </c>
      <c r="G27" s="28" t="s">
        <v>69</v>
      </c>
      <c r="H27" s="28"/>
      <c r="I27" s="29"/>
    </row>
    <row r="28" spans="1:9" x14ac:dyDescent="0.25">
      <c r="A28" s="160">
        <v>301</v>
      </c>
      <c r="B28" s="159" t="s">
        <v>70</v>
      </c>
      <c r="C28" s="24" t="s">
        <v>168</v>
      </c>
      <c r="D28" s="25" t="s">
        <v>25</v>
      </c>
      <c r="E28" s="26" t="s">
        <v>48</v>
      </c>
      <c r="F28" s="27">
        <v>41.8</v>
      </c>
      <c r="G28" s="32" t="s">
        <v>71</v>
      </c>
      <c r="H28" s="28"/>
      <c r="I28" s="29"/>
    </row>
    <row r="29" spans="1:9" x14ac:dyDescent="0.25">
      <c r="A29" s="160"/>
      <c r="B29" s="159"/>
      <c r="C29" s="24" t="s">
        <v>169</v>
      </c>
      <c r="D29" s="25" t="s">
        <v>25</v>
      </c>
      <c r="E29" s="26" t="s">
        <v>48</v>
      </c>
      <c r="F29" s="27">
        <v>41.8</v>
      </c>
      <c r="G29" s="32" t="s">
        <v>72</v>
      </c>
      <c r="H29" s="28"/>
      <c r="I29" s="29"/>
    </row>
    <row r="30" spans="1:9" x14ac:dyDescent="0.25">
      <c r="A30" s="160"/>
      <c r="B30" s="159"/>
      <c r="C30" s="24" t="s">
        <v>170</v>
      </c>
      <c r="D30" s="25" t="s">
        <v>25</v>
      </c>
      <c r="E30" s="26" t="s">
        <v>48</v>
      </c>
      <c r="F30" s="27">
        <v>41.8</v>
      </c>
      <c r="G30" s="32" t="s">
        <v>73</v>
      </c>
      <c r="H30" s="28"/>
      <c r="I30" s="29"/>
    </row>
    <row r="31" spans="1:9" ht="30" x14ac:dyDescent="0.25">
      <c r="A31" s="160"/>
      <c r="B31" s="159"/>
      <c r="C31" s="24" t="s">
        <v>171</v>
      </c>
      <c r="D31" s="25" t="s">
        <v>25</v>
      </c>
      <c r="E31" s="26" t="s">
        <v>48</v>
      </c>
      <c r="F31" s="27">
        <v>41.8</v>
      </c>
      <c r="G31" s="36" t="s">
        <v>253</v>
      </c>
      <c r="H31" s="36" t="s">
        <v>257</v>
      </c>
      <c r="I31" s="37"/>
    </row>
    <row r="32" spans="1:9" x14ac:dyDescent="0.25">
      <c r="A32" s="160"/>
      <c r="B32" s="159"/>
      <c r="C32" s="24" t="s">
        <v>172</v>
      </c>
      <c r="D32" s="25" t="s">
        <v>25</v>
      </c>
      <c r="E32" s="26" t="s">
        <v>48</v>
      </c>
      <c r="F32" s="27">
        <v>41.8</v>
      </c>
      <c r="G32" s="28" t="s">
        <v>74</v>
      </c>
      <c r="H32" s="28"/>
      <c r="I32" s="29"/>
    </row>
    <row r="33" spans="1:9" x14ac:dyDescent="0.25">
      <c r="A33" s="160"/>
      <c r="B33" s="159"/>
      <c r="C33" s="24" t="s">
        <v>173</v>
      </c>
      <c r="D33" s="25" t="s">
        <v>25</v>
      </c>
      <c r="E33" s="26" t="s">
        <v>48</v>
      </c>
      <c r="F33" s="27">
        <v>41.8</v>
      </c>
      <c r="G33" s="28" t="s">
        <v>75</v>
      </c>
      <c r="H33" s="28"/>
      <c r="I33" s="29"/>
    </row>
    <row r="34" spans="1:9" x14ac:dyDescent="0.25">
      <c r="A34" s="160">
        <v>501</v>
      </c>
      <c r="B34" s="159" t="s">
        <v>78</v>
      </c>
      <c r="C34" s="24" t="s">
        <v>198</v>
      </c>
      <c r="D34" s="25" t="s">
        <v>25</v>
      </c>
      <c r="E34" s="26" t="s">
        <v>58</v>
      </c>
      <c r="F34" s="27">
        <v>26.75</v>
      </c>
      <c r="G34" s="28" t="s">
        <v>79</v>
      </c>
      <c r="H34" s="28" t="s">
        <v>241</v>
      </c>
      <c r="I34" s="29"/>
    </row>
    <row r="35" spans="1:9" x14ac:dyDescent="0.25">
      <c r="A35" s="160"/>
      <c r="B35" s="159"/>
      <c r="C35" s="24" t="s">
        <v>199</v>
      </c>
      <c r="D35" s="25" t="s">
        <v>51</v>
      </c>
      <c r="E35" s="26" t="s">
        <v>48</v>
      </c>
      <c r="F35" s="27">
        <v>45.85</v>
      </c>
      <c r="G35" s="28" t="s">
        <v>80</v>
      </c>
      <c r="H35" s="28" t="s">
        <v>242</v>
      </c>
      <c r="I35" s="29"/>
    </row>
    <row r="36" spans="1:9" x14ac:dyDescent="0.25">
      <c r="A36" s="160"/>
      <c r="B36" s="159"/>
      <c r="C36" s="24" t="s">
        <v>200</v>
      </c>
      <c r="D36" s="25" t="s">
        <v>25</v>
      </c>
      <c r="E36" s="26" t="s">
        <v>58</v>
      </c>
      <c r="F36" s="27">
        <v>64.42</v>
      </c>
      <c r="G36" s="28" t="s">
        <v>81</v>
      </c>
      <c r="H36" s="28"/>
      <c r="I36" s="29"/>
    </row>
    <row r="37" spans="1:9" ht="45" x14ac:dyDescent="0.25">
      <c r="A37" s="33">
        <v>601</v>
      </c>
      <c r="B37" s="34" t="s">
        <v>82</v>
      </c>
      <c r="C37" s="24" t="s">
        <v>174</v>
      </c>
      <c r="D37" s="25" t="s">
        <v>25</v>
      </c>
      <c r="E37" s="26" t="s">
        <v>58</v>
      </c>
      <c r="F37" s="27">
        <v>41.75</v>
      </c>
      <c r="G37" s="28" t="s">
        <v>83</v>
      </c>
      <c r="H37" s="28"/>
      <c r="I37" s="29"/>
    </row>
    <row r="38" spans="1:9" ht="45" x14ac:dyDescent="0.25">
      <c r="A38" s="33">
        <v>602</v>
      </c>
      <c r="B38" s="34" t="s">
        <v>84</v>
      </c>
      <c r="C38" s="24" t="s">
        <v>175</v>
      </c>
      <c r="D38" s="25" t="s">
        <v>25</v>
      </c>
      <c r="E38" s="26" t="s">
        <v>58</v>
      </c>
      <c r="F38" s="27">
        <v>46</v>
      </c>
      <c r="G38" s="28" t="s">
        <v>85</v>
      </c>
      <c r="H38" s="28"/>
      <c r="I38" s="29"/>
    </row>
    <row r="39" spans="1:9" ht="45" x14ac:dyDescent="0.25">
      <c r="A39" s="33">
        <v>701</v>
      </c>
      <c r="B39" s="34" t="s">
        <v>141</v>
      </c>
      <c r="C39" s="24" t="s">
        <v>176</v>
      </c>
      <c r="D39" s="25" t="s">
        <v>25</v>
      </c>
      <c r="E39" s="26" t="s">
        <v>14</v>
      </c>
      <c r="F39" s="27">
        <v>32</v>
      </c>
      <c r="G39" s="28" t="s">
        <v>86</v>
      </c>
      <c r="H39" s="28" t="s">
        <v>246</v>
      </c>
      <c r="I39" s="29"/>
    </row>
    <row r="40" spans="1:9" ht="45" x14ac:dyDescent="0.25">
      <c r="A40" s="33">
        <v>702</v>
      </c>
      <c r="B40" s="34" t="s">
        <v>87</v>
      </c>
      <c r="C40" s="24" t="s">
        <v>177</v>
      </c>
      <c r="D40" s="25" t="s">
        <v>25</v>
      </c>
      <c r="E40" s="26" t="s">
        <v>14</v>
      </c>
      <c r="F40" s="27">
        <v>61</v>
      </c>
      <c r="G40" s="28" t="s">
        <v>88</v>
      </c>
      <c r="H40" s="28" t="s">
        <v>246</v>
      </c>
      <c r="I40" s="29"/>
    </row>
    <row r="41" spans="1:9" ht="45" x14ac:dyDescent="0.25">
      <c r="A41" s="33">
        <v>703</v>
      </c>
      <c r="B41" s="34" t="s">
        <v>89</v>
      </c>
      <c r="C41" s="24" t="s">
        <v>178</v>
      </c>
      <c r="D41" s="25" t="s">
        <v>25</v>
      </c>
      <c r="E41" s="26" t="s">
        <v>65</v>
      </c>
      <c r="F41" s="27">
        <v>16</v>
      </c>
      <c r="G41" s="28" t="s">
        <v>90</v>
      </c>
      <c r="H41" s="28" t="s">
        <v>237</v>
      </c>
      <c r="I41" s="29"/>
    </row>
    <row r="42" spans="1:9" x14ac:dyDescent="0.25">
      <c r="A42" s="160">
        <v>801</v>
      </c>
      <c r="B42" s="161" t="s">
        <v>91</v>
      </c>
      <c r="C42" s="24" t="s">
        <v>179</v>
      </c>
      <c r="D42" s="25" t="s">
        <v>25</v>
      </c>
      <c r="E42" s="26" t="s">
        <v>58</v>
      </c>
      <c r="F42" s="27">
        <v>75</v>
      </c>
      <c r="G42" s="28" t="s">
        <v>93</v>
      </c>
      <c r="H42" s="28"/>
      <c r="I42" s="29"/>
    </row>
    <row r="43" spans="1:9" x14ac:dyDescent="0.25">
      <c r="A43" s="160"/>
      <c r="B43" s="161"/>
      <c r="C43" s="24" t="s">
        <v>180</v>
      </c>
      <c r="D43" s="25" t="s">
        <v>25</v>
      </c>
      <c r="E43" s="26" t="s">
        <v>58</v>
      </c>
      <c r="F43" s="27">
        <v>90</v>
      </c>
      <c r="G43" s="28" t="s">
        <v>94</v>
      </c>
      <c r="H43" s="28" t="s">
        <v>244</v>
      </c>
      <c r="I43" s="29"/>
    </row>
    <row r="44" spans="1:9" x14ac:dyDescent="0.25">
      <c r="A44" s="160">
        <v>901</v>
      </c>
      <c r="B44" s="159" t="s">
        <v>95</v>
      </c>
      <c r="C44" s="24" t="s">
        <v>181</v>
      </c>
      <c r="D44" s="25" t="s">
        <v>25</v>
      </c>
      <c r="E44" s="26" t="s">
        <v>48</v>
      </c>
      <c r="F44" s="27">
        <v>58</v>
      </c>
      <c r="G44" s="28" t="s">
        <v>97</v>
      </c>
      <c r="H44" s="28"/>
      <c r="I44" s="29"/>
    </row>
    <row r="45" spans="1:9" x14ac:dyDescent="0.25">
      <c r="A45" s="160"/>
      <c r="B45" s="159"/>
      <c r="C45" s="24" t="s">
        <v>182</v>
      </c>
      <c r="D45" s="25" t="s">
        <v>25</v>
      </c>
      <c r="E45" s="26" t="s">
        <v>48</v>
      </c>
      <c r="F45" s="27">
        <v>90</v>
      </c>
      <c r="G45" s="28" t="s">
        <v>97</v>
      </c>
      <c r="H45" s="28" t="s">
        <v>238</v>
      </c>
      <c r="I45" s="29"/>
    </row>
    <row r="46" spans="1:9" x14ac:dyDescent="0.25">
      <c r="A46" s="160"/>
      <c r="B46" s="159"/>
      <c r="C46" s="24" t="s">
        <v>183</v>
      </c>
      <c r="D46" s="25" t="s">
        <v>25</v>
      </c>
      <c r="E46" s="26" t="s">
        <v>77</v>
      </c>
      <c r="F46" s="27">
        <v>85</v>
      </c>
      <c r="G46" s="28" t="s">
        <v>97</v>
      </c>
      <c r="H46" s="28"/>
      <c r="I46" s="29"/>
    </row>
    <row r="47" spans="1:9" x14ac:dyDescent="0.25">
      <c r="A47" s="160"/>
      <c r="B47" s="159"/>
      <c r="C47" s="24" t="s">
        <v>184</v>
      </c>
      <c r="D47" s="25" t="s">
        <v>25</v>
      </c>
      <c r="E47" s="26" t="s">
        <v>77</v>
      </c>
      <c r="F47" s="27">
        <v>48</v>
      </c>
      <c r="G47" s="28" t="s">
        <v>97</v>
      </c>
      <c r="H47" s="28"/>
      <c r="I47" s="29"/>
    </row>
    <row r="48" spans="1:9" ht="45" x14ac:dyDescent="0.25">
      <c r="A48" s="33">
        <v>1001</v>
      </c>
      <c r="B48" s="34" t="s">
        <v>98</v>
      </c>
      <c r="C48" s="24" t="s">
        <v>185</v>
      </c>
      <c r="D48" s="25" t="s">
        <v>25</v>
      </c>
      <c r="E48" s="38" t="s">
        <v>100</v>
      </c>
      <c r="F48" s="27">
        <v>24.24</v>
      </c>
      <c r="G48" s="28" t="s">
        <v>99</v>
      </c>
      <c r="H48" s="28"/>
      <c r="I48" s="29"/>
    </row>
    <row r="49" spans="1:9" ht="45" x14ac:dyDescent="0.25">
      <c r="A49" s="33">
        <v>1002</v>
      </c>
      <c r="B49" s="34" t="s">
        <v>101</v>
      </c>
      <c r="C49" s="24" t="s">
        <v>201</v>
      </c>
      <c r="D49" s="24" t="s">
        <v>51</v>
      </c>
      <c r="E49" s="35" t="s">
        <v>65</v>
      </c>
      <c r="F49" s="31">
        <v>36</v>
      </c>
      <c r="G49" s="32" t="s">
        <v>102</v>
      </c>
      <c r="H49" s="32" t="s">
        <v>228</v>
      </c>
      <c r="I49" s="29"/>
    </row>
    <row r="50" spans="1:9" ht="45" x14ac:dyDescent="0.25">
      <c r="A50" s="33">
        <v>1003</v>
      </c>
      <c r="B50" s="34" t="s">
        <v>103</v>
      </c>
      <c r="C50" s="24" t="s">
        <v>186</v>
      </c>
      <c r="D50" s="25" t="s">
        <v>25</v>
      </c>
      <c r="E50" s="26" t="s">
        <v>58</v>
      </c>
      <c r="F50" s="27">
        <v>42</v>
      </c>
      <c r="G50" s="32" t="s">
        <v>104</v>
      </c>
      <c r="H50" s="28" t="s">
        <v>239</v>
      </c>
      <c r="I50" s="29"/>
    </row>
    <row r="51" spans="1:9" ht="45" x14ac:dyDescent="0.25">
      <c r="A51" s="33">
        <v>1004</v>
      </c>
      <c r="B51" s="34" t="s">
        <v>105</v>
      </c>
      <c r="C51" s="24" t="s">
        <v>187</v>
      </c>
      <c r="D51" s="25" t="s">
        <v>25</v>
      </c>
      <c r="E51" s="26" t="s">
        <v>48</v>
      </c>
      <c r="F51" s="27">
        <v>25.81</v>
      </c>
      <c r="G51" s="32" t="s">
        <v>106</v>
      </c>
      <c r="H51" s="28" t="s">
        <v>249</v>
      </c>
      <c r="I51" s="29"/>
    </row>
    <row r="52" spans="1:9" ht="45" x14ac:dyDescent="0.25">
      <c r="A52" s="33">
        <v>1005</v>
      </c>
      <c r="B52" s="34" t="s">
        <v>107</v>
      </c>
      <c r="C52" s="24" t="s">
        <v>188</v>
      </c>
      <c r="D52" s="25" t="s">
        <v>25</v>
      </c>
      <c r="E52" s="26" t="s">
        <v>58</v>
      </c>
      <c r="F52" s="27">
        <v>31.05</v>
      </c>
      <c r="G52" s="32" t="s">
        <v>108</v>
      </c>
      <c r="H52" s="28"/>
      <c r="I52" s="29"/>
    </row>
    <row r="53" spans="1:9" ht="45" x14ac:dyDescent="0.25">
      <c r="A53" s="33">
        <v>1006</v>
      </c>
      <c r="B53" s="34" t="s">
        <v>231</v>
      </c>
      <c r="C53" s="24" t="s">
        <v>232</v>
      </c>
      <c r="D53" s="25" t="s">
        <v>25</v>
      </c>
      <c r="E53" s="26" t="s">
        <v>65</v>
      </c>
      <c r="F53" s="27">
        <v>15</v>
      </c>
      <c r="G53" s="28" t="s">
        <v>109</v>
      </c>
      <c r="H53" s="28" t="s">
        <v>229</v>
      </c>
      <c r="I53" s="39" t="s">
        <v>230</v>
      </c>
    </row>
    <row r="54" spans="1:9" ht="45" x14ac:dyDescent="0.25">
      <c r="A54" s="33">
        <v>1007</v>
      </c>
      <c r="B54" s="34" t="s">
        <v>110</v>
      </c>
      <c r="C54" s="24" t="s">
        <v>189</v>
      </c>
      <c r="D54" s="25" t="s">
        <v>25</v>
      </c>
      <c r="E54" s="26" t="s">
        <v>58</v>
      </c>
      <c r="F54" s="27">
        <v>70</v>
      </c>
      <c r="G54" s="28" t="s">
        <v>111</v>
      </c>
      <c r="H54" s="28"/>
      <c r="I54" s="29"/>
    </row>
    <row r="55" spans="1:9" ht="45" x14ac:dyDescent="0.25">
      <c r="A55" s="33">
        <v>1008</v>
      </c>
      <c r="B55" s="34" t="s">
        <v>220</v>
      </c>
      <c r="C55" s="24" t="s">
        <v>221</v>
      </c>
      <c r="D55" s="25" t="s">
        <v>51</v>
      </c>
      <c r="E55" s="26" t="s">
        <v>65</v>
      </c>
      <c r="F55" s="27">
        <v>30</v>
      </c>
      <c r="G55" s="28"/>
      <c r="H55" s="28" t="s">
        <v>222</v>
      </c>
      <c r="I55" s="29"/>
    </row>
    <row r="56" spans="1:9" ht="45" x14ac:dyDescent="0.25">
      <c r="A56" s="33">
        <v>1009</v>
      </c>
      <c r="B56" s="34" t="s">
        <v>234</v>
      </c>
      <c r="C56" s="24" t="s">
        <v>235</v>
      </c>
      <c r="D56" s="25" t="s">
        <v>25</v>
      </c>
      <c r="E56" s="26" t="s">
        <v>48</v>
      </c>
      <c r="F56" s="27">
        <v>22.25</v>
      </c>
      <c r="G56" s="28" t="s">
        <v>112</v>
      </c>
      <c r="H56" s="28" t="s">
        <v>236</v>
      </c>
      <c r="I56" s="29"/>
    </row>
    <row r="57" spans="1:9" ht="45" x14ac:dyDescent="0.25">
      <c r="A57" s="33">
        <v>1010</v>
      </c>
      <c r="B57" s="34" t="s">
        <v>113</v>
      </c>
      <c r="C57" s="24" t="s">
        <v>190</v>
      </c>
      <c r="D57" s="25" t="s">
        <v>25</v>
      </c>
      <c r="E57" s="38" t="s">
        <v>115</v>
      </c>
      <c r="F57" s="27">
        <v>12</v>
      </c>
      <c r="G57" s="28" t="s">
        <v>114</v>
      </c>
      <c r="H57" s="28" t="s">
        <v>252</v>
      </c>
      <c r="I57" s="29"/>
    </row>
    <row r="58" spans="1:9" ht="45" x14ac:dyDescent="0.25">
      <c r="A58" s="33">
        <v>1011</v>
      </c>
      <c r="B58" s="34" t="s">
        <v>225</v>
      </c>
      <c r="C58" s="24" t="s">
        <v>226</v>
      </c>
      <c r="D58" s="25" t="s">
        <v>25</v>
      </c>
      <c r="E58" s="26">
        <v>42768</v>
      </c>
      <c r="F58" s="27">
        <v>8</v>
      </c>
      <c r="G58" s="28"/>
      <c r="H58" s="28"/>
      <c r="I58" s="29"/>
    </row>
    <row r="59" spans="1:9" ht="45" x14ac:dyDescent="0.25">
      <c r="A59" s="33">
        <v>1012</v>
      </c>
      <c r="B59" s="34" t="s">
        <v>250</v>
      </c>
      <c r="C59" s="24" t="s">
        <v>251</v>
      </c>
      <c r="D59" s="25" t="s">
        <v>25</v>
      </c>
      <c r="E59" s="38" t="s">
        <v>115</v>
      </c>
      <c r="F59" s="27">
        <v>48</v>
      </c>
      <c r="G59" s="28" t="s">
        <v>116</v>
      </c>
      <c r="H59" s="28"/>
      <c r="I59" s="29"/>
    </row>
    <row r="60" spans="1:9" ht="45" x14ac:dyDescent="0.25">
      <c r="A60" s="33">
        <v>1013</v>
      </c>
      <c r="B60" s="34" t="s">
        <v>139</v>
      </c>
      <c r="C60" s="24" t="s">
        <v>191</v>
      </c>
      <c r="D60" s="25" t="s">
        <v>25</v>
      </c>
      <c r="E60" s="26" t="s">
        <v>58</v>
      </c>
      <c r="F60" s="27">
        <v>28.28</v>
      </c>
      <c r="G60" s="36" t="s">
        <v>243</v>
      </c>
      <c r="H60" s="36" t="s">
        <v>258</v>
      </c>
      <c r="I60" s="29"/>
    </row>
    <row r="61" spans="1:9" ht="45" x14ac:dyDescent="0.25">
      <c r="A61" s="33">
        <v>1015</v>
      </c>
      <c r="B61" s="34" t="s">
        <v>117</v>
      </c>
      <c r="C61" s="24" t="s">
        <v>192</v>
      </c>
      <c r="D61" s="25" t="s">
        <v>25</v>
      </c>
      <c r="E61" s="38" t="s">
        <v>58</v>
      </c>
      <c r="F61" s="27">
        <v>44.88</v>
      </c>
      <c r="G61" s="28" t="s">
        <v>118</v>
      </c>
      <c r="H61" s="28" t="s">
        <v>240</v>
      </c>
      <c r="I61" s="29"/>
    </row>
    <row r="62" spans="1:9" ht="45" x14ac:dyDescent="0.25">
      <c r="A62" s="33">
        <v>1016</v>
      </c>
      <c r="B62" s="34" t="s">
        <v>119</v>
      </c>
      <c r="C62" s="24" t="s">
        <v>193</v>
      </c>
      <c r="D62" s="25" t="s">
        <v>25</v>
      </c>
      <c r="E62" s="26" t="s">
        <v>58</v>
      </c>
      <c r="F62" s="27">
        <v>50</v>
      </c>
      <c r="G62" s="28" t="s">
        <v>120</v>
      </c>
      <c r="H62" s="28" t="s">
        <v>247</v>
      </c>
      <c r="I62" s="29"/>
    </row>
    <row r="63" spans="1:9" ht="45" x14ac:dyDescent="0.25">
      <c r="A63" s="33">
        <v>1017</v>
      </c>
      <c r="B63" s="34" t="s">
        <v>121</v>
      </c>
      <c r="C63" s="24" t="s">
        <v>194</v>
      </c>
      <c r="D63" s="25" t="s">
        <v>25</v>
      </c>
      <c r="E63" s="26" t="s">
        <v>48</v>
      </c>
      <c r="F63" s="27">
        <v>44.37</v>
      </c>
      <c r="G63" s="28" t="s">
        <v>122</v>
      </c>
      <c r="H63" s="28" t="s">
        <v>248</v>
      </c>
      <c r="I63" s="29"/>
    </row>
  </sheetData>
  <mergeCells count="20">
    <mergeCell ref="A2:A7"/>
    <mergeCell ref="B8:B9"/>
    <mergeCell ref="A8:A9"/>
    <mergeCell ref="A10:A14"/>
    <mergeCell ref="B10:B14"/>
    <mergeCell ref="A34:A36"/>
    <mergeCell ref="B42:B43"/>
    <mergeCell ref="A42:A43"/>
    <mergeCell ref="B44:B47"/>
    <mergeCell ref="A44:A47"/>
    <mergeCell ref="A15:A17"/>
    <mergeCell ref="B15:B17"/>
    <mergeCell ref="A28:A33"/>
    <mergeCell ref="B28:B33"/>
    <mergeCell ref="H2:H7"/>
    <mergeCell ref="H8:H9"/>
    <mergeCell ref="H10:H14"/>
    <mergeCell ref="H15:H17"/>
    <mergeCell ref="B34:B36"/>
    <mergeCell ref="B2:B7"/>
  </mergeCells>
  <dataValidations count="1">
    <dataValidation type="list" allowBlank="1" showInputMessage="1" showErrorMessage="1" sqref="C2:C63">
      <formula1>$C$2:$C$63</formula1>
    </dataValidation>
  </dataValidations>
  <hyperlinks>
    <hyperlink ref="I53" r:id="rId1"/>
  </hyperlinks>
  <pageMargins left="0.70866141732283472" right="0.70866141732283472" top="0.74803149606299213" bottom="0.74803149606299213" header="0.31496062992125984" footer="0.31496062992125984"/>
  <pageSetup scale="49" fitToHeight="3" orientation="portrait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B65"/>
  <sheetViews>
    <sheetView topLeftCell="A49" workbookViewId="0">
      <selection activeCell="B65" sqref="B65"/>
    </sheetView>
  </sheetViews>
  <sheetFormatPr baseColWidth="10" defaultRowHeight="15" x14ac:dyDescent="0.25"/>
  <cols>
    <col min="1" max="1" width="39.28515625" style="8" bestFit="1" customWidth="1"/>
    <col min="2" max="2" width="10.42578125" style="14" bestFit="1" customWidth="1"/>
    <col min="3" max="22" width="3.7109375" customWidth="1"/>
    <col min="23" max="23" width="8.140625" bestFit="1" customWidth="1"/>
    <col min="24" max="24" width="8" bestFit="1" customWidth="1"/>
    <col min="25" max="25" width="6.140625" bestFit="1" customWidth="1"/>
    <col min="26" max="26" width="11.42578125" style="14"/>
  </cols>
  <sheetData>
    <row r="1" spans="1:26" x14ac:dyDescent="0.25">
      <c r="A1" s="8" t="s">
        <v>300</v>
      </c>
      <c r="C1" s="162" t="s">
        <v>262</v>
      </c>
      <c r="D1" s="163"/>
      <c r="E1" s="163"/>
      <c r="F1" s="163"/>
      <c r="G1" s="164"/>
      <c r="H1" s="162" t="s">
        <v>263</v>
      </c>
      <c r="I1" s="163"/>
      <c r="J1" s="163"/>
      <c r="K1" s="163"/>
      <c r="L1" s="164"/>
      <c r="M1" s="162" t="s">
        <v>269</v>
      </c>
      <c r="N1" s="163"/>
      <c r="O1" s="163"/>
      <c r="P1" s="163"/>
      <c r="Q1" s="164"/>
      <c r="R1" s="162" t="s">
        <v>270</v>
      </c>
      <c r="S1" s="163"/>
      <c r="T1" s="163"/>
      <c r="U1" s="163"/>
      <c r="V1" s="164"/>
      <c r="W1" s="165" t="s">
        <v>137</v>
      </c>
      <c r="X1" s="166" t="s">
        <v>299</v>
      </c>
      <c r="Y1" s="166" t="s">
        <v>195</v>
      </c>
      <c r="Z1" s="173" t="s">
        <v>15</v>
      </c>
    </row>
    <row r="2" spans="1:26" x14ac:dyDescent="0.25">
      <c r="A2" s="19" t="s">
        <v>17</v>
      </c>
      <c r="B2" s="125" t="s">
        <v>264</v>
      </c>
      <c r="C2" s="130" t="s">
        <v>265</v>
      </c>
      <c r="D2" s="29" t="s">
        <v>266</v>
      </c>
      <c r="E2" s="29" t="s">
        <v>266</v>
      </c>
      <c r="F2" s="29" t="s">
        <v>267</v>
      </c>
      <c r="G2" s="131" t="s">
        <v>268</v>
      </c>
      <c r="H2" s="130" t="s">
        <v>265</v>
      </c>
      <c r="I2" s="29" t="s">
        <v>266</v>
      </c>
      <c r="J2" s="29" t="s">
        <v>266</v>
      </c>
      <c r="K2" s="29" t="s">
        <v>267</v>
      </c>
      <c r="L2" s="131" t="s">
        <v>268</v>
      </c>
      <c r="M2" s="130" t="s">
        <v>265</v>
      </c>
      <c r="N2" s="29" t="s">
        <v>266</v>
      </c>
      <c r="O2" s="29" t="s">
        <v>266</v>
      </c>
      <c r="P2" s="29" t="s">
        <v>267</v>
      </c>
      <c r="Q2" s="131" t="s">
        <v>268</v>
      </c>
      <c r="R2" s="130" t="s">
        <v>265</v>
      </c>
      <c r="S2" s="29" t="s">
        <v>266</v>
      </c>
      <c r="T2" s="29" t="s">
        <v>266</v>
      </c>
      <c r="U2" s="29" t="s">
        <v>267</v>
      </c>
      <c r="V2" s="131" t="s">
        <v>268</v>
      </c>
      <c r="W2" s="165"/>
      <c r="X2" s="166"/>
      <c r="Y2" s="166"/>
      <c r="Z2" s="173"/>
    </row>
    <row r="3" spans="1:26" x14ac:dyDescent="0.25">
      <c r="A3" s="24" t="s">
        <v>142</v>
      </c>
      <c r="B3" s="126" t="s">
        <v>14</v>
      </c>
      <c r="C3" s="130"/>
      <c r="D3" s="29"/>
      <c r="E3" s="29"/>
      <c r="F3" s="29"/>
      <c r="G3" s="131"/>
      <c r="H3" s="130"/>
      <c r="I3" s="29"/>
      <c r="J3" s="29"/>
      <c r="K3" s="29"/>
      <c r="L3" s="131"/>
      <c r="M3" s="130"/>
      <c r="N3" s="29"/>
      <c r="O3" s="29"/>
      <c r="P3" s="29"/>
      <c r="Q3" s="131"/>
      <c r="R3" s="130"/>
      <c r="S3" s="29"/>
      <c r="T3" s="29"/>
      <c r="U3" s="29"/>
      <c r="V3" s="131"/>
      <c r="W3" s="167" t="s">
        <v>301</v>
      </c>
      <c r="X3" s="170"/>
      <c r="Y3" s="170"/>
      <c r="Z3" s="158">
        <v>101</v>
      </c>
    </row>
    <row r="4" spans="1:26" x14ac:dyDescent="0.25">
      <c r="A4" s="24" t="s">
        <v>143</v>
      </c>
      <c r="B4" s="127" t="s">
        <v>14</v>
      </c>
      <c r="C4" s="130"/>
      <c r="D4" s="29"/>
      <c r="E4" s="29"/>
      <c r="F4" s="29"/>
      <c r="G4" s="131"/>
      <c r="H4" s="130"/>
      <c r="I4" s="29"/>
      <c r="J4" s="29"/>
      <c r="K4" s="29"/>
      <c r="L4" s="131"/>
      <c r="M4" s="130"/>
      <c r="N4" s="29"/>
      <c r="O4" s="29"/>
      <c r="P4" s="29"/>
      <c r="Q4" s="131"/>
      <c r="R4" s="130"/>
      <c r="S4" s="29"/>
      <c r="T4" s="29"/>
      <c r="U4" s="29"/>
      <c r="V4" s="131"/>
      <c r="W4" s="168"/>
      <c r="X4" s="171"/>
      <c r="Y4" s="171"/>
      <c r="Z4" s="158"/>
    </row>
    <row r="5" spans="1:26" x14ac:dyDescent="0.25">
      <c r="A5" s="24" t="s">
        <v>144</v>
      </c>
      <c r="B5" s="126" t="s">
        <v>14</v>
      </c>
      <c r="C5" s="130"/>
      <c r="D5" s="29"/>
      <c r="E5" s="29"/>
      <c r="F5" s="29"/>
      <c r="G5" s="131"/>
      <c r="H5" s="130"/>
      <c r="I5" s="29"/>
      <c r="J5" s="29"/>
      <c r="K5" s="29"/>
      <c r="L5" s="131"/>
      <c r="M5" s="130"/>
      <c r="N5" s="29"/>
      <c r="O5" s="29"/>
      <c r="P5" s="29"/>
      <c r="Q5" s="131"/>
      <c r="R5" s="130"/>
      <c r="S5" s="29"/>
      <c r="T5" s="29"/>
      <c r="U5" s="29"/>
      <c r="V5" s="131"/>
      <c r="W5" s="168"/>
      <c r="X5" s="171"/>
      <c r="Y5" s="171"/>
      <c r="Z5" s="158"/>
    </row>
    <row r="6" spans="1:26" x14ac:dyDescent="0.25">
      <c r="A6" s="24" t="s">
        <v>145</v>
      </c>
      <c r="B6" s="127" t="s">
        <v>14</v>
      </c>
      <c r="C6" s="130"/>
      <c r="D6" s="29"/>
      <c r="E6" s="29"/>
      <c r="F6" s="29"/>
      <c r="G6" s="131"/>
      <c r="H6" s="130"/>
      <c r="I6" s="29"/>
      <c r="J6" s="29"/>
      <c r="K6" s="29"/>
      <c r="L6" s="131"/>
      <c r="M6" s="130"/>
      <c r="N6" s="29"/>
      <c r="O6" s="29"/>
      <c r="P6" s="29"/>
      <c r="Q6" s="131"/>
      <c r="R6" s="130"/>
      <c r="S6" s="29"/>
      <c r="T6" s="29"/>
      <c r="U6" s="29"/>
      <c r="V6" s="131"/>
      <c r="W6" s="168"/>
      <c r="X6" s="171"/>
      <c r="Y6" s="171"/>
      <c r="Z6" s="158"/>
    </row>
    <row r="7" spans="1:26" x14ac:dyDescent="0.25">
      <c r="A7" s="24" t="s">
        <v>146</v>
      </c>
      <c r="B7" s="126" t="s">
        <v>14</v>
      </c>
      <c r="C7" s="130"/>
      <c r="D7" s="29"/>
      <c r="E7" s="29"/>
      <c r="F7" s="29"/>
      <c r="G7" s="131"/>
      <c r="H7" s="130"/>
      <c r="I7" s="29"/>
      <c r="J7" s="29"/>
      <c r="K7" s="29"/>
      <c r="L7" s="131"/>
      <c r="M7" s="130"/>
      <c r="N7" s="29"/>
      <c r="O7" s="29"/>
      <c r="P7" s="29"/>
      <c r="Q7" s="131"/>
      <c r="R7" s="130"/>
      <c r="S7" s="29"/>
      <c r="T7" s="29"/>
      <c r="U7" s="29"/>
      <c r="V7" s="131"/>
      <c r="W7" s="168"/>
      <c r="X7" s="171"/>
      <c r="Y7" s="171"/>
      <c r="Z7" s="158"/>
    </row>
    <row r="8" spans="1:26" x14ac:dyDescent="0.25">
      <c r="A8" s="24" t="s">
        <v>147</v>
      </c>
      <c r="B8" s="127" t="s">
        <v>14</v>
      </c>
      <c r="C8" s="130"/>
      <c r="D8" s="29"/>
      <c r="E8" s="29"/>
      <c r="F8" s="29"/>
      <c r="G8" s="131"/>
      <c r="H8" s="130"/>
      <c r="I8" s="29"/>
      <c r="J8" s="29"/>
      <c r="K8" s="29"/>
      <c r="L8" s="131"/>
      <c r="M8" s="130"/>
      <c r="N8" s="29"/>
      <c r="O8" s="29"/>
      <c r="P8" s="29"/>
      <c r="Q8" s="131"/>
      <c r="R8" s="130"/>
      <c r="S8" s="29"/>
      <c r="T8" s="29"/>
      <c r="U8" s="29"/>
      <c r="V8" s="131"/>
      <c r="W8" s="169"/>
      <c r="X8" s="172"/>
      <c r="Y8" s="172"/>
      <c r="Z8" s="158"/>
    </row>
    <row r="9" spans="1:26" x14ac:dyDescent="0.25">
      <c r="A9" s="24" t="s">
        <v>148</v>
      </c>
      <c r="B9" s="126" t="s">
        <v>14</v>
      </c>
      <c r="C9" s="130"/>
      <c r="D9" s="29"/>
      <c r="E9" s="29"/>
      <c r="F9" s="29"/>
      <c r="G9" s="131"/>
      <c r="H9" s="130"/>
      <c r="I9" s="29"/>
      <c r="J9" s="29"/>
      <c r="K9" s="29"/>
      <c r="L9" s="131"/>
      <c r="M9" s="130"/>
      <c r="N9" s="29"/>
      <c r="O9" s="29"/>
      <c r="P9" s="29"/>
      <c r="Q9" s="131"/>
      <c r="R9" s="130"/>
      <c r="S9" s="29"/>
      <c r="T9" s="29"/>
      <c r="U9" s="29"/>
      <c r="V9" s="131"/>
      <c r="W9" s="167" t="s">
        <v>301</v>
      </c>
      <c r="X9" s="170"/>
      <c r="Y9" s="170"/>
      <c r="Z9" s="158">
        <v>102</v>
      </c>
    </row>
    <row r="10" spans="1:26" x14ac:dyDescent="0.25">
      <c r="A10" s="24" t="s">
        <v>149</v>
      </c>
      <c r="B10" s="127" t="s">
        <v>14</v>
      </c>
      <c r="C10" s="130"/>
      <c r="D10" s="29"/>
      <c r="E10" s="29"/>
      <c r="F10" s="29"/>
      <c r="G10" s="131"/>
      <c r="H10" s="130"/>
      <c r="I10" s="29"/>
      <c r="J10" s="29"/>
      <c r="K10" s="29"/>
      <c r="L10" s="131"/>
      <c r="M10" s="130"/>
      <c r="N10" s="29"/>
      <c r="O10" s="29"/>
      <c r="P10" s="29"/>
      <c r="Q10" s="131"/>
      <c r="R10" s="130"/>
      <c r="S10" s="29"/>
      <c r="T10" s="29"/>
      <c r="U10" s="29"/>
      <c r="V10" s="131"/>
      <c r="W10" s="169"/>
      <c r="X10" s="172"/>
      <c r="Y10" s="172"/>
      <c r="Z10" s="158"/>
    </row>
    <row r="11" spans="1:26" x14ac:dyDescent="0.25">
      <c r="A11" s="24" t="s">
        <v>150</v>
      </c>
      <c r="B11" s="126" t="s">
        <v>14</v>
      </c>
      <c r="C11" s="130"/>
      <c r="D11" s="29"/>
      <c r="E11" s="29"/>
      <c r="F11" s="29"/>
      <c r="G11" s="131"/>
      <c r="H11" s="130"/>
      <c r="I11" s="29"/>
      <c r="J11" s="29"/>
      <c r="K11" s="29"/>
      <c r="L11" s="131"/>
      <c r="M11" s="130"/>
      <c r="N11" s="29"/>
      <c r="O11" s="29"/>
      <c r="P11" s="29"/>
      <c r="Q11" s="131"/>
      <c r="R11" s="130"/>
      <c r="S11" s="29"/>
      <c r="T11" s="29"/>
      <c r="U11" s="29"/>
      <c r="V11" s="131"/>
      <c r="W11" s="167" t="s">
        <v>301</v>
      </c>
      <c r="X11" s="170"/>
      <c r="Y11" s="170"/>
      <c r="Z11" s="158">
        <v>103</v>
      </c>
    </row>
    <row r="12" spans="1:26" x14ac:dyDescent="0.25">
      <c r="A12" s="24" t="s">
        <v>151</v>
      </c>
      <c r="B12" s="127" t="s">
        <v>14</v>
      </c>
      <c r="C12" s="130"/>
      <c r="D12" s="29"/>
      <c r="E12" s="29"/>
      <c r="F12" s="29"/>
      <c r="G12" s="131"/>
      <c r="H12" s="130"/>
      <c r="I12" s="29"/>
      <c r="J12" s="29"/>
      <c r="K12" s="29"/>
      <c r="L12" s="131"/>
      <c r="M12" s="130"/>
      <c r="N12" s="29"/>
      <c r="O12" s="29"/>
      <c r="P12" s="29"/>
      <c r="Q12" s="131"/>
      <c r="R12" s="130"/>
      <c r="S12" s="29"/>
      <c r="T12" s="29"/>
      <c r="U12" s="29"/>
      <c r="V12" s="131"/>
      <c r="W12" s="168"/>
      <c r="X12" s="171"/>
      <c r="Y12" s="171"/>
      <c r="Z12" s="158"/>
    </row>
    <row r="13" spans="1:26" x14ac:dyDescent="0.25">
      <c r="A13" s="24" t="s">
        <v>152</v>
      </c>
      <c r="B13" s="126" t="s">
        <v>14</v>
      </c>
      <c r="C13" s="130"/>
      <c r="D13" s="29"/>
      <c r="E13" s="29"/>
      <c r="F13" s="29"/>
      <c r="G13" s="131"/>
      <c r="H13" s="130"/>
      <c r="I13" s="29"/>
      <c r="J13" s="29"/>
      <c r="K13" s="29"/>
      <c r="L13" s="131"/>
      <c r="M13" s="130"/>
      <c r="N13" s="29"/>
      <c r="O13" s="29"/>
      <c r="P13" s="29"/>
      <c r="Q13" s="131"/>
      <c r="R13" s="130"/>
      <c r="S13" s="29"/>
      <c r="T13" s="29"/>
      <c r="U13" s="29"/>
      <c r="V13" s="131"/>
      <c r="W13" s="168"/>
      <c r="X13" s="171"/>
      <c r="Y13" s="171"/>
      <c r="Z13" s="158"/>
    </row>
    <row r="14" spans="1:26" x14ac:dyDescent="0.25">
      <c r="A14" s="24" t="s">
        <v>153</v>
      </c>
      <c r="B14" s="127" t="s">
        <v>14</v>
      </c>
      <c r="C14" s="130"/>
      <c r="D14" s="29"/>
      <c r="E14" s="29"/>
      <c r="F14" s="29"/>
      <c r="G14" s="131"/>
      <c r="H14" s="130"/>
      <c r="I14" s="29"/>
      <c r="J14" s="29"/>
      <c r="K14" s="29"/>
      <c r="L14" s="131"/>
      <c r="M14" s="130"/>
      <c r="N14" s="29"/>
      <c r="O14" s="29"/>
      <c r="P14" s="29"/>
      <c r="Q14" s="131"/>
      <c r="R14" s="130"/>
      <c r="S14" s="29"/>
      <c r="T14" s="29"/>
      <c r="U14" s="29"/>
      <c r="V14" s="131"/>
      <c r="W14" s="168"/>
      <c r="X14" s="171"/>
      <c r="Y14" s="171"/>
      <c r="Z14" s="158"/>
    </row>
    <row r="15" spans="1:26" x14ac:dyDescent="0.25">
      <c r="A15" s="24" t="s">
        <v>154</v>
      </c>
      <c r="B15" s="126" t="s">
        <v>14</v>
      </c>
      <c r="C15" s="130"/>
      <c r="D15" s="29"/>
      <c r="E15" s="29"/>
      <c r="F15" s="29"/>
      <c r="G15" s="131"/>
      <c r="H15" s="130"/>
      <c r="I15" s="29"/>
      <c r="J15" s="29"/>
      <c r="K15" s="29"/>
      <c r="L15" s="131"/>
      <c r="M15" s="130"/>
      <c r="N15" s="29"/>
      <c r="O15" s="29"/>
      <c r="P15" s="29"/>
      <c r="Q15" s="131"/>
      <c r="R15" s="130"/>
      <c r="S15" s="29"/>
      <c r="T15" s="29"/>
      <c r="U15" s="29"/>
      <c r="V15" s="131"/>
      <c r="W15" s="169"/>
      <c r="X15" s="172"/>
      <c r="Y15" s="172"/>
      <c r="Z15" s="158"/>
    </row>
    <row r="16" spans="1:26" x14ac:dyDescent="0.25">
      <c r="A16" s="24" t="s">
        <v>155</v>
      </c>
      <c r="B16" s="126" t="s">
        <v>14</v>
      </c>
      <c r="C16" s="130"/>
      <c r="D16" s="29"/>
      <c r="E16" s="29"/>
      <c r="F16" s="29"/>
      <c r="G16" s="131"/>
      <c r="H16" s="130"/>
      <c r="I16" s="29"/>
      <c r="J16" s="29"/>
      <c r="K16" s="29"/>
      <c r="L16" s="131"/>
      <c r="M16" s="130"/>
      <c r="N16" s="29"/>
      <c r="O16" s="29"/>
      <c r="P16" s="29"/>
      <c r="Q16" s="131"/>
      <c r="R16" s="130"/>
      <c r="S16" s="29"/>
      <c r="T16" s="29"/>
      <c r="U16" s="29"/>
      <c r="V16" s="131"/>
      <c r="W16" s="167" t="s">
        <v>301</v>
      </c>
      <c r="X16" s="170"/>
      <c r="Y16" s="170"/>
      <c r="Z16" s="158">
        <v>104</v>
      </c>
    </row>
    <row r="17" spans="1:26" x14ac:dyDescent="0.25">
      <c r="A17" s="24" t="s">
        <v>156</v>
      </c>
      <c r="B17" s="127" t="s">
        <v>14</v>
      </c>
      <c r="C17" s="130"/>
      <c r="D17" s="29"/>
      <c r="E17" s="29"/>
      <c r="F17" s="29"/>
      <c r="G17" s="131"/>
      <c r="H17" s="130"/>
      <c r="I17" s="29"/>
      <c r="J17" s="29"/>
      <c r="K17" s="29"/>
      <c r="L17" s="131"/>
      <c r="M17" s="130"/>
      <c r="N17" s="29"/>
      <c r="O17" s="29"/>
      <c r="P17" s="29"/>
      <c r="Q17" s="131"/>
      <c r="R17" s="130"/>
      <c r="S17" s="29"/>
      <c r="T17" s="29"/>
      <c r="U17" s="29"/>
      <c r="V17" s="131"/>
      <c r="W17" s="168"/>
      <c r="X17" s="171"/>
      <c r="Y17" s="171"/>
      <c r="Z17" s="158"/>
    </row>
    <row r="18" spans="1:26" x14ac:dyDescent="0.25">
      <c r="A18" s="24" t="s">
        <v>157</v>
      </c>
      <c r="B18" s="126" t="s">
        <v>14</v>
      </c>
      <c r="C18" s="130"/>
      <c r="D18" s="29"/>
      <c r="E18" s="29"/>
      <c r="F18" s="29"/>
      <c r="G18" s="131"/>
      <c r="H18" s="130"/>
      <c r="I18" s="29"/>
      <c r="J18" s="29"/>
      <c r="K18" s="29"/>
      <c r="L18" s="131"/>
      <c r="M18" s="130"/>
      <c r="N18" s="29"/>
      <c r="O18" s="29"/>
      <c r="P18" s="29"/>
      <c r="Q18" s="131"/>
      <c r="R18" s="130"/>
      <c r="S18" s="29"/>
      <c r="T18" s="29"/>
      <c r="U18" s="29"/>
      <c r="V18" s="131"/>
      <c r="W18" s="169"/>
      <c r="X18" s="172"/>
      <c r="Y18" s="172"/>
      <c r="Z18" s="158"/>
    </row>
    <row r="19" spans="1:26" x14ac:dyDescent="0.25">
      <c r="A19" s="24" t="s">
        <v>158</v>
      </c>
      <c r="B19" s="128" t="s">
        <v>48</v>
      </c>
      <c r="C19" s="130"/>
      <c r="D19" s="29"/>
      <c r="E19" s="29"/>
      <c r="F19" s="29"/>
      <c r="G19" s="131"/>
      <c r="H19" s="130"/>
      <c r="I19" s="29"/>
      <c r="J19" s="29"/>
      <c r="K19" s="29"/>
      <c r="L19" s="131"/>
      <c r="M19" s="130"/>
      <c r="N19" s="29"/>
      <c r="O19" s="29"/>
      <c r="P19" s="29"/>
      <c r="Q19" s="131"/>
      <c r="R19" s="130"/>
      <c r="S19" s="29"/>
      <c r="T19" s="29"/>
      <c r="U19" s="29"/>
      <c r="V19" s="131"/>
      <c r="W19" s="132" t="s">
        <v>301</v>
      </c>
      <c r="X19" s="41"/>
      <c r="Y19" s="41"/>
      <c r="Z19" s="41">
        <v>201</v>
      </c>
    </row>
    <row r="20" spans="1:26" x14ac:dyDescent="0.25">
      <c r="A20" s="24" t="s">
        <v>159</v>
      </c>
      <c r="B20" s="126" t="s">
        <v>48</v>
      </c>
      <c r="C20" s="130"/>
      <c r="D20" s="29"/>
      <c r="E20" s="29"/>
      <c r="F20" s="29"/>
      <c r="G20" s="131"/>
      <c r="H20" s="130"/>
      <c r="I20" s="29"/>
      <c r="J20" s="29"/>
      <c r="K20" s="29"/>
      <c r="L20" s="131"/>
      <c r="M20" s="130"/>
      <c r="N20" s="29"/>
      <c r="O20" s="29"/>
      <c r="P20" s="29"/>
      <c r="Q20" s="131"/>
      <c r="R20" s="130"/>
      <c r="S20" s="29"/>
      <c r="T20" s="29"/>
      <c r="U20" s="29"/>
      <c r="V20" s="131"/>
      <c r="W20" s="132" t="s">
        <v>301</v>
      </c>
      <c r="X20" s="41"/>
      <c r="Y20" s="41"/>
      <c r="Z20" s="41">
        <v>202</v>
      </c>
    </row>
    <row r="21" spans="1:26" x14ac:dyDescent="0.25">
      <c r="A21" s="24" t="s">
        <v>160</v>
      </c>
      <c r="B21" s="126" t="s">
        <v>48</v>
      </c>
      <c r="C21" s="130"/>
      <c r="D21" s="29"/>
      <c r="E21" s="29"/>
      <c r="F21" s="29"/>
      <c r="G21" s="131"/>
      <c r="H21" s="130"/>
      <c r="I21" s="29"/>
      <c r="J21" s="29"/>
      <c r="K21" s="29"/>
      <c r="L21" s="131"/>
      <c r="M21" s="130"/>
      <c r="N21" s="29"/>
      <c r="O21" s="29"/>
      <c r="P21" s="29"/>
      <c r="Q21" s="131"/>
      <c r="R21" s="130"/>
      <c r="S21" s="29"/>
      <c r="T21" s="29"/>
      <c r="U21" s="29"/>
      <c r="V21" s="131"/>
      <c r="W21" s="132" t="s">
        <v>301</v>
      </c>
      <c r="X21" s="41"/>
      <c r="Y21" s="41"/>
      <c r="Z21" s="41">
        <v>203</v>
      </c>
    </row>
    <row r="22" spans="1:26" x14ac:dyDescent="0.25">
      <c r="A22" s="24" t="s">
        <v>161</v>
      </c>
      <c r="B22" s="126" t="s">
        <v>48</v>
      </c>
      <c r="C22" s="130"/>
      <c r="D22" s="29"/>
      <c r="E22" s="29"/>
      <c r="F22" s="29"/>
      <c r="G22" s="131"/>
      <c r="H22" s="130"/>
      <c r="I22" s="29"/>
      <c r="J22" s="29"/>
      <c r="K22" s="29"/>
      <c r="L22" s="131"/>
      <c r="M22" s="130"/>
      <c r="N22" s="29"/>
      <c r="O22" s="29"/>
      <c r="P22" s="29"/>
      <c r="Q22" s="131"/>
      <c r="R22" s="130"/>
      <c r="S22" s="29"/>
      <c r="T22" s="29"/>
      <c r="U22" s="29"/>
      <c r="V22" s="131"/>
      <c r="W22" s="132" t="s">
        <v>301</v>
      </c>
      <c r="X22" s="41"/>
      <c r="Y22" s="41"/>
      <c r="Z22" s="41">
        <v>204</v>
      </c>
    </row>
    <row r="23" spans="1:26" x14ac:dyDescent="0.25">
      <c r="A23" s="24" t="s">
        <v>162</v>
      </c>
      <c r="B23" s="126" t="s">
        <v>58</v>
      </c>
      <c r="C23" s="130"/>
      <c r="D23" s="29"/>
      <c r="E23" s="29"/>
      <c r="F23" s="29"/>
      <c r="G23" s="131"/>
      <c r="H23" s="130"/>
      <c r="I23" s="29"/>
      <c r="J23" s="29"/>
      <c r="K23" s="29"/>
      <c r="L23" s="131"/>
      <c r="M23" s="130"/>
      <c r="N23" s="29"/>
      <c r="O23" s="29"/>
      <c r="P23" s="29"/>
      <c r="Q23" s="131"/>
      <c r="R23" s="130"/>
      <c r="S23" s="29"/>
      <c r="T23" s="29"/>
      <c r="U23" s="29"/>
      <c r="V23" s="131"/>
      <c r="W23" s="132" t="s">
        <v>301</v>
      </c>
      <c r="X23" s="41"/>
      <c r="Y23" s="41"/>
      <c r="Z23" s="41">
        <v>205</v>
      </c>
    </row>
    <row r="24" spans="1:26" x14ac:dyDescent="0.25">
      <c r="A24" s="24" t="s">
        <v>163</v>
      </c>
      <c r="B24" s="126" t="s">
        <v>58</v>
      </c>
      <c r="C24" s="130"/>
      <c r="D24" s="29"/>
      <c r="E24" s="29"/>
      <c r="F24" s="29"/>
      <c r="G24" s="131"/>
      <c r="H24" s="130"/>
      <c r="I24" s="29"/>
      <c r="J24" s="29"/>
      <c r="K24" s="29"/>
      <c r="L24" s="131"/>
      <c r="M24" s="130"/>
      <c r="N24" s="29"/>
      <c r="O24" s="29"/>
      <c r="P24" s="29"/>
      <c r="Q24" s="131"/>
      <c r="R24" s="130"/>
      <c r="S24" s="29"/>
      <c r="T24" s="29"/>
      <c r="U24" s="29"/>
      <c r="V24" s="131"/>
      <c r="W24" s="132" t="s">
        <v>301</v>
      </c>
      <c r="X24" s="41"/>
      <c r="Y24" s="41"/>
      <c r="Z24" s="41">
        <v>206</v>
      </c>
    </row>
    <row r="25" spans="1:26" x14ac:dyDescent="0.25">
      <c r="A25" s="24" t="s">
        <v>164</v>
      </c>
      <c r="B25" s="126" t="s">
        <v>58</v>
      </c>
      <c r="C25" s="130"/>
      <c r="D25" s="29"/>
      <c r="E25" s="29"/>
      <c r="F25" s="29"/>
      <c r="G25" s="131"/>
      <c r="H25" s="130"/>
      <c r="I25" s="29"/>
      <c r="J25" s="29"/>
      <c r="K25" s="29"/>
      <c r="L25" s="131"/>
      <c r="M25" s="130"/>
      <c r="N25" s="29"/>
      <c r="O25" s="29"/>
      <c r="P25" s="29"/>
      <c r="Q25" s="131"/>
      <c r="R25" s="130"/>
      <c r="S25" s="29"/>
      <c r="T25" s="29"/>
      <c r="U25" s="29"/>
      <c r="V25" s="131"/>
      <c r="W25" s="132" t="s">
        <v>301</v>
      </c>
      <c r="X25" s="41"/>
      <c r="Y25" s="41"/>
      <c r="Z25" s="41">
        <v>207</v>
      </c>
    </row>
    <row r="26" spans="1:26" x14ac:dyDescent="0.25">
      <c r="A26" s="24" t="s">
        <v>165</v>
      </c>
      <c r="B26" s="128" t="s">
        <v>65</v>
      </c>
      <c r="C26" s="130"/>
      <c r="D26" s="29"/>
      <c r="E26" s="29"/>
      <c r="F26" s="29"/>
      <c r="G26" s="131"/>
      <c r="H26" s="130"/>
      <c r="I26" s="29"/>
      <c r="J26" s="29"/>
      <c r="K26" s="29"/>
      <c r="L26" s="131"/>
      <c r="M26" s="130"/>
      <c r="N26" s="29"/>
      <c r="O26" s="29"/>
      <c r="P26" s="29"/>
      <c r="Q26" s="131"/>
      <c r="R26" s="130"/>
      <c r="S26" s="29"/>
      <c r="T26" s="29"/>
      <c r="U26" s="29"/>
      <c r="V26" s="131"/>
      <c r="W26" s="132" t="s">
        <v>301</v>
      </c>
      <c r="X26" s="41"/>
      <c r="Y26" s="41"/>
      <c r="Z26" s="41">
        <v>208</v>
      </c>
    </row>
    <row r="27" spans="1:26" x14ac:dyDescent="0.25">
      <c r="A27" s="24" t="s">
        <v>166</v>
      </c>
      <c r="B27" s="126" t="s">
        <v>65</v>
      </c>
      <c r="C27" s="130"/>
      <c r="D27" s="29"/>
      <c r="E27" s="29"/>
      <c r="F27" s="29"/>
      <c r="G27" s="131"/>
      <c r="H27" s="130"/>
      <c r="I27" s="29"/>
      <c r="J27" s="29"/>
      <c r="K27" s="29"/>
      <c r="L27" s="131"/>
      <c r="M27" s="130"/>
      <c r="N27" s="29"/>
      <c r="O27" s="29"/>
      <c r="P27" s="29"/>
      <c r="Q27" s="131"/>
      <c r="R27" s="130"/>
      <c r="S27" s="29"/>
      <c r="T27" s="29"/>
      <c r="U27" s="29"/>
      <c r="V27" s="131"/>
      <c r="W27" s="132" t="s">
        <v>301</v>
      </c>
      <c r="X27" s="41" t="s">
        <v>301</v>
      </c>
      <c r="Y27" s="41"/>
      <c r="Z27" s="41">
        <v>209</v>
      </c>
    </row>
    <row r="28" spans="1:26" x14ac:dyDescent="0.25">
      <c r="A28" s="24" t="s">
        <v>167</v>
      </c>
      <c r="B28" s="126" t="s">
        <v>65</v>
      </c>
      <c r="C28" s="130"/>
      <c r="D28" s="29"/>
      <c r="E28" s="29"/>
      <c r="F28" s="29"/>
      <c r="G28" s="131"/>
      <c r="H28" s="130"/>
      <c r="I28" s="29"/>
      <c r="J28" s="29"/>
      <c r="K28" s="29"/>
      <c r="L28" s="131"/>
      <c r="M28" s="130"/>
      <c r="N28" s="29"/>
      <c r="O28" s="29"/>
      <c r="P28" s="29"/>
      <c r="Q28" s="131"/>
      <c r="R28" s="130"/>
      <c r="S28" s="29"/>
      <c r="T28" s="29"/>
      <c r="U28" s="29"/>
      <c r="V28" s="131"/>
      <c r="W28" s="132" t="s">
        <v>301</v>
      </c>
      <c r="X28" s="41"/>
      <c r="Y28" s="41"/>
      <c r="Z28" s="41">
        <v>210</v>
      </c>
    </row>
    <row r="29" spans="1:26" x14ac:dyDescent="0.25">
      <c r="A29" s="24" t="s">
        <v>168</v>
      </c>
      <c r="B29" s="126" t="s">
        <v>48</v>
      </c>
      <c r="C29" s="130"/>
      <c r="D29" s="29"/>
      <c r="E29" s="29"/>
      <c r="F29" s="29"/>
      <c r="G29" s="131"/>
      <c r="H29" s="130"/>
      <c r="I29" s="29"/>
      <c r="J29" s="29"/>
      <c r="K29" s="29"/>
      <c r="L29" s="131"/>
      <c r="M29" s="130"/>
      <c r="N29" s="29"/>
      <c r="O29" s="29"/>
      <c r="P29" s="29"/>
      <c r="Q29" s="131"/>
      <c r="R29" s="130"/>
      <c r="S29" s="29"/>
      <c r="T29" s="29"/>
      <c r="U29" s="29"/>
      <c r="V29" s="131"/>
      <c r="W29" s="167"/>
      <c r="X29" s="170"/>
      <c r="Y29" s="170"/>
      <c r="Z29" s="170">
        <v>301</v>
      </c>
    </row>
    <row r="30" spans="1:26" x14ac:dyDescent="0.25">
      <c r="A30" s="24" t="s">
        <v>169</v>
      </c>
      <c r="B30" s="126" t="s">
        <v>48</v>
      </c>
      <c r="C30" s="130"/>
      <c r="D30" s="29"/>
      <c r="E30" s="29"/>
      <c r="F30" s="29"/>
      <c r="G30" s="131"/>
      <c r="H30" s="130"/>
      <c r="I30" s="29"/>
      <c r="J30" s="29"/>
      <c r="K30" s="29"/>
      <c r="L30" s="131"/>
      <c r="M30" s="130"/>
      <c r="N30" s="29"/>
      <c r="O30" s="29"/>
      <c r="P30" s="29"/>
      <c r="Q30" s="131"/>
      <c r="R30" s="130"/>
      <c r="S30" s="29"/>
      <c r="T30" s="29"/>
      <c r="U30" s="29"/>
      <c r="V30" s="131"/>
      <c r="W30" s="168"/>
      <c r="X30" s="171"/>
      <c r="Y30" s="171"/>
      <c r="Z30" s="171"/>
    </row>
    <row r="31" spans="1:26" x14ac:dyDescent="0.25">
      <c r="A31" s="24" t="s">
        <v>170</v>
      </c>
      <c r="B31" s="126" t="s">
        <v>48</v>
      </c>
      <c r="C31" s="130"/>
      <c r="D31" s="29"/>
      <c r="E31" s="29"/>
      <c r="F31" s="29"/>
      <c r="G31" s="131"/>
      <c r="H31" s="130"/>
      <c r="I31" s="29"/>
      <c r="J31" s="29"/>
      <c r="K31" s="29"/>
      <c r="L31" s="131"/>
      <c r="M31" s="130"/>
      <c r="N31" s="29"/>
      <c r="O31" s="29"/>
      <c r="P31" s="29"/>
      <c r="Q31" s="131"/>
      <c r="R31" s="130"/>
      <c r="S31" s="29"/>
      <c r="T31" s="29"/>
      <c r="U31" s="29"/>
      <c r="V31" s="131"/>
      <c r="W31" s="168"/>
      <c r="X31" s="171"/>
      <c r="Y31" s="171"/>
      <c r="Z31" s="171"/>
    </row>
    <row r="32" spans="1:26" x14ac:dyDescent="0.25">
      <c r="A32" s="24" t="s">
        <v>171</v>
      </c>
      <c r="B32" s="126" t="s">
        <v>48</v>
      </c>
      <c r="C32" s="130"/>
      <c r="D32" s="29"/>
      <c r="E32" s="29"/>
      <c r="F32" s="29"/>
      <c r="G32" s="131"/>
      <c r="H32" s="130"/>
      <c r="I32" s="29"/>
      <c r="J32" s="29"/>
      <c r="K32" s="29"/>
      <c r="L32" s="131"/>
      <c r="M32" s="130"/>
      <c r="N32" s="29"/>
      <c r="O32" s="29"/>
      <c r="P32" s="29"/>
      <c r="Q32" s="131"/>
      <c r="R32" s="130"/>
      <c r="S32" s="29"/>
      <c r="T32" s="29"/>
      <c r="U32" s="29"/>
      <c r="V32" s="131"/>
      <c r="W32" s="168"/>
      <c r="X32" s="171"/>
      <c r="Y32" s="171"/>
      <c r="Z32" s="171"/>
    </row>
    <row r="33" spans="1:26" x14ac:dyDescent="0.25">
      <c r="A33" s="24" t="s">
        <v>172</v>
      </c>
      <c r="B33" s="126" t="s">
        <v>48</v>
      </c>
      <c r="C33" s="130"/>
      <c r="D33" s="29"/>
      <c r="E33" s="29"/>
      <c r="F33" s="29"/>
      <c r="G33" s="131"/>
      <c r="H33" s="130"/>
      <c r="I33" s="29"/>
      <c r="J33" s="29"/>
      <c r="K33" s="29"/>
      <c r="L33" s="131"/>
      <c r="M33" s="130"/>
      <c r="N33" s="29"/>
      <c r="O33" s="29"/>
      <c r="P33" s="29"/>
      <c r="Q33" s="131"/>
      <c r="R33" s="130"/>
      <c r="S33" s="29"/>
      <c r="T33" s="29"/>
      <c r="U33" s="29"/>
      <c r="V33" s="131"/>
      <c r="W33" s="168"/>
      <c r="X33" s="171"/>
      <c r="Y33" s="171"/>
      <c r="Z33" s="171"/>
    </row>
    <row r="34" spans="1:26" x14ac:dyDescent="0.25">
      <c r="A34" s="24" t="s">
        <v>173</v>
      </c>
      <c r="B34" s="126" t="s">
        <v>48</v>
      </c>
      <c r="C34" s="130"/>
      <c r="D34" s="29"/>
      <c r="E34" s="29"/>
      <c r="F34" s="29"/>
      <c r="G34" s="131"/>
      <c r="H34" s="130"/>
      <c r="I34" s="29"/>
      <c r="J34" s="29"/>
      <c r="K34" s="29"/>
      <c r="L34" s="131"/>
      <c r="M34" s="130"/>
      <c r="N34" s="29"/>
      <c r="O34" s="29"/>
      <c r="P34" s="29"/>
      <c r="Q34" s="131"/>
      <c r="R34" s="130"/>
      <c r="S34" s="29"/>
      <c r="T34" s="29"/>
      <c r="U34" s="29"/>
      <c r="V34" s="131"/>
      <c r="W34" s="169"/>
      <c r="X34" s="172"/>
      <c r="Y34" s="172"/>
      <c r="Z34" s="172"/>
    </row>
    <row r="35" spans="1:26" x14ac:dyDescent="0.25">
      <c r="A35" s="24" t="s">
        <v>198</v>
      </c>
      <c r="B35" s="126" t="s">
        <v>58</v>
      </c>
      <c r="C35" s="130"/>
      <c r="D35" s="29"/>
      <c r="E35" s="29"/>
      <c r="F35" s="29"/>
      <c r="G35" s="131"/>
      <c r="H35" s="130"/>
      <c r="I35" s="29"/>
      <c r="J35" s="29"/>
      <c r="K35" s="29"/>
      <c r="L35" s="131"/>
      <c r="M35" s="130"/>
      <c r="N35" s="29"/>
      <c r="O35" s="29"/>
      <c r="P35" s="29"/>
      <c r="Q35" s="131"/>
      <c r="R35" s="130"/>
      <c r="S35" s="29"/>
      <c r="T35" s="29"/>
      <c r="U35" s="29"/>
      <c r="V35" s="131"/>
      <c r="W35" s="167"/>
      <c r="X35" s="170"/>
      <c r="Y35" s="170"/>
      <c r="Z35" s="170">
        <v>501</v>
      </c>
    </row>
    <row r="36" spans="1:26" x14ac:dyDescent="0.25">
      <c r="A36" s="24" t="s">
        <v>199</v>
      </c>
      <c r="B36" s="126" t="s">
        <v>48</v>
      </c>
      <c r="C36" s="130"/>
      <c r="D36" s="29"/>
      <c r="E36" s="29"/>
      <c r="F36" s="29"/>
      <c r="G36" s="131"/>
      <c r="H36" s="130"/>
      <c r="I36" s="29"/>
      <c r="J36" s="29"/>
      <c r="K36" s="29"/>
      <c r="L36" s="131"/>
      <c r="M36" s="130"/>
      <c r="N36" s="29"/>
      <c r="O36" s="29"/>
      <c r="P36" s="29"/>
      <c r="Q36" s="131"/>
      <c r="R36" s="130"/>
      <c r="S36" s="29"/>
      <c r="T36" s="29"/>
      <c r="U36" s="29"/>
      <c r="V36" s="131"/>
      <c r="W36" s="168"/>
      <c r="X36" s="171"/>
      <c r="Y36" s="171"/>
      <c r="Z36" s="171"/>
    </row>
    <row r="37" spans="1:26" x14ac:dyDescent="0.25">
      <c r="A37" s="24" t="s">
        <v>200</v>
      </c>
      <c r="B37" s="126" t="s">
        <v>58</v>
      </c>
      <c r="C37" s="130"/>
      <c r="D37" s="29"/>
      <c r="E37" s="29"/>
      <c r="F37" s="29"/>
      <c r="G37" s="131"/>
      <c r="H37" s="130"/>
      <c r="I37" s="29"/>
      <c r="J37" s="29"/>
      <c r="K37" s="29"/>
      <c r="L37" s="131"/>
      <c r="M37" s="130"/>
      <c r="N37" s="29"/>
      <c r="O37" s="29"/>
      <c r="P37" s="29"/>
      <c r="Q37" s="131"/>
      <c r="R37" s="130"/>
      <c r="S37" s="29"/>
      <c r="T37" s="29"/>
      <c r="U37" s="29"/>
      <c r="V37" s="131"/>
      <c r="W37" s="168"/>
      <c r="X37" s="171"/>
      <c r="Y37" s="171"/>
      <c r="Z37" s="172"/>
    </row>
    <row r="38" spans="1:26" x14ac:dyDescent="0.25">
      <c r="A38" s="24" t="s">
        <v>174</v>
      </c>
      <c r="B38" s="126" t="s">
        <v>58</v>
      </c>
      <c r="C38" s="130"/>
      <c r="D38" s="29"/>
      <c r="E38" s="29"/>
      <c r="F38" s="29"/>
      <c r="G38" s="131"/>
      <c r="H38" s="130"/>
      <c r="I38" s="29"/>
      <c r="J38" s="29"/>
      <c r="K38" s="29"/>
      <c r="L38" s="131"/>
      <c r="M38" s="130"/>
      <c r="N38" s="29"/>
      <c r="O38" s="29"/>
      <c r="P38" s="29"/>
      <c r="Q38" s="131"/>
      <c r="R38" s="130"/>
      <c r="S38" s="29"/>
      <c r="T38" s="29"/>
      <c r="U38" s="29"/>
      <c r="V38" s="131"/>
      <c r="W38" s="132" t="s">
        <v>301</v>
      </c>
      <c r="X38" s="41"/>
      <c r="Y38" s="41"/>
      <c r="Z38" s="41">
        <v>601</v>
      </c>
    </row>
    <row r="39" spans="1:26" x14ac:dyDescent="0.25">
      <c r="A39" s="24" t="s">
        <v>175</v>
      </c>
      <c r="B39" s="126" t="s">
        <v>58</v>
      </c>
      <c r="C39" s="130"/>
      <c r="D39" s="29"/>
      <c r="E39" s="29"/>
      <c r="F39" s="29"/>
      <c r="G39" s="131"/>
      <c r="H39" s="130"/>
      <c r="I39" s="29"/>
      <c r="J39" s="29"/>
      <c r="K39" s="29"/>
      <c r="L39" s="131"/>
      <c r="M39" s="130"/>
      <c r="N39" s="29"/>
      <c r="O39" s="29"/>
      <c r="P39" s="29"/>
      <c r="Q39" s="131"/>
      <c r="R39" s="130"/>
      <c r="S39" s="29"/>
      <c r="T39" s="29"/>
      <c r="U39" s="29"/>
      <c r="V39" s="131"/>
      <c r="W39" s="132" t="s">
        <v>301</v>
      </c>
      <c r="X39" s="41"/>
      <c r="Y39" s="41"/>
      <c r="Z39" s="41">
        <v>602</v>
      </c>
    </row>
    <row r="40" spans="1:26" x14ac:dyDescent="0.25">
      <c r="A40" s="24" t="s">
        <v>176</v>
      </c>
      <c r="B40" s="126" t="s">
        <v>14</v>
      </c>
      <c r="C40" s="130"/>
      <c r="D40" s="29"/>
      <c r="E40" s="29"/>
      <c r="F40" s="29"/>
      <c r="G40" s="131"/>
      <c r="H40" s="130"/>
      <c r="I40" s="29"/>
      <c r="J40" s="29"/>
      <c r="K40" s="29"/>
      <c r="L40" s="131"/>
      <c r="M40" s="130"/>
      <c r="N40" s="29"/>
      <c r="O40" s="29"/>
      <c r="P40" s="29"/>
      <c r="Q40" s="131"/>
      <c r="R40" s="130"/>
      <c r="S40" s="29"/>
      <c r="T40" s="29"/>
      <c r="U40" s="29"/>
      <c r="V40" s="131"/>
      <c r="W40" s="132"/>
      <c r="X40" s="41"/>
      <c r="Y40" s="41"/>
      <c r="Z40" s="41">
        <v>701</v>
      </c>
    </row>
    <row r="41" spans="1:26" x14ac:dyDescent="0.25">
      <c r="A41" s="24" t="s">
        <v>177</v>
      </c>
      <c r="B41" s="126" t="s">
        <v>14</v>
      </c>
      <c r="C41" s="130"/>
      <c r="D41" s="29"/>
      <c r="E41" s="29"/>
      <c r="F41" s="29"/>
      <c r="G41" s="131"/>
      <c r="H41" s="130"/>
      <c r="I41" s="29"/>
      <c r="J41" s="29"/>
      <c r="K41" s="29"/>
      <c r="L41" s="131"/>
      <c r="M41" s="130"/>
      <c r="N41" s="29"/>
      <c r="O41" s="29"/>
      <c r="P41" s="29"/>
      <c r="Q41" s="131"/>
      <c r="R41" s="130"/>
      <c r="S41" s="29"/>
      <c r="T41" s="29"/>
      <c r="U41" s="29"/>
      <c r="V41" s="131"/>
      <c r="W41" s="132"/>
      <c r="X41" s="41"/>
      <c r="Y41" s="41"/>
      <c r="Z41" s="41">
        <v>702</v>
      </c>
    </row>
    <row r="42" spans="1:26" x14ac:dyDescent="0.25">
      <c r="A42" s="24" t="s">
        <v>178</v>
      </c>
      <c r="B42" s="126" t="s">
        <v>65</v>
      </c>
      <c r="C42" s="130"/>
      <c r="D42" s="29"/>
      <c r="E42" s="29"/>
      <c r="F42" s="29"/>
      <c r="G42" s="131"/>
      <c r="H42" s="130"/>
      <c r="I42" s="29"/>
      <c r="J42" s="29"/>
      <c r="K42" s="29"/>
      <c r="L42" s="131"/>
      <c r="M42" s="130"/>
      <c r="N42" s="29"/>
      <c r="O42" s="29"/>
      <c r="P42" s="29"/>
      <c r="Q42" s="131"/>
      <c r="R42" s="130"/>
      <c r="S42" s="29"/>
      <c r="T42" s="29"/>
      <c r="U42" s="29"/>
      <c r="V42" s="131"/>
      <c r="W42" s="132" t="s">
        <v>301</v>
      </c>
      <c r="X42" s="41" t="s">
        <v>301</v>
      </c>
      <c r="Y42" s="41" t="s">
        <v>301</v>
      </c>
      <c r="Z42" s="41">
        <v>703</v>
      </c>
    </row>
    <row r="43" spans="1:26" x14ac:dyDescent="0.25">
      <c r="A43" s="24" t="s">
        <v>179</v>
      </c>
      <c r="B43" s="126" t="s">
        <v>58</v>
      </c>
      <c r="C43" s="130"/>
      <c r="D43" s="29"/>
      <c r="E43" s="29"/>
      <c r="F43" s="29"/>
      <c r="G43" s="131"/>
      <c r="H43" s="130"/>
      <c r="I43" s="29"/>
      <c r="J43" s="29"/>
      <c r="K43" s="29"/>
      <c r="L43" s="131"/>
      <c r="M43" s="130"/>
      <c r="N43" s="29"/>
      <c r="O43" s="29"/>
      <c r="P43" s="29"/>
      <c r="Q43" s="131"/>
      <c r="R43" s="130"/>
      <c r="S43" s="29"/>
      <c r="T43" s="29"/>
      <c r="U43" s="29"/>
      <c r="V43" s="131"/>
      <c r="W43" s="167" t="s">
        <v>301</v>
      </c>
      <c r="X43" s="170"/>
      <c r="Y43" s="170"/>
      <c r="Z43" s="170">
        <v>801</v>
      </c>
    </row>
    <row r="44" spans="1:26" x14ac:dyDescent="0.25">
      <c r="A44" s="24" t="s">
        <v>180</v>
      </c>
      <c r="B44" s="126" t="s">
        <v>58</v>
      </c>
      <c r="C44" s="130"/>
      <c r="D44" s="29"/>
      <c r="E44" s="29"/>
      <c r="F44" s="29"/>
      <c r="G44" s="131"/>
      <c r="H44" s="130"/>
      <c r="I44" s="29"/>
      <c r="J44" s="29"/>
      <c r="K44" s="29"/>
      <c r="L44" s="131"/>
      <c r="M44" s="130"/>
      <c r="N44" s="29"/>
      <c r="O44" s="29"/>
      <c r="P44" s="29"/>
      <c r="Q44" s="131"/>
      <c r="R44" s="130"/>
      <c r="S44" s="29"/>
      <c r="T44" s="29"/>
      <c r="U44" s="29"/>
      <c r="V44" s="131"/>
      <c r="W44" s="169"/>
      <c r="X44" s="172"/>
      <c r="Y44" s="172"/>
      <c r="Z44" s="172"/>
    </row>
    <row r="45" spans="1:26" x14ac:dyDescent="0.25">
      <c r="A45" s="24" t="s">
        <v>181</v>
      </c>
      <c r="B45" s="126" t="s">
        <v>48</v>
      </c>
      <c r="C45" s="130"/>
      <c r="D45" s="29"/>
      <c r="E45" s="29"/>
      <c r="F45" s="29"/>
      <c r="G45" s="131"/>
      <c r="H45" s="130"/>
      <c r="I45" s="29"/>
      <c r="J45" s="29"/>
      <c r="K45" s="29"/>
      <c r="L45" s="131"/>
      <c r="M45" s="130"/>
      <c r="N45" s="29"/>
      <c r="O45" s="29"/>
      <c r="P45" s="29"/>
      <c r="Q45" s="131"/>
      <c r="R45" s="130"/>
      <c r="S45" s="29"/>
      <c r="T45" s="29"/>
      <c r="U45" s="29"/>
      <c r="V45" s="131"/>
      <c r="W45" s="167" t="s">
        <v>301</v>
      </c>
      <c r="X45" s="170"/>
      <c r="Y45" s="170"/>
      <c r="Z45" s="170">
        <v>901</v>
      </c>
    </row>
    <row r="46" spans="1:26" x14ac:dyDescent="0.25">
      <c r="A46" s="24" t="s">
        <v>182</v>
      </c>
      <c r="B46" s="126" t="s">
        <v>48</v>
      </c>
      <c r="C46" s="130"/>
      <c r="D46" s="29"/>
      <c r="E46" s="29"/>
      <c r="F46" s="29"/>
      <c r="G46" s="131"/>
      <c r="H46" s="130"/>
      <c r="I46" s="29"/>
      <c r="J46" s="29"/>
      <c r="K46" s="29"/>
      <c r="L46" s="131"/>
      <c r="M46" s="130"/>
      <c r="N46" s="29"/>
      <c r="O46" s="29"/>
      <c r="P46" s="29"/>
      <c r="Q46" s="131"/>
      <c r="R46" s="130"/>
      <c r="S46" s="29"/>
      <c r="T46" s="29"/>
      <c r="U46" s="29"/>
      <c r="V46" s="131"/>
      <c r="W46" s="168"/>
      <c r="X46" s="171"/>
      <c r="Y46" s="171"/>
      <c r="Z46" s="171"/>
    </row>
    <row r="47" spans="1:26" x14ac:dyDescent="0.25">
      <c r="A47" s="24" t="s">
        <v>183</v>
      </c>
      <c r="B47" s="126" t="s">
        <v>77</v>
      </c>
      <c r="C47" s="130"/>
      <c r="D47" s="29"/>
      <c r="E47" s="29"/>
      <c r="F47" s="29"/>
      <c r="G47" s="131"/>
      <c r="H47" s="130"/>
      <c r="I47" s="29"/>
      <c r="J47" s="29"/>
      <c r="K47" s="29"/>
      <c r="L47" s="131"/>
      <c r="M47" s="130"/>
      <c r="N47" s="29"/>
      <c r="O47" s="29"/>
      <c r="P47" s="29"/>
      <c r="Q47" s="131"/>
      <c r="R47" s="130"/>
      <c r="S47" s="29"/>
      <c r="T47" s="29"/>
      <c r="U47" s="29"/>
      <c r="V47" s="131"/>
      <c r="W47" s="168"/>
      <c r="X47" s="171"/>
      <c r="Y47" s="171"/>
      <c r="Z47" s="171"/>
    </row>
    <row r="48" spans="1:26" x14ac:dyDescent="0.25">
      <c r="A48" s="24" t="s">
        <v>184</v>
      </c>
      <c r="B48" s="126" t="s">
        <v>77</v>
      </c>
      <c r="C48" s="130"/>
      <c r="D48" s="29"/>
      <c r="E48" s="29"/>
      <c r="F48" s="29"/>
      <c r="G48" s="131"/>
      <c r="H48" s="130"/>
      <c r="I48" s="29"/>
      <c r="J48" s="29"/>
      <c r="K48" s="29"/>
      <c r="L48" s="131"/>
      <c r="M48" s="130"/>
      <c r="N48" s="29"/>
      <c r="O48" s="29"/>
      <c r="P48" s="29"/>
      <c r="Q48" s="131"/>
      <c r="R48" s="130"/>
      <c r="S48" s="29"/>
      <c r="T48" s="29"/>
      <c r="U48" s="29"/>
      <c r="V48" s="131"/>
      <c r="W48" s="169"/>
      <c r="X48" s="172"/>
      <c r="Y48" s="172"/>
      <c r="Z48" s="172"/>
    </row>
    <row r="49" spans="1:28" x14ac:dyDescent="0.25">
      <c r="A49" s="24" t="s">
        <v>185</v>
      </c>
      <c r="B49" s="129" t="s">
        <v>100</v>
      </c>
      <c r="C49" s="130"/>
      <c r="D49" s="29"/>
      <c r="E49" s="29"/>
      <c r="F49" s="29"/>
      <c r="G49" s="131"/>
      <c r="H49" s="130"/>
      <c r="I49" s="29"/>
      <c r="J49" s="29"/>
      <c r="K49" s="29"/>
      <c r="L49" s="131"/>
      <c r="M49" s="130"/>
      <c r="N49" s="29"/>
      <c r="O49" s="29"/>
      <c r="P49" s="29"/>
      <c r="Q49" s="131"/>
      <c r="R49" s="130"/>
      <c r="S49" s="29"/>
      <c r="T49" s="29"/>
      <c r="U49" s="29"/>
      <c r="V49" s="131"/>
      <c r="W49" s="132" t="s">
        <v>301</v>
      </c>
      <c r="X49" s="41"/>
      <c r="Y49" s="41"/>
      <c r="Z49" s="41">
        <v>1001</v>
      </c>
      <c r="AA49" s="122"/>
      <c r="AB49" s="123"/>
    </row>
    <row r="50" spans="1:28" x14ac:dyDescent="0.25">
      <c r="A50" s="24" t="s">
        <v>201</v>
      </c>
      <c r="B50" s="128" t="s">
        <v>65</v>
      </c>
      <c r="C50" s="130"/>
      <c r="D50" s="29"/>
      <c r="E50" s="29"/>
      <c r="F50" s="29"/>
      <c r="G50" s="131"/>
      <c r="H50" s="130"/>
      <c r="I50" s="29"/>
      <c r="J50" s="29"/>
      <c r="K50" s="29"/>
      <c r="L50" s="131"/>
      <c r="M50" s="130"/>
      <c r="N50" s="29"/>
      <c r="O50" s="29"/>
      <c r="P50" s="29"/>
      <c r="Q50" s="131"/>
      <c r="R50" s="130"/>
      <c r="S50" s="29"/>
      <c r="T50" s="29"/>
      <c r="U50" s="29"/>
      <c r="V50" s="131"/>
      <c r="W50" s="132"/>
      <c r="X50" s="41"/>
      <c r="Y50" s="41"/>
      <c r="Z50" s="41">
        <v>1002</v>
      </c>
      <c r="AA50" s="122"/>
      <c r="AB50" s="123"/>
    </row>
    <row r="51" spans="1:28" x14ac:dyDescent="0.25">
      <c r="A51" s="24" t="s">
        <v>186</v>
      </c>
      <c r="B51" s="126" t="s">
        <v>58</v>
      </c>
      <c r="C51" s="130"/>
      <c r="D51" s="29"/>
      <c r="E51" s="29"/>
      <c r="F51" s="29"/>
      <c r="G51" s="131"/>
      <c r="H51" s="130"/>
      <c r="I51" s="29"/>
      <c r="J51" s="29"/>
      <c r="K51" s="29"/>
      <c r="L51" s="131"/>
      <c r="M51" s="130"/>
      <c r="N51" s="29"/>
      <c r="O51" s="29"/>
      <c r="P51" s="29"/>
      <c r="Q51" s="131"/>
      <c r="R51" s="130"/>
      <c r="S51" s="29"/>
      <c r="T51" s="29"/>
      <c r="U51" s="29"/>
      <c r="V51" s="131"/>
      <c r="W51" s="132" t="s">
        <v>301</v>
      </c>
      <c r="X51" s="41"/>
      <c r="Y51" s="41"/>
      <c r="Z51" s="41">
        <v>1003</v>
      </c>
      <c r="AA51" s="122"/>
      <c r="AB51" s="123"/>
    </row>
    <row r="52" spans="1:28" x14ac:dyDescent="0.25">
      <c r="A52" s="24" t="s">
        <v>187</v>
      </c>
      <c r="B52" s="126" t="s">
        <v>48</v>
      </c>
      <c r="C52" s="130"/>
      <c r="D52" s="29"/>
      <c r="E52" s="29"/>
      <c r="F52" s="29"/>
      <c r="G52" s="131"/>
      <c r="H52" s="130"/>
      <c r="I52" s="29"/>
      <c r="J52" s="29"/>
      <c r="K52" s="29"/>
      <c r="L52" s="131"/>
      <c r="M52" s="130"/>
      <c r="N52" s="29"/>
      <c r="O52" s="29"/>
      <c r="P52" s="29"/>
      <c r="Q52" s="131"/>
      <c r="R52" s="130"/>
      <c r="S52" s="29"/>
      <c r="T52" s="29"/>
      <c r="U52" s="29"/>
      <c r="V52" s="131"/>
      <c r="W52" s="132" t="s">
        <v>301</v>
      </c>
      <c r="X52" s="41"/>
      <c r="Y52" s="41"/>
      <c r="Z52" s="41">
        <v>1004</v>
      </c>
      <c r="AA52" s="122"/>
      <c r="AB52" s="123"/>
    </row>
    <row r="53" spans="1:28" x14ac:dyDescent="0.25">
      <c r="A53" s="24" t="s">
        <v>188</v>
      </c>
      <c r="B53" s="126" t="s">
        <v>58</v>
      </c>
      <c r="C53" s="130"/>
      <c r="D53" s="29"/>
      <c r="E53" s="29"/>
      <c r="F53" s="29"/>
      <c r="G53" s="131"/>
      <c r="H53" s="130"/>
      <c r="I53" s="29"/>
      <c r="J53" s="29"/>
      <c r="K53" s="29"/>
      <c r="L53" s="131"/>
      <c r="M53" s="130"/>
      <c r="N53" s="29"/>
      <c r="O53" s="29"/>
      <c r="P53" s="29"/>
      <c r="Q53" s="131"/>
      <c r="R53" s="130"/>
      <c r="S53" s="29"/>
      <c r="T53" s="29"/>
      <c r="U53" s="29"/>
      <c r="V53" s="131"/>
      <c r="W53" s="132"/>
      <c r="X53" s="41"/>
      <c r="Y53" s="41"/>
      <c r="Z53" s="41">
        <v>1005</v>
      </c>
      <c r="AA53" s="122"/>
      <c r="AB53" s="123"/>
    </row>
    <row r="54" spans="1:28" x14ac:dyDescent="0.25">
      <c r="A54" s="24" t="s">
        <v>232</v>
      </c>
      <c r="B54" s="126" t="s">
        <v>65</v>
      </c>
      <c r="C54" s="130"/>
      <c r="D54" s="29"/>
      <c r="E54" s="29"/>
      <c r="F54" s="29"/>
      <c r="G54" s="131"/>
      <c r="H54" s="130"/>
      <c r="I54" s="29"/>
      <c r="J54" s="29"/>
      <c r="K54" s="29"/>
      <c r="L54" s="131"/>
      <c r="M54" s="130"/>
      <c r="N54" s="29"/>
      <c r="O54" s="29"/>
      <c r="P54" s="29"/>
      <c r="Q54" s="131"/>
      <c r="R54" s="130"/>
      <c r="S54" s="29"/>
      <c r="T54" s="29"/>
      <c r="U54" s="29"/>
      <c r="V54" s="131"/>
      <c r="W54" s="132" t="s">
        <v>301</v>
      </c>
      <c r="X54" s="41"/>
      <c r="Y54" s="41"/>
      <c r="Z54" s="41">
        <v>1006</v>
      </c>
      <c r="AA54" s="122"/>
      <c r="AB54" s="123"/>
    </row>
    <row r="55" spans="1:28" x14ac:dyDescent="0.25">
      <c r="A55" s="24" t="s">
        <v>189</v>
      </c>
      <c r="B55" s="126" t="s">
        <v>58</v>
      </c>
      <c r="C55" s="130"/>
      <c r="D55" s="29"/>
      <c r="E55" s="29"/>
      <c r="F55" s="29"/>
      <c r="G55" s="131"/>
      <c r="H55" s="130"/>
      <c r="I55" s="29"/>
      <c r="J55" s="29"/>
      <c r="K55" s="29"/>
      <c r="L55" s="131"/>
      <c r="M55" s="130"/>
      <c r="N55" s="29"/>
      <c r="O55" s="29"/>
      <c r="P55" s="29"/>
      <c r="Q55" s="131"/>
      <c r="R55" s="130"/>
      <c r="S55" s="29"/>
      <c r="T55" s="29"/>
      <c r="U55" s="29"/>
      <c r="V55" s="131"/>
      <c r="W55" s="132" t="s">
        <v>301</v>
      </c>
      <c r="X55" s="41"/>
      <c r="Y55" s="41"/>
      <c r="Z55" s="41">
        <v>1007</v>
      </c>
      <c r="AA55" s="122"/>
      <c r="AB55" s="123"/>
    </row>
    <row r="56" spans="1:28" x14ac:dyDescent="0.25">
      <c r="A56" s="24" t="s">
        <v>221</v>
      </c>
      <c r="B56" s="126" t="s">
        <v>65</v>
      </c>
      <c r="C56" s="130"/>
      <c r="D56" s="29"/>
      <c r="E56" s="29"/>
      <c r="F56" s="29"/>
      <c r="G56" s="131"/>
      <c r="H56" s="130"/>
      <c r="I56" s="29"/>
      <c r="J56" s="29"/>
      <c r="K56" s="29"/>
      <c r="L56" s="131"/>
      <c r="M56" s="130"/>
      <c r="N56" s="29"/>
      <c r="O56" s="29"/>
      <c r="P56" s="29"/>
      <c r="Q56" s="131"/>
      <c r="R56" s="130"/>
      <c r="S56" s="29"/>
      <c r="T56" s="29"/>
      <c r="U56" s="29"/>
      <c r="V56" s="131"/>
      <c r="W56" s="132" t="s">
        <v>301</v>
      </c>
      <c r="X56" s="41" t="s">
        <v>301</v>
      </c>
      <c r="Y56" s="41" t="s">
        <v>301</v>
      </c>
      <c r="Z56" s="41">
        <v>1008</v>
      </c>
      <c r="AA56" s="122"/>
      <c r="AB56" s="123"/>
    </row>
    <row r="57" spans="1:28" x14ac:dyDescent="0.25">
      <c r="A57" s="24" t="s">
        <v>235</v>
      </c>
      <c r="B57" s="126" t="s">
        <v>48</v>
      </c>
      <c r="C57" s="130"/>
      <c r="D57" s="29"/>
      <c r="E57" s="29"/>
      <c r="F57" s="29"/>
      <c r="G57" s="131"/>
      <c r="H57" s="130"/>
      <c r="I57" s="29"/>
      <c r="J57" s="29"/>
      <c r="K57" s="29"/>
      <c r="L57" s="131"/>
      <c r="M57" s="130"/>
      <c r="N57" s="29"/>
      <c r="O57" s="29"/>
      <c r="P57" s="29"/>
      <c r="Q57" s="131"/>
      <c r="R57" s="130"/>
      <c r="S57" s="29"/>
      <c r="T57" s="29"/>
      <c r="U57" s="29"/>
      <c r="V57" s="131"/>
      <c r="W57" s="132" t="s">
        <v>301</v>
      </c>
      <c r="X57" s="41"/>
      <c r="Y57" s="41"/>
      <c r="Z57" s="41">
        <v>1009</v>
      </c>
      <c r="AA57" s="122"/>
      <c r="AB57" s="123"/>
    </row>
    <row r="58" spans="1:28" x14ac:dyDescent="0.25">
      <c r="A58" s="24" t="s">
        <v>190</v>
      </c>
      <c r="B58" s="129" t="s">
        <v>115</v>
      </c>
      <c r="C58" s="130"/>
      <c r="D58" s="29"/>
      <c r="E58" s="29"/>
      <c r="F58" s="29"/>
      <c r="G58" s="131"/>
      <c r="H58" s="130"/>
      <c r="I58" s="29"/>
      <c r="J58" s="29"/>
      <c r="K58" s="29"/>
      <c r="L58" s="131"/>
      <c r="M58" s="130"/>
      <c r="N58" s="29"/>
      <c r="O58" s="29"/>
      <c r="P58" s="29"/>
      <c r="Q58" s="131"/>
      <c r="R58" s="130"/>
      <c r="S58" s="29"/>
      <c r="T58" s="29"/>
      <c r="U58" s="29"/>
      <c r="V58" s="131"/>
      <c r="W58" s="132" t="s">
        <v>301</v>
      </c>
      <c r="X58" s="41"/>
      <c r="Y58" s="41"/>
      <c r="Z58" s="41">
        <v>1010</v>
      </c>
      <c r="AA58" s="122"/>
      <c r="AB58" s="123"/>
    </row>
    <row r="59" spans="1:28" x14ac:dyDescent="0.25">
      <c r="A59" s="24" t="s">
        <v>226</v>
      </c>
      <c r="B59" s="126" t="s">
        <v>14</v>
      </c>
      <c r="C59" s="130"/>
      <c r="D59" s="29"/>
      <c r="E59" s="29"/>
      <c r="F59" s="29"/>
      <c r="G59" s="131"/>
      <c r="H59" s="130"/>
      <c r="I59" s="29"/>
      <c r="J59" s="29"/>
      <c r="K59" s="29"/>
      <c r="L59" s="131"/>
      <c r="M59" s="130"/>
      <c r="N59" s="29"/>
      <c r="O59" s="29"/>
      <c r="P59" s="29"/>
      <c r="Q59" s="131"/>
      <c r="R59" s="130"/>
      <c r="S59" s="29"/>
      <c r="T59" s="29"/>
      <c r="U59" s="29"/>
      <c r="V59" s="131"/>
      <c r="W59" s="132"/>
      <c r="X59" s="41"/>
      <c r="Y59" s="41"/>
      <c r="Z59" s="41">
        <v>1011</v>
      </c>
      <c r="AA59" s="122"/>
      <c r="AB59" s="123"/>
    </row>
    <row r="60" spans="1:28" x14ac:dyDescent="0.25">
      <c r="A60" s="24" t="s">
        <v>251</v>
      </c>
      <c r="B60" s="129" t="s">
        <v>115</v>
      </c>
      <c r="C60" s="130"/>
      <c r="D60" s="29"/>
      <c r="E60" s="29"/>
      <c r="F60" s="29"/>
      <c r="G60" s="131"/>
      <c r="H60" s="130"/>
      <c r="I60" s="29"/>
      <c r="J60" s="29"/>
      <c r="K60" s="29"/>
      <c r="L60" s="131"/>
      <c r="M60" s="130"/>
      <c r="N60" s="29"/>
      <c r="O60" s="29"/>
      <c r="P60" s="29"/>
      <c r="Q60" s="131"/>
      <c r="R60" s="130"/>
      <c r="S60" s="29"/>
      <c r="T60" s="29"/>
      <c r="U60" s="29"/>
      <c r="V60" s="131"/>
      <c r="W60" s="132" t="s">
        <v>301</v>
      </c>
      <c r="X60" s="41"/>
      <c r="Y60" s="41"/>
      <c r="Z60" s="41">
        <v>1012</v>
      </c>
      <c r="AA60" s="122"/>
      <c r="AB60" s="123"/>
    </row>
    <row r="61" spans="1:28" x14ac:dyDescent="0.25">
      <c r="A61" s="24" t="s">
        <v>191</v>
      </c>
      <c r="B61" s="126" t="s">
        <v>58</v>
      </c>
      <c r="C61" s="130"/>
      <c r="D61" s="29"/>
      <c r="E61" s="29"/>
      <c r="F61" s="29"/>
      <c r="G61" s="131"/>
      <c r="H61" s="130"/>
      <c r="I61" s="29"/>
      <c r="J61" s="29"/>
      <c r="K61" s="29"/>
      <c r="L61" s="131"/>
      <c r="M61" s="130"/>
      <c r="N61" s="29"/>
      <c r="O61" s="29"/>
      <c r="P61" s="29"/>
      <c r="Q61" s="131"/>
      <c r="R61" s="130"/>
      <c r="S61" s="29"/>
      <c r="T61" s="29"/>
      <c r="U61" s="29"/>
      <c r="V61" s="131"/>
      <c r="W61" s="132"/>
      <c r="X61" s="41"/>
      <c r="Y61" s="41"/>
      <c r="Z61" s="41">
        <v>1013</v>
      </c>
      <c r="AA61" s="122"/>
      <c r="AB61" s="123"/>
    </row>
    <row r="62" spans="1:28" x14ac:dyDescent="0.25">
      <c r="A62" s="24" t="s">
        <v>192</v>
      </c>
      <c r="B62" s="129" t="s">
        <v>58</v>
      </c>
      <c r="C62" s="130"/>
      <c r="D62" s="29"/>
      <c r="E62" s="29"/>
      <c r="F62" s="29"/>
      <c r="G62" s="131"/>
      <c r="H62" s="130"/>
      <c r="I62" s="29"/>
      <c r="J62" s="29"/>
      <c r="K62" s="29"/>
      <c r="L62" s="131"/>
      <c r="M62" s="130"/>
      <c r="N62" s="29"/>
      <c r="O62" s="29"/>
      <c r="P62" s="29"/>
      <c r="Q62" s="131"/>
      <c r="R62" s="130"/>
      <c r="S62" s="29"/>
      <c r="T62" s="29"/>
      <c r="U62" s="29"/>
      <c r="V62" s="131"/>
      <c r="W62" s="132" t="s">
        <v>301</v>
      </c>
      <c r="X62" s="41"/>
      <c r="Y62" s="41"/>
      <c r="Z62" s="41">
        <v>1015</v>
      </c>
      <c r="AA62" s="122"/>
      <c r="AB62" s="123"/>
    </row>
    <row r="63" spans="1:28" x14ac:dyDescent="0.25">
      <c r="A63" s="24" t="s">
        <v>193</v>
      </c>
      <c r="B63" s="126" t="s">
        <v>58</v>
      </c>
      <c r="C63" s="130"/>
      <c r="D63" s="29"/>
      <c r="E63" s="29"/>
      <c r="F63" s="29"/>
      <c r="G63" s="131"/>
      <c r="H63" s="130"/>
      <c r="I63" s="29"/>
      <c r="J63" s="29"/>
      <c r="K63" s="29"/>
      <c r="L63" s="131"/>
      <c r="M63" s="130"/>
      <c r="N63" s="29"/>
      <c r="O63" s="29"/>
      <c r="P63" s="29"/>
      <c r="Q63" s="131"/>
      <c r="R63" s="130"/>
      <c r="S63" s="29"/>
      <c r="T63" s="29"/>
      <c r="U63" s="29"/>
      <c r="V63" s="131"/>
      <c r="W63" s="132" t="s">
        <v>301</v>
      </c>
      <c r="X63" s="41"/>
      <c r="Y63" s="41"/>
      <c r="Z63" s="41">
        <v>1016</v>
      </c>
      <c r="AA63" s="122"/>
      <c r="AB63" s="123"/>
    </row>
    <row r="64" spans="1:28" x14ac:dyDescent="0.25">
      <c r="A64" s="24" t="s">
        <v>194</v>
      </c>
      <c r="B64" s="126" t="s">
        <v>48</v>
      </c>
      <c r="C64" s="130"/>
      <c r="D64" s="29"/>
      <c r="E64" s="29"/>
      <c r="F64" s="29"/>
      <c r="G64" s="131"/>
      <c r="H64" s="130"/>
      <c r="I64" s="29"/>
      <c r="J64" s="29"/>
      <c r="K64" s="29"/>
      <c r="L64" s="131"/>
      <c r="M64" s="130"/>
      <c r="N64" s="29"/>
      <c r="O64" s="29"/>
      <c r="P64" s="29"/>
      <c r="Q64" s="131"/>
      <c r="R64" s="130"/>
      <c r="S64" s="29"/>
      <c r="T64" s="29"/>
      <c r="U64" s="29"/>
      <c r="V64" s="131"/>
      <c r="W64" s="132" t="s">
        <v>301</v>
      </c>
      <c r="X64" s="41"/>
      <c r="Y64" s="41"/>
      <c r="Z64" s="41">
        <v>1017</v>
      </c>
      <c r="AA64" s="122"/>
      <c r="AB64" s="123"/>
    </row>
    <row r="65" spans="1:28" x14ac:dyDescent="0.25">
      <c r="A65" s="8">
        <f>COUNTA(A3:A64)</f>
        <v>62</v>
      </c>
      <c r="W65">
        <f>COUNTA(W2:W64)</f>
        <v>31</v>
      </c>
      <c r="X65">
        <f>COUNTA(X2:X64)</f>
        <v>3</v>
      </c>
      <c r="Y65">
        <f>COUNTA(Y2:Y64)</f>
        <v>2</v>
      </c>
      <c r="Z65" s="14">
        <f>COUNTA(Z3:Z64)</f>
        <v>39</v>
      </c>
      <c r="AA65" s="3"/>
      <c r="AB65" s="3"/>
    </row>
  </sheetData>
  <mergeCells count="40">
    <mergeCell ref="Z35:Z37"/>
    <mergeCell ref="X43:X44"/>
    <mergeCell ref="Y43:Y44"/>
    <mergeCell ref="Z43:Z44"/>
    <mergeCell ref="Z45:Z48"/>
    <mergeCell ref="Z1:Z2"/>
    <mergeCell ref="Z3:Z8"/>
    <mergeCell ref="Z9:Z10"/>
    <mergeCell ref="Z11:Z15"/>
    <mergeCell ref="Z16:Z18"/>
    <mergeCell ref="Z29:Z34"/>
    <mergeCell ref="W29:W34"/>
    <mergeCell ref="X29:X34"/>
    <mergeCell ref="Y29:Y34"/>
    <mergeCell ref="W45:W48"/>
    <mergeCell ref="X45:X48"/>
    <mergeCell ref="Y45:Y48"/>
    <mergeCell ref="W35:W37"/>
    <mergeCell ref="X35:X37"/>
    <mergeCell ref="Y35:Y37"/>
    <mergeCell ref="W43:W44"/>
    <mergeCell ref="W11:W15"/>
    <mergeCell ref="X11:X15"/>
    <mergeCell ref="Y11:Y15"/>
    <mergeCell ref="W16:W18"/>
    <mergeCell ref="X16:X18"/>
    <mergeCell ref="Y16:Y18"/>
    <mergeCell ref="Y1:Y2"/>
    <mergeCell ref="W3:W8"/>
    <mergeCell ref="X3:X8"/>
    <mergeCell ref="Y3:Y8"/>
    <mergeCell ref="W9:W10"/>
    <mergeCell ref="X9:X10"/>
    <mergeCell ref="Y9:Y10"/>
    <mergeCell ref="C1:G1"/>
    <mergeCell ref="H1:L1"/>
    <mergeCell ref="M1:Q1"/>
    <mergeCell ref="R1:V1"/>
    <mergeCell ref="W1:W2"/>
    <mergeCell ref="X1:X2"/>
  </mergeCells>
  <dataValidations count="1">
    <dataValidation type="list" allowBlank="1" showInputMessage="1" showErrorMessage="1" sqref="A3:A64">
      <formula1>$B$3:$B$64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72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43"/>
  <sheetViews>
    <sheetView showZeros="0" tabSelected="1" zoomScaleNormal="100" workbookViewId="0">
      <selection activeCell="B16" sqref="B16"/>
    </sheetView>
  </sheetViews>
  <sheetFormatPr baseColWidth="10" defaultRowHeight="15" x14ac:dyDescent="0.25"/>
  <cols>
    <col min="1" max="1" width="9.28515625" style="51" bestFit="1" customWidth="1"/>
    <col min="2" max="2" width="36" style="51" customWidth="1"/>
    <col min="3" max="3" width="22.42578125" style="96" customWidth="1"/>
    <col min="4" max="4" width="10.28515625" style="97" customWidth="1"/>
    <col min="5" max="5" width="10" style="98" customWidth="1"/>
    <col min="6" max="6" width="10.28515625" style="99" customWidth="1"/>
    <col min="7" max="7" width="18.140625" style="49" bestFit="1" customWidth="1"/>
    <col min="8" max="8" width="11.42578125" style="50"/>
    <col min="9" max="16384" width="11.42578125" style="51"/>
  </cols>
  <sheetData>
    <row r="1" spans="1:7" ht="15.75" thickTop="1" x14ac:dyDescent="0.25">
      <c r="A1" s="43"/>
      <c r="B1" s="44"/>
      <c r="C1" s="45"/>
      <c r="D1" s="46"/>
      <c r="E1" s="47"/>
      <c r="F1" s="48" t="s">
        <v>259</v>
      </c>
    </row>
    <row r="2" spans="1:7" x14ac:dyDescent="0.25">
      <c r="A2" s="52"/>
      <c r="B2" s="53"/>
      <c r="C2" s="54"/>
      <c r="D2" s="55" t="s">
        <v>202</v>
      </c>
      <c r="E2" s="55"/>
      <c r="F2" s="100">
        <f ca="1">TODAY()</f>
        <v>43068</v>
      </c>
    </row>
    <row r="3" spans="1:7" x14ac:dyDescent="0.25">
      <c r="A3" s="52"/>
      <c r="B3" s="53"/>
      <c r="C3" s="54"/>
      <c r="D3" s="56"/>
      <c r="E3" s="55"/>
      <c r="F3" s="57"/>
      <c r="G3" s="58"/>
    </row>
    <row r="4" spans="1:7" x14ac:dyDescent="0.25">
      <c r="A4" s="52"/>
      <c r="B4" s="53"/>
      <c r="C4" s="54"/>
      <c r="D4" s="56"/>
      <c r="E4" s="55"/>
      <c r="F4" s="57"/>
      <c r="G4" s="58"/>
    </row>
    <row r="5" spans="1:7" x14ac:dyDescent="0.25">
      <c r="A5" s="52"/>
      <c r="B5" s="53"/>
      <c r="C5" s="59"/>
      <c r="D5" s="56"/>
      <c r="E5" s="55"/>
      <c r="F5" s="57"/>
      <c r="G5" s="58"/>
    </row>
    <row r="6" spans="1:7" x14ac:dyDescent="0.25">
      <c r="A6" s="52"/>
      <c r="B6" s="53"/>
      <c r="C6" s="54"/>
      <c r="D6" s="56"/>
      <c r="E6" s="55"/>
      <c r="F6" s="57"/>
      <c r="G6" s="58"/>
    </row>
    <row r="7" spans="1:7" ht="15.75" thickBot="1" x14ac:dyDescent="0.3">
      <c r="A7" s="52"/>
      <c r="B7" s="53"/>
      <c r="C7" s="54"/>
      <c r="D7" s="56"/>
      <c r="E7" s="55"/>
      <c r="F7" s="57"/>
      <c r="G7" s="58"/>
    </row>
    <row r="8" spans="1:7" x14ac:dyDescent="0.25">
      <c r="A8" s="60"/>
      <c r="B8" s="61" t="s">
        <v>7</v>
      </c>
      <c r="C8" s="62">
        <v>1017</v>
      </c>
      <c r="D8" s="56"/>
      <c r="E8" s="55"/>
      <c r="F8" s="57"/>
      <c r="G8" s="58"/>
    </row>
    <row r="9" spans="1:7" ht="45.75" thickBot="1" x14ac:dyDescent="0.3">
      <c r="A9" s="63" t="s">
        <v>6</v>
      </c>
      <c r="B9" s="101" t="str">
        <f>VLOOKUP($C$8,Clients!$A$1:$G$63,2)</f>
        <v>Urgent Comptant 
1673, rue Royale 
Trois-Rivières (Québec) G9A 4X2</v>
      </c>
      <c r="C9" s="64"/>
      <c r="D9" s="56"/>
      <c r="E9" s="55"/>
      <c r="F9" s="57"/>
      <c r="G9" s="58"/>
    </row>
    <row r="10" spans="1:7" x14ac:dyDescent="0.25">
      <c r="A10" s="52"/>
      <c r="B10" s="53"/>
      <c r="C10" s="54"/>
      <c r="D10" s="56"/>
      <c r="E10" s="55"/>
      <c r="F10" s="57"/>
      <c r="G10" s="58"/>
    </row>
    <row r="11" spans="1:7" x14ac:dyDescent="0.25">
      <c r="A11" s="52"/>
      <c r="B11" s="53"/>
      <c r="C11" s="54"/>
      <c r="D11" s="56"/>
      <c r="E11" s="55"/>
      <c r="F11" s="57"/>
      <c r="G11" s="58"/>
    </row>
    <row r="12" spans="1:7" x14ac:dyDescent="0.25">
      <c r="A12" s="52"/>
      <c r="B12" s="53"/>
      <c r="C12" s="65"/>
      <c r="D12" s="66"/>
      <c r="E12" s="67"/>
      <c r="F12" s="68"/>
      <c r="G12" s="58"/>
    </row>
    <row r="13" spans="1:7" ht="15.75" thickBot="1" x14ac:dyDescent="0.3">
      <c r="A13" s="52"/>
      <c r="B13" s="69"/>
      <c r="C13" s="118" t="str">
        <f ca="1">UPPER(TEXT($F$2,"MMMM"))</f>
        <v>NOVEMBRE</v>
      </c>
      <c r="D13" s="66"/>
      <c r="E13" s="67"/>
      <c r="F13" s="68"/>
      <c r="G13" s="58"/>
    </row>
    <row r="14" spans="1:7" ht="30.75" thickBot="1" x14ac:dyDescent="0.3">
      <c r="A14" s="70" t="s">
        <v>215</v>
      </c>
      <c r="B14" s="174" t="s">
        <v>5</v>
      </c>
      <c r="C14" s="174"/>
      <c r="D14" s="71" t="s">
        <v>21</v>
      </c>
      <c r="E14" s="72" t="s">
        <v>138</v>
      </c>
      <c r="F14" s="73" t="s">
        <v>4</v>
      </c>
      <c r="G14" s="58"/>
    </row>
    <row r="15" spans="1:7" ht="15" customHeight="1" x14ac:dyDescent="0.25">
      <c r="A15" s="102">
        <f>IF(E15&lt;&gt;0,1,0)</f>
        <v>1</v>
      </c>
      <c r="B15" s="103" t="str">
        <f>VLOOKUP($C$8,Clients!$A$1:$G$63,3)</f>
        <v>Urgent Comptant 1673, rue Royale</v>
      </c>
      <c r="C15" s="104" t="str">
        <f>VLOOKUP($C$8,Clients!$A$1:$G$63,4)</f>
        <v>Trois-Rivières</v>
      </c>
      <c r="D15" s="105" t="str">
        <f>VLOOKUP($C$8,Clients!$A$1:$G$63,5)</f>
        <v>4/1</v>
      </c>
      <c r="E15" s="106">
        <f>VLOOKUP($C$8,Clients!$A$1:$G$63,6)</f>
        <v>44.37</v>
      </c>
      <c r="F15" s="107">
        <f>A15*E15</f>
        <v>44.37</v>
      </c>
      <c r="G15" s="58"/>
    </row>
    <row r="16" spans="1:7" x14ac:dyDescent="0.25">
      <c r="A16" s="102">
        <f>IF(E16&lt;&gt;0,1,0)</f>
        <v>0</v>
      </c>
      <c r="B16" s="108">
        <f>'Facture vierge'!C38</f>
        <v>0</v>
      </c>
      <c r="C16" s="104">
        <f>IF($B$15=Clients!$C$44,Clients!D45,IF($B$15=Clients!$C$2,Clients!D3,IF($B$15=Clients!$C$8,Clients!D9,IF($B$15=Clients!$C$10,Clients!D11,IF($B$15=Clients!$C$15,Clients!D16,IF($B$15=Clients!$C$28,Clients!D29,IF($B$15=Clients!$C$34,Clients!D35,IF($B$15=Clients!$C$42,Clients!D43,0))))))))</f>
        <v>0</v>
      </c>
      <c r="D16" s="109">
        <f>IF($B$15=Clients!$C$44,Clients!E45,IF($B$15=Clients!$C$2,Clients!E3,IF($B$15=Clients!$C$8,Clients!E9,IF($B$15=Clients!$C$10,Clients!E11,IF($B$15=Clients!$C$15,Clients!E16,IF($B$15=Clients!$C$28,Clients!E29,IF($B$15=Clients!$C$34,Clients!E35,IF($B$15=Clients!$C$42,Clients!E43,0))))))))</f>
        <v>0</v>
      </c>
      <c r="E16" s="110">
        <f>IF($B$15=Clients!$C$44,Clients!F45,IF($B$15=Clients!$C$2,Clients!F3,IF($B$15=Clients!$C$8,Clients!F9,IF($B$15=Clients!$C$10,Clients!F11,IF($B$15=Clients!$C$15,Clients!F16,IF($B$15=Clients!$C$28,Clients!F29,IF($B$15=Clients!$C$34,Clients!F35,IF($B$15=Clients!$C$42,Clients!F43,0))))))))</f>
        <v>0</v>
      </c>
      <c r="F16" s="111">
        <f>A16*E16</f>
        <v>0</v>
      </c>
      <c r="G16" s="58"/>
    </row>
    <row r="17" spans="1:7" x14ac:dyDescent="0.25">
      <c r="A17" s="102">
        <f>IF(E17&lt;&gt;0,1,0)</f>
        <v>0</v>
      </c>
      <c r="B17" s="108">
        <f>IF($B$15=Clients!$C$44,Clients!C46,IF($B$15=Clients!$C$2,Clients!C4,IF($B$15=Clients!$C$8,Clients!C10,IF($B$15=Clients!$C$10,Clients!C12,IF($B$15=Clients!$C$15,Clients!C17,IF($B$15=Clients!$C$28,Clients!C30,IF($B$15=Clients!$C$34,Clients!C36,0)))))))</f>
        <v>0</v>
      </c>
      <c r="C17" s="104">
        <f>IF($B$15=Clients!$C$44,Clients!D46,IF($B$15=Clients!$C$2,Clients!D4,IF($B$15=Clients!$C$8,Clients!D10,IF($B$15=Clients!$C$10,Clients!D12,IF($B$15=Clients!$C$15,Clients!D17,IF($B$15=Clients!$C$28,Clients!D30,IF($B$15=Clients!$C$34,Clients!D36,0)))))))</f>
        <v>0</v>
      </c>
      <c r="D17" s="112">
        <f>IF($B$15=Clients!$C$44,Clients!E46,IF($B$15=Clients!$C$2,Clients!E4,IF($B$15=Clients!$C$8,Clients!E10,IF($B$15=Clients!$C$10,Clients!E12,IF($B$15=Clients!$C$15,Clients!E17,IF($B$15=Clients!$C$28,Clients!E30,IF($B$15=Clients!$C$34,Clients!E36,0)))))))</f>
        <v>0</v>
      </c>
      <c r="E17" s="110">
        <f>IF($B$15=Clients!$C$44,Clients!F46,IF($B$15=Clients!$C$2,Clients!F4,IF($B$15=Clients!$C$8,Clients!F10,IF($B$15=Clients!$C$10,Clients!F12,IF($B$15=Clients!$C$15,Clients!F17,IF($B$15=Clients!$C$28,Clients!F30,IF($B$15=Clients!$C$34,Clients!F36,0)))))))</f>
        <v>0</v>
      </c>
      <c r="F17" s="111">
        <f>A17*E17</f>
        <v>0</v>
      </c>
      <c r="G17" s="58"/>
    </row>
    <row r="18" spans="1:7" x14ac:dyDescent="0.25">
      <c r="A18" s="102">
        <f>IF(E18&lt;&gt;0,1,0)</f>
        <v>0</v>
      </c>
      <c r="B18" s="108"/>
      <c r="C18" s="104"/>
      <c r="D18" s="109"/>
      <c r="E18" s="110"/>
      <c r="F18" s="111"/>
      <c r="G18" s="58"/>
    </row>
    <row r="19" spans="1:7" x14ac:dyDescent="0.25">
      <c r="A19" s="102"/>
      <c r="B19" s="108"/>
      <c r="C19" s="104"/>
      <c r="D19" s="109"/>
      <c r="E19" s="110"/>
      <c r="F19" s="111"/>
      <c r="G19" s="58"/>
    </row>
    <row r="20" spans="1:7" x14ac:dyDescent="0.25">
      <c r="A20" s="102"/>
      <c r="B20" s="108"/>
      <c r="C20" s="104"/>
      <c r="D20" s="109"/>
      <c r="E20" s="110"/>
      <c r="F20" s="111"/>
      <c r="G20" s="58"/>
    </row>
    <row r="21" spans="1:7" x14ac:dyDescent="0.25">
      <c r="A21" s="113">
        <f>IF(B21="",0,1)</f>
        <v>0</v>
      </c>
      <c r="B21" s="104"/>
      <c r="C21" s="114"/>
      <c r="D21" s="115"/>
      <c r="E21" s="116"/>
      <c r="F21" s="117"/>
      <c r="G21" s="58"/>
    </row>
    <row r="22" spans="1:7" x14ac:dyDescent="0.25">
      <c r="A22" s="52"/>
      <c r="B22" s="76"/>
      <c r="C22" s="74"/>
      <c r="D22" s="56"/>
      <c r="E22" s="75"/>
      <c r="F22" s="57"/>
      <c r="G22" s="58"/>
    </row>
    <row r="23" spans="1:7" x14ac:dyDescent="0.25">
      <c r="A23" s="52"/>
      <c r="B23" s="76"/>
      <c r="C23" s="54"/>
      <c r="D23" s="56"/>
      <c r="E23" s="75"/>
      <c r="F23" s="57"/>
      <c r="G23" s="58"/>
    </row>
    <row r="24" spans="1:7" x14ac:dyDescent="0.25">
      <c r="A24" s="52"/>
      <c r="B24" s="53"/>
      <c r="C24" s="54"/>
      <c r="D24" s="56"/>
      <c r="E24" s="75"/>
      <c r="F24" s="57"/>
      <c r="G24" s="58"/>
    </row>
    <row r="25" spans="1:7" x14ac:dyDescent="0.25">
      <c r="A25" s="52"/>
      <c r="B25" s="53"/>
      <c r="C25" s="54"/>
      <c r="D25" s="56"/>
      <c r="E25" s="75"/>
      <c r="F25" s="57"/>
      <c r="G25" s="58"/>
    </row>
    <row r="26" spans="1:7" x14ac:dyDescent="0.25">
      <c r="A26" s="52"/>
      <c r="B26" s="53"/>
      <c r="C26" s="54"/>
      <c r="D26" s="56"/>
      <c r="E26" s="75"/>
      <c r="F26" s="57"/>
      <c r="G26" s="58"/>
    </row>
    <row r="27" spans="1:7" x14ac:dyDescent="0.25">
      <c r="A27" s="52"/>
      <c r="B27" s="53"/>
      <c r="C27" s="54"/>
      <c r="D27" s="56"/>
      <c r="E27" s="75"/>
      <c r="F27" s="57"/>
      <c r="G27" s="58"/>
    </row>
    <row r="28" spans="1:7" x14ac:dyDescent="0.25">
      <c r="A28" s="52"/>
      <c r="B28" s="53"/>
      <c r="C28" s="54"/>
      <c r="D28" s="56"/>
      <c r="E28" s="75"/>
      <c r="F28" s="57"/>
      <c r="G28" s="58"/>
    </row>
    <row r="29" spans="1:7" x14ac:dyDescent="0.25">
      <c r="A29" s="52"/>
      <c r="B29" s="53"/>
      <c r="C29" s="54"/>
      <c r="D29" s="56"/>
      <c r="E29" s="75"/>
      <c r="F29" s="57"/>
      <c r="G29" s="58"/>
    </row>
    <row r="30" spans="1:7" x14ac:dyDescent="0.25">
      <c r="A30" s="52"/>
      <c r="B30" s="53"/>
      <c r="C30" s="54"/>
      <c r="D30" s="56"/>
      <c r="E30" s="75"/>
      <c r="F30" s="57"/>
      <c r="G30" s="58"/>
    </row>
    <row r="31" spans="1:7" x14ac:dyDescent="0.25">
      <c r="A31" s="52"/>
      <c r="B31" s="53"/>
      <c r="C31" s="54"/>
      <c r="D31" s="56"/>
      <c r="E31" s="75"/>
      <c r="F31" s="57"/>
      <c r="G31" s="58"/>
    </row>
    <row r="32" spans="1:7" x14ac:dyDescent="0.25">
      <c r="A32" s="52"/>
      <c r="B32" s="53"/>
      <c r="C32" s="54"/>
      <c r="D32" s="56"/>
      <c r="E32" s="75"/>
      <c r="F32" s="57"/>
      <c r="G32" s="58"/>
    </row>
    <row r="33" spans="1:7" x14ac:dyDescent="0.25">
      <c r="A33" s="52"/>
      <c r="B33" s="53"/>
      <c r="C33" s="54"/>
      <c r="D33" s="56"/>
      <c r="E33" s="75"/>
      <c r="F33" s="57"/>
      <c r="G33" s="58"/>
    </row>
    <row r="34" spans="1:7" x14ac:dyDescent="0.25">
      <c r="A34" s="52"/>
      <c r="B34" s="53"/>
      <c r="C34" s="54"/>
      <c r="D34" s="56"/>
      <c r="E34" s="75"/>
      <c r="F34" s="57"/>
      <c r="G34" s="58"/>
    </row>
    <row r="35" spans="1:7" x14ac:dyDescent="0.25">
      <c r="A35" s="52"/>
      <c r="B35" s="53"/>
      <c r="C35" s="54"/>
      <c r="D35" s="56"/>
      <c r="E35" s="75"/>
      <c r="F35" s="57"/>
      <c r="G35" s="58"/>
    </row>
    <row r="36" spans="1:7" ht="15.75" thickBot="1" x14ac:dyDescent="0.3">
      <c r="A36" s="77"/>
      <c r="B36" s="78"/>
      <c r="C36" s="69"/>
      <c r="D36" s="79"/>
      <c r="E36" s="80"/>
      <c r="F36" s="81"/>
      <c r="G36" s="58"/>
    </row>
    <row r="37" spans="1:7" ht="15.75" thickBot="1" x14ac:dyDescent="0.3">
      <c r="A37" s="82" t="s">
        <v>196</v>
      </c>
      <c r="B37" s="53"/>
      <c r="C37" s="54"/>
      <c r="D37" s="56"/>
      <c r="E37" s="83" t="s">
        <v>3</v>
      </c>
      <c r="F37" s="119">
        <f>SUM(F15:F36)</f>
        <v>44.37</v>
      </c>
      <c r="G37" s="58"/>
    </row>
    <row r="38" spans="1:7" x14ac:dyDescent="0.25">
      <c r="A38" s="84" t="s">
        <v>129</v>
      </c>
      <c r="B38" s="85" t="s">
        <v>218</v>
      </c>
      <c r="C38" s="54"/>
      <c r="D38" s="56"/>
      <c r="E38" s="83" t="s">
        <v>2</v>
      </c>
      <c r="F38" s="119">
        <f>F37*5%</f>
        <v>2.2185000000000001</v>
      </c>
      <c r="G38" s="58"/>
    </row>
    <row r="39" spans="1:7" ht="15.75" thickBot="1" x14ac:dyDescent="0.3">
      <c r="A39" s="86" t="s">
        <v>130</v>
      </c>
      <c r="B39" s="87" t="s">
        <v>219</v>
      </c>
      <c r="C39" s="54"/>
      <c r="D39" s="56"/>
      <c r="E39" s="83" t="s">
        <v>1</v>
      </c>
      <c r="F39" s="119">
        <f>(F37)*9.975%</f>
        <v>4.4259074999999992</v>
      </c>
      <c r="G39" s="58"/>
    </row>
    <row r="40" spans="1:7" ht="19.5" thickBot="1" x14ac:dyDescent="0.3">
      <c r="A40" s="52"/>
      <c r="B40" s="53"/>
      <c r="C40" s="54"/>
      <c r="D40" s="56"/>
      <c r="E40" s="88"/>
      <c r="F40" s="120">
        <f>SUM(F37:F39)</f>
        <v>51.014407499999997</v>
      </c>
      <c r="G40" s="58"/>
    </row>
    <row r="41" spans="1:7" x14ac:dyDescent="0.25">
      <c r="A41" s="89"/>
      <c r="B41" s="53"/>
      <c r="C41" s="54"/>
      <c r="D41" s="56"/>
      <c r="E41" s="83"/>
      <c r="F41" s="119"/>
      <c r="G41" s="90"/>
    </row>
    <row r="42" spans="1:7" ht="15.75" thickBot="1" x14ac:dyDescent="0.3">
      <c r="A42" s="91"/>
      <c r="B42" s="92"/>
      <c r="C42" s="93"/>
      <c r="D42" s="94"/>
      <c r="E42" s="95" t="s">
        <v>0</v>
      </c>
      <c r="F42" s="121">
        <f>F40</f>
        <v>51.014407499999997</v>
      </c>
      <c r="G42" s="58"/>
    </row>
    <row r="43" spans="1:7" ht="15.75" thickTop="1" x14ac:dyDescent="0.25"/>
  </sheetData>
  <sheetProtection selectLockedCells="1"/>
  <mergeCells count="1">
    <mergeCell ref="B14:C14"/>
  </mergeCells>
  <dataValidations count="1">
    <dataValidation type="list" allowBlank="1" showInputMessage="1" showErrorMessage="1" sqref="C8">
      <formula1>No._Client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5"/>
  <sheetViews>
    <sheetView workbookViewId="0">
      <selection activeCell="E37" sqref="E37"/>
    </sheetView>
  </sheetViews>
  <sheetFormatPr baseColWidth="10" defaultRowHeight="15" x14ac:dyDescent="0.25"/>
  <cols>
    <col min="1" max="1" width="11.42578125" style="144"/>
    <col min="2" max="2" width="11.42578125" style="145"/>
    <col min="3" max="3" width="11.42578125" style="147"/>
    <col min="4" max="7" width="11.42578125" style="146"/>
    <col min="8" max="8" width="11.42578125" style="49"/>
  </cols>
  <sheetData>
    <row r="1" spans="1:8" s="12" customFormat="1" x14ac:dyDescent="0.25">
      <c r="A1" s="135" t="s">
        <v>9</v>
      </c>
      <c r="B1" s="136" t="s">
        <v>8</v>
      </c>
      <c r="C1" s="137" t="s">
        <v>10</v>
      </c>
      <c r="D1" s="138" t="s">
        <v>197</v>
      </c>
      <c r="E1" s="138" t="s">
        <v>2</v>
      </c>
      <c r="F1" s="138" t="s">
        <v>11</v>
      </c>
      <c r="G1" s="138" t="s">
        <v>12</v>
      </c>
      <c r="H1" s="133" t="s">
        <v>195</v>
      </c>
    </row>
    <row r="2" spans="1:8" s="3" customFormat="1" x14ac:dyDescent="0.25">
      <c r="A2" s="139" t="s">
        <v>217</v>
      </c>
      <c r="B2" s="140">
        <v>43064</v>
      </c>
      <c r="C2" s="141">
        <v>1008</v>
      </c>
      <c r="D2" s="142">
        <v>30</v>
      </c>
      <c r="E2" s="142">
        <v>1.5</v>
      </c>
      <c r="F2" s="142">
        <v>2.99</v>
      </c>
      <c r="G2" s="142">
        <f t="shared" ref="G2:G14" si="0">SUM(D2:F2)</f>
        <v>34.49</v>
      </c>
      <c r="H2" s="58">
        <v>34.49</v>
      </c>
    </row>
    <row r="3" spans="1:8" x14ac:dyDescent="0.25">
      <c r="A3" s="139" t="s">
        <v>254</v>
      </c>
      <c r="B3" s="140">
        <v>43064</v>
      </c>
      <c r="C3" s="141">
        <v>703</v>
      </c>
      <c r="D3" s="142">
        <v>16</v>
      </c>
      <c r="E3" s="142">
        <v>0.8</v>
      </c>
      <c r="F3" s="142">
        <v>1.6</v>
      </c>
      <c r="G3" s="142">
        <f t="shared" si="0"/>
        <v>18.400000000000002</v>
      </c>
      <c r="H3" s="134">
        <v>18.399999999999999</v>
      </c>
    </row>
    <row r="4" spans="1:8" x14ac:dyDescent="0.25">
      <c r="A4" s="139" t="s">
        <v>255</v>
      </c>
      <c r="B4" s="140">
        <v>43064</v>
      </c>
      <c r="C4" s="141">
        <v>209</v>
      </c>
      <c r="D4" s="142">
        <v>28</v>
      </c>
      <c r="E4" s="142">
        <v>1.4000000000000001</v>
      </c>
      <c r="F4" s="142">
        <v>2.79</v>
      </c>
      <c r="G4" s="142">
        <f t="shared" si="0"/>
        <v>32.19</v>
      </c>
      <c r="H4" s="58"/>
    </row>
    <row r="5" spans="1:8" x14ac:dyDescent="0.25">
      <c r="A5" s="139" t="s">
        <v>271</v>
      </c>
      <c r="B5" s="140">
        <v>43064</v>
      </c>
      <c r="C5" s="143">
        <v>101</v>
      </c>
      <c r="D5" s="142">
        <v>270.69</v>
      </c>
      <c r="E5" s="142">
        <v>13.53</v>
      </c>
      <c r="F5" s="142">
        <v>27</v>
      </c>
      <c r="G5" s="142">
        <f t="shared" si="0"/>
        <v>311.21999999999997</v>
      </c>
      <c r="H5" s="58"/>
    </row>
    <row r="6" spans="1:8" x14ac:dyDescent="0.25">
      <c r="A6" s="139" t="s">
        <v>272</v>
      </c>
      <c r="B6" s="140">
        <v>43064</v>
      </c>
      <c r="C6" s="143">
        <v>102</v>
      </c>
      <c r="D6" s="142">
        <v>208.79</v>
      </c>
      <c r="E6" s="142">
        <v>10.44</v>
      </c>
      <c r="F6" s="142">
        <v>20.83</v>
      </c>
      <c r="G6" s="142">
        <f t="shared" si="0"/>
        <v>240.06</v>
      </c>
      <c r="H6" s="58"/>
    </row>
    <row r="7" spans="1:8" x14ac:dyDescent="0.25">
      <c r="A7" s="139" t="s">
        <v>273</v>
      </c>
      <c r="B7" s="140">
        <v>43064</v>
      </c>
      <c r="C7" s="143">
        <v>103</v>
      </c>
      <c r="D7" s="142">
        <v>181.1</v>
      </c>
      <c r="E7" s="142">
        <v>9.06</v>
      </c>
      <c r="F7" s="142">
        <v>18.059999999999999</v>
      </c>
      <c r="G7" s="142">
        <f t="shared" si="0"/>
        <v>208.22</v>
      </c>
      <c r="H7" s="58"/>
    </row>
    <row r="8" spans="1:8" x14ac:dyDescent="0.25">
      <c r="A8" s="139" t="s">
        <v>274</v>
      </c>
      <c r="B8" s="140">
        <v>43064</v>
      </c>
      <c r="C8" s="143">
        <v>104</v>
      </c>
      <c r="D8" s="142">
        <v>167</v>
      </c>
      <c r="E8" s="142">
        <v>8.35</v>
      </c>
      <c r="F8" s="142">
        <v>16.66</v>
      </c>
      <c r="G8" s="142">
        <f t="shared" si="0"/>
        <v>192.01</v>
      </c>
      <c r="H8" s="58"/>
    </row>
    <row r="9" spans="1:8" x14ac:dyDescent="0.25">
      <c r="A9" s="139" t="s">
        <v>275</v>
      </c>
      <c r="B9" s="140">
        <v>43064</v>
      </c>
      <c r="C9" s="143">
        <v>201</v>
      </c>
      <c r="D9" s="142">
        <v>97</v>
      </c>
      <c r="E9" s="142">
        <v>4.8499999999999996</v>
      </c>
      <c r="F9" s="142">
        <v>9.68</v>
      </c>
      <c r="G9" s="142">
        <f t="shared" si="0"/>
        <v>111.53</v>
      </c>
      <c r="H9" s="58"/>
    </row>
    <row r="10" spans="1:8" x14ac:dyDescent="0.25">
      <c r="A10" s="139" t="s">
        <v>276</v>
      </c>
      <c r="B10" s="140">
        <v>43064</v>
      </c>
      <c r="C10" s="143">
        <v>202</v>
      </c>
      <c r="D10" s="142">
        <v>95.7</v>
      </c>
      <c r="E10" s="142">
        <v>4.79</v>
      </c>
      <c r="F10" s="142">
        <v>9.5500000000000007</v>
      </c>
      <c r="G10" s="142">
        <f t="shared" si="0"/>
        <v>110.04</v>
      </c>
      <c r="H10" s="58"/>
    </row>
    <row r="11" spans="1:8" x14ac:dyDescent="0.25">
      <c r="A11" s="139" t="s">
        <v>277</v>
      </c>
      <c r="B11" s="140">
        <v>43064</v>
      </c>
      <c r="C11" s="143">
        <v>203</v>
      </c>
      <c r="D11" s="142">
        <v>134.19999999999999</v>
      </c>
      <c r="E11" s="142">
        <v>6.71</v>
      </c>
      <c r="F11" s="142">
        <v>13.39</v>
      </c>
      <c r="G11" s="142">
        <f t="shared" si="0"/>
        <v>154.30000000000001</v>
      </c>
      <c r="H11" s="58"/>
    </row>
    <row r="12" spans="1:8" x14ac:dyDescent="0.25">
      <c r="A12" s="139" t="s">
        <v>278</v>
      </c>
      <c r="B12" s="140">
        <v>43064</v>
      </c>
      <c r="C12" s="143">
        <v>204</v>
      </c>
      <c r="D12" s="142">
        <v>106.79</v>
      </c>
      <c r="E12" s="142">
        <v>5.34</v>
      </c>
      <c r="F12" s="142">
        <v>10.65</v>
      </c>
      <c r="G12" s="142">
        <f t="shared" si="0"/>
        <v>122.78000000000002</v>
      </c>
      <c r="H12" s="58"/>
    </row>
    <row r="13" spans="1:8" x14ac:dyDescent="0.25">
      <c r="A13" s="139" t="s">
        <v>279</v>
      </c>
      <c r="B13" s="140">
        <v>43064</v>
      </c>
      <c r="C13" s="143">
        <v>205</v>
      </c>
      <c r="D13" s="142">
        <v>85</v>
      </c>
      <c r="E13" s="142">
        <v>4.25</v>
      </c>
      <c r="F13" s="142">
        <v>8.48</v>
      </c>
      <c r="G13" s="142">
        <f t="shared" si="0"/>
        <v>97.73</v>
      </c>
      <c r="H13" s="58"/>
    </row>
    <row r="14" spans="1:8" x14ac:dyDescent="0.25">
      <c r="A14" s="139" t="s">
        <v>280</v>
      </c>
      <c r="B14" s="140">
        <v>43064</v>
      </c>
      <c r="C14" s="143">
        <v>206</v>
      </c>
      <c r="D14" s="142">
        <v>50</v>
      </c>
      <c r="E14" s="142">
        <v>2.5</v>
      </c>
      <c r="F14" s="142">
        <v>4.99</v>
      </c>
      <c r="G14" s="142">
        <f t="shared" si="0"/>
        <v>57.49</v>
      </c>
      <c r="H14" s="58"/>
    </row>
    <row r="15" spans="1:8" x14ac:dyDescent="0.25">
      <c r="A15" s="139" t="s">
        <v>281</v>
      </c>
      <c r="B15" s="140">
        <v>43064</v>
      </c>
      <c r="C15" s="143">
        <v>207</v>
      </c>
      <c r="D15" s="142">
        <v>51</v>
      </c>
      <c r="E15" s="142">
        <v>2.5499999999999998</v>
      </c>
      <c r="F15" s="142">
        <v>5.09</v>
      </c>
      <c r="G15" s="142">
        <f t="shared" ref="G15:G33" si="1">SUM(D15:F15)</f>
        <v>58.64</v>
      </c>
      <c r="H15" s="58"/>
    </row>
    <row r="16" spans="1:8" x14ac:dyDescent="0.25">
      <c r="A16" s="139" t="s">
        <v>282</v>
      </c>
      <c r="B16" s="140">
        <v>43064</v>
      </c>
      <c r="C16" s="143">
        <v>208</v>
      </c>
      <c r="D16" s="142">
        <v>48</v>
      </c>
      <c r="E16" s="142">
        <v>2.4</v>
      </c>
      <c r="F16" s="142">
        <v>4.79</v>
      </c>
      <c r="G16" s="142">
        <f t="shared" si="1"/>
        <v>55.19</v>
      </c>
      <c r="H16" s="58"/>
    </row>
    <row r="17" spans="1:8" x14ac:dyDescent="0.25">
      <c r="A17" s="139" t="s">
        <v>283</v>
      </c>
      <c r="B17" s="140">
        <v>43064</v>
      </c>
      <c r="C17" s="143">
        <v>209</v>
      </c>
      <c r="D17" s="142">
        <v>28</v>
      </c>
      <c r="E17" s="142">
        <v>1.4</v>
      </c>
      <c r="F17" s="142">
        <v>2.79</v>
      </c>
      <c r="G17" s="142">
        <f t="shared" si="1"/>
        <v>32.19</v>
      </c>
      <c r="H17" s="58"/>
    </row>
    <row r="18" spans="1:8" x14ac:dyDescent="0.25">
      <c r="A18" s="139" t="s">
        <v>284</v>
      </c>
      <c r="B18" s="140">
        <v>43064</v>
      </c>
      <c r="C18" s="143">
        <v>210</v>
      </c>
      <c r="D18" s="142">
        <v>35</v>
      </c>
      <c r="E18" s="142">
        <v>1.75</v>
      </c>
      <c r="F18" s="142">
        <v>3.49</v>
      </c>
      <c r="G18" s="142">
        <f t="shared" si="1"/>
        <v>40.24</v>
      </c>
      <c r="H18" s="58"/>
    </row>
    <row r="19" spans="1:8" x14ac:dyDescent="0.25">
      <c r="A19" s="139" t="s">
        <v>285</v>
      </c>
      <c r="B19" s="140">
        <v>43064</v>
      </c>
      <c r="C19" s="143">
        <v>601</v>
      </c>
      <c r="D19" s="142">
        <v>41.75</v>
      </c>
      <c r="E19" s="142">
        <v>2.09</v>
      </c>
      <c r="F19" s="142">
        <v>4.16</v>
      </c>
      <c r="G19" s="142">
        <f t="shared" si="1"/>
        <v>48</v>
      </c>
      <c r="H19" s="58"/>
    </row>
    <row r="20" spans="1:8" x14ac:dyDescent="0.25">
      <c r="A20" s="139" t="s">
        <v>286</v>
      </c>
      <c r="B20" s="140">
        <v>43064</v>
      </c>
      <c r="C20" s="143">
        <v>602</v>
      </c>
      <c r="D20" s="142">
        <v>46</v>
      </c>
      <c r="E20" s="142">
        <v>2.2999999999999998</v>
      </c>
      <c r="F20" s="142">
        <v>4.59</v>
      </c>
      <c r="G20" s="142">
        <f t="shared" si="1"/>
        <v>52.89</v>
      </c>
      <c r="H20" s="58"/>
    </row>
    <row r="21" spans="1:8" x14ac:dyDescent="0.25">
      <c r="A21" s="139" t="s">
        <v>287</v>
      </c>
      <c r="B21" s="140">
        <v>43064</v>
      </c>
      <c r="C21" s="143">
        <v>801</v>
      </c>
      <c r="D21" s="142">
        <v>165</v>
      </c>
      <c r="E21" s="142">
        <v>8.25</v>
      </c>
      <c r="F21" s="142">
        <v>16.46</v>
      </c>
      <c r="G21" s="142">
        <f t="shared" si="1"/>
        <v>189.71</v>
      </c>
      <c r="H21" s="58"/>
    </row>
    <row r="22" spans="1:8" x14ac:dyDescent="0.25">
      <c r="A22" s="139" t="s">
        <v>288</v>
      </c>
      <c r="B22" s="140">
        <v>43064</v>
      </c>
      <c r="C22" s="143">
        <v>901</v>
      </c>
      <c r="D22" s="142">
        <v>281</v>
      </c>
      <c r="E22" s="142">
        <v>14.05</v>
      </c>
      <c r="F22" s="142">
        <v>28.03</v>
      </c>
      <c r="G22" s="142">
        <f t="shared" si="1"/>
        <v>323.08000000000004</v>
      </c>
      <c r="H22" s="58"/>
    </row>
    <row r="23" spans="1:8" x14ac:dyDescent="0.25">
      <c r="A23" s="139" t="s">
        <v>289</v>
      </c>
      <c r="B23" s="140">
        <v>43064</v>
      </c>
      <c r="C23" s="143">
        <v>1001</v>
      </c>
      <c r="D23" s="142">
        <v>24.24</v>
      </c>
      <c r="E23" s="142">
        <v>1.21</v>
      </c>
      <c r="F23" s="142">
        <v>2.42</v>
      </c>
      <c r="G23" s="142">
        <f t="shared" si="1"/>
        <v>27.869999999999997</v>
      </c>
      <c r="H23" s="58"/>
    </row>
    <row r="24" spans="1:8" x14ac:dyDescent="0.25">
      <c r="A24" s="139" t="s">
        <v>290</v>
      </c>
      <c r="B24" s="140">
        <v>43064</v>
      </c>
      <c r="C24" s="143">
        <v>1003</v>
      </c>
      <c r="D24" s="142">
        <v>42</v>
      </c>
      <c r="E24" s="142">
        <v>2.1</v>
      </c>
      <c r="F24" s="142">
        <v>4.1900000000000004</v>
      </c>
      <c r="G24" s="142">
        <f t="shared" si="1"/>
        <v>48.29</v>
      </c>
      <c r="H24" s="58"/>
    </row>
    <row r="25" spans="1:8" x14ac:dyDescent="0.25">
      <c r="A25" s="139" t="s">
        <v>291</v>
      </c>
      <c r="B25" s="140">
        <v>43064</v>
      </c>
      <c r="C25" s="143">
        <v>1004</v>
      </c>
      <c r="D25" s="142">
        <v>25.81</v>
      </c>
      <c r="E25" s="142">
        <v>1.29</v>
      </c>
      <c r="F25" s="142">
        <v>2.57</v>
      </c>
      <c r="G25" s="142">
        <f t="shared" si="1"/>
        <v>29.669999999999998</v>
      </c>
      <c r="H25" s="58"/>
    </row>
    <row r="26" spans="1:8" x14ac:dyDescent="0.25">
      <c r="A26" s="139" t="s">
        <v>292</v>
      </c>
      <c r="B26" s="140">
        <v>43064</v>
      </c>
      <c r="C26" s="143">
        <v>1006</v>
      </c>
      <c r="D26" s="142">
        <v>15</v>
      </c>
      <c r="E26" s="142">
        <v>0.75</v>
      </c>
      <c r="F26" s="142">
        <v>1.5</v>
      </c>
      <c r="G26" s="142">
        <f t="shared" si="1"/>
        <v>17.25</v>
      </c>
      <c r="H26" s="58"/>
    </row>
    <row r="27" spans="1:8" x14ac:dyDescent="0.25">
      <c r="A27" s="139" t="s">
        <v>293</v>
      </c>
      <c r="B27" s="140">
        <v>43064</v>
      </c>
      <c r="C27" s="143">
        <v>1007</v>
      </c>
      <c r="D27" s="142">
        <v>70</v>
      </c>
      <c r="E27" s="142">
        <v>3.5</v>
      </c>
      <c r="F27" s="142">
        <v>6.98</v>
      </c>
      <c r="G27" s="142">
        <f t="shared" si="1"/>
        <v>80.48</v>
      </c>
      <c r="H27" s="58"/>
    </row>
    <row r="28" spans="1:8" x14ac:dyDescent="0.25">
      <c r="A28" s="139" t="s">
        <v>294</v>
      </c>
      <c r="B28" s="140">
        <v>43064</v>
      </c>
      <c r="C28" s="143">
        <v>1009</v>
      </c>
      <c r="D28" s="142">
        <v>22.25</v>
      </c>
      <c r="E28" s="142">
        <v>1.1100000000000001</v>
      </c>
      <c r="F28" s="142">
        <v>2.2200000000000002</v>
      </c>
      <c r="G28" s="142">
        <f t="shared" si="1"/>
        <v>25.58</v>
      </c>
      <c r="H28" s="58"/>
    </row>
    <row r="29" spans="1:8" x14ac:dyDescent="0.25">
      <c r="A29" s="139" t="s">
        <v>295</v>
      </c>
      <c r="B29" s="140">
        <v>43064</v>
      </c>
      <c r="C29" s="143">
        <v>1010</v>
      </c>
      <c r="D29" s="142">
        <v>12</v>
      </c>
      <c r="E29" s="142">
        <v>0.6</v>
      </c>
      <c r="F29" s="142">
        <v>1.2</v>
      </c>
      <c r="G29" s="142">
        <f t="shared" si="1"/>
        <v>13.799999999999999</v>
      </c>
      <c r="H29" s="58"/>
    </row>
    <row r="30" spans="1:8" x14ac:dyDescent="0.25">
      <c r="A30" s="139" t="s">
        <v>296</v>
      </c>
      <c r="B30" s="140">
        <v>43064</v>
      </c>
      <c r="C30" s="143">
        <v>1012</v>
      </c>
      <c r="D30" s="142">
        <v>48</v>
      </c>
      <c r="E30" s="142">
        <v>2.4</v>
      </c>
      <c r="F30" s="142">
        <v>4.79</v>
      </c>
      <c r="G30" s="142">
        <f t="shared" si="1"/>
        <v>55.19</v>
      </c>
      <c r="H30" s="58"/>
    </row>
    <row r="31" spans="1:8" x14ac:dyDescent="0.25">
      <c r="A31" s="139" t="s">
        <v>297</v>
      </c>
      <c r="B31" s="140">
        <v>43064</v>
      </c>
      <c r="C31" s="143">
        <v>1015</v>
      </c>
      <c r="D31" s="142">
        <v>44.88</v>
      </c>
      <c r="E31" s="142">
        <v>2.2400000000000002</v>
      </c>
      <c r="F31" s="142">
        <v>4.4800000000000004</v>
      </c>
      <c r="G31" s="142">
        <f t="shared" si="1"/>
        <v>51.600000000000009</v>
      </c>
      <c r="H31" s="58"/>
    </row>
    <row r="32" spans="1:8" x14ac:dyDescent="0.25">
      <c r="A32" s="139" t="s">
        <v>298</v>
      </c>
      <c r="B32" s="140">
        <v>43064</v>
      </c>
      <c r="C32" s="143">
        <v>1016</v>
      </c>
      <c r="D32" s="142">
        <v>50</v>
      </c>
      <c r="E32" s="142">
        <v>2.5</v>
      </c>
      <c r="F32" s="142">
        <v>4.99</v>
      </c>
      <c r="G32" s="142">
        <f t="shared" si="1"/>
        <v>57.49</v>
      </c>
      <c r="H32" s="58"/>
    </row>
    <row r="33" spans="1:8" x14ac:dyDescent="0.25">
      <c r="A33" s="139" t="s">
        <v>259</v>
      </c>
      <c r="B33" s="140">
        <v>43064</v>
      </c>
      <c r="C33" s="143">
        <v>1017</v>
      </c>
      <c r="D33" s="142">
        <v>44.37</v>
      </c>
      <c r="E33" s="142">
        <v>2.2200000000000002</v>
      </c>
      <c r="F33" s="142">
        <v>4.43</v>
      </c>
      <c r="G33" s="142">
        <f t="shared" si="1"/>
        <v>51.019999999999996</v>
      </c>
      <c r="H33" s="58"/>
    </row>
    <row r="34" spans="1:8" x14ac:dyDescent="0.25">
      <c r="C34" s="143"/>
    </row>
    <row r="35" spans="1:8" x14ac:dyDescent="0.25">
      <c r="C35" s="143"/>
    </row>
  </sheetData>
  <sheetProtection selectLockedCells="1"/>
  <dataValidations count="1">
    <dataValidation type="list" allowBlank="1" showInputMessage="1" showErrorMessage="1" sqref="C2:C4">
      <formula1>No._Client</formula1>
    </dataValidation>
  </dataValidations>
  <pageMargins left="0.7" right="0.7" top="0.75" bottom="0.75" header="0.3" footer="0.3"/>
  <pageSetup orientation="portrait" verticalDpi="0" r:id="rId1"/>
  <ignoredErrors>
    <ignoredError sqref="G2:G33" formulaRang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43"/>
  <sheetViews>
    <sheetView showZeros="0" zoomScaleNormal="100" workbookViewId="0">
      <selection activeCell="F1" sqref="F1"/>
    </sheetView>
  </sheetViews>
  <sheetFormatPr baseColWidth="10" defaultRowHeight="15" x14ac:dyDescent="0.25"/>
  <cols>
    <col min="1" max="1" width="9.28515625" style="51" bestFit="1" customWidth="1"/>
    <col min="2" max="2" width="36" style="51" customWidth="1"/>
    <col min="3" max="3" width="22.42578125" style="96" customWidth="1"/>
    <col min="4" max="4" width="10.28515625" style="97" customWidth="1"/>
    <col min="5" max="5" width="10" style="98" customWidth="1"/>
    <col min="6" max="6" width="10.28515625" style="99" customWidth="1"/>
    <col min="7" max="7" width="18.140625" style="49" bestFit="1" customWidth="1"/>
    <col min="8" max="8" width="11.42578125" style="50"/>
    <col min="9" max="16384" width="11.42578125" style="51"/>
  </cols>
  <sheetData>
    <row r="1" spans="1:7" ht="15.75" thickTop="1" x14ac:dyDescent="0.25">
      <c r="A1" s="43"/>
      <c r="B1" s="44"/>
      <c r="C1" s="45"/>
      <c r="D1" s="46" t="s">
        <v>309</v>
      </c>
      <c r="E1" s="47"/>
      <c r="F1" s="48">
        <v>0</v>
      </c>
    </row>
    <row r="2" spans="1:7" x14ac:dyDescent="0.25">
      <c r="A2" s="52"/>
      <c r="B2" s="53"/>
      <c r="C2" s="54"/>
      <c r="D2" s="55" t="s">
        <v>202</v>
      </c>
      <c r="E2" s="55"/>
      <c r="F2" s="100">
        <f ca="1">TODAY()</f>
        <v>43068</v>
      </c>
    </row>
    <row r="3" spans="1:7" x14ac:dyDescent="0.25">
      <c r="A3" s="52"/>
      <c r="B3" s="53"/>
      <c r="C3" s="54"/>
      <c r="D3" s="56"/>
      <c r="E3" s="55"/>
      <c r="F3" s="57"/>
      <c r="G3" s="58"/>
    </row>
    <row r="4" spans="1:7" x14ac:dyDescent="0.25">
      <c r="A4" s="52"/>
      <c r="B4" s="53"/>
      <c r="C4" s="54"/>
      <c r="D4" s="56"/>
      <c r="E4" s="55"/>
      <c r="F4" s="57"/>
      <c r="G4" s="58"/>
    </row>
    <row r="5" spans="1:7" x14ac:dyDescent="0.25">
      <c r="A5" s="52"/>
      <c r="B5" s="53"/>
      <c r="C5" s="59"/>
      <c r="D5" s="56"/>
      <c r="E5" s="55"/>
      <c r="F5" s="57"/>
      <c r="G5" s="58"/>
    </row>
    <row r="6" spans="1:7" x14ac:dyDescent="0.25">
      <c r="A6" s="52"/>
      <c r="B6" s="53"/>
      <c r="C6" s="54"/>
      <c r="D6" s="56"/>
      <c r="E6" s="55"/>
      <c r="F6" s="57"/>
      <c r="G6" s="58"/>
    </row>
    <row r="7" spans="1:7" ht="15.75" thickBot="1" x14ac:dyDescent="0.3">
      <c r="A7" s="52"/>
      <c r="B7" s="53"/>
      <c r="C7" s="54"/>
      <c r="D7" s="56"/>
      <c r="E7" s="55"/>
      <c r="F7" s="57"/>
      <c r="G7" s="58"/>
    </row>
    <row r="8" spans="1:7" x14ac:dyDescent="0.25">
      <c r="A8" s="60"/>
      <c r="B8" s="61" t="s">
        <v>7</v>
      </c>
      <c r="C8" s="62">
        <v>0</v>
      </c>
      <c r="D8" s="56"/>
      <c r="E8" s="55"/>
      <c r="F8" s="57"/>
      <c r="G8" s="58"/>
    </row>
    <row r="9" spans="1:7" ht="15.75" thickBot="1" x14ac:dyDescent="0.3">
      <c r="A9" s="63" t="s">
        <v>6</v>
      </c>
      <c r="B9" s="148"/>
      <c r="C9" s="64"/>
      <c r="D9" s="56"/>
      <c r="E9" s="55"/>
      <c r="F9" s="57"/>
      <c r="G9" s="58"/>
    </row>
    <row r="10" spans="1:7" x14ac:dyDescent="0.25">
      <c r="A10" s="52"/>
      <c r="B10" s="53"/>
      <c r="C10" s="54"/>
      <c r="D10" s="56"/>
      <c r="E10" s="55"/>
      <c r="F10" s="57"/>
      <c r="G10" s="58"/>
    </row>
    <row r="11" spans="1:7" x14ac:dyDescent="0.25">
      <c r="A11" s="52"/>
      <c r="B11" s="53"/>
      <c r="C11" s="54"/>
      <c r="D11" s="56"/>
      <c r="E11" s="55"/>
      <c r="F11" s="57"/>
      <c r="G11" s="58"/>
    </row>
    <row r="12" spans="1:7" x14ac:dyDescent="0.25">
      <c r="A12" s="52"/>
      <c r="B12" s="53"/>
      <c r="C12" s="65"/>
      <c r="D12" s="66"/>
      <c r="E12" s="67"/>
      <c r="F12" s="68"/>
      <c r="G12" s="58"/>
    </row>
    <row r="13" spans="1:7" ht="15.75" thickBot="1" x14ac:dyDescent="0.3">
      <c r="A13" s="52"/>
      <c r="B13" s="69"/>
      <c r="C13" s="118" t="str">
        <f ca="1">UPPER(TEXT($F$2,"MMMM"))</f>
        <v>NOVEMBRE</v>
      </c>
      <c r="D13" s="66"/>
      <c r="E13" s="67"/>
      <c r="F13" s="68"/>
      <c r="G13" s="58"/>
    </row>
    <row r="14" spans="1:7" ht="30.75" thickBot="1" x14ac:dyDescent="0.3">
      <c r="A14" s="70" t="s">
        <v>215</v>
      </c>
      <c r="B14" s="174" t="s">
        <v>5</v>
      </c>
      <c r="C14" s="174"/>
      <c r="D14" s="71" t="s">
        <v>21</v>
      </c>
      <c r="E14" s="72" t="s">
        <v>138</v>
      </c>
      <c r="F14" s="73" t="s">
        <v>4</v>
      </c>
      <c r="G14" s="58"/>
    </row>
    <row r="15" spans="1:7" ht="15" customHeight="1" x14ac:dyDescent="0.25">
      <c r="A15" s="149"/>
      <c r="B15" s="150"/>
      <c r="C15" s="151"/>
      <c r="D15" s="152"/>
      <c r="E15" s="153"/>
      <c r="F15" s="107">
        <f>A15*E15</f>
        <v>0</v>
      </c>
      <c r="G15" s="58"/>
    </row>
    <row r="16" spans="1:7" x14ac:dyDescent="0.25">
      <c r="A16" s="149"/>
      <c r="B16" s="154"/>
      <c r="C16" s="151"/>
      <c r="D16" s="155"/>
      <c r="E16" s="156"/>
      <c r="F16" s="111">
        <f>A16*E16</f>
        <v>0</v>
      </c>
      <c r="G16" s="58"/>
    </row>
    <row r="17" spans="1:7" x14ac:dyDescent="0.25">
      <c r="A17" s="149"/>
      <c r="B17" s="154"/>
      <c r="C17" s="151"/>
      <c r="D17" s="157"/>
      <c r="E17" s="156"/>
      <c r="F17" s="111">
        <f>A17*E17</f>
        <v>0</v>
      </c>
      <c r="G17" s="58"/>
    </row>
    <row r="18" spans="1:7" x14ac:dyDescent="0.25">
      <c r="A18" s="149"/>
      <c r="B18" s="154"/>
      <c r="C18" s="151"/>
      <c r="D18" s="155"/>
      <c r="E18" s="156"/>
      <c r="F18" s="111"/>
      <c r="G18" s="58"/>
    </row>
    <row r="19" spans="1:7" x14ac:dyDescent="0.25">
      <c r="A19" s="149"/>
      <c r="B19" s="154"/>
      <c r="C19" s="151"/>
      <c r="D19" s="155"/>
      <c r="E19" s="156"/>
      <c r="F19" s="111"/>
      <c r="G19" s="58"/>
    </row>
    <row r="20" spans="1:7" x14ac:dyDescent="0.25">
      <c r="A20" s="149"/>
      <c r="B20" s="154"/>
      <c r="C20" s="151"/>
      <c r="D20" s="155"/>
      <c r="E20" s="156"/>
      <c r="F20" s="111"/>
      <c r="G20" s="58"/>
    </row>
    <row r="21" spans="1:7" x14ac:dyDescent="0.25">
      <c r="A21" s="52"/>
      <c r="B21" s="151"/>
      <c r="C21" s="74"/>
      <c r="D21" s="56"/>
      <c r="E21" s="75"/>
      <c r="F21" s="117"/>
      <c r="G21" s="58"/>
    </row>
    <row r="22" spans="1:7" x14ac:dyDescent="0.25">
      <c r="A22" s="52"/>
      <c r="B22" s="76"/>
      <c r="C22" s="74"/>
      <c r="D22" s="56"/>
      <c r="E22" s="75"/>
      <c r="F22" s="57"/>
      <c r="G22" s="58"/>
    </row>
    <row r="23" spans="1:7" x14ac:dyDescent="0.25">
      <c r="A23" s="52"/>
      <c r="B23" s="76"/>
      <c r="C23" s="54"/>
      <c r="D23" s="56"/>
      <c r="E23" s="75"/>
      <c r="F23" s="57"/>
      <c r="G23" s="58"/>
    </row>
    <row r="24" spans="1:7" x14ac:dyDescent="0.25">
      <c r="A24" s="52"/>
      <c r="B24" s="53"/>
      <c r="C24" s="54"/>
      <c r="D24" s="56"/>
      <c r="E24" s="75"/>
      <c r="F24" s="57"/>
      <c r="G24" s="58"/>
    </row>
    <row r="25" spans="1:7" x14ac:dyDescent="0.25">
      <c r="A25" s="52"/>
      <c r="B25" s="53"/>
      <c r="C25" s="54"/>
      <c r="D25" s="56"/>
      <c r="E25" s="75"/>
      <c r="F25" s="57"/>
      <c r="G25" s="58"/>
    </row>
    <row r="26" spans="1:7" x14ac:dyDescent="0.25">
      <c r="A26" s="52"/>
      <c r="B26" s="53"/>
      <c r="C26" s="54"/>
      <c r="D26" s="56"/>
      <c r="E26" s="75"/>
      <c r="F26" s="57"/>
      <c r="G26" s="58"/>
    </row>
    <row r="27" spans="1:7" x14ac:dyDescent="0.25">
      <c r="A27" s="52"/>
      <c r="B27" s="53"/>
      <c r="C27" s="54"/>
      <c r="D27" s="56"/>
      <c r="E27" s="75"/>
      <c r="F27" s="57"/>
      <c r="G27" s="58"/>
    </row>
    <row r="28" spans="1:7" x14ac:dyDescent="0.25">
      <c r="A28" s="52"/>
      <c r="B28" s="53"/>
      <c r="C28" s="54"/>
      <c r="D28" s="56"/>
      <c r="E28" s="75"/>
      <c r="F28" s="57"/>
      <c r="G28" s="58"/>
    </row>
    <row r="29" spans="1:7" x14ac:dyDescent="0.25">
      <c r="A29" s="52"/>
      <c r="B29" s="53"/>
      <c r="C29" s="54"/>
      <c r="D29" s="56"/>
      <c r="E29" s="75"/>
      <c r="F29" s="57"/>
      <c r="G29" s="58"/>
    </row>
    <row r="30" spans="1:7" x14ac:dyDescent="0.25">
      <c r="A30" s="52"/>
      <c r="B30" s="53"/>
      <c r="C30" s="54"/>
      <c r="D30" s="56"/>
      <c r="E30" s="75"/>
      <c r="F30" s="57"/>
      <c r="G30" s="58"/>
    </row>
    <row r="31" spans="1:7" x14ac:dyDescent="0.25">
      <c r="A31" s="52"/>
      <c r="B31" s="53"/>
      <c r="C31" s="54"/>
      <c r="D31" s="56"/>
      <c r="E31" s="75"/>
      <c r="F31" s="57"/>
      <c r="G31" s="58"/>
    </row>
    <row r="32" spans="1:7" x14ac:dyDescent="0.25">
      <c r="A32" s="52"/>
      <c r="B32" s="53"/>
      <c r="C32" s="54"/>
      <c r="D32" s="56"/>
      <c r="E32" s="75"/>
      <c r="F32" s="57"/>
      <c r="G32" s="58"/>
    </row>
    <row r="33" spans="1:7" x14ac:dyDescent="0.25">
      <c r="A33" s="52"/>
      <c r="B33" s="53"/>
      <c r="C33" s="54"/>
      <c r="D33" s="56"/>
      <c r="E33" s="75"/>
      <c r="F33" s="57"/>
      <c r="G33" s="58"/>
    </row>
    <row r="34" spans="1:7" x14ac:dyDescent="0.25">
      <c r="A34" s="52"/>
      <c r="B34" s="53"/>
      <c r="C34" s="54"/>
      <c r="D34" s="56"/>
      <c r="E34" s="75"/>
      <c r="F34" s="57"/>
      <c r="G34" s="58"/>
    </row>
    <row r="35" spans="1:7" x14ac:dyDescent="0.25">
      <c r="A35" s="52"/>
      <c r="B35" s="53"/>
      <c r="C35" s="54"/>
      <c r="D35" s="56"/>
      <c r="E35" s="75"/>
      <c r="F35" s="57"/>
      <c r="G35" s="58"/>
    </row>
    <row r="36" spans="1:7" ht="15.75" thickBot="1" x14ac:dyDescent="0.3">
      <c r="A36" s="77"/>
      <c r="B36" s="78"/>
      <c r="C36" s="69"/>
      <c r="D36" s="79"/>
      <c r="E36" s="80"/>
      <c r="F36" s="81"/>
      <c r="G36" s="58"/>
    </row>
    <row r="37" spans="1:7" ht="15.75" thickBot="1" x14ac:dyDescent="0.3">
      <c r="A37" s="82" t="s">
        <v>196</v>
      </c>
      <c r="B37" s="53"/>
      <c r="C37" s="54"/>
      <c r="D37" s="56"/>
      <c r="E37" s="83" t="s">
        <v>3</v>
      </c>
      <c r="F37" s="119">
        <f>SUM(F15:F36)</f>
        <v>0</v>
      </c>
      <c r="G37" s="58"/>
    </row>
    <row r="38" spans="1:7" x14ac:dyDescent="0.25">
      <c r="A38" s="84" t="s">
        <v>129</v>
      </c>
      <c r="B38" s="85" t="s">
        <v>218</v>
      </c>
      <c r="C38" s="54"/>
      <c r="D38" s="56"/>
      <c r="E38" s="83" t="s">
        <v>2</v>
      </c>
      <c r="F38" s="119">
        <f>F37*5%</f>
        <v>0</v>
      </c>
      <c r="G38" s="58"/>
    </row>
    <row r="39" spans="1:7" ht="15.75" thickBot="1" x14ac:dyDescent="0.3">
      <c r="A39" s="86" t="s">
        <v>130</v>
      </c>
      <c r="B39" s="87" t="s">
        <v>219</v>
      </c>
      <c r="C39" s="54"/>
      <c r="D39" s="56"/>
      <c r="E39" s="83" t="s">
        <v>1</v>
      </c>
      <c r="F39" s="119">
        <f>(F37)*9.975%</f>
        <v>0</v>
      </c>
      <c r="G39" s="58"/>
    </row>
    <row r="40" spans="1:7" ht="19.5" thickBot="1" x14ac:dyDescent="0.3">
      <c r="A40" s="52"/>
      <c r="B40" s="53"/>
      <c r="C40" s="54"/>
      <c r="D40" s="56"/>
      <c r="E40" s="88"/>
      <c r="F40" s="120">
        <f>SUM(F37:F39)</f>
        <v>0</v>
      </c>
      <c r="G40" s="58"/>
    </row>
    <row r="41" spans="1:7" x14ac:dyDescent="0.25">
      <c r="A41" s="89"/>
      <c r="B41" s="53"/>
      <c r="C41" s="54"/>
      <c r="D41" s="56"/>
      <c r="E41" s="83"/>
      <c r="F41" s="119"/>
      <c r="G41" s="90"/>
    </row>
    <row r="42" spans="1:7" ht="15.75" thickBot="1" x14ac:dyDescent="0.3">
      <c r="A42" s="91"/>
      <c r="B42" s="92"/>
      <c r="C42" s="93"/>
      <c r="D42" s="94"/>
      <c r="E42" s="95" t="s">
        <v>0</v>
      </c>
      <c r="F42" s="121">
        <f>F40</f>
        <v>0</v>
      </c>
      <c r="G42" s="58"/>
    </row>
    <row r="43" spans="1:7" ht="15.75" thickTop="1" x14ac:dyDescent="0.25"/>
  </sheetData>
  <sheetProtection password="EF16" sheet="1" objects="1" scenarios="1" selectLockedCells="1"/>
  <mergeCells count="1">
    <mergeCell ref="B14:C14"/>
  </mergeCells>
  <dataValidations count="1">
    <dataValidation type="list" allowBlank="1" showInputMessage="1" showErrorMessage="1" sqref="C8">
      <formula1>No._Client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"/>
  <sheetViews>
    <sheetView workbookViewId="0">
      <selection activeCell="H15" sqref="H15"/>
    </sheetView>
  </sheetViews>
  <sheetFormatPr baseColWidth="10" defaultRowHeight="15" x14ac:dyDescent="0.25"/>
  <cols>
    <col min="6" max="6" width="11.42578125" style="9"/>
    <col min="10" max="10" width="15.42578125" bestFit="1" customWidth="1"/>
    <col min="11" max="11" width="11.42578125" style="1"/>
    <col min="12" max="12" width="15.42578125" bestFit="1" customWidth="1"/>
  </cols>
  <sheetData>
    <row r="1" spans="1:12" x14ac:dyDescent="0.25">
      <c r="A1" s="176" t="s">
        <v>305</v>
      </c>
      <c r="B1" s="176"/>
      <c r="D1" s="124" t="s">
        <v>13</v>
      </c>
      <c r="F1" s="175" t="s">
        <v>303</v>
      </c>
      <c r="G1" s="175"/>
      <c r="H1" t="s">
        <v>308</v>
      </c>
      <c r="I1" s="176" t="s">
        <v>304</v>
      </c>
      <c r="J1" s="176"/>
    </row>
    <row r="2" spans="1:12" x14ac:dyDescent="0.25">
      <c r="A2" t="s">
        <v>24</v>
      </c>
      <c r="B2" s="1">
        <v>935.18</v>
      </c>
      <c r="D2" s="10" t="s">
        <v>131</v>
      </c>
      <c r="F2">
        <v>1</v>
      </c>
      <c r="G2" s="16" t="s">
        <v>203</v>
      </c>
      <c r="H2">
        <v>5</v>
      </c>
      <c r="I2" s="40">
        <v>667</v>
      </c>
      <c r="J2" s="4" t="s">
        <v>260</v>
      </c>
      <c r="L2" s="15"/>
    </row>
    <row r="3" spans="1:12" x14ac:dyDescent="0.25">
      <c r="A3" t="s">
        <v>128</v>
      </c>
      <c r="B3" s="1">
        <v>250.8</v>
      </c>
      <c r="D3" s="10" t="s">
        <v>65</v>
      </c>
      <c r="F3">
        <v>2</v>
      </c>
      <c r="G3" s="16" t="s">
        <v>204</v>
      </c>
      <c r="H3">
        <v>4</v>
      </c>
      <c r="I3" s="1">
        <v>805</v>
      </c>
      <c r="J3" t="s">
        <v>261</v>
      </c>
      <c r="L3" s="15"/>
    </row>
    <row r="4" spans="1:12" x14ac:dyDescent="0.25">
      <c r="A4" t="s">
        <v>127</v>
      </c>
      <c r="B4" s="1">
        <v>730.69</v>
      </c>
      <c r="D4" s="11" t="s">
        <v>100</v>
      </c>
      <c r="F4">
        <v>3</v>
      </c>
      <c r="G4" s="16" t="s">
        <v>205</v>
      </c>
      <c r="H4">
        <v>4</v>
      </c>
      <c r="I4" s="1">
        <f>SUM(I2:I3)</f>
        <v>1472</v>
      </c>
      <c r="J4" t="s">
        <v>302</v>
      </c>
      <c r="L4" s="15"/>
    </row>
    <row r="5" spans="1:12" x14ac:dyDescent="0.25">
      <c r="A5" t="s">
        <v>96</v>
      </c>
      <c r="B5" s="1">
        <v>281</v>
      </c>
      <c r="D5" s="11" t="s">
        <v>58</v>
      </c>
      <c r="F5">
        <v>4</v>
      </c>
      <c r="G5" s="16" t="s">
        <v>206</v>
      </c>
      <c r="H5">
        <v>4</v>
      </c>
      <c r="I5" s="1">
        <f>SUM(I2:I4)</f>
        <v>2944</v>
      </c>
      <c r="J5" t="s">
        <v>306</v>
      </c>
      <c r="L5" s="15"/>
    </row>
    <row r="6" spans="1:12" x14ac:dyDescent="0.25">
      <c r="A6" t="s">
        <v>126</v>
      </c>
      <c r="B6" s="1">
        <v>137.02000000000001</v>
      </c>
      <c r="D6" s="11" t="s">
        <v>14</v>
      </c>
      <c r="F6">
        <v>5</v>
      </c>
      <c r="G6" s="16" t="s">
        <v>207</v>
      </c>
      <c r="H6">
        <v>5</v>
      </c>
      <c r="I6" s="1">
        <f>B11-I5</f>
        <v>284.32000000000016</v>
      </c>
      <c r="J6" t="s">
        <v>307</v>
      </c>
      <c r="L6" s="15"/>
    </row>
    <row r="7" spans="1:12" x14ac:dyDescent="0.25">
      <c r="A7" t="s">
        <v>125</v>
      </c>
      <c r="B7" s="1">
        <v>87.75</v>
      </c>
      <c r="D7" s="11" t="s">
        <v>132</v>
      </c>
      <c r="F7">
        <v>6</v>
      </c>
      <c r="G7" s="16" t="s">
        <v>208</v>
      </c>
      <c r="H7">
        <v>4</v>
      </c>
      <c r="L7" s="15"/>
    </row>
    <row r="8" spans="1:12" x14ac:dyDescent="0.25">
      <c r="A8" t="s">
        <v>124</v>
      </c>
      <c r="B8" s="1">
        <v>109</v>
      </c>
      <c r="D8" s="11" t="s">
        <v>76</v>
      </c>
      <c r="F8">
        <v>7</v>
      </c>
      <c r="G8" s="16" t="s">
        <v>209</v>
      </c>
      <c r="H8">
        <v>4</v>
      </c>
      <c r="L8" s="15"/>
    </row>
    <row r="9" spans="1:12" x14ac:dyDescent="0.25">
      <c r="A9" t="s">
        <v>92</v>
      </c>
      <c r="B9" s="1">
        <v>165</v>
      </c>
      <c r="D9" s="11" t="s">
        <v>133</v>
      </c>
      <c r="F9">
        <v>8</v>
      </c>
      <c r="G9" s="16" t="s">
        <v>210</v>
      </c>
      <c r="H9">
        <v>5</v>
      </c>
      <c r="L9" s="15"/>
    </row>
    <row r="10" spans="1:12" x14ac:dyDescent="0.25">
      <c r="A10" t="s">
        <v>123</v>
      </c>
      <c r="B10" s="1">
        <v>531.88</v>
      </c>
      <c r="D10" s="11" t="s">
        <v>134</v>
      </c>
      <c r="F10">
        <v>9</v>
      </c>
      <c r="G10" s="16" t="s">
        <v>211</v>
      </c>
      <c r="H10">
        <v>4</v>
      </c>
      <c r="L10" s="42"/>
    </row>
    <row r="11" spans="1:12" x14ac:dyDescent="0.25">
      <c r="B11" s="1">
        <f>SUM(B2:B10)</f>
        <v>3228.32</v>
      </c>
      <c r="D11" s="11" t="s">
        <v>115</v>
      </c>
      <c r="F11">
        <v>10</v>
      </c>
      <c r="G11" s="16" t="s">
        <v>212</v>
      </c>
      <c r="H11">
        <v>5</v>
      </c>
      <c r="L11" s="15"/>
    </row>
    <row r="12" spans="1:12" x14ac:dyDescent="0.25">
      <c r="A12" s="6"/>
      <c r="B12" s="5"/>
      <c r="D12" s="11" t="s">
        <v>48</v>
      </c>
      <c r="F12">
        <v>11</v>
      </c>
      <c r="G12" s="16" t="s">
        <v>213</v>
      </c>
      <c r="H12">
        <v>4</v>
      </c>
      <c r="L12" s="42"/>
    </row>
    <row r="13" spans="1:12" x14ac:dyDescent="0.25">
      <c r="D13" s="11" t="s">
        <v>135</v>
      </c>
      <c r="F13">
        <v>12</v>
      </c>
      <c r="G13" s="16" t="s">
        <v>214</v>
      </c>
      <c r="H13">
        <v>4</v>
      </c>
      <c r="L13" s="15"/>
    </row>
    <row r="14" spans="1:12" x14ac:dyDescent="0.25">
      <c r="A14" s="15"/>
      <c r="D14" s="11" t="s">
        <v>136</v>
      </c>
      <c r="H14">
        <f>SUM(H2:H13)</f>
        <v>52</v>
      </c>
      <c r="L14" s="15"/>
    </row>
    <row r="15" spans="1:12" x14ac:dyDescent="0.25">
      <c r="A15" s="15"/>
      <c r="D15" s="11" t="s">
        <v>77</v>
      </c>
      <c r="L15" s="15"/>
    </row>
    <row r="16" spans="1:12" x14ac:dyDescent="0.25">
      <c r="A16" s="42"/>
      <c r="L16" s="15"/>
    </row>
    <row r="17" spans="1:12" x14ac:dyDescent="0.25">
      <c r="A17" s="15"/>
      <c r="L17" s="15"/>
    </row>
    <row r="18" spans="1:12" x14ac:dyDescent="0.25">
      <c r="A18" s="15"/>
      <c r="J18" s="2"/>
      <c r="L18" s="15"/>
    </row>
    <row r="19" spans="1:12" x14ac:dyDescent="0.25">
      <c r="A19" s="15"/>
      <c r="L19" s="15"/>
    </row>
    <row r="20" spans="1:12" x14ac:dyDescent="0.25">
      <c r="A20" s="15"/>
      <c r="J20" s="1"/>
      <c r="L20" s="15"/>
    </row>
    <row r="21" spans="1:12" x14ac:dyDescent="0.25">
      <c r="A21" s="15"/>
      <c r="L21" s="15"/>
    </row>
    <row r="22" spans="1:12" x14ac:dyDescent="0.25">
      <c r="A22" s="15"/>
      <c r="L22" s="15"/>
    </row>
    <row r="23" spans="1:12" x14ac:dyDescent="0.25">
      <c r="A23" s="15"/>
      <c r="B23" s="1"/>
      <c r="L23" s="15"/>
    </row>
    <row r="24" spans="1:12" x14ac:dyDescent="0.25">
      <c r="A24" s="15"/>
      <c r="B24" s="1"/>
      <c r="L24" s="15"/>
    </row>
    <row r="25" spans="1:12" x14ac:dyDescent="0.25">
      <c r="A25" s="15"/>
      <c r="B25" s="1"/>
      <c r="L25" s="15"/>
    </row>
    <row r="26" spans="1:12" x14ac:dyDescent="0.25">
      <c r="A26" s="15"/>
      <c r="B26" s="1"/>
      <c r="L26" s="15"/>
    </row>
    <row r="27" spans="1:12" x14ac:dyDescent="0.25">
      <c r="A27" s="15"/>
      <c r="L27" s="7"/>
    </row>
    <row r="28" spans="1:12" x14ac:dyDescent="0.25">
      <c r="A28" s="15"/>
      <c r="L28" s="3"/>
    </row>
    <row r="29" spans="1:12" x14ac:dyDescent="0.25">
      <c r="A29" s="15"/>
      <c r="L29" s="3"/>
    </row>
    <row r="30" spans="1:12" x14ac:dyDescent="0.25">
      <c r="A30" s="1"/>
      <c r="L30" s="3"/>
    </row>
  </sheetData>
  <mergeCells count="3">
    <mergeCell ref="F1:G1"/>
    <mergeCell ref="I1:J1"/>
    <mergeCell ref="A1:B1"/>
  </mergeCells>
  <pageMargins left="0.7" right="0.7" top="0.75" bottom="0.75" header="0.3" footer="0.3"/>
  <pageSetup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ECAEF77-E833-48D2-8217-780BB27765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Clients</vt:lpstr>
      <vt:lpstr>Fréquence</vt:lpstr>
      <vt:lpstr>Factures</vt:lpstr>
      <vt:lpstr>Ventes</vt:lpstr>
      <vt:lpstr>Facture vierge</vt:lpstr>
      <vt:lpstr>Divers</vt:lpstr>
      <vt:lpstr>No._Client</vt:lpstr>
      <vt:lpstr>'Facture vierge'!Ventes</vt:lpstr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Perreault</dc:creator>
  <cp:lastModifiedBy>Daniel Perreault</cp:lastModifiedBy>
  <cp:lastPrinted>2017-11-27T15:43:48Z</cp:lastPrinted>
  <dcterms:created xsi:type="dcterms:W3CDTF">2017-11-11T18:06:10Z</dcterms:created>
  <dcterms:modified xsi:type="dcterms:W3CDTF">2017-11-29T18:25:45Z</dcterms:modified>
</cp:coreProperties>
</file>