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23715" windowHeight="9525" activeTab="1"/>
  </bookViews>
  <sheets>
    <sheet name="B-Commande" sheetId="2" r:id="rId1"/>
    <sheet name="Huiles_Essentielles" sheetId="1" r:id="rId2"/>
    <sheet name="Feuil1" sheetId="3" r:id="rId3"/>
    <sheet name="Clients" sheetId="4" r:id="rId4"/>
  </sheets>
  <externalReferences>
    <externalReference r:id="rId5"/>
  </externalReferences>
  <definedNames>
    <definedName name="f_societe">OFFSET(p_societe,0,0,COUNTA(l_societe),1)</definedName>
    <definedName name="l_societe">Clients!$B:$B</definedName>
    <definedName name="p_societe">Clients!$B$5</definedName>
  </definedNames>
  <calcPr calcId="124519"/>
</workbook>
</file>

<file path=xl/calcChain.xml><?xml version="1.0" encoding="utf-8"?>
<calcChain xmlns="http://schemas.openxmlformats.org/spreadsheetml/2006/main">
  <c r="E15" i="2"/>
  <c r="D15"/>
  <c r="C15"/>
  <c r="B15"/>
  <c r="A15"/>
  <c r="E14"/>
  <c r="D14"/>
  <c r="C14"/>
  <c r="B14"/>
  <c r="A14"/>
  <c r="E13"/>
  <c r="D13"/>
  <c r="C13"/>
  <c r="B13"/>
  <c r="A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13"/>
  <c r="I53"/>
  <c r="H44"/>
  <c r="E7"/>
  <c r="B10"/>
  <c r="E6"/>
  <c r="E10"/>
  <c r="D6"/>
  <c r="D5"/>
  <c r="H51"/>
  <c r="H50"/>
  <c r="H49"/>
  <c r="E24" i="1"/>
  <c r="E23"/>
  <c r="E22"/>
  <c r="E21"/>
  <c r="E20"/>
  <c r="C21"/>
  <c r="C22"/>
  <c r="C23"/>
  <c r="C24"/>
  <c r="B21"/>
  <c r="B22"/>
  <c r="B23"/>
  <c r="B24"/>
  <c r="C20"/>
  <c r="B20"/>
  <c r="D24"/>
  <c r="D23"/>
  <c r="D22"/>
  <c r="D21"/>
  <c r="D20"/>
  <c r="A24"/>
  <c r="A23"/>
  <c r="A22"/>
  <c r="A21"/>
  <c r="A20"/>
  <c r="C16"/>
  <c r="C17"/>
  <c r="C18"/>
  <c r="C19"/>
  <c r="B16"/>
  <c r="B17"/>
  <c r="B18"/>
  <c r="B19"/>
  <c r="E19"/>
  <c r="E18"/>
  <c r="E17"/>
  <c r="E16"/>
  <c r="E15"/>
  <c r="C15"/>
  <c r="B15"/>
  <c r="D19"/>
  <c r="D18"/>
  <c r="D17"/>
  <c r="D16"/>
  <c r="D15"/>
  <c r="A19"/>
  <c r="A18"/>
  <c r="A17"/>
  <c r="A16"/>
  <c r="A15"/>
  <c r="C11"/>
  <c r="C12"/>
  <c r="C13"/>
  <c r="C14"/>
  <c r="B11"/>
  <c r="B12"/>
  <c r="B13"/>
  <c r="B14"/>
  <c r="C10"/>
  <c r="B10"/>
  <c r="E14"/>
  <c r="E13"/>
  <c r="E12"/>
  <c r="E11"/>
  <c r="E10"/>
  <c r="D14"/>
  <c r="D13"/>
  <c r="D12"/>
  <c r="D11"/>
  <c r="D10"/>
  <c r="A14"/>
  <c r="A13"/>
  <c r="A12"/>
  <c r="A11"/>
  <c r="A10"/>
  <c r="C6"/>
  <c r="C7"/>
  <c r="C8"/>
  <c r="C9"/>
  <c r="B6"/>
  <c r="B7"/>
  <c r="B8"/>
  <c r="B9"/>
  <c r="E9"/>
  <c r="E8"/>
  <c r="E7"/>
  <c r="E6"/>
  <c r="D9"/>
  <c r="D8"/>
  <c r="D7"/>
  <c r="D6"/>
  <c r="D5"/>
  <c r="B5"/>
  <c r="E5"/>
  <c r="C5"/>
  <c r="A9"/>
  <c r="A8"/>
  <c r="A7"/>
  <c r="A6"/>
  <c r="A5"/>
  <c r="I55" i="2" l="1"/>
</calcChain>
</file>

<file path=xl/comments1.xml><?xml version="1.0" encoding="utf-8"?>
<comments xmlns="http://schemas.openxmlformats.org/spreadsheetml/2006/main">
  <authors>
    <author>pmandrillon</author>
  </authors>
  <commentList>
    <comment ref="H13" authorId="0">
      <text>
        <r>
          <rPr>
            <b/>
            <sz val="9"/>
            <color indexed="81"/>
            <rFont val="Tahoma"/>
            <charset val="1"/>
          </rPr>
          <t>les lignes sont effacées si la qté est supprimé dans la feuille Huiles essentielles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H16" authorId="0">
      <text>
        <r>
          <rPr>
            <b/>
            <sz val="9"/>
            <color indexed="81"/>
            <rFont val="Tahoma"/>
            <charset val="1"/>
          </rPr>
          <t>La qté a été supprimé manuellement voilà le résultat</t>
        </r>
      </text>
    </comment>
  </commentList>
</comments>
</file>

<file path=xl/comments2.xml><?xml version="1.0" encoding="utf-8"?>
<comments xmlns="http://schemas.openxmlformats.org/spreadsheetml/2006/main">
  <authors>
    <author>pmandrillon</author>
  </authors>
  <commentList>
    <comment ref="G7" authorId="0">
      <text>
        <r>
          <rPr>
            <b/>
            <sz val="9"/>
            <color indexed="81"/>
            <rFont val="Tahoma"/>
            <charset val="1"/>
          </rPr>
          <t>Qté mise manuellement</t>
        </r>
        <r>
          <rPr>
            <sz val="9"/>
            <color indexed="81"/>
            <rFont val="Tahoma"/>
            <charset val="1"/>
          </rPr>
          <t xml:space="preserve">
si effacé avec remise a 0 ok
sur B-commande les infos sont bien effacé est la formule n'est pas touché
si effacé individuellement les infos de B-commande sont effacé mais les cellule de la formule aussi </t>
        </r>
      </text>
    </comment>
    <comment ref="G20" authorId="0">
      <text>
        <r>
          <rPr>
            <b/>
            <sz val="9"/>
            <color indexed="81"/>
            <rFont val="Tahoma"/>
            <charset val="1"/>
          </rPr>
          <t>J'avais mis une qté que j'ai supprimé individuellement voir résultat B-commande</t>
        </r>
      </text>
    </comment>
  </commentList>
</comments>
</file>

<file path=xl/sharedStrings.xml><?xml version="1.0" encoding="utf-8"?>
<sst xmlns="http://schemas.openxmlformats.org/spreadsheetml/2006/main" count="46" uniqueCount="42">
  <si>
    <t>Réf.</t>
  </si>
  <si>
    <t>Désignation</t>
  </si>
  <si>
    <t>Qté Commandé</t>
  </si>
  <si>
    <t>Nom latin</t>
  </si>
  <si>
    <t>ml</t>
  </si>
  <si>
    <t>tva</t>
  </si>
  <si>
    <t>PU/HT</t>
  </si>
  <si>
    <t>Huile Essentielles</t>
  </si>
  <si>
    <t>Total</t>
  </si>
  <si>
    <t>Bon de Commande</t>
  </si>
  <si>
    <t>Adresse</t>
  </si>
  <si>
    <t>Ville</t>
  </si>
  <si>
    <t>Clients</t>
  </si>
  <si>
    <t>14,rue de Pajailles</t>
  </si>
  <si>
    <t>88480 Etival clairefontaine</t>
  </si>
  <si>
    <t>Tél: 03 29 60 45 95</t>
  </si>
  <si>
    <t>clients.commande@acconat.fr</t>
  </si>
  <si>
    <t>Société</t>
  </si>
  <si>
    <t>Responsable</t>
  </si>
  <si>
    <t>CP</t>
  </si>
  <si>
    <t>N° siret</t>
  </si>
  <si>
    <t>Tél</t>
  </si>
  <si>
    <t>E-mail</t>
  </si>
  <si>
    <t>ba</t>
  </si>
  <si>
    <t>bc</t>
  </si>
  <si>
    <t>bb</t>
  </si>
  <si>
    <t>ca</t>
  </si>
  <si>
    <t>cb</t>
  </si>
  <si>
    <t>cd</t>
  </si>
  <si>
    <t>ACCONAT</t>
  </si>
  <si>
    <t>ad</t>
  </si>
  <si>
    <t>ae</t>
  </si>
  <si>
    <t>Patrick Mandrillon</t>
  </si>
  <si>
    <t>14 rue de Pajailles</t>
  </si>
  <si>
    <t>Etival Clairefontaine</t>
  </si>
  <si>
    <t>03.29.60.45.95</t>
  </si>
  <si>
    <t>Siret</t>
  </si>
  <si>
    <t>Nom responsable :</t>
  </si>
  <si>
    <t>tèl :</t>
  </si>
  <si>
    <t>Ref</t>
  </si>
  <si>
    <t>C TVA</t>
  </si>
  <si>
    <t>Qté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</si>
</sst>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#,##0.00\ &quot;€&quot;"/>
  </numFmts>
  <fonts count="1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u/>
      <sz val="9"/>
      <color indexed="12"/>
      <name val="Calibri"/>
      <family val="2"/>
    </font>
    <font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0" fontId="1" fillId="0" borderId="0" xfId="0" applyFont="1"/>
    <xf numFmtId="0" fontId="4" fillId="0" borderId="0" xfId="1" applyAlignment="1" applyProtection="1"/>
    <xf numFmtId="165" fontId="0" fillId="0" borderId="0" xfId="0" applyNumberFormat="1"/>
    <xf numFmtId="0" fontId="6" fillId="0" borderId="0" xfId="3" applyNumberFormat="1" applyFont="1" applyBorder="1" applyAlignment="1">
      <alignment horizontal="center" vertical="center" wrapText="1"/>
    </xf>
    <xf numFmtId="0" fontId="7" fillId="0" borderId="0" xfId="3" applyNumberFormat="1" applyFont="1" applyBorder="1" applyAlignment="1">
      <alignment horizontal="center" vertical="center" wrapText="1"/>
    </xf>
    <xf numFmtId="0" fontId="8" fillId="0" borderId="0" xfId="0" applyFont="1"/>
    <xf numFmtId="9" fontId="7" fillId="0" borderId="0" xfId="3" applyNumberFormat="1" applyFont="1" applyBorder="1" applyAlignment="1">
      <alignment horizontal="center" vertical="center" wrapText="1"/>
    </xf>
    <xf numFmtId="0" fontId="9" fillId="0" borderId="0" xfId="1" applyFont="1" applyAlignment="1" applyProtection="1"/>
    <xf numFmtId="0" fontId="10" fillId="0" borderId="0" xfId="0" applyFont="1" applyAlignment="1">
      <alignment horizontal="left"/>
    </xf>
    <xf numFmtId="0" fontId="10" fillId="0" borderId="0" xfId="0" applyFont="1"/>
    <xf numFmtId="165" fontId="10" fillId="0" borderId="0" xfId="0" applyNumberFormat="1" applyFont="1"/>
    <xf numFmtId="0" fontId="11" fillId="0" borderId="0" xfId="0" applyFont="1"/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0" fillId="2" borderId="0" xfId="0" applyFill="1"/>
    <xf numFmtId="0" fontId="1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1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/>
    <xf numFmtId="165" fontId="0" fillId="3" borderId="0" xfId="0" applyNumberFormat="1" applyFill="1"/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</cellXfs>
  <cellStyles count="4">
    <cellStyle name="Lien hypertexte" xfId="1" builtinId="8"/>
    <cellStyle name="Milliers 2" xfId="2"/>
    <cellStyle name="Normal" xfId="0" builtinId="0"/>
    <cellStyle name="Normal 2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38099</xdr:rowOff>
    </xdr:from>
    <xdr:to>
      <xdr:col>2</xdr:col>
      <xdr:colOff>133227</xdr:colOff>
      <xdr:row>3</xdr:row>
      <xdr:rowOff>152399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" y="38099"/>
          <a:ext cx="1914402" cy="695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127001</xdr:colOff>
      <xdr:row>1</xdr:row>
      <xdr:rowOff>38100</xdr:rowOff>
    </xdr:from>
    <xdr:to>
      <xdr:col>9</xdr:col>
      <xdr:colOff>641351</xdr:colOff>
      <xdr:row>2</xdr:row>
      <xdr:rowOff>104775</xdr:rowOff>
    </xdr:to>
    <xdr:sp macro="[0]!Remise0" textlink="">
      <xdr:nvSpPr>
        <xdr:cNvPr id="1028" name="Text Box 4"/>
        <xdr:cNvSpPr txBox="1">
          <a:spLocks noChangeArrowheads="1"/>
        </xdr:cNvSpPr>
      </xdr:nvSpPr>
      <xdr:spPr bwMode="auto">
        <a:xfrm>
          <a:off x="5849939" y="188913"/>
          <a:ext cx="1276350" cy="265112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1100" b="1" i="1" u="none" strike="noStrike" baseline="0">
              <a:solidFill>
                <a:srgbClr val="FF0000"/>
              </a:solidFill>
              <a:latin typeface="Bookman Old Style"/>
            </a:rPr>
            <a:t>Remise à 0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vebox\acconat\Tarifs_et_catalogues\Tableau_de_bord-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ex_Général"/>
      <sheetName val="Index_HE"/>
      <sheetName val="Huiles_Essentielles"/>
      <sheetName val="Index_EF"/>
      <sheetName val="Eaux_Florales"/>
      <sheetName val="Index_HV"/>
      <sheetName val="Huiles_Végétales"/>
      <sheetName val="Index_HMC"/>
      <sheetName val="Huiles_Macération"/>
      <sheetName val="Index_HS"/>
      <sheetName val="Huiles_Soins"/>
      <sheetName val="Index_HM"/>
      <sheetName val="Huiles_Massage"/>
      <sheetName val="Index_GM_MC"/>
      <sheetName val="Gemmo_Macérats"/>
      <sheetName val="Index_GMC"/>
      <sheetName val="Gemmo_Complexes"/>
      <sheetName val="Index_DF"/>
      <sheetName val="Diffuseurs"/>
      <sheetName val="Index_CDF"/>
      <sheetName val="Complexes_Diffuseurs."/>
      <sheetName val="Index_PA"/>
      <sheetName val="Parfums_ambiances."/>
      <sheetName val="Index_DN"/>
      <sheetName val="Difuseurs_Naturels."/>
      <sheetName val="Index_RDN"/>
      <sheetName val="Recharges_Diffuseurs_Nat."/>
      <sheetName val="Index_SP"/>
      <sheetName val="Shampoings."/>
      <sheetName val="Index_GD"/>
      <sheetName val="Gels_Douche."/>
      <sheetName val="Index_Neobulle"/>
      <sheetName val="Neobulle."/>
      <sheetName val="Index_ANF"/>
      <sheetName val="Anne_Felker"/>
      <sheetName val="Index_Flacons"/>
      <sheetName val="Flacons_Pots."/>
      <sheetName val="Base_de_calcul"/>
      <sheetName val="Parametres"/>
      <sheetName val="Gabari-1"/>
      <sheetName val="Gabari-2"/>
    </sheetNames>
    <sheetDataSet>
      <sheetData sheetId="0"/>
      <sheetData sheetId="1"/>
      <sheetData sheetId="2">
        <row r="2">
          <cell r="J2" t="str">
            <v>2 ml</v>
          </cell>
          <cell r="L2" t="str">
            <v>5 ml</v>
          </cell>
          <cell r="N2" t="str">
            <v>10 ml</v>
          </cell>
          <cell r="P2" t="str">
            <v>30 ml</v>
          </cell>
          <cell r="T2" t="str">
            <v>100 g</v>
          </cell>
        </row>
        <row r="3">
          <cell r="C3" t="str">
            <v>Achillée Millefeuille</v>
          </cell>
          <cell r="J3" t="str">
            <v>HE-01-002</v>
          </cell>
          <cell r="L3" t="str">
            <v>HE-01-005</v>
          </cell>
          <cell r="N3" t="str">
            <v>HE-01-010</v>
          </cell>
          <cell r="P3" t="str">
            <v>HE-01-030</v>
          </cell>
          <cell r="T3" t="str">
            <v>HE-01-100</v>
          </cell>
        </row>
        <row r="4">
          <cell r="C4" t="str">
            <v>Achillea millefolium</v>
          </cell>
        </row>
        <row r="31">
          <cell r="J31">
            <v>7.2037914691943126</v>
          </cell>
          <cell r="L31">
            <v>17.213270142180097</v>
          </cell>
          <cell r="N31">
            <v>33.440758293838869</v>
          </cell>
          <cell r="P31">
            <v>94.331753554502384</v>
          </cell>
          <cell r="T31">
            <v>274.86666666666667</v>
          </cell>
        </row>
        <row r="49">
          <cell r="J49" t="str">
            <v>2 ml</v>
          </cell>
          <cell r="L49" t="str">
            <v>5 ml</v>
          </cell>
          <cell r="N49" t="str">
            <v>10 ml</v>
          </cell>
          <cell r="P49" t="str">
            <v>30 ml</v>
          </cell>
          <cell r="T49" t="str">
            <v>100 g</v>
          </cell>
        </row>
        <row r="50">
          <cell r="C50" t="str">
            <v>Aneth</v>
          </cell>
          <cell r="J50" t="str">
            <v>HE-02-002</v>
          </cell>
          <cell r="L50" t="str">
            <v>HE-02-005</v>
          </cell>
          <cell r="N50" t="str">
            <v>HE-02-010</v>
          </cell>
          <cell r="P50" t="str">
            <v>HE-02-030</v>
          </cell>
          <cell r="T50" t="str">
            <v>HE-02-100</v>
          </cell>
        </row>
        <row r="51">
          <cell r="C51" t="str">
            <v>Anethum graveolens</v>
          </cell>
        </row>
        <row r="78">
          <cell r="J78">
            <v>2.4265402843601898</v>
          </cell>
          <cell r="L78">
            <v>4.7772511848341228</v>
          </cell>
          <cell r="N78">
            <v>8.6445497630331758</v>
          </cell>
          <cell r="P78">
            <v>19.412322274881518</v>
          </cell>
          <cell r="T78">
            <v>40.266666666666666</v>
          </cell>
        </row>
        <row r="96">
          <cell r="J96" t="str">
            <v>2 ml</v>
          </cell>
          <cell r="L96" t="str">
            <v>5 ml</v>
          </cell>
          <cell r="N96" t="str">
            <v>10 ml</v>
          </cell>
          <cell r="P96" t="str">
            <v>30 ml</v>
          </cell>
          <cell r="T96" t="str">
            <v>100 g</v>
          </cell>
        </row>
        <row r="97">
          <cell r="C97" t="str">
            <v>Angélique (racine)</v>
          </cell>
          <cell r="J97" t="str">
            <v>HE-03-002</v>
          </cell>
          <cell r="L97" t="str">
            <v>HE-03-005</v>
          </cell>
          <cell r="N97" t="str">
            <v>HE-03-010</v>
          </cell>
          <cell r="P97" t="str">
            <v>HE-03-030</v>
          </cell>
          <cell r="T97" t="str">
            <v>HE-03-100</v>
          </cell>
        </row>
        <row r="98">
          <cell r="C98" t="str">
            <v>Angelica archangelica</v>
          </cell>
        </row>
        <row r="125">
          <cell r="J125">
            <v>7.5829383886255926</v>
          </cell>
          <cell r="L125">
            <v>17.440758293838861</v>
          </cell>
          <cell r="N125" t="str">
            <v/>
          </cell>
          <cell r="P125" t="str">
            <v/>
          </cell>
          <cell r="T125">
            <v>320.26666666666665</v>
          </cell>
        </row>
        <row r="143">
          <cell r="J143" t="str">
            <v>2 ml</v>
          </cell>
          <cell r="L143" t="str">
            <v>5 ml</v>
          </cell>
          <cell r="N143" t="str">
            <v>10 ml</v>
          </cell>
          <cell r="P143" t="str">
            <v>30 ml</v>
          </cell>
          <cell r="T143" t="str">
            <v>100 g</v>
          </cell>
        </row>
        <row r="144">
          <cell r="C144" t="str">
            <v>Basilic Tropical</v>
          </cell>
          <cell r="J144" t="str">
            <v>HE-04-002</v>
          </cell>
          <cell r="L144" t="str">
            <v>HE-04-005</v>
          </cell>
          <cell r="N144" t="str">
            <v>HE-04-010</v>
          </cell>
          <cell r="P144" t="str">
            <v>HE-04-030</v>
          </cell>
          <cell r="T144" t="str">
            <v>HE-04-100</v>
          </cell>
        </row>
        <row r="145">
          <cell r="C145" t="str">
            <v>Ocimum basilicum</v>
          </cell>
        </row>
        <row r="172">
          <cell r="J172">
            <v>1.6682464454976305</v>
          </cell>
          <cell r="L172">
            <v>2.8815165876777251</v>
          </cell>
          <cell r="N172">
            <v>4.9289099526066353</v>
          </cell>
          <cell r="P172">
            <v>10.616113744075829</v>
          </cell>
          <cell r="T172">
            <v>28.733333333333338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ients.commande@acconat.fr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N55"/>
  <sheetViews>
    <sheetView showZeros="0" workbookViewId="0">
      <selection activeCell="R17" sqref="R17"/>
    </sheetView>
  </sheetViews>
  <sheetFormatPr baseColWidth="10" defaultRowHeight="15"/>
  <cols>
    <col min="1" max="1" width="9" customWidth="1"/>
    <col min="2" max="2" width="18.85546875" customWidth="1"/>
    <col min="3" max="3" width="15.85546875" customWidth="1"/>
    <col min="4" max="4" width="6.140625" customWidth="1"/>
    <col min="6" max="6" width="5.28515625" customWidth="1"/>
    <col min="7" max="7" width="6" customWidth="1"/>
    <col min="9" max="26" width="5.7109375" customWidth="1"/>
  </cols>
  <sheetData>
    <row r="2" spans="1:14" ht="15.75">
      <c r="D2" s="29" t="s">
        <v>9</v>
      </c>
      <c r="E2" s="29"/>
      <c r="F2" s="29"/>
      <c r="G2" s="31"/>
      <c r="H2" s="31"/>
    </row>
    <row r="4" spans="1:14">
      <c r="D4" s="30" t="s">
        <v>29</v>
      </c>
      <c r="E4" s="30"/>
      <c r="F4" s="30"/>
      <c r="G4" s="30"/>
      <c r="H4" s="30"/>
    </row>
    <row r="5" spans="1:14">
      <c r="A5" t="s">
        <v>13</v>
      </c>
      <c r="D5" s="30" t="str">
        <f>VLOOKUP('B-Commande'!D4,Clients!$B:$J,3,0)</f>
        <v>14 rue de Pajailles</v>
      </c>
      <c r="E5" s="30"/>
      <c r="F5" s="30"/>
      <c r="G5" s="30"/>
      <c r="H5" s="30"/>
    </row>
    <row r="6" spans="1:14">
      <c r="A6" t="s">
        <v>14</v>
      </c>
      <c r="D6" s="19">
        <f>VLOOKUP('B-Commande'!D4,Clients!$B:$J,4,0)</f>
        <v>88480</v>
      </c>
      <c r="E6" s="30" t="str">
        <f>VLOOKUP('B-Commande'!D4,Clients!$B:$J,5,0)</f>
        <v>Etival Clairefontaine</v>
      </c>
      <c r="F6" s="30"/>
      <c r="G6" s="30"/>
      <c r="H6" s="30"/>
    </row>
    <row r="7" spans="1:14">
      <c r="A7" s="19" t="s">
        <v>15</v>
      </c>
      <c r="D7" t="s">
        <v>36</v>
      </c>
      <c r="E7" s="27">
        <f>VLOOKUP('B-Commande'!D4,Clients!$B:$J,6,0)</f>
        <v>80778881500015</v>
      </c>
      <c r="F7" s="27"/>
      <c r="G7" s="27"/>
      <c r="H7" s="27"/>
    </row>
    <row r="8" spans="1:14">
      <c r="A8" s="2" t="s">
        <v>16</v>
      </c>
      <c r="N8" s="3"/>
    </row>
    <row r="9" spans="1:14">
      <c r="E9" s="19"/>
      <c r="F9" s="19"/>
      <c r="G9" s="19"/>
      <c r="H9" s="19"/>
    </row>
    <row r="10" spans="1:14">
      <c r="A10" s="23" t="s">
        <v>38</v>
      </c>
      <c r="B10" s="20" t="str">
        <f>VLOOKUP('B-Commande'!D4,Clients!$B:$J,7,0)</f>
        <v>03.29.60.45.95</v>
      </c>
      <c r="C10" s="28" t="s">
        <v>37</v>
      </c>
      <c r="D10" s="28"/>
      <c r="E10" s="26" t="str">
        <f>VLOOKUP('B-Commande'!D4,Clients!$B:$J,2,0)</f>
        <v>Patrick Mandrillon</v>
      </c>
      <c r="F10" s="26"/>
      <c r="G10" s="26"/>
      <c r="H10" s="26"/>
      <c r="I10" s="21"/>
    </row>
    <row r="11" spans="1:14">
      <c r="A11" s="9"/>
      <c r="B11" s="10"/>
      <c r="C11" s="12"/>
      <c r="D11" s="15"/>
      <c r="E11" s="11"/>
      <c r="F11" s="16"/>
      <c r="G11" s="16"/>
      <c r="I11" s="3"/>
    </row>
    <row r="12" spans="1:14" s="1" customFormat="1">
      <c r="A12" s="9" t="s">
        <v>39</v>
      </c>
      <c r="B12" s="10" t="s">
        <v>1</v>
      </c>
      <c r="C12" s="12"/>
      <c r="D12" s="15" t="s">
        <v>4</v>
      </c>
      <c r="E12" s="11" t="s">
        <v>6</v>
      </c>
      <c r="F12" s="16" t="s">
        <v>40</v>
      </c>
      <c r="G12" s="16" t="s">
        <v>41</v>
      </c>
      <c r="H12" s="13" t="s">
        <v>8</v>
      </c>
    </row>
    <row r="13" spans="1:14">
      <c r="A13" s="9" t="str">
        <f>[1]Huiles_Essentielles!$N$3</f>
        <v>HE-01-010</v>
      </c>
      <c r="B13" s="10" t="str">
        <f>[1]Huiles_Essentielles!$C$3</f>
        <v>Achillée Millefeuille</v>
      </c>
      <c r="C13" s="12" t="str">
        <f>[1]Huiles_Essentielles!$C$4:$G$4</f>
        <v>Achillea millefolium</v>
      </c>
      <c r="D13" s="15" t="str">
        <f>[1]Huiles_Essentielles!$N$2</f>
        <v>10 ml</v>
      </c>
      <c r="E13" s="11">
        <f>[1]Huiles_Essentielles!$N$31</f>
        <v>33.440758293838869</v>
      </c>
      <c r="F13" s="16">
        <v>2</v>
      </c>
      <c r="G13" s="16">
        <v>5</v>
      </c>
      <c r="H13" s="25">
        <f>SUM(E13)*G13</f>
        <v>167.20379146919436</v>
      </c>
      <c r="I13" s="24"/>
    </row>
    <row r="14" spans="1:14">
      <c r="A14" s="9" t="str">
        <f>[1]Huiles_Essentielles!$J$50</f>
        <v>HE-02-002</v>
      </c>
      <c r="B14" s="10" t="str">
        <f>[1]Huiles_Essentielles!$C$50</f>
        <v>Aneth</v>
      </c>
      <c r="C14" s="12" t="str">
        <f>[1]Huiles_Essentielles!$C$51</f>
        <v>Anethum graveolens</v>
      </c>
      <c r="D14" s="15" t="str">
        <f>[1]Huiles_Essentielles!$J$49</f>
        <v>2 ml</v>
      </c>
      <c r="E14" s="11">
        <f>[1]Huiles_Essentielles!$J$78</f>
        <v>2.4265402843601898</v>
      </c>
      <c r="F14" s="16">
        <v>2</v>
      </c>
      <c r="G14" s="16">
        <v>2</v>
      </c>
      <c r="H14" s="25">
        <f t="shared" ref="H14:H15" si="0">SUM(E14)*G14</f>
        <v>4.8530805687203795</v>
      </c>
    </row>
    <row r="15" spans="1:14">
      <c r="A15" s="9" t="str">
        <f>[1]Huiles_Essentielles!$T$50</f>
        <v>HE-02-100</v>
      </c>
      <c r="B15" s="10" t="str">
        <f>[1]Huiles_Essentielles!$C$50</f>
        <v>Aneth</v>
      </c>
      <c r="C15" s="12" t="str">
        <f>[1]Huiles_Essentielles!$C$51</f>
        <v>Anethum graveolens</v>
      </c>
      <c r="D15" s="15" t="str">
        <f>[1]Huiles_Essentielles!$T$49</f>
        <v>100 g</v>
      </c>
      <c r="E15" s="11">
        <f>[1]Huiles_Essentielles!$T$78</f>
        <v>40.266666666666666</v>
      </c>
      <c r="F15" s="16">
        <v>1</v>
      </c>
      <c r="G15" s="16">
        <v>2</v>
      </c>
      <c r="H15" s="25">
        <f t="shared" si="0"/>
        <v>80.533333333333331</v>
      </c>
    </row>
    <row r="16" spans="1:14">
      <c r="H16" s="25" t="e">
        <f>SUM(#REF!)*#REF!</f>
        <v>#REF!</v>
      </c>
    </row>
    <row r="17" spans="8:8">
      <c r="H17" s="25">
        <f>SUM(E16)*G16</f>
        <v>0</v>
      </c>
    </row>
    <row r="18" spans="8:8">
      <c r="H18" s="25">
        <f>SUM(E17)*G17</f>
        <v>0</v>
      </c>
    </row>
    <row r="19" spans="8:8">
      <c r="H19" s="25">
        <f>SUM(E18)*G18</f>
        <v>0</v>
      </c>
    </row>
    <row r="20" spans="8:8">
      <c r="H20" s="25">
        <f>SUM(E19)*G19</f>
        <v>0</v>
      </c>
    </row>
    <row r="21" spans="8:8">
      <c r="H21" s="25">
        <f>SUM(E20)*G20</f>
        <v>0</v>
      </c>
    </row>
    <row r="22" spans="8:8">
      <c r="H22" s="25">
        <f>SUM(E21)*G21</f>
        <v>0</v>
      </c>
    </row>
    <row r="23" spans="8:8">
      <c r="H23" s="25">
        <f>SUM(E22)*G22</f>
        <v>0</v>
      </c>
    </row>
    <row r="24" spans="8:8">
      <c r="H24" s="25">
        <f>SUM(E23)*G23</f>
        <v>0</v>
      </c>
    </row>
    <row r="25" spans="8:8">
      <c r="H25" s="25">
        <f>SUM(E24)*G24</f>
        <v>0</v>
      </c>
    </row>
    <row r="26" spans="8:8">
      <c r="H26" s="25">
        <f>SUM(E25)*G25</f>
        <v>0</v>
      </c>
    </row>
    <row r="27" spans="8:8">
      <c r="H27" s="25">
        <f>SUM(E26)*G26</f>
        <v>0</v>
      </c>
    </row>
    <row r="28" spans="8:8">
      <c r="H28" s="25">
        <f>SUM(E27)*G27</f>
        <v>0</v>
      </c>
    </row>
    <row r="29" spans="8:8">
      <c r="H29" s="25">
        <f>SUM(E28)*G28</f>
        <v>0</v>
      </c>
    </row>
    <row r="30" spans="8:8">
      <c r="H30" s="25">
        <f>SUM(E29)*G29</f>
        <v>0</v>
      </c>
    </row>
    <row r="31" spans="8:8">
      <c r="H31" s="25">
        <f>SUM(E30)*G30</f>
        <v>0</v>
      </c>
    </row>
    <row r="32" spans="8:8">
      <c r="H32" s="25">
        <f>SUM(E31)*G31</f>
        <v>0</v>
      </c>
    </row>
    <row r="33" spans="8:8">
      <c r="H33" s="25">
        <f>SUM(E32)*G32</f>
        <v>0</v>
      </c>
    </row>
    <row r="34" spans="8:8">
      <c r="H34" s="25">
        <f>SUM(E33)*G33</f>
        <v>0</v>
      </c>
    </row>
    <row r="35" spans="8:8">
      <c r="H35" s="25">
        <f>SUM(E34)*G34</f>
        <v>0</v>
      </c>
    </row>
    <row r="36" spans="8:8">
      <c r="H36" s="25">
        <f>SUM(E35)*G35</f>
        <v>0</v>
      </c>
    </row>
    <row r="37" spans="8:8">
      <c r="H37" s="25">
        <f>SUM(E36)*G36</f>
        <v>0</v>
      </c>
    </row>
    <row r="38" spans="8:8">
      <c r="H38" s="25">
        <f>SUM(E37)*G37</f>
        <v>0</v>
      </c>
    </row>
    <row r="39" spans="8:8">
      <c r="H39" s="25">
        <f>SUM(E38)*G38</f>
        <v>0</v>
      </c>
    </row>
    <row r="40" spans="8:8">
      <c r="H40" s="25">
        <f>SUM(E39)*G39</f>
        <v>0</v>
      </c>
    </row>
    <row r="41" spans="8:8">
      <c r="H41" s="25">
        <f>SUM(E40)*G40</f>
        <v>0</v>
      </c>
    </row>
    <row r="42" spans="8:8">
      <c r="H42" s="25">
        <f>SUM(E41)*G41</f>
        <v>0</v>
      </c>
    </row>
    <row r="43" spans="8:8">
      <c r="H43" s="25">
        <f>SUM(E42)*G42</f>
        <v>0</v>
      </c>
    </row>
    <row r="44" spans="8:8">
      <c r="H44" s="3">
        <f t="shared" ref="H44" si="1">SUM(E42)*G42</f>
        <v>0</v>
      </c>
    </row>
    <row r="45" spans="8:8">
      <c r="H45" s="3"/>
    </row>
    <row r="46" spans="8:8">
      <c r="H46" s="3"/>
    </row>
    <row r="47" spans="8:8">
      <c r="H47" s="3"/>
    </row>
    <row r="48" spans="8:8">
      <c r="H48" s="3"/>
    </row>
    <row r="49" spans="8:9">
      <c r="H49" s="3">
        <f>SUM(E40)*G40</f>
        <v>0</v>
      </c>
    </row>
    <row r="50" spans="8:9">
      <c r="H50" s="3">
        <f>SUM(E41)*G41</f>
        <v>0</v>
      </c>
    </row>
    <row r="51" spans="8:9">
      <c r="H51" s="3">
        <f>SUM(E42)*G42</f>
        <v>0</v>
      </c>
      <c r="I51" s="17"/>
    </row>
    <row r="53" spans="8:9">
      <c r="I53" s="17">
        <f>(SUMIF(B13:B21,1,H13:H30))*5.5%</f>
        <v>0</v>
      </c>
    </row>
    <row r="55" spans="8:9">
      <c r="I55" s="17">
        <f>(SUMIF(B13:B21,2,H13:H30))*19.6%</f>
        <v>0</v>
      </c>
    </row>
  </sheetData>
  <mergeCells count="8">
    <mergeCell ref="E10:H10"/>
    <mergeCell ref="E7:H7"/>
    <mergeCell ref="C10:D10"/>
    <mergeCell ref="D2:F2"/>
    <mergeCell ref="D5:H5"/>
    <mergeCell ref="E6:H6"/>
    <mergeCell ref="D4:H4"/>
    <mergeCell ref="G2:H2"/>
  </mergeCells>
  <phoneticPr fontId="5" type="noConversion"/>
  <dataValidations count="2">
    <dataValidation type="list" allowBlank="1" showInputMessage="1" showErrorMessage="1" sqref="E4:H4">
      <formula1>SOCIETE</formula1>
    </dataValidation>
    <dataValidation type="list" allowBlank="1" showInputMessage="1" sqref="D4">
      <formula1>IF(D4&lt;&gt;"",OFFSET(f_societe,MATCH(D4&amp;"*",f_societe,0)-1,,COUNTIF(f_societe,D4&amp;"*"),1),f_societe)</formula1>
    </dataValidation>
  </dataValidations>
  <hyperlinks>
    <hyperlink ref="A8" r:id="rId1"/>
  </hyperlinks>
  <pageMargins left="0.7" right="0.7" top="0.75" bottom="0.75" header="0.3" footer="0.3"/>
  <pageSetup paperSize="9" orientation="portrait" horizontalDpi="0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I24"/>
  <sheetViews>
    <sheetView tabSelected="1" zoomScale="120" zoomScaleNormal="120" workbookViewId="0">
      <selection activeCell="L19" sqref="L19"/>
    </sheetView>
  </sheetViews>
  <sheetFormatPr baseColWidth="10" defaultRowHeight="12"/>
  <cols>
    <col min="1" max="1" width="8.42578125" style="9" bestFit="1" customWidth="1"/>
    <col min="2" max="2" width="17.42578125" style="10" bestFit="1" customWidth="1"/>
    <col min="3" max="3" width="14.7109375" style="12" bestFit="1" customWidth="1"/>
    <col min="4" max="4" width="7.5703125" style="15" customWidth="1"/>
    <col min="5" max="5" width="9.85546875" style="11" customWidth="1"/>
    <col min="6" max="6" width="3.28515625" style="16" bestFit="1" customWidth="1"/>
    <col min="7" max="7" width="11.42578125" style="16"/>
    <col min="8" max="16384" width="11.42578125" style="10"/>
  </cols>
  <sheetData>
    <row r="2" spans="1:9" ht="15.75">
      <c r="B2" s="32" t="s">
        <v>7</v>
      </c>
      <c r="C2" s="32"/>
    </row>
    <row r="4" spans="1:9" s="6" customFormat="1" ht="24">
      <c r="A4" s="7" t="s">
        <v>0</v>
      </c>
      <c r="B4" s="5" t="s">
        <v>1</v>
      </c>
      <c r="C4" s="4" t="s">
        <v>3</v>
      </c>
      <c r="D4" s="13" t="s">
        <v>4</v>
      </c>
      <c r="E4" s="14" t="s">
        <v>6</v>
      </c>
      <c r="F4" s="13" t="s">
        <v>5</v>
      </c>
      <c r="G4" s="7" t="s">
        <v>2</v>
      </c>
      <c r="I4" s="8"/>
    </row>
    <row r="5" spans="1:9">
      <c r="A5" s="9" t="str">
        <f>[1]Huiles_Essentielles!$J$3</f>
        <v>HE-01-002</v>
      </c>
      <c r="B5" s="10" t="str">
        <f>[1]Huiles_Essentielles!$C$3</f>
        <v>Achillée Millefeuille</v>
      </c>
      <c r="C5" s="12" t="str">
        <f>[1]Huiles_Essentielles!$C$4:$G$4</f>
        <v>Achillea millefolium</v>
      </c>
      <c r="D5" s="15" t="str">
        <f>[1]Huiles_Essentielles!$J$2</f>
        <v>2 ml</v>
      </c>
      <c r="E5" s="11">
        <f>[1]Huiles_Essentielles!$J$31</f>
        <v>7.2037914691943126</v>
      </c>
      <c r="F5" s="16">
        <v>2</v>
      </c>
    </row>
    <row r="6" spans="1:9">
      <c r="A6" s="9" t="str">
        <f>[1]Huiles_Essentielles!$L$3</f>
        <v>HE-01-005</v>
      </c>
      <c r="B6" s="10" t="str">
        <f>[1]Huiles_Essentielles!$C$3</f>
        <v>Achillée Millefeuille</v>
      </c>
      <c r="C6" s="12" t="str">
        <f>[1]Huiles_Essentielles!$C$4:$G$4</f>
        <v>Achillea millefolium</v>
      </c>
      <c r="D6" s="15" t="str">
        <f>[1]Huiles_Essentielles!$L$2</f>
        <v>5 ml</v>
      </c>
      <c r="E6" s="11">
        <f>[1]Huiles_Essentielles!$L$31</f>
        <v>17.213270142180097</v>
      </c>
      <c r="F6" s="16">
        <v>2</v>
      </c>
    </row>
    <row r="7" spans="1:9">
      <c r="A7" s="9" t="str">
        <f>[1]Huiles_Essentielles!$N$3</f>
        <v>HE-01-010</v>
      </c>
      <c r="B7" s="10" t="str">
        <f>[1]Huiles_Essentielles!$C$3</f>
        <v>Achillée Millefeuille</v>
      </c>
      <c r="C7" s="12" t="str">
        <f>[1]Huiles_Essentielles!$C$4:$G$4</f>
        <v>Achillea millefolium</v>
      </c>
      <c r="D7" s="15" t="str">
        <f>[1]Huiles_Essentielles!$N$2</f>
        <v>10 ml</v>
      </c>
      <c r="E7" s="11">
        <f>[1]Huiles_Essentielles!$N$31</f>
        <v>33.440758293838869</v>
      </c>
      <c r="F7" s="16">
        <v>2</v>
      </c>
      <c r="G7" s="16">
        <v>5</v>
      </c>
    </row>
    <row r="8" spans="1:9">
      <c r="A8" s="9" t="str">
        <f>[1]Huiles_Essentielles!$P$3</f>
        <v>HE-01-030</v>
      </c>
      <c r="B8" s="10" t="str">
        <f>[1]Huiles_Essentielles!$C$3</f>
        <v>Achillée Millefeuille</v>
      </c>
      <c r="C8" s="12" t="str">
        <f>[1]Huiles_Essentielles!$C$4:$G$4</f>
        <v>Achillea millefolium</v>
      </c>
      <c r="D8" s="15" t="str">
        <f>[1]Huiles_Essentielles!$P$2</f>
        <v>30 ml</v>
      </c>
      <c r="E8" s="11">
        <f>[1]Huiles_Essentielles!$P$31</f>
        <v>94.331753554502384</v>
      </c>
      <c r="F8" s="16">
        <v>2</v>
      </c>
    </row>
    <row r="9" spans="1:9">
      <c r="A9" s="9" t="str">
        <f>[1]Huiles_Essentielles!$T$3</f>
        <v>HE-01-100</v>
      </c>
      <c r="B9" s="10" t="str">
        <f>[1]Huiles_Essentielles!$C$3</f>
        <v>Achillée Millefeuille</v>
      </c>
      <c r="C9" s="12" t="str">
        <f>[1]Huiles_Essentielles!$C$4:$G$4</f>
        <v>Achillea millefolium</v>
      </c>
      <c r="D9" s="15" t="str">
        <f>[1]Huiles_Essentielles!$T$2</f>
        <v>100 g</v>
      </c>
      <c r="E9" s="11">
        <f>[1]Huiles_Essentielles!$T$31</f>
        <v>274.86666666666667</v>
      </c>
      <c r="F9" s="16">
        <v>1</v>
      </c>
    </row>
    <row r="10" spans="1:9">
      <c r="A10" s="9" t="str">
        <f>[1]Huiles_Essentielles!$J$50</f>
        <v>HE-02-002</v>
      </c>
      <c r="B10" s="10" t="str">
        <f>[1]Huiles_Essentielles!$C$50</f>
        <v>Aneth</v>
      </c>
      <c r="C10" s="12" t="str">
        <f>[1]Huiles_Essentielles!$C$51</f>
        <v>Anethum graveolens</v>
      </c>
      <c r="D10" s="15" t="str">
        <f>[1]Huiles_Essentielles!$J$49</f>
        <v>2 ml</v>
      </c>
      <c r="E10" s="11">
        <f>[1]Huiles_Essentielles!$J$78</f>
        <v>2.4265402843601898</v>
      </c>
      <c r="F10" s="16">
        <v>2</v>
      </c>
      <c r="G10" s="16">
        <v>2</v>
      </c>
    </row>
    <row r="11" spans="1:9">
      <c r="A11" s="9" t="str">
        <f>[1]Huiles_Essentielles!$L$50</f>
        <v>HE-02-005</v>
      </c>
      <c r="B11" s="10" t="str">
        <f>[1]Huiles_Essentielles!$C$50</f>
        <v>Aneth</v>
      </c>
      <c r="C11" s="12" t="str">
        <f>[1]Huiles_Essentielles!$C$51</f>
        <v>Anethum graveolens</v>
      </c>
      <c r="D11" s="15" t="str">
        <f>[1]Huiles_Essentielles!$L$49</f>
        <v>5 ml</v>
      </c>
      <c r="E11" s="11">
        <f>[1]Huiles_Essentielles!$L$78</f>
        <v>4.7772511848341228</v>
      </c>
      <c r="F11" s="16">
        <v>2</v>
      </c>
    </row>
    <row r="12" spans="1:9">
      <c r="A12" s="9" t="str">
        <f>[1]Huiles_Essentielles!$N$50</f>
        <v>HE-02-010</v>
      </c>
      <c r="B12" s="10" t="str">
        <f>[1]Huiles_Essentielles!$C$50</f>
        <v>Aneth</v>
      </c>
      <c r="C12" s="12" t="str">
        <f>[1]Huiles_Essentielles!$C$51</f>
        <v>Anethum graveolens</v>
      </c>
      <c r="D12" s="15" t="str">
        <f>[1]Huiles_Essentielles!$N$49</f>
        <v>10 ml</v>
      </c>
      <c r="E12" s="11">
        <f>[1]Huiles_Essentielles!$N$78</f>
        <v>8.6445497630331758</v>
      </c>
      <c r="F12" s="16">
        <v>2</v>
      </c>
    </row>
    <row r="13" spans="1:9">
      <c r="A13" s="9" t="str">
        <f>[1]Huiles_Essentielles!$P$50</f>
        <v>HE-02-030</v>
      </c>
      <c r="B13" s="10" t="str">
        <f>[1]Huiles_Essentielles!$C$50</f>
        <v>Aneth</v>
      </c>
      <c r="C13" s="12" t="str">
        <f>[1]Huiles_Essentielles!$C$51</f>
        <v>Anethum graveolens</v>
      </c>
      <c r="D13" s="15" t="str">
        <f>[1]Huiles_Essentielles!$P$49</f>
        <v>30 ml</v>
      </c>
      <c r="E13" s="11">
        <f>[1]Huiles_Essentielles!$P$78</f>
        <v>19.412322274881518</v>
      </c>
      <c r="F13" s="16">
        <v>2</v>
      </c>
    </row>
    <row r="14" spans="1:9">
      <c r="A14" s="9" t="str">
        <f>[1]Huiles_Essentielles!$T$50</f>
        <v>HE-02-100</v>
      </c>
      <c r="B14" s="10" t="str">
        <f>[1]Huiles_Essentielles!$C$50</f>
        <v>Aneth</v>
      </c>
      <c r="C14" s="12" t="str">
        <f>[1]Huiles_Essentielles!$C$51</f>
        <v>Anethum graveolens</v>
      </c>
      <c r="D14" s="15" t="str">
        <f>[1]Huiles_Essentielles!$T$49</f>
        <v>100 g</v>
      </c>
      <c r="E14" s="11">
        <f>[1]Huiles_Essentielles!$T$78</f>
        <v>40.266666666666666</v>
      </c>
      <c r="F14" s="16">
        <v>1</v>
      </c>
      <c r="G14" s="16">
        <v>2</v>
      </c>
    </row>
    <row r="15" spans="1:9">
      <c r="A15" s="9" t="str">
        <f>[1]Huiles_Essentielles!$J$97</f>
        <v>HE-03-002</v>
      </c>
      <c r="B15" s="10" t="str">
        <f>[1]Huiles_Essentielles!$C$97</f>
        <v>Angélique (racine)</v>
      </c>
      <c r="C15" s="12" t="str">
        <f>[1]Huiles_Essentielles!$C$98</f>
        <v>Angelica archangelica</v>
      </c>
      <c r="D15" s="15" t="str">
        <f>[1]Huiles_Essentielles!$J$96</f>
        <v>2 ml</v>
      </c>
      <c r="E15" s="11">
        <f>[1]Huiles_Essentielles!$J$125</f>
        <v>7.5829383886255926</v>
      </c>
      <c r="F15" s="16">
        <v>2</v>
      </c>
    </row>
    <row r="16" spans="1:9">
      <c r="A16" s="9" t="str">
        <f>[1]Huiles_Essentielles!$L$97</f>
        <v>HE-03-005</v>
      </c>
      <c r="B16" s="10" t="str">
        <f>[1]Huiles_Essentielles!$C$97</f>
        <v>Angélique (racine)</v>
      </c>
      <c r="C16" s="12" t="str">
        <f>[1]Huiles_Essentielles!$C$98</f>
        <v>Angelica archangelica</v>
      </c>
      <c r="D16" s="15" t="str">
        <f>[1]Huiles_Essentielles!$L$96</f>
        <v>5 ml</v>
      </c>
      <c r="E16" s="11">
        <f>[1]Huiles_Essentielles!$L$125</f>
        <v>17.440758293838861</v>
      </c>
      <c r="F16" s="16">
        <v>2</v>
      </c>
    </row>
    <row r="17" spans="1:7">
      <c r="A17" s="9" t="str">
        <f>[1]Huiles_Essentielles!$N$97</f>
        <v>HE-03-010</v>
      </c>
      <c r="B17" s="10" t="str">
        <f>[1]Huiles_Essentielles!$C$97</f>
        <v>Angélique (racine)</v>
      </c>
      <c r="C17" s="12" t="str">
        <f>[1]Huiles_Essentielles!$C$98</f>
        <v>Angelica archangelica</v>
      </c>
      <c r="D17" s="15" t="str">
        <f>[1]Huiles_Essentielles!$N$96</f>
        <v>10 ml</v>
      </c>
      <c r="E17" s="11" t="str">
        <f>[1]Huiles_Essentielles!$N$125</f>
        <v/>
      </c>
      <c r="F17" s="16">
        <v>2</v>
      </c>
    </row>
    <row r="18" spans="1:7">
      <c r="A18" s="9" t="str">
        <f>[1]Huiles_Essentielles!$P$97</f>
        <v>HE-03-030</v>
      </c>
      <c r="B18" s="10" t="str">
        <f>[1]Huiles_Essentielles!$C$97</f>
        <v>Angélique (racine)</v>
      </c>
      <c r="C18" s="12" t="str">
        <f>[1]Huiles_Essentielles!$C$98</f>
        <v>Angelica archangelica</v>
      </c>
      <c r="D18" s="15" t="str">
        <f>[1]Huiles_Essentielles!$P$96</f>
        <v>30 ml</v>
      </c>
      <c r="E18" s="11" t="str">
        <f>[1]Huiles_Essentielles!$P$125</f>
        <v/>
      </c>
      <c r="F18" s="16">
        <v>2</v>
      </c>
    </row>
    <row r="19" spans="1:7">
      <c r="A19" s="9" t="str">
        <f>[1]Huiles_Essentielles!$T$97</f>
        <v>HE-03-100</v>
      </c>
      <c r="B19" s="10" t="str">
        <f>[1]Huiles_Essentielles!$C$97</f>
        <v>Angélique (racine)</v>
      </c>
      <c r="C19" s="12" t="str">
        <f>[1]Huiles_Essentielles!$C$98</f>
        <v>Angelica archangelica</v>
      </c>
      <c r="D19" s="15" t="str">
        <f>[1]Huiles_Essentielles!$T$96</f>
        <v>100 g</v>
      </c>
      <c r="E19" s="11">
        <f>[1]Huiles_Essentielles!$T$125</f>
        <v>320.26666666666665</v>
      </c>
      <c r="F19" s="16">
        <v>1</v>
      </c>
    </row>
    <row r="20" spans="1:7">
      <c r="A20" s="9" t="str">
        <f>[1]Huiles_Essentielles!$J$144</f>
        <v>HE-04-002</v>
      </c>
      <c r="B20" s="10" t="str">
        <f>[1]Huiles_Essentielles!$C$144</f>
        <v>Basilic Tropical</v>
      </c>
      <c r="C20" s="12" t="str">
        <f>[1]Huiles_Essentielles!$C$145</f>
        <v>Ocimum basilicum</v>
      </c>
      <c r="D20" s="15" t="str">
        <f>[1]Huiles_Essentielles!$J$143</f>
        <v>2 ml</v>
      </c>
      <c r="E20" s="11">
        <f>[1]Huiles_Essentielles!$J$172</f>
        <v>1.6682464454976305</v>
      </c>
      <c r="F20" s="16">
        <v>2</v>
      </c>
    </row>
    <row r="21" spans="1:7">
      <c r="A21" s="9" t="str">
        <f>[1]Huiles_Essentielles!$L$144</f>
        <v>HE-04-005</v>
      </c>
      <c r="B21" s="10" t="str">
        <f>[1]Huiles_Essentielles!$C$144</f>
        <v>Basilic Tropical</v>
      </c>
      <c r="C21" s="12" t="str">
        <f>[1]Huiles_Essentielles!$C$145</f>
        <v>Ocimum basilicum</v>
      </c>
      <c r="D21" s="15" t="str">
        <f>[1]Huiles_Essentielles!$L$143</f>
        <v>5 ml</v>
      </c>
      <c r="E21" s="11">
        <f>[1]Huiles_Essentielles!$L$172</f>
        <v>2.8815165876777251</v>
      </c>
      <c r="F21" s="16">
        <v>2</v>
      </c>
    </row>
    <row r="22" spans="1:7">
      <c r="A22" s="9" t="str">
        <f>[1]Huiles_Essentielles!$N$144</f>
        <v>HE-04-010</v>
      </c>
      <c r="B22" s="10" t="str">
        <f>[1]Huiles_Essentielles!$C$144</f>
        <v>Basilic Tropical</v>
      </c>
      <c r="C22" s="12" t="str">
        <f>[1]Huiles_Essentielles!$C$145</f>
        <v>Ocimum basilicum</v>
      </c>
      <c r="D22" s="15" t="str">
        <f>[1]Huiles_Essentielles!$N$143</f>
        <v>10 ml</v>
      </c>
      <c r="E22" s="11">
        <f>[1]Huiles_Essentielles!$N$172</f>
        <v>4.9289099526066353</v>
      </c>
      <c r="F22" s="16">
        <v>2</v>
      </c>
    </row>
    <row r="23" spans="1:7">
      <c r="A23" s="9" t="str">
        <f>[1]Huiles_Essentielles!$P$144</f>
        <v>HE-04-030</v>
      </c>
      <c r="B23" s="10" t="str">
        <f>[1]Huiles_Essentielles!$C$144</f>
        <v>Basilic Tropical</v>
      </c>
      <c r="C23" s="12" t="str">
        <f>[1]Huiles_Essentielles!$C$145</f>
        <v>Ocimum basilicum</v>
      </c>
      <c r="D23" s="15" t="str">
        <f>[1]Huiles_Essentielles!$P$143</f>
        <v>30 ml</v>
      </c>
      <c r="E23" s="11">
        <f>[1]Huiles_Essentielles!$P$172</f>
        <v>10.616113744075829</v>
      </c>
      <c r="F23" s="16">
        <v>2</v>
      </c>
    </row>
    <row r="24" spans="1:7">
      <c r="A24" s="9" t="str">
        <f>[1]Huiles_Essentielles!$T$144</f>
        <v>HE-04-100</v>
      </c>
      <c r="B24" s="10" t="str">
        <f>[1]Huiles_Essentielles!$C$144</f>
        <v>Basilic Tropical</v>
      </c>
      <c r="C24" s="12" t="str">
        <f>[1]Huiles_Essentielles!$C$145</f>
        <v>Ocimum basilicum</v>
      </c>
      <c r="D24" s="15" t="str">
        <f>[1]Huiles_Essentielles!$T$143</f>
        <v>100 g</v>
      </c>
      <c r="E24" s="11">
        <f>[1]Huiles_Essentielles!$T$172</f>
        <v>28.733333333333338</v>
      </c>
      <c r="F24" s="16">
        <v>1</v>
      </c>
    </row>
  </sheetData>
  <mergeCells count="1">
    <mergeCell ref="B2:C2"/>
  </mergeCells>
  <phoneticPr fontId="5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I13"/>
  <sheetViews>
    <sheetView workbookViewId="0">
      <selection activeCell="I14" sqref="I14"/>
    </sheetView>
  </sheetViews>
  <sheetFormatPr baseColWidth="10" defaultRowHeight="15"/>
  <cols>
    <col min="2" max="2" width="23" customWidth="1"/>
    <col min="3" max="3" width="24.85546875" customWidth="1"/>
    <col min="4" max="4" width="17.140625" bestFit="1" customWidth="1"/>
    <col min="6" max="6" width="19.140625" bestFit="1" customWidth="1"/>
    <col min="7" max="7" width="17.7109375" style="22" bestFit="1" customWidth="1"/>
    <col min="8" max="8" width="13.28515625" bestFit="1" customWidth="1"/>
  </cols>
  <sheetData>
    <row r="2" spans="1:9" ht="18.75">
      <c r="B2" s="18" t="s">
        <v>12</v>
      </c>
    </row>
    <row r="4" spans="1:9">
      <c r="B4" t="s">
        <v>17</v>
      </c>
      <c r="C4" t="s">
        <v>18</v>
      </c>
      <c r="D4" t="s">
        <v>10</v>
      </c>
      <c r="E4" t="s">
        <v>19</v>
      </c>
      <c r="F4" t="s">
        <v>11</v>
      </c>
      <c r="G4" s="22" t="s">
        <v>20</v>
      </c>
      <c r="H4" t="s">
        <v>21</v>
      </c>
      <c r="I4" t="s">
        <v>22</v>
      </c>
    </row>
    <row r="5" spans="1:9">
      <c r="A5">
        <v>1</v>
      </c>
      <c r="B5" t="s">
        <v>29</v>
      </c>
      <c r="C5" t="s">
        <v>32</v>
      </c>
      <c r="D5" t="s">
        <v>33</v>
      </c>
      <c r="E5">
        <v>88480</v>
      </c>
      <c r="F5" t="s">
        <v>34</v>
      </c>
      <c r="G5" s="22">
        <v>80778881500015</v>
      </c>
      <c r="H5" t="s">
        <v>35</v>
      </c>
      <c r="I5">
        <v>7</v>
      </c>
    </row>
    <row r="6" spans="1:9">
      <c r="B6" t="s">
        <v>30</v>
      </c>
      <c r="C6">
        <v>8</v>
      </c>
      <c r="D6">
        <v>9</v>
      </c>
      <c r="E6">
        <v>10</v>
      </c>
      <c r="F6">
        <v>11</v>
      </c>
      <c r="G6" s="22">
        <v>12</v>
      </c>
      <c r="H6">
        <v>13</v>
      </c>
      <c r="I6">
        <v>14</v>
      </c>
    </row>
    <row r="7" spans="1:9">
      <c r="B7" t="s">
        <v>31</v>
      </c>
    </row>
    <row r="8" spans="1:9">
      <c r="B8" t="s">
        <v>23</v>
      </c>
    </row>
    <row r="9" spans="1:9">
      <c r="B9" t="s">
        <v>25</v>
      </c>
    </row>
    <row r="10" spans="1:9">
      <c r="B10" t="s">
        <v>24</v>
      </c>
    </row>
    <row r="11" spans="1:9">
      <c r="B11" t="s">
        <v>26</v>
      </c>
    </row>
    <row r="12" spans="1:9">
      <c r="B12" t="s">
        <v>27</v>
      </c>
    </row>
    <row r="13" spans="1:9">
      <c r="B13" t="s">
        <v>28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B-Commande</vt:lpstr>
      <vt:lpstr>Huiles_Essentielles</vt:lpstr>
      <vt:lpstr>Feuil1</vt:lpstr>
      <vt:lpstr>Clients</vt:lpstr>
      <vt:lpstr>l_societe</vt:lpstr>
      <vt:lpstr>p_societe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pmandrillon</cp:lastModifiedBy>
  <cp:lastPrinted>2017-01-05T07:03:10Z</cp:lastPrinted>
  <dcterms:created xsi:type="dcterms:W3CDTF">2012-11-07T16:09:50Z</dcterms:created>
  <dcterms:modified xsi:type="dcterms:W3CDTF">2017-01-05T17:43:13Z</dcterms:modified>
</cp:coreProperties>
</file>