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og\Pictures\Saved Pictures\"/>
    </mc:Choice>
  </mc:AlternateContent>
  <bookViews>
    <workbookView xWindow="0" yWindow="0" windowWidth="21943" windowHeight="9514"/>
  </bookViews>
  <sheets>
    <sheet name="Janvier2" sheetId="1" r:id="rId1"/>
  </sheets>
  <definedNames>
    <definedName name="HEURE_CHANTIER">Janvier2!$E$19</definedName>
    <definedName name="HEURE_DEPOT">Janvier2!$F$19</definedName>
    <definedName name="HEURECHANTIER">Janvier2!$E$19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3" i="1" l="1"/>
  <c r="K83" i="1"/>
  <c r="J83" i="1"/>
  <c r="I83" i="1"/>
  <c r="H83" i="1"/>
  <c r="G83" i="1"/>
  <c r="F83" i="1"/>
  <c r="E83" i="1"/>
  <c r="A83" i="1" s="1"/>
  <c r="D83" i="1"/>
  <c r="M75" i="1"/>
  <c r="K75" i="1"/>
  <c r="J75" i="1"/>
  <c r="I75" i="1"/>
  <c r="H75" i="1"/>
  <c r="G75" i="1"/>
  <c r="F75" i="1"/>
  <c r="E75" i="1"/>
  <c r="A74" i="1" s="1"/>
  <c r="D75" i="1"/>
  <c r="A75" i="1"/>
  <c r="O75" i="1" s="1"/>
  <c r="M67" i="1"/>
  <c r="K67" i="1"/>
  <c r="J67" i="1"/>
  <c r="I67" i="1"/>
  <c r="H67" i="1"/>
  <c r="G67" i="1"/>
  <c r="F67" i="1"/>
  <c r="E67" i="1"/>
  <c r="A67" i="1" s="1"/>
  <c r="D67" i="1"/>
  <c r="M59" i="1"/>
  <c r="K59" i="1"/>
  <c r="J59" i="1"/>
  <c r="I59" i="1"/>
  <c r="H59" i="1"/>
  <c r="G59" i="1"/>
  <c r="F59" i="1"/>
  <c r="E59" i="1"/>
  <c r="A58" i="1" s="1"/>
  <c r="D59" i="1"/>
  <c r="A59" i="1"/>
  <c r="O59" i="1" s="1"/>
  <c r="M51" i="1"/>
  <c r="K51" i="1"/>
  <c r="J51" i="1"/>
  <c r="I51" i="1"/>
  <c r="H51" i="1"/>
  <c r="G51" i="1"/>
  <c r="F51" i="1"/>
  <c r="E51" i="1"/>
  <c r="A51" i="1" s="1"/>
  <c r="D51" i="1"/>
  <c r="M43" i="1"/>
  <c r="K43" i="1"/>
  <c r="K85" i="1" s="1"/>
  <c r="J43" i="1"/>
  <c r="I43" i="1"/>
  <c r="I85" i="1" s="1"/>
  <c r="H43" i="1"/>
  <c r="G43" i="1"/>
  <c r="F43" i="1"/>
  <c r="E43" i="1"/>
  <c r="A42" i="1" s="1"/>
  <c r="D43" i="1"/>
  <c r="A43" i="1"/>
  <c r="M35" i="1"/>
  <c r="K35" i="1"/>
  <c r="J35" i="1"/>
  <c r="J85" i="1" s="1"/>
  <c r="I35" i="1"/>
  <c r="H35" i="1"/>
  <c r="G35" i="1"/>
  <c r="F35" i="1"/>
  <c r="E35" i="1"/>
  <c r="A35" i="1" s="1"/>
  <c r="D35" i="1"/>
  <c r="M27" i="1"/>
  <c r="K27" i="1"/>
  <c r="J27" i="1"/>
  <c r="I27" i="1"/>
  <c r="H27" i="1"/>
  <c r="G27" i="1"/>
  <c r="F27" i="1"/>
  <c r="E27" i="1"/>
  <c r="A26" i="1" s="1"/>
  <c r="D27" i="1"/>
  <c r="A27" i="1"/>
  <c r="O27" i="1" s="1"/>
  <c r="M19" i="1"/>
  <c r="M85" i="1" s="1"/>
  <c r="K19" i="1"/>
  <c r="J19" i="1"/>
  <c r="I19" i="1"/>
  <c r="H19" i="1"/>
  <c r="H85" i="1" s="1"/>
  <c r="G19" i="1"/>
  <c r="F19" i="1"/>
  <c r="E19" i="1"/>
  <c r="A19" i="1" s="1"/>
  <c r="D19" i="1"/>
  <c r="A18" i="1"/>
  <c r="O83" i="1" l="1"/>
  <c r="O67" i="1"/>
  <c r="O19" i="1"/>
  <c r="B18" i="1"/>
  <c r="N19" i="1"/>
  <c r="O51" i="1"/>
  <c r="O35" i="1"/>
  <c r="A85" i="1"/>
  <c r="A34" i="1"/>
  <c r="N35" i="1" s="1"/>
  <c r="A50" i="1"/>
  <c r="N51" i="1" s="1"/>
  <c r="N85" i="1" s="1"/>
  <c r="P85" i="1" s="1"/>
  <c r="A66" i="1"/>
  <c r="N67" i="1" s="1"/>
  <c r="A82" i="1"/>
  <c r="N83" i="1" s="1"/>
  <c r="N27" i="1"/>
  <c r="P27" i="1" s="1"/>
  <c r="N43" i="1"/>
  <c r="N59" i="1"/>
  <c r="N75" i="1"/>
  <c r="O43" i="1"/>
  <c r="O85" i="1" s="1"/>
  <c r="P35" i="1" l="1"/>
  <c r="P43" i="1" s="1"/>
  <c r="P51" i="1" s="1"/>
  <c r="P59" i="1" s="1"/>
  <c r="P67" i="1" s="1"/>
  <c r="P75" i="1" s="1"/>
  <c r="P83" i="1" s="1"/>
</calcChain>
</file>

<file path=xl/sharedStrings.xml><?xml version="1.0" encoding="utf-8"?>
<sst xmlns="http://schemas.openxmlformats.org/spreadsheetml/2006/main" count="158" uniqueCount="36">
  <si>
    <t>Nom de l'entreprise</t>
  </si>
  <si>
    <t>Signature :</t>
  </si>
  <si>
    <t>Nom du salarié</t>
  </si>
  <si>
    <t>Semaine</t>
  </si>
  <si>
    <t>Jour</t>
  </si>
  <si>
    <t>Temps trajet aller-Retour</t>
  </si>
  <si>
    <t>Heures travaillées chantier</t>
  </si>
  <si>
    <t>Heures travaillées dépôt</t>
  </si>
  <si>
    <t>Temps de pause</t>
  </si>
  <si>
    <t>Zone d'intervention</t>
  </si>
  <si>
    <t>Lieu du chantier</t>
  </si>
  <si>
    <t>Heures en contact avec ENC Emulsion</t>
  </si>
  <si>
    <t>Z1</t>
  </si>
  <si>
    <t>Z2</t>
  </si>
  <si>
    <t>Z3</t>
  </si>
  <si>
    <t>Z4</t>
  </si>
  <si>
    <t/>
  </si>
  <si>
    <t>L</t>
  </si>
  <si>
    <t>RTT</t>
  </si>
  <si>
    <t>M</t>
  </si>
  <si>
    <t>FERIE</t>
  </si>
  <si>
    <t>J</t>
  </si>
  <si>
    <t>V</t>
  </si>
  <si>
    <t>S</t>
  </si>
  <si>
    <t>RCR</t>
  </si>
  <si>
    <t>Cumul</t>
  </si>
  <si>
    <t>HS25PB</t>
  </si>
  <si>
    <t>TOTAUX</t>
  </si>
  <si>
    <t>HS 25%</t>
  </si>
  <si>
    <t>HS50%</t>
  </si>
  <si>
    <t>Jours fériés</t>
  </si>
  <si>
    <t>Total heures</t>
  </si>
  <si>
    <t xml:space="preserve">Indemnité de panier </t>
  </si>
  <si>
    <t>Prime émulsion</t>
  </si>
  <si>
    <t>Calendrier année 2017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</si>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</sst>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[h]:mm:ss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8"/>
      <color rgb="FF99002F"/>
      <name val="Arial"/>
      <family val="2"/>
    </font>
    <font>
      <b/>
      <sz val="18"/>
      <color theme="6" tint="-0.24997711111789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Comic Sans MS"/>
      <family val="4"/>
    </font>
    <font>
      <b/>
      <sz val="8"/>
      <name val="Arial"/>
      <family val="2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3" fillId="0" borderId="0" xfId="1" applyAlignment="1">
      <alignment horizontal="left" vertical="center"/>
    </xf>
    <xf numFmtId="0" fontId="3" fillId="0" borderId="0" xfId="1"/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3" fillId="2" borderId="7" xfId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 vertical="center"/>
    </xf>
    <xf numFmtId="0" fontId="3" fillId="2" borderId="3" xfId="1" applyFill="1" applyBorder="1" applyAlignment="1">
      <alignment horizontal="center" vertical="center"/>
    </xf>
    <xf numFmtId="0" fontId="3" fillId="2" borderId="2" xfId="1" applyFill="1" applyBorder="1" applyAlignment="1">
      <alignment horizontal="center" vertical="center" wrapText="1"/>
    </xf>
    <xf numFmtId="0" fontId="3" fillId="2" borderId="8" xfId="1" applyFill="1" applyBorder="1" applyAlignment="1">
      <alignment horizontal="center" vertical="center"/>
    </xf>
    <xf numFmtId="0" fontId="3" fillId="2" borderId="9" xfId="1" applyFill="1" applyBorder="1" applyAlignment="1">
      <alignment horizontal="center" vertical="center"/>
    </xf>
    <xf numFmtId="0" fontId="3" fillId="2" borderId="10" xfId="1" applyFill="1" applyBorder="1" applyAlignment="1">
      <alignment horizontal="center" vertical="center"/>
    </xf>
    <xf numFmtId="0" fontId="3" fillId="2" borderId="7" xfId="1" applyFill="1" applyBorder="1" applyAlignment="1">
      <alignment horizontal="center" vertical="center"/>
    </xf>
    <xf numFmtId="0" fontId="3" fillId="2" borderId="11" xfId="1" applyFill="1" applyBorder="1" applyAlignment="1">
      <alignment horizontal="center" vertical="center" wrapText="1"/>
    </xf>
    <xf numFmtId="0" fontId="3" fillId="2" borderId="4" xfId="1" applyFill="1" applyBorder="1" applyAlignment="1">
      <alignment horizontal="center" vertical="center"/>
    </xf>
    <xf numFmtId="0" fontId="3" fillId="2" borderId="6" xfId="1" applyFill="1" applyBorder="1" applyAlignment="1">
      <alignment horizontal="center" vertical="center"/>
    </xf>
    <xf numFmtId="0" fontId="3" fillId="2" borderId="5" xfId="1" applyFill="1" applyBorder="1" applyAlignment="1">
      <alignment horizontal="center" vertical="center" wrapText="1"/>
    </xf>
    <xf numFmtId="0" fontId="3" fillId="2" borderId="11" xfId="1" applyFill="1" applyBorder="1" applyAlignment="1">
      <alignment horizontal="center" vertical="center" wrapText="1"/>
    </xf>
    <xf numFmtId="0" fontId="3" fillId="2" borderId="11" xfId="1" applyFill="1" applyBorder="1" applyAlignment="1">
      <alignment vertical="center"/>
    </xf>
    <xf numFmtId="0" fontId="3" fillId="2" borderId="11" xfId="1" applyFill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vertical="center"/>
    </xf>
    <xf numFmtId="164" fontId="5" fillId="0" borderId="14" xfId="1" applyNumberFormat="1" applyFont="1" applyBorder="1" applyAlignment="1">
      <alignment horizontal="left" vertical="center"/>
    </xf>
    <xf numFmtId="165" fontId="3" fillId="0" borderId="15" xfId="1" applyNumberFormat="1" applyFont="1" applyBorder="1" applyAlignment="1">
      <alignment horizontal="left" vertical="center"/>
    </xf>
    <xf numFmtId="165" fontId="5" fillId="0" borderId="14" xfId="1" applyNumberFormat="1" applyFont="1" applyBorder="1" applyAlignment="1">
      <alignment horizontal="left" vertical="center"/>
    </xf>
    <xf numFmtId="165" fontId="5" fillId="0" borderId="12" xfId="1" applyNumberFormat="1" applyFont="1" applyBorder="1" applyAlignment="1">
      <alignment vertical="center"/>
    </xf>
    <xf numFmtId="165" fontId="3" fillId="0" borderId="12" xfId="1" applyNumberFormat="1" applyFont="1" applyBorder="1" applyAlignment="1">
      <alignment vertical="center"/>
    </xf>
    <xf numFmtId="0" fontId="3" fillId="0" borderId="12" xfId="1" applyBorder="1" applyAlignment="1">
      <alignment vertical="center"/>
    </xf>
    <xf numFmtId="0" fontId="3" fillId="0" borderId="16" xfId="1" applyBorder="1" applyAlignment="1">
      <alignment horizontal="center" vertical="center"/>
    </xf>
    <xf numFmtId="0" fontId="3" fillId="0" borderId="17" xfId="1" applyBorder="1" applyAlignment="1">
      <alignment vertical="center"/>
    </xf>
    <xf numFmtId="165" fontId="3" fillId="0" borderId="16" xfId="1" applyNumberFormat="1" applyFont="1" applyBorder="1" applyAlignment="1">
      <alignment horizontal="left" vertical="center"/>
    </xf>
    <xf numFmtId="165" fontId="5" fillId="0" borderId="16" xfId="1" applyNumberFormat="1" applyFont="1" applyBorder="1" applyAlignment="1">
      <alignment vertical="center"/>
    </xf>
    <xf numFmtId="165" fontId="3" fillId="0" borderId="16" xfId="1" applyNumberFormat="1" applyFont="1" applyBorder="1" applyAlignment="1">
      <alignment vertical="center"/>
    </xf>
    <xf numFmtId="0" fontId="3" fillId="0" borderId="16" xfId="1" applyBorder="1" applyAlignment="1">
      <alignment vertical="center"/>
    </xf>
    <xf numFmtId="165" fontId="5" fillId="0" borderId="18" xfId="1" applyNumberFormat="1" applyFont="1" applyBorder="1" applyAlignment="1">
      <alignment horizontal="left" vertical="center"/>
    </xf>
    <xf numFmtId="2" fontId="3" fillId="3" borderId="19" xfId="1" applyNumberFormat="1" applyFill="1" applyBorder="1" applyAlignment="1">
      <alignment horizontal="center" vertical="center"/>
    </xf>
    <xf numFmtId="2" fontId="3" fillId="3" borderId="20" xfId="1" applyNumberFormat="1" applyFill="1" applyBorder="1" applyAlignment="1">
      <alignment horizontal="center" vertical="center"/>
    </xf>
    <xf numFmtId="0" fontId="3" fillId="3" borderId="21" xfId="1" applyFill="1" applyBorder="1" applyAlignment="1">
      <alignment horizontal="center" vertical="center"/>
    </xf>
    <xf numFmtId="165" fontId="3" fillId="3" borderId="16" xfId="1" applyNumberFormat="1" applyFont="1" applyFill="1" applyBorder="1" applyAlignment="1">
      <alignment horizontal="left" vertical="center"/>
    </xf>
    <xf numFmtId="165" fontId="5" fillId="3" borderId="18" xfId="1" applyNumberFormat="1" applyFont="1" applyFill="1" applyBorder="1" applyAlignment="1">
      <alignment horizontal="left" vertical="center"/>
    </xf>
    <xf numFmtId="165" fontId="9" fillId="3" borderId="16" xfId="1" applyNumberFormat="1" applyFont="1" applyFill="1" applyBorder="1" applyAlignment="1">
      <alignment horizontal="center" vertical="center"/>
    </xf>
    <xf numFmtId="165" fontId="10" fillId="3" borderId="16" xfId="1" applyNumberFormat="1" applyFont="1" applyFill="1" applyBorder="1" applyAlignment="1">
      <alignment horizontal="center" vertical="center"/>
    </xf>
    <xf numFmtId="0" fontId="10" fillId="3" borderId="16" xfId="1" applyFont="1" applyFill="1" applyBorder="1" applyAlignment="1">
      <alignment horizontal="center" vertical="center"/>
    </xf>
    <xf numFmtId="0" fontId="3" fillId="3" borderId="16" xfId="1" applyFill="1" applyBorder="1" applyAlignment="1">
      <alignment horizontal="center" vertical="center"/>
    </xf>
    <xf numFmtId="0" fontId="3" fillId="3" borderId="16" xfId="1" applyFill="1" applyBorder="1" applyAlignment="1">
      <alignment vertical="center"/>
    </xf>
    <xf numFmtId="0" fontId="11" fillId="4" borderId="22" xfId="0" applyFont="1" applyFill="1" applyBorder="1" applyAlignment="1">
      <alignment horizontal="center" vertical="center"/>
    </xf>
    <xf numFmtId="2" fontId="5" fillId="2" borderId="22" xfId="1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2" fontId="3" fillId="2" borderId="22" xfId="1" applyNumberFormat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vertical="center"/>
    </xf>
    <xf numFmtId="2" fontId="1" fillId="0" borderId="0" xfId="0" applyNumberFormat="1" applyFont="1"/>
    <xf numFmtId="2" fontId="0" fillId="0" borderId="0" xfId="0" applyNumberFormat="1"/>
    <xf numFmtId="0" fontId="3" fillId="0" borderId="15" xfId="1" applyBorder="1" applyAlignment="1">
      <alignment horizontal="center" vertical="center"/>
    </xf>
    <xf numFmtId="0" fontId="3" fillId="0" borderId="23" xfId="1" applyBorder="1" applyAlignment="1">
      <alignment vertical="center"/>
    </xf>
    <xf numFmtId="164" fontId="5" fillId="0" borderId="3" xfId="1" applyNumberFormat="1" applyFont="1" applyBorder="1" applyAlignment="1">
      <alignment horizontal="left" vertical="center"/>
    </xf>
    <xf numFmtId="0" fontId="3" fillId="3" borderId="24" xfId="1" applyFill="1" applyBorder="1" applyAlignment="1">
      <alignment vertical="center"/>
    </xf>
    <xf numFmtId="164" fontId="5" fillId="3" borderId="6" xfId="1" applyNumberFormat="1" applyFont="1" applyFill="1" applyBorder="1" applyAlignment="1">
      <alignment horizontal="left" vertical="center"/>
    </xf>
    <xf numFmtId="164" fontId="5" fillId="3" borderId="14" xfId="1" applyNumberFormat="1" applyFont="1" applyFill="1" applyBorder="1" applyAlignment="1">
      <alignment horizontal="left" vertical="center"/>
    </xf>
    <xf numFmtId="2" fontId="3" fillId="0" borderId="25" xfId="1" applyNumberFormat="1" applyBorder="1" applyAlignment="1">
      <alignment horizontal="center" vertical="center"/>
    </xf>
    <xf numFmtId="0" fontId="5" fillId="5" borderId="26" xfId="1" applyFont="1" applyFill="1" applyBorder="1" applyAlignment="1">
      <alignment horizontal="center" vertical="center"/>
    </xf>
    <xf numFmtId="0" fontId="5" fillId="5" borderId="27" xfId="1" applyFont="1" applyFill="1" applyBorder="1" applyAlignment="1">
      <alignment horizontal="center" vertical="center"/>
    </xf>
    <xf numFmtId="0" fontId="5" fillId="5" borderId="28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2" fontId="5" fillId="6" borderId="28" xfId="1" applyNumberFormat="1" applyFont="1" applyFill="1" applyBorder="1" applyAlignment="1">
      <alignment horizontal="left" vertical="center"/>
    </xf>
    <xf numFmtId="0" fontId="5" fillId="5" borderId="26" xfId="1" applyFont="1" applyFill="1" applyBorder="1" applyAlignment="1">
      <alignment horizontal="left" vertical="center"/>
    </xf>
    <xf numFmtId="0" fontId="5" fillId="5" borderId="27" xfId="1" applyFont="1" applyFill="1" applyBorder="1" applyAlignment="1">
      <alignment horizontal="left" vertical="center"/>
    </xf>
    <xf numFmtId="0" fontId="5" fillId="5" borderId="28" xfId="1" applyFont="1" applyFill="1" applyBorder="1" applyAlignment="1">
      <alignment horizontal="left" vertical="center"/>
    </xf>
    <xf numFmtId="0" fontId="3" fillId="0" borderId="28" xfId="1" applyBorder="1" applyAlignment="1">
      <alignment horizontal="left" vertical="center"/>
    </xf>
    <xf numFmtId="0" fontId="3" fillId="0" borderId="25" xfId="1" applyBorder="1" applyAlignment="1">
      <alignment horizontal="left" vertical="center"/>
    </xf>
    <xf numFmtId="0" fontId="5" fillId="5" borderId="25" xfId="1" applyFont="1" applyFill="1" applyBorder="1" applyAlignment="1">
      <alignment vertical="center"/>
    </xf>
    <xf numFmtId="2" fontId="3" fillId="0" borderId="25" xfId="1" applyNumberFormat="1" applyBorder="1" applyAlignment="1">
      <alignment horizontal="left" vertical="center"/>
    </xf>
    <xf numFmtId="2" fontId="3" fillId="0" borderId="29" xfId="1" applyNumberFormat="1" applyFill="1" applyBorder="1" applyAlignment="1">
      <alignment horizontal="left" vertical="center"/>
    </xf>
    <xf numFmtId="0" fontId="13" fillId="0" borderId="0" xfId="0" applyFont="1" applyAlignment="1">
      <alignment horizontal="centerContinuous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6"/>
  <sheetViews>
    <sheetView tabSelected="1" zoomScale="90" zoomScaleNormal="90" workbookViewId="0">
      <selection activeCell="K6" sqref="K6"/>
    </sheetView>
  </sheetViews>
  <sheetFormatPr baseColWidth="10" defaultRowHeight="14.6" x14ac:dyDescent="0.4"/>
  <cols>
    <col min="1" max="1" width="10.84375" bestFit="1" customWidth="1"/>
    <col min="2" max="2" width="3.921875" customWidth="1"/>
    <col min="3" max="3" width="4.53515625" customWidth="1"/>
    <col min="4" max="4" width="9.15234375" customWidth="1"/>
    <col min="5" max="5" width="9.69140625" customWidth="1"/>
    <col min="6" max="7" width="9.15234375" customWidth="1"/>
    <col min="8" max="10" width="6.15234375" bestFit="1" customWidth="1"/>
    <col min="11" max="11" width="7.07421875" bestFit="1" customWidth="1"/>
    <col min="12" max="12" width="21.3046875" customWidth="1"/>
    <col min="13" max="13" width="9.4609375" customWidth="1"/>
    <col min="14" max="14" width="9.23046875" bestFit="1" customWidth="1"/>
    <col min="15" max="15" width="7.3828125" bestFit="1" customWidth="1"/>
  </cols>
  <sheetData>
    <row r="1" spans="1:14" x14ac:dyDescent="0.4">
      <c r="A1" s="1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4" ht="28.3" customHeight="1" thickBot="1" x14ac:dyDescent="0.4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18" customHeight="1" thickBot="1" x14ac:dyDescent="0.4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4" ht="14.4" customHeight="1" x14ac:dyDescent="0.4">
      <c r="A4" s="8" t="s">
        <v>0</v>
      </c>
      <c r="B4" s="9"/>
      <c r="C4" s="10"/>
      <c r="D4" s="11">
        <v>6507</v>
      </c>
      <c r="E4" s="12"/>
      <c r="F4" s="12"/>
      <c r="G4" s="12"/>
      <c r="H4" s="12"/>
      <c r="I4" s="13"/>
      <c r="J4" s="14" t="s">
        <v>1</v>
      </c>
      <c r="K4" s="15"/>
      <c r="L4" s="15"/>
      <c r="M4" s="16"/>
    </row>
    <row r="5" spans="1:14" ht="15" customHeight="1" thickBot="1" x14ac:dyDescent="0.45">
      <c r="A5" s="17"/>
      <c r="B5" s="18"/>
      <c r="C5" s="19"/>
      <c r="D5" s="20"/>
      <c r="E5" s="21"/>
      <c r="F5" s="21"/>
      <c r="G5" s="21"/>
      <c r="H5" s="21"/>
      <c r="I5" s="22"/>
      <c r="J5" s="23"/>
      <c r="K5" s="24"/>
      <c r="L5" s="24"/>
      <c r="M5" s="25"/>
    </row>
    <row r="6" spans="1:14" ht="18" thickBot="1" x14ac:dyDescent="0.45">
      <c r="A6" s="26"/>
      <c r="B6" s="27"/>
      <c r="C6" s="27"/>
      <c r="D6" s="27"/>
      <c r="E6" s="27"/>
      <c r="F6" s="27"/>
      <c r="G6" s="27"/>
      <c r="H6" s="27"/>
      <c r="I6" s="27"/>
      <c r="J6" s="27"/>
      <c r="K6" s="28"/>
      <c r="L6" s="28"/>
      <c r="M6" s="28"/>
    </row>
    <row r="7" spans="1:14" ht="15" customHeight="1" x14ac:dyDescent="0.4">
      <c r="A7" s="8" t="s">
        <v>2</v>
      </c>
      <c r="B7" s="9"/>
      <c r="C7" s="10"/>
      <c r="D7" s="29"/>
      <c r="E7" s="30"/>
      <c r="F7" s="30"/>
      <c r="G7" s="30"/>
      <c r="H7" s="30"/>
      <c r="I7" s="31"/>
      <c r="J7" s="32" t="s">
        <v>1</v>
      </c>
      <c r="K7" s="33"/>
      <c r="L7" s="33"/>
      <c r="M7" s="34"/>
    </row>
    <row r="8" spans="1:14" ht="15" customHeight="1" thickBot="1" x14ac:dyDescent="0.45">
      <c r="A8" s="17"/>
      <c r="B8" s="18"/>
      <c r="C8" s="19"/>
      <c r="D8" s="35"/>
      <c r="E8" s="36"/>
      <c r="F8" s="36"/>
      <c r="G8" s="36"/>
      <c r="H8" s="36"/>
      <c r="I8" s="37"/>
      <c r="J8" s="38"/>
      <c r="K8" s="39"/>
      <c r="L8" s="39"/>
      <c r="M8" s="40"/>
    </row>
    <row r="9" spans="1:14" ht="17.25" customHeight="1" thickBot="1" x14ac:dyDescent="0.45">
      <c r="A9" s="41"/>
      <c r="B9" s="42"/>
      <c r="C9" s="43"/>
      <c r="D9" s="43"/>
      <c r="E9" s="43"/>
      <c r="F9" s="43"/>
      <c r="G9" s="43"/>
      <c r="H9" s="43"/>
      <c r="I9" s="43"/>
      <c r="J9" s="43"/>
      <c r="K9" s="41"/>
      <c r="L9" s="43"/>
      <c r="M9" s="43"/>
    </row>
    <row r="10" spans="1:14" ht="23.25" customHeight="1" thickBot="1" x14ac:dyDescent="0.45">
      <c r="A10" s="44" t="s">
        <v>3</v>
      </c>
      <c r="B10" s="45" t="s">
        <v>4</v>
      </c>
      <c r="C10" s="46"/>
      <c r="D10" s="44" t="s">
        <v>5</v>
      </c>
      <c r="E10" s="44" t="s">
        <v>6</v>
      </c>
      <c r="F10" s="44" t="s">
        <v>7</v>
      </c>
      <c r="G10" s="47" t="s">
        <v>8</v>
      </c>
      <c r="H10" s="48" t="s">
        <v>9</v>
      </c>
      <c r="I10" s="49"/>
      <c r="J10" s="49"/>
      <c r="K10" s="50"/>
      <c r="L10" s="51" t="s">
        <v>10</v>
      </c>
      <c r="M10" s="44" t="s">
        <v>11</v>
      </c>
    </row>
    <row r="11" spans="1:14" ht="29.25" customHeight="1" thickBot="1" x14ac:dyDescent="0.45">
      <c r="A11" s="52"/>
      <c r="B11" s="53"/>
      <c r="C11" s="54"/>
      <c r="D11" s="52"/>
      <c r="E11" s="52"/>
      <c r="F11" s="52"/>
      <c r="G11" s="55"/>
      <c r="H11" s="56" t="s">
        <v>12</v>
      </c>
      <c r="I11" s="56" t="s">
        <v>13</v>
      </c>
      <c r="J11" s="56" t="s">
        <v>14</v>
      </c>
      <c r="K11" s="57" t="s">
        <v>15</v>
      </c>
      <c r="L11" s="58"/>
      <c r="M11" s="52"/>
      <c r="N11">
        <v>62.83</v>
      </c>
    </row>
    <row r="12" spans="1:14" x14ac:dyDescent="0.4">
      <c r="A12" s="59" t="s">
        <v>16</v>
      </c>
      <c r="B12" s="60" t="s">
        <v>17</v>
      </c>
      <c r="C12" s="61">
        <v>31</v>
      </c>
      <c r="D12" s="62"/>
      <c r="E12" s="63">
        <v>0.29166666666666669</v>
      </c>
      <c r="F12" s="64"/>
      <c r="G12" s="65"/>
      <c r="H12" s="66"/>
      <c r="I12" s="66"/>
      <c r="J12" s="66"/>
      <c r="K12" s="59"/>
      <c r="L12" s="66" t="s">
        <v>18</v>
      </c>
      <c r="M12" s="66"/>
    </row>
    <row r="13" spans="1:14" x14ac:dyDescent="0.4">
      <c r="A13" s="67" t="s">
        <v>16</v>
      </c>
      <c r="B13" s="68" t="s">
        <v>19</v>
      </c>
      <c r="C13" s="61">
        <v>1</v>
      </c>
      <c r="D13" s="69"/>
      <c r="E13" s="63">
        <v>0.29166666666666669</v>
      </c>
      <c r="F13" s="70"/>
      <c r="G13" s="71"/>
      <c r="H13" s="72"/>
      <c r="I13" s="72"/>
      <c r="J13" s="72"/>
      <c r="K13" s="67"/>
      <c r="L13" s="72" t="s">
        <v>20</v>
      </c>
      <c r="M13" s="72"/>
    </row>
    <row r="14" spans="1:14" x14ac:dyDescent="0.4">
      <c r="A14" s="67" t="s">
        <v>16</v>
      </c>
      <c r="B14" s="68" t="s">
        <v>19</v>
      </c>
      <c r="C14" s="61">
        <v>2</v>
      </c>
      <c r="D14" s="69"/>
      <c r="E14" s="63">
        <v>0.36458333333333331</v>
      </c>
      <c r="F14" s="70">
        <v>2.0833333333333332E-2</v>
      </c>
      <c r="G14" s="71"/>
      <c r="H14" s="72"/>
      <c r="I14" s="72"/>
      <c r="J14" s="72"/>
      <c r="K14" s="67"/>
      <c r="L14" s="72"/>
      <c r="M14" s="72"/>
    </row>
    <row r="15" spans="1:14" x14ac:dyDescent="0.4">
      <c r="A15" s="67">
        <v>44</v>
      </c>
      <c r="B15" s="68" t="s">
        <v>21</v>
      </c>
      <c r="C15" s="61">
        <v>3</v>
      </c>
      <c r="D15" s="69"/>
      <c r="E15" s="63">
        <v>0.35416666666666669</v>
      </c>
      <c r="F15" s="70">
        <v>2.0833333333333332E-2</v>
      </c>
      <c r="G15" s="71"/>
      <c r="H15" s="72"/>
      <c r="I15" s="72"/>
      <c r="J15" s="72"/>
      <c r="K15" s="67"/>
      <c r="L15" s="72"/>
      <c r="M15" s="72"/>
    </row>
    <row r="16" spans="1:14" x14ac:dyDescent="0.4">
      <c r="A16" s="67" t="s">
        <v>16</v>
      </c>
      <c r="B16" s="68" t="s">
        <v>22</v>
      </c>
      <c r="C16" s="61">
        <v>4</v>
      </c>
      <c r="D16" s="69"/>
      <c r="E16" s="63">
        <v>0.34722222222222227</v>
      </c>
      <c r="F16" s="70">
        <v>2.0833333333333332E-2</v>
      </c>
      <c r="G16" s="71"/>
      <c r="H16" s="72"/>
      <c r="I16" s="72"/>
      <c r="J16" s="72"/>
      <c r="K16" s="67"/>
      <c r="L16" s="72"/>
      <c r="M16" s="72"/>
    </row>
    <row r="17" spans="1:16" ht="15" thickBot="1" x14ac:dyDescent="0.45">
      <c r="A17" s="67" t="s">
        <v>16</v>
      </c>
      <c r="B17" s="68" t="s">
        <v>23</v>
      </c>
      <c r="C17" s="61">
        <v>5</v>
      </c>
      <c r="D17" s="69"/>
      <c r="E17" s="73"/>
      <c r="F17" s="70"/>
      <c r="G17" s="71"/>
      <c r="H17" s="72"/>
      <c r="I17" s="72"/>
      <c r="J17" s="72"/>
      <c r="K17" s="67"/>
      <c r="L17" s="72"/>
      <c r="M17" s="72"/>
    </row>
    <row r="18" spans="1:16" ht="15.45" thickBot="1" x14ac:dyDescent="0.45">
      <c r="A18" s="74">
        <f>IF(E19+F19&lt;=35,35,IF(E19+F19&gt;=40,40,E19+F19))-IF(L12="RTT",7,0)-IF(L13="RTT",7,0)-IF(L14="RTT",7,0)-IF(L15="RTT",7,0)-IF(L16="RTT",7,0)-IF(L17="RTT",7,0)</f>
        <v>33</v>
      </c>
      <c r="B18" s="75">
        <f>SUM(A19-35)</f>
        <v>6.0833333333333428</v>
      </c>
      <c r="C18" s="76"/>
      <c r="D18" s="77"/>
      <c r="E18" s="78"/>
      <c r="F18" s="79"/>
      <c r="G18" s="80"/>
      <c r="H18" s="81"/>
      <c r="I18" s="81"/>
      <c r="J18" s="81"/>
      <c r="K18" s="82"/>
      <c r="L18" s="83"/>
      <c r="M18" s="83"/>
      <c r="N18" s="84" t="s">
        <v>24</v>
      </c>
      <c r="O18" s="84" t="s">
        <v>25</v>
      </c>
      <c r="P18" s="84" t="s">
        <v>26</v>
      </c>
    </row>
    <row r="19" spans="1:16" ht="15" thickBot="1" x14ac:dyDescent="0.45">
      <c r="A19" s="85">
        <f>SUM(E19+F19)</f>
        <v>41.083333333333343</v>
      </c>
      <c r="B19" s="86" t="s">
        <v>27</v>
      </c>
      <c r="C19" s="87"/>
      <c r="D19" s="88">
        <f>SUM(D12:D18)*24</f>
        <v>0</v>
      </c>
      <c r="E19" s="85">
        <f>SUM(E12:E18)*24</f>
        <v>39.583333333333343</v>
      </c>
      <c r="F19" s="85">
        <f>SUM(F12:F18)*24</f>
        <v>1.5</v>
      </c>
      <c r="G19" s="88">
        <f>SUM(G12:G18)*24</f>
        <v>0</v>
      </c>
      <c r="H19" s="89">
        <f>SUM(H12:H17)*10.56</f>
        <v>0</v>
      </c>
      <c r="I19" s="89">
        <f>SUM(I12:I17)*14.08</f>
        <v>0</v>
      </c>
      <c r="J19" s="89">
        <f>SUM(J12:J17)*17.6</f>
        <v>0</v>
      </c>
      <c r="K19" s="89">
        <f>SUM(K12:K17)*21.12</f>
        <v>0</v>
      </c>
      <c r="L19" s="89"/>
      <c r="M19" s="89">
        <f>SUM(M12:M17)</f>
        <v>0</v>
      </c>
      <c r="N19" s="90">
        <f>IF(A19&lt;A18,A19-A18,0)+IF(A19&gt;40,A19-40,0)+IF(A19&gt;43,43-A19,0)-IF(L12="RTT",7,0)-IF(L13="RTT",7,0)-IF(L14="RTT",7,0)-IF(L15="RTT",7,0)-IF(L16="RTT",7,0)-IF(L17="RTT",7,0)</f>
        <v>-5.9166666666666572</v>
      </c>
      <c r="O19" s="90">
        <f>IF(A19&gt;43,A19-43,0)</f>
        <v>0</v>
      </c>
      <c r="P19" s="91"/>
    </row>
    <row r="20" spans="1:16" ht="15" thickBot="1" x14ac:dyDescent="0.45">
      <c r="A20" s="92" t="s">
        <v>16</v>
      </c>
      <c r="B20" s="93" t="s">
        <v>17</v>
      </c>
      <c r="C20" s="94">
        <v>7</v>
      </c>
      <c r="D20" s="62"/>
      <c r="E20" s="63">
        <v>0.35416666666666669</v>
      </c>
      <c r="F20" s="64">
        <v>2.0833333333333332E-2</v>
      </c>
      <c r="G20" s="65"/>
      <c r="H20" s="66"/>
      <c r="I20" s="66"/>
      <c r="J20" s="66"/>
      <c r="K20" s="59"/>
      <c r="L20" s="66"/>
      <c r="M20" s="66"/>
    </row>
    <row r="21" spans="1:16" ht="15" thickBot="1" x14ac:dyDescent="0.45">
      <c r="A21" s="67" t="s">
        <v>16</v>
      </c>
      <c r="B21" s="68" t="s">
        <v>19</v>
      </c>
      <c r="C21" s="94">
        <v>8</v>
      </c>
      <c r="D21" s="69"/>
      <c r="E21" s="63">
        <v>0.35416666666666669</v>
      </c>
      <c r="F21" s="70">
        <v>4.1666666666666664E-2</v>
      </c>
      <c r="G21" s="71"/>
      <c r="H21" s="72"/>
      <c r="I21" s="72"/>
      <c r="J21" s="72"/>
      <c r="K21" s="67"/>
      <c r="L21" s="72"/>
      <c r="M21" s="72"/>
    </row>
    <row r="22" spans="1:16" ht="15" thickBot="1" x14ac:dyDescent="0.45">
      <c r="A22" s="67" t="s">
        <v>16</v>
      </c>
      <c r="B22" s="68" t="s">
        <v>19</v>
      </c>
      <c r="C22" s="94">
        <v>9</v>
      </c>
      <c r="D22" s="69"/>
      <c r="E22" s="63">
        <v>0.3611111111111111</v>
      </c>
      <c r="F22" s="70">
        <v>6.25E-2</v>
      </c>
      <c r="G22" s="71"/>
      <c r="H22" s="72"/>
      <c r="I22" s="72"/>
      <c r="J22" s="72"/>
      <c r="K22" s="67"/>
      <c r="L22" s="72"/>
      <c r="M22" s="72"/>
    </row>
    <row r="23" spans="1:16" ht="15" thickBot="1" x14ac:dyDescent="0.45">
      <c r="A23" s="67">
        <v>45</v>
      </c>
      <c r="B23" s="68" t="s">
        <v>21</v>
      </c>
      <c r="C23" s="94">
        <v>10</v>
      </c>
      <c r="D23" s="69"/>
      <c r="E23" s="63">
        <v>0.29166666666666669</v>
      </c>
      <c r="F23" s="70">
        <v>6.25E-2</v>
      </c>
      <c r="G23" s="71"/>
      <c r="H23" s="72"/>
      <c r="I23" s="72"/>
      <c r="J23" s="72"/>
      <c r="K23" s="67"/>
      <c r="L23" s="72"/>
      <c r="M23" s="72"/>
    </row>
    <row r="24" spans="1:16" ht="15" thickBot="1" x14ac:dyDescent="0.45">
      <c r="A24" s="67" t="s">
        <v>16</v>
      </c>
      <c r="B24" s="68" t="s">
        <v>22</v>
      </c>
      <c r="C24" s="94">
        <v>11</v>
      </c>
      <c r="D24" s="69"/>
      <c r="E24" s="63">
        <v>0.29166666666666669</v>
      </c>
      <c r="F24" s="70"/>
      <c r="G24" s="71"/>
      <c r="H24" s="72"/>
      <c r="I24" s="72"/>
      <c r="J24" s="72"/>
      <c r="K24" s="67"/>
      <c r="L24" s="72" t="s">
        <v>20</v>
      </c>
      <c r="M24" s="72"/>
    </row>
    <row r="25" spans="1:16" ht="15" thickBot="1" x14ac:dyDescent="0.45">
      <c r="A25" s="67" t="s">
        <v>16</v>
      </c>
      <c r="B25" s="68" t="s">
        <v>23</v>
      </c>
      <c r="C25" s="94">
        <v>12</v>
      </c>
      <c r="D25" s="69"/>
      <c r="E25" s="73"/>
      <c r="F25" s="70"/>
      <c r="G25" s="71"/>
      <c r="H25" s="72"/>
      <c r="I25" s="72"/>
      <c r="J25" s="72"/>
      <c r="K25" s="67"/>
      <c r="L25" s="72"/>
      <c r="M25" s="72"/>
    </row>
    <row r="26" spans="1:16" ht="15.45" thickBot="1" x14ac:dyDescent="0.45">
      <c r="A26" s="74">
        <f>IF(E27+F27&lt;=35,35,IF(E27+F27&gt;=40,40,E27+F27))-IF(L20="RTT",7,0)-IF(L21="RTT",7,0)-IF(L22="RTT",7,0)-IF(L23="RTT",7,0)-IF(L24="RTT",7,0)-IF(L25="RTT",7,0)</f>
        <v>40</v>
      </c>
      <c r="B26" s="95"/>
      <c r="C26" s="96"/>
      <c r="D26" s="77"/>
      <c r="E26" s="78"/>
      <c r="F26" s="79"/>
      <c r="G26" s="80"/>
      <c r="H26" s="81"/>
      <c r="I26" s="81"/>
      <c r="J26" s="81"/>
      <c r="K26" s="82"/>
      <c r="L26" s="83"/>
      <c r="M26" s="83"/>
      <c r="N26" s="84" t="s">
        <v>28</v>
      </c>
      <c r="O26" s="84" t="s">
        <v>29</v>
      </c>
    </row>
    <row r="27" spans="1:16" ht="15" thickBot="1" x14ac:dyDescent="0.45">
      <c r="A27" s="85">
        <f>SUM(E27+F27)</f>
        <v>44.166666666666671</v>
      </c>
      <c r="B27" s="86" t="s">
        <v>27</v>
      </c>
      <c r="C27" s="87"/>
      <c r="D27" s="88">
        <f>SUM(D20:D26)*24</f>
        <v>0</v>
      </c>
      <c r="E27" s="85">
        <f>SUM(E20:E26)*24</f>
        <v>39.666666666666671</v>
      </c>
      <c r="F27" s="85">
        <f>SUM(F20:F26)*24</f>
        <v>4.5</v>
      </c>
      <c r="G27" s="88">
        <f>SUM(G20:G26)*24</f>
        <v>0</v>
      </c>
      <c r="H27" s="89">
        <f>SUM(H20:H25)*10.56</f>
        <v>0</v>
      </c>
      <c r="I27" s="89">
        <f>SUM(I20:I25)*14.08</f>
        <v>0</v>
      </c>
      <c r="J27" s="89">
        <f>SUM(J20:J25)*17.6</f>
        <v>0</v>
      </c>
      <c r="K27" s="89">
        <f>SUM(K20:K25)*21.12</f>
        <v>0</v>
      </c>
      <c r="L27" s="89"/>
      <c r="M27" s="89">
        <f>SUM(M20:M25)</f>
        <v>0</v>
      </c>
      <c r="N27" s="90">
        <f>IF(A27&lt;A26,A27-A26,0)+IF(A27&gt;40,A27-40,0)+IF(A27&gt;43,43-A27,0)-IF(L20="RTT",7,0)-IF(L21="RTT",7,0)-IF(L22="RTT",7,0)-IF(L23="RTT",7,0)-IF(L24="RTT",7,0)-IF(L25="RTT",7,0)</f>
        <v>3</v>
      </c>
      <c r="O27" s="90">
        <f>IF(A27&gt;43,A27-43,0)</f>
        <v>1.1666666666666714</v>
      </c>
      <c r="P27" s="91">
        <f>SUM(N27:O27)+P19</f>
        <v>4.1666666666666714</v>
      </c>
    </row>
    <row r="28" spans="1:16" x14ac:dyDescent="0.4">
      <c r="A28" s="59" t="s">
        <v>16</v>
      </c>
      <c r="B28" s="60" t="s">
        <v>17</v>
      </c>
      <c r="C28" s="61">
        <v>14</v>
      </c>
      <c r="D28" s="62"/>
      <c r="E28" s="63">
        <v>0.34375</v>
      </c>
      <c r="F28" s="64">
        <v>2.0833333333333332E-2</v>
      </c>
      <c r="G28" s="65"/>
      <c r="H28" s="66"/>
      <c r="I28" s="66"/>
      <c r="J28" s="66"/>
      <c r="K28" s="59"/>
      <c r="L28" s="66"/>
      <c r="M28" s="66"/>
    </row>
    <row r="29" spans="1:16" x14ac:dyDescent="0.4">
      <c r="A29" s="67" t="s">
        <v>16</v>
      </c>
      <c r="B29" s="68" t="s">
        <v>19</v>
      </c>
      <c r="C29" s="61">
        <v>15</v>
      </c>
      <c r="D29" s="69"/>
      <c r="E29" s="63">
        <v>0.33333333333333331</v>
      </c>
      <c r="F29" s="70">
        <v>4.1666666666666664E-2</v>
      </c>
      <c r="G29" s="71"/>
      <c r="H29" s="72"/>
      <c r="I29" s="72"/>
      <c r="J29" s="72"/>
      <c r="K29" s="67"/>
      <c r="L29" s="72"/>
      <c r="M29" s="72"/>
    </row>
    <row r="30" spans="1:16" x14ac:dyDescent="0.4">
      <c r="A30" s="67" t="s">
        <v>16</v>
      </c>
      <c r="B30" s="68" t="s">
        <v>19</v>
      </c>
      <c r="C30" s="61">
        <v>16</v>
      </c>
      <c r="D30" s="69"/>
      <c r="E30" s="63">
        <v>0.2986111111111111</v>
      </c>
      <c r="F30" s="70">
        <v>4.1666666666666664E-2</v>
      </c>
      <c r="G30" s="71"/>
      <c r="H30" s="72"/>
      <c r="I30" s="72"/>
      <c r="J30" s="72"/>
      <c r="K30" s="67"/>
      <c r="L30" s="72"/>
      <c r="M30" s="72"/>
    </row>
    <row r="31" spans="1:16" x14ac:dyDescent="0.4">
      <c r="A31" s="67">
        <v>46</v>
      </c>
      <c r="B31" s="68" t="s">
        <v>21</v>
      </c>
      <c r="C31" s="61">
        <v>17</v>
      </c>
      <c r="D31" s="69"/>
      <c r="E31" s="63">
        <v>0.39583333333333331</v>
      </c>
      <c r="F31" s="70">
        <v>2.0833333333333332E-2</v>
      </c>
      <c r="G31" s="71"/>
      <c r="H31" s="72"/>
      <c r="I31" s="72"/>
      <c r="J31" s="72"/>
      <c r="K31" s="67"/>
      <c r="L31" s="72"/>
      <c r="M31" s="72"/>
    </row>
    <row r="32" spans="1:16" x14ac:dyDescent="0.4">
      <c r="A32" s="67" t="s">
        <v>16</v>
      </c>
      <c r="B32" s="68" t="s">
        <v>22</v>
      </c>
      <c r="C32" s="61">
        <v>18</v>
      </c>
      <c r="D32" s="69"/>
      <c r="E32" s="63"/>
      <c r="F32" s="70">
        <v>0.1875</v>
      </c>
      <c r="G32" s="71"/>
      <c r="H32" s="72"/>
      <c r="I32" s="72"/>
      <c r="J32" s="72"/>
      <c r="K32" s="67"/>
      <c r="L32" s="72"/>
      <c r="M32" s="72"/>
    </row>
    <row r="33" spans="1:16" ht="15" thickBot="1" x14ac:dyDescent="0.45">
      <c r="A33" s="67" t="s">
        <v>16</v>
      </c>
      <c r="B33" s="68" t="s">
        <v>23</v>
      </c>
      <c r="C33" s="61">
        <v>19</v>
      </c>
      <c r="D33" s="69"/>
      <c r="E33" s="73"/>
      <c r="F33" s="70"/>
      <c r="G33" s="71"/>
      <c r="H33" s="72"/>
      <c r="I33" s="72"/>
      <c r="J33" s="72"/>
      <c r="K33" s="67"/>
      <c r="L33" s="72"/>
      <c r="M33" s="72"/>
    </row>
    <row r="34" spans="1:16" ht="15.45" thickBot="1" x14ac:dyDescent="0.45">
      <c r="A34" s="74">
        <f>IF(E35+F35&lt;35,35,IF(E35+F35&gt;=40,40,E35+F35))-IF(L28="RTT",7,0)-IF(L29="RTT",7,0)-IF(L30="RTT",7,0)-IF(L31="RTT",7,0)-IF(L32="RTT",7,0)-IF(L33="RTT",7,0)</f>
        <v>40</v>
      </c>
      <c r="B34" s="95"/>
      <c r="C34" s="97"/>
      <c r="D34" s="77"/>
      <c r="E34" s="78"/>
      <c r="F34" s="79"/>
      <c r="G34" s="80"/>
      <c r="H34" s="81"/>
      <c r="I34" s="81"/>
      <c r="J34" s="81"/>
      <c r="K34" s="82"/>
      <c r="L34" s="83"/>
      <c r="M34" s="83"/>
      <c r="N34" s="84" t="s">
        <v>28</v>
      </c>
      <c r="O34" s="84" t="s">
        <v>29</v>
      </c>
    </row>
    <row r="35" spans="1:16" ht="15" thickBot="1" x14ac:dyDescent="0.45">
      <c r="A35" s="85">
        <f>ROUNDDOWN(SUM(E35+F35),2)</f>
        <v>40.409999999999997</v>
      </c>
      <c r="B35" s="86" t="s">
        <v>27</v>
      </c>
      <c r="C35" s="87"/>
      <c r="D35" s="88">
        <f>SUM(D28:D34)*24</f>
        <v>0</v>
      </c>
      <c r="E35" s="85">
        <f>SUM(E28:E34)*24</f>
        <v>32.916666666666664</v>
      </c>
      <c r="F35" s="85">
        <f>SUM(F28:F34)*24</f>
        <v>7.5</v>
      </c>
      <c r="G35" s="88">
        <f>SUM(G28:G34)*24</f>
        <v>0</v>
      </c>
      <c r="H35" s="89">
        <f>SUM(H28:H33)*10.56</f>
        <v>0</v>
      </c>
      <c r="I35" s="89">
        <f>SUM(I28:I33)*14.08</f>
        <v>0</v>
      </c>
      <c r="J35" s="89">
        <f>SUM(J28:J33)*17.6</f>
        <v>0</v>
      </c>
      <c r="K35" s="89">
        <f>SUM(K28:K33)*21.12</f>
        <v>0</v>
      </c>
      <c r="L35" s="89"/>
      <c r="M35" s="89">
        <f>SUM(M28:M33)</f>
        <v>0</v>
      </c>
      <c r="N35" s="90">
        <f>IF(A35&lt;A34,A35-A34,0)+IF(A35&gt;40,A35-40,0)+IF(A35&gt;43,43-A35,0)-IF(L28="RTT",7,0)-IF(L29="RTT",7,0)-IF(L30="RTT",7,0)-IF(L31="RTT",7,0)-IF(L32="RTT",7,0)-IF(L33="RTT",7,0)</f>
        <v>0.40999999999999659</v>
      </c>
      <c r="O35" s="90">
        <f>IF(A35&gt;43,A35-43,0)</f>
        <v>0</v>
      </c>
      <c r="P35" s="91">
        <f>SUM(N35:O35)+P27</f>
        <v>4.576666666666668</v>
      </c>
    </row>
    <row r="36" spans="1:16" x14ac:dyDescent="0.4">
      <c r="A36" s="59" t="s">
        <v>16</v>
      </c>
      <c r="B36" s="60" t="s">
        <v>17</v>
      </c>
      <c r="C36" s="61">
        <v>21</v>
      </c>
      <c r="D36" s="62"/>
      <c r="E36" s="63">
        <v>0.29166666666666669</v>
      </c>
      <c r="F36" s="64"/>
      <c r="G36" s="65"/>
      <c r="H36" s="66"/>
      <c r="I36" s="66"/>
      <c r="J36" s="66"/>
      <c r="K36" s="59"/>
      <c r="L36" s="66" t="s">
        <v>18</v>
      </c>
      <c r="M36" s="66"/>
    </row>
    <row r="37" spans="1:16" x14ac:dyDescent="0.4">
      <c r="A37" s="67" t="s">
        <v>16</v>
      </c>
      <c r="B37" s="68" t="s">
        <v>19</v>
      </c>
      <c r="C37" s="61">
        <v>22</v>
      </c>
      <c r="D37" s="69"/>
      <c r="E37" s="63">
        <v>0.33333333333333331</v>
      </c>
      <c r="F37" s="70">
        <v>2.0833333333333332E-2</v>
      </c>
      <c r="G37" s="71"/>
      <c r="H37" s="72"/>
      <c r="I37" s="72"/>
      <c r="J37" s="72"/>
      <c r="K37" s="67"/>
      <c r="L37" s="72"/>
      <c r="M37" s="72"/>
    </row>
    <row r="38" spans="1:16" x14ac:dyDescent="0.4">
      <c r="A38" s="67" t="s">
        <v>16</v>
      </c>
      <c r="B38" s="68" t="s">
        <v>19</v>
      </c>
      <c r="C38" s="61">
        <v>23</v>
      </c>
      <c r="D38" s="69"/>
      <c r="E38" s="63">
        <v>0.3125</v>
      </c>
      <c r="F38" s="70">
        <v>6.25E-2</v>
      </c>
      <c r="G38" s="71"/>
      <c r="H38" s="72"/>
      <c r="I38" s="72"/>
      <c r="J38" s="72"/>
      <c r="K38" s="67"/>
      <c r="L38" s="72"/>
      <c r="M38" s="72"/>
    </row>
    <row r="39" spans="1:16" x14ac:dyDescent="0.4">
      <c r="A39" s="67">
        <v>47</v>
      </c>
      <c r="B39" s="68" t="s">
        <v>21</v>
      </c>
      <c r="C39" s="61">
        <v>24</v>
      </c>
      <c r="D39" s="69"/>
      <c r="E39" s="63">
        <v>0.33333333333333331</v>
      </c>
      <c r="F39" s="70"/>
      <c r="G39" s="71"/>
      <c r="H39" s="72"/>
      <c r="I39" s="72"/>
      <c r="J39" s="72"/>
      <c r="K39" s="67"/>
      <c r="L39" s="72"/>
      <c r="M39" s="72"/>
    </row>
    <row r="40" spans="1:16" x14ac:dyDescent="0.4">
      <c r="A40" s="67" t="s">
        <v>16</v>
      </c>
      <c r="B40" s="68" t="s">
        <v>22</v>
      </c>
      <c r="C40" s="61">
        <v>25</v>
      </c>
      <c r="D40" s="69"/>
      <c r="E40" s="63">
        <v>0.33333333333333331</v>
      </c>
      <c r="F40" s="70"/>
      <c r="G40" s="71"/>
      <c r="H40" s="72"/>
      <c r="I40" s="72"/>
      <c r="J40" s="72"/>
      <c r="K40" s="67"/>
      <c r="L40" s="72"/>
      <c r="M40" s="72"/>
    </row>
    <row r="41" spans="1:16" ht="15" thickBot="1" x14ac:dyDescent="0.45">
      <c r="A41" s="67" t="s">
        <v>16</v>
      </c>
      <c r="B41" s="68" t="s">
        <v>23</v>
      </c>
      <c r="C41" s="61">
        <v>26</v>
      </c>
      <c r="D41" s="69"/>
      <c r="E41" s="73"/>
      <c r="F41" s="70"/>
      <c r="G41" s="71"/>
      <c r="H41" s="72"/>
      <c r="I41" s="72"/>
      <c r="J41" s="72"/>
      <c r="K41" s="67"/>
      <c r="L41" s="72"/>
      <c r="M41" s="72"/>
    </row>
    <row r="42" spans="1:16" ht="15.45" thickBot="1" x14ac:dyDescent="0.45">
      <c r="A42" s="74">
        <f>IF(E43+F43&lt;35,35,IF(E43+F43&gt;=40,40,E43+F43))-IF(L36="RTT",7,0)-IF(L37="RTT",7,0)-IF(L38="RTT",7,0)-IF(L39="RTT",7,0)-IF(L40="RTT",7,0)-IF(L41="RTT",7,0)</f>
        <v>33</v>
      </c>
      <c r="B42" s="95"/>
      <c r="C42" s="96"/>
      <c r="D42" s="77"/>
      <c r="E42" s="78"/>
      <c r="F42" s="79"/>
      <c r="G42" s="80"/>
      <c r="H42" s="81"/>
      <c r="I42" s="81"/>
      <c r="J42" s="81"/>
      <c r="K42" s="82"/>
      <c r="L42" s="83"/>
      <c r="M42" s="83"/>
      <c r="N42" s="84" t="s">
        <v>28</v>
      </c>
      <c r="O42" s="84" t="s">
        <v>29</v>
      </c>
    </row>
    <row r="43" spans="1:16" ht="15" thickBot="1" x14ac:dyDescent="0.45">
      <c r="A43" s="85">
        <f>ROUNDDOWN(SUM(E43+F43),2)</f>
        <v>40.5</v>
      </c>
      <c r="B43" s="86" t="s">
        <v>27</v>
      </c>
      <c r="C43" s="87"/>
      <c r="D43" s="88">
        <f>SUM(D36:D42)*24</f>
        <v>0</v>
      </c>
      <c r="E43" s="85">
        <f>SUM(E36:E42)*24</f>
        <v>38.5</v>
      </c>
      <c r="F43" s="85">
        <f>SUM(F36:F42)*24</f>
        <v>2</v>
      </c>
      <c r="G43" s="88">
        <f>SUM(G36:G42)*24</f>
        <v>0</v>
      </c>
      <c r="H43" s="89">
        <f>SUM(H36:H41)*10.56</f>
        <v>0</v>
      </c>
      <c r="I43" s="89">
        <f>SUM(I36:I41)*14.08</f>
        <v>0</v>
      </c>
      <c r="J43" s="89">
        <f>SUM(J36:J41)*17.6</f>
        <v>0</v>
      </c>
      <c r="K43" s="89">
        <f>SUM(K36:K41)*21.12</f>
        <v>0</v>
      </c>
      <c r="L43" s="89"/>
      <c r="M43" s="89">
        <f>SUM(M36:M41)</f>
        <v>0</v>
      </c>
      <c r="N43" s="90">
        <f>IF(A43&lt;A42,A43-A42,0)+IF(A43&gt;40,A43-40,0)+IF(A43&gt;43,43-A43,0)-IF(L36="RTT",7,0)-IF(L37="RTT",7,0)-IF(L38="RTT",7,0)-IF(L39="RTT",7,0)-IF(L40="RTT",7,0)-IF(L41="RTT",7,0)</f>
        <v>-6.5</v>
      </c>
      <c r="O43" s="90">
        <f>IF(A43&gt;43,A43-43,0)</f>
        <v>0</v>
      </c>
      <c r="P43" s="91">
        <f>SUM(N43:O43)+P35</f>
        <v>-1.923333333333332</v>
      </c>
    </row>
    <row r="44" spans="1:16" x14ac:dyDescent="0.4">
      <c r="A44" s="59" t="s">
        <v>16</v>
      </c>
      <c r="B44" s="60" t="s">
        <v>17</v>
      </c>
      <c r="C44" s="61">
        <v>28</v>
      </c>
      <c r="D44" s="62"/>
      <c r="E44" s="63">
        <v>0.27083333333333331</v>
      </c>
      <c r="F44" s="64">
        <v>6.25E-2</v>
      </c>
      <c r="G44" s="65"/>
      <c r="H44" s="66"/>
      <c r="I44" s="66"/>
      <c r="J44" s="66"/>
      <c r="K44" s="59"/>
      <c r="L44" s="66"/>
      <c r="M44" s="66"/>
    </row>
    <row r="45" spans="1:16" x14ac:dyDescent="0.4">
      <c r="A45" s="67" t="s">
        <v>16</v>
      </c>
      <c r="B45" s="68" t="s">
        <v>19</v>
      </c>
      <c r="C45" s="61">
        <v>29</v>
      </c>
      <c r="D45" s="69"/>
      <c r="E45" s="63">
        <v>0.29166666666666669</v>
      </c>
      <c r="F45" s="70">
        <v>6.25E-2</v>
      </c>
      <c r="G45" s="71"/>
      <c r="H45" s="72"/>
      <c r="I45" s="72"/>
      <c r="J45" s="72"/>
      <c r="K45" s="67"/>
      <c r="L45" s="72"/>
      <c r="M45" s="72"/>
    </row>
    <row r="46" spans="1:16" x14ac:dyDescent="0.4">
      <c r="A46" s="67" t="s">
        <v>16</v>
      </c>
      <c r="B46" s="68" t="s">
        <v>19</v>
      </c>
      <c r="C46" s="61">
        <v>30</v>
      </c>
      <c r="D46" s="69"/>
      <c r="E46" s="63">
        <v>0.3125</v>
      </c>
      <c r="F46" s="70">
        <v>6.9444444444444434E-2</v>
      </c>
      <c r="G46" s="71"/>
      <c r="H46" s="72"/>
      <c r="I46" s="72"/>
      <c r="J46" s="72"/>
      <c r="K46" s="67"/>
      <c r="L46" s="72"/>
      <c r="M46" s="72"/>
    </row>
    <row r="47" spans="1:16" x14ac:dyDescent="0.4">
      <c r="A47" s="67">
        <v>48</v>
      </c>
      <c r="B47" s="68" t="s">
        <v>21</v>
      </c>
      <c r="C47" s="61">
        <v>31</v>
      </c>
      <c r="D47" s="69"/>
      <c r="E47" s="63">
        <v>0.29166666666666669</v>
      </c>
      <c r="F47" s="70">
        <v>5.9027777777777783E-2</v>
      </c>
      <c r="G47" s="71"/>
      <c r="H47" s="72"/>
      <c r="I47" s="72"/>
      <c r="J47" s="72"/>
      <c r="K47" s="67"/>
      <c r="L47" s="72"/>
      <c r="M47" s="72"/>
    </row>
    <row r="48" spans="1:16" x14ac:dyDescent="0.4">
      <c r="A48" s="67" t="s">
        <v>16</v>
      </c>
      <c r="B48" s="68" t="s">
        <v>22</v>
      </c>
      <c r="C48" s="61">
        <v>32</v>
      </c>
      <c r="D48" s="69"/>
      <c r="E48" s="63">
        <v>0.34027777777777773</v>
      </c>
      <c r="F48" s="70">
        <v>4.1666666666666664E-2</v>
      </c>
      <c r="G48" s="71"/>
      <c r="H48" s="72"/>
      <c r="I48" s="72"/>
      <c r="J48" s="72"/>
      <c r="K48" s="67"/>
      <c r="L48" s="72"/>
      <c r="M48" s="72"/>
    </row>
    <row r="49" spans="1:16" ht="15" thickBot="1" x14ac:dyDescent="0.45">
      <c r="A49" s="67" t="s">
        <v>16</v>
      </c>
      <c r="B49" s="68" t="s">
        <v>23</v>
      </c>
      <c r="C49" s="61">
        <v>33</v>
      </c>
      <c r="D49" s="69"/>
      <c r="E49" s="73"/>
      <c r="F49" s="70"/>
      <c r="G49" s="71"/>
      <c r="H49" s="72"/>
      <c r="I49" s="72"/>
      <c r="J49" s="72"/>
      <c r="K49" s="67"/>
      <c r="L49" s="72"/>
      <c r="M49" s="72"/>
    </row>
    <row r="50" spans="1:16" ht="15.45" thickBot="1" x14ac:dyDescent="0.45">
      <c r="A50" s="74">
        <f>IF(E51+F51&lt;35,35,IF(E51+F51&gt;=40,40,E51+F51))-IF(L44="RTT",7,0)-IF(L45="RTT",7,0)-IF(L46="RTT",7,0)-IF(L47="RTT",7,0)-IF(L48="RTT",7,0)-IF(L49="RTT",7,0)</f>
        <v>40</v>
      </c>
      <c r="B50" s="95"/>
      <c r="C50" s="96"/>
      <c r="D50" s="77"/>
      <c r="E50" s="78"/>
      <c r="F50" s="79"/>
      <c r="G50" s="80"/>
      <c r="H50" s="81"/>
      <c r="I50" s="81"/>
      <c r="J50" s="81"/>
      <c r="K50" s="82"/>
      <c r="L50" s="83"/>
      <c r="M50" s="83"/>
      <c r="N50" s="84" t="s">
        <v>28</v>
      </c>
      <c r="O50" s="84" t="s">
        <v>29</v>
      </c>
    </row>
    <row r="51" spans="1:16" ht="15" thickBot="1" x14ac:dyDescent="0.45">
      <c r="A51" s="85">
        <f>ROUNDDOWN(SUM(E51+F51),2)</f>
        <v>43.25</v>
      </c>
      <c r="B51" s="86" t="s">
        <v>27</v>
      </c>
      <c r="C51" s="87"/>
      <c r="D51" s="88">
        <f>SUM(D44:D50)*24</f>
        <v>0</v>
      </c>
      <c r="E51" s="85">
        <f>SUM(E44:E50)*24</f>
        <v>36.166666666666664</v>
      </c>
      <c r="F51" s="85">
        <f>SUM(F44:F50)*24</f>
        <v>7.0833333333333339</v>
      </c>
      <c r="G51" s="88">
        <f>SUM(G44:G50)*24</f>
        <v>0</v>
      </c>
      <c r="H51" s="89">
        <f>SUM(H44:H49)*10.56</f>
        <v>0</v>
      </c>
      <c r="I51" s="89">
        <f>SUM(I44:I49)*14.08</f>
        <v>0</v>
      </c>
      <c r="J51" s="89">
        <f>SUM(J44:J49)*17.6</f>
        <v>0</v>
      </c>
      <c r="K51" s="89">
        <f>SUM(K44:K49)*21.12</f>
        <v>0</v>
      </c>
      <c r="L51" s="89"/>
      <c r="M51" s="89">
        <f>SUM(M44:M49)</f>
        <v>0</v>
      </c>
      <c r="N51" s="90">
        <f>IF(A51&lt;A50,A51-A50,0)+IF(A51&gt;40,A51-40,0)+IF(A51&gt;43,43-A51,0)-IF(L44="RTT",7,0)-IF(L45="RTT",7,0)-IF(L46="RTT",7,0)-IF(L47="RTT",7,0)-IF(L48="RTT",7,0)-IF(L49="RTT",7,0)</f>
        <v>3</v>
      </c>
      <c r="O51" s="90">
        <f>IF(A51&gt;43,A51-43,0)</f>
        <v>0.25</v>
      </c>
      <c r="P51" s="91">
        <f>SUM(N51:O51)+P43</f>
        <v>1.326666666666668</v>
      </c>
    </row>
    <row r="52" spans="1:16" x14ac:dyDescent="0.4">
      <c r="A52" s="59" t="s">
        <v>16</v>
      </c>
      <c r="B52" s="60" t="s">
        <v>17</v>
      </c>
      <c r="C52" s="61">
        <v>28</v>
      </c>
      <c r="D52" s="62"/>
      <c r="E52" s="63">
        <v>0.29166666666666669</v>
      </c>
      <c r="F52" s="64"/>
      <c r="G52" s="65"/>
      <c r="H52" s="66"/>
      <c r="I52" s="66"/>
      <c r="J52" s="66"/>
      <c r="K52" s="59"/>
      <c r="L52" s="66" t="s">
        <v>18</v>
      </c>
      <c r="M52" s="66"/>
    </row>
    <row r="53" spans="1:16" x14ac:dyDescent="0.4">
      <c r="A53" s="67" t="s">
        <v>16</v>
      </c>
      <c r="B53" s="68" t="s">
        <v>19</v>
      </c>
      <c r="C53" s="61">
        <v>29</v>
      </c>
      <c r="D53" s="69"/>
      <c r="E53" s="63">
        <v>0.3125</v>
      </c>
      <c r="F53" s="70">
        <v>4.8611111111111112E-2</v>
      </c>
      <c r="G53" s="71"/>
      <c r="H53" s="72"/>
      <c r="I53" s="72"/>
      <c r="J53" s="72"/>
      <c r="K53" s="67"/>
      <c r="L53" s="72"/>
      <c r="M53" s="72"/>
    </row>
    <row r="54" spans="1:16" x14ac:dyDescent="0.4">
      <c r="A54" s="67" t="s">
        <v>16</v>
      </c>
      <c r="B54" s="68" t="s">
        <v>19</v>
      </c>
      <c r="C54" s="61">
        <v>30</v>
      </c>
      <c r="D54" s="69"/>
      <c r="E54" s="63">
        <v>0.34027777777777773</v>
      </c>
      <c r="F54" s="70">
        <v>6.25E-2</v>
      </c>
      <c r="G54" s="71"/>
      <c r="H54" s="72"/>
      <c r="I54" s="72"/>
      <c r="J54" s="72"/>
      <c r="K54" s="67"/>
      <c r="L54" s="72"/>
      <c r="M54" s="72"/>
    </row>
    <row r="55" spans="1:16" x14ac:dyDescent="0.4">
      <c r="A55" s="67">
        <v>49</v>
      </c>
      <c r="B55" s="68" t="s">
        <v>21</v>
      </c>
      <c r="C55" s="61">
        <v>31</v>
      </c>
      <c r="D55" s="69"/>
      <c r="E55" s="63">
        <v>0.3125</v>
      </c>
      <c r="F55" s="70">
        <v>4.1666666666666664E-2</v>
      </c>
      <c r="G55" s="71"/>
      <c r="H55" s="72"/>
      <c r="I55" s="72"/>
      <c r="J55" s="72"/>
      <c r="K55" s="67"/>
      <c r="L55" s="72"/>
      <c r="M55" s="72"/>
    </row>
    <row r="56" spans="1:16" x14ac:dyDescent="0.4">
      <c r="A56" s="67" t="s">
        <v>16</v>
      </c>
      <c r="B56" s="68" t="s">
        <v>22</v>
      </c>
      <c r="C56" s="61">
        <v>32</v>
      </c>
      <c r="D56" s="69"/>
      <c r="E56" s="63">
        <v>0.34722222222222227</v>
      </c>
      <c r="F56" s="70">
        <v>4.1666666666666664E-2</v>
      </c>
      <c r="G56" s="71"/>
      <c r="H56" s="72"/>
      <c r="I56" s="72"/>
      <c r="J56" s="72"/>
      <c r="K56" s="67"/>
      <c r="L56" s="72"/>
      <c r="M56" s="72"/>
    </row>
    <row r="57" spans="1:16" ht="15" thickBot="1" x14ac:dyDescent="0.45">
      <c r="A57" s="67" t="s">
        <v>16</v>
      </c>
      <c r="B57" s="68" t="s">
        <v>23</v>
      </c>
      <c r="C57" s="61">
        <v>33</v>
      </c>
      <c r="D57" s="69"/>
      <c r="E57" s="73"/>
      <c r="F57" s="70"/>
      <c r="G57" s="71"/>
      <c r="H57" s="72"/>
      <c r="I57" s="72"/>
      <c r="J57" s="72"/>
      <c r="K57" s="67"/>
      <c r="L57" s="72"/>
      <c r="M57" s="72"/>
    </row>
    <row r="58" spans="1:16" ht="15.45" thickBot="1" x14ac:dyDescent="0.45">
      <c r="A58" s="74">
        <f>IF(E59+F59&lt;35,35,IF(E59+F59&gt;=40,40,E59+F59))-IF(L52="RTT",7,0)-IF(L53="RTT",7,0)-IF(L54="RTT",7,0)-IF(L55="RTT",7,0)-IF(L56="RTT",7,0)-IF(L57="RTT",7,0)</f>
        <v>33</v>
      </c>
      <c r="B58" s="95"/>
      <c r="C58" s="96"/>
      <c r="D58" s="77"/>
      <c r="E58" s="78"/>
      <c r="F58" s="79"/>
      <c r="G58" s="80"/>
      <c r="H58" s="81"/>
      <c r="I58" s="81"/>
      <c r="J58" s="81"/>
      <c r="K58" s="82"/>
      <c r="L58" s="83"/>
      <c r="M58" s="83"/>
      <c r="N58" s="84" t="s">
        <v>28</v>
      </c>
      <c r="O58" s="84" t="s">
        <v>29</v>
      </c>
    </row>
    <row r="59" spans="1:16" ht="15" thickBot="1" x14ac:dyDescent="0.45">
      <c r="A59" s="85">
        <f>ROUNDDOWN(SUM(E59+F59),2)</f>
        <v>43.16</v>
      </c>
      <c r="B59" s="86" t="s">
        <v>27</v>
      </c>
      <c r="C59" s="87"/>
      <c r="D59" s="88">
        <f>SUM(D52:D58)*24</f>
        <v>0</v>
      </c>
      <c r="E59" s="85">
        <f>SUM(E52:E58)*24</f>
        <v>38.5</v>
      </c>
      <c r="F59" s="85">
        <f>SUM(F52:F58)*24</f>
        <v>4.6666666666666661</v>
      </c>
      <c r="G59" s="88">
        <f>SUM(G52:G58)*24</f>
        <v>0</v>
      </c>
      <c r="H59" s="89">
        <f>SUM(H52:H57)*10.56</f>
        <v>0</v>
      </c>
      <c r="I59" s="89">
        <f>SUM(I52:I57)*14.08</f>
        <v>0</v>
      </c>
      <c r="J59" s="89">
        <f>SUM(J52:J57)*17.6</f>
        <v>0</v>
      </c>
      <c r="K59" s="89">
        <f>SUM(K52:K57)*21.12</f>
        <v>0</v>
      </c>
      <c r="L59" s="89"/>
      <c r="M59" s="89">
        <f>SUM(M52:M57)</f>
        <v>0</v>
      </c>
      <c r="N59" s="90">
        <f>IF(A59&lt;A58,A59-A58,0)+IF(A59&gt;40,A59-40,0)+IF(A59&gt;43,43-A59,0)-IF(L52="RTT",7,0)-IF(L53="RTT",7,0)-IF(L54="RTT",7,0)-IF(L55="RTT",7,0)-IF(L56="RTT",7,0)-IF(L57="RTT",7,0)</f>
        <v>-4</v>
      </c>
      <c r="O59" s="90">
        <f>IF(A59&gt;43,A59-43,0)</f>
        <v>0.15999999999999659</v>
      </c>
      <c r="P59" s="91">
        <f>SUM(N59:O59)+P51</f>
        <v>-2.5133333333333354</v>
      </c>
    </row>
    <row r="60" spans="1:16" x14ac:dyDescent="0.4">
      <c r="A60" s="59" t="s">
        <v>16</v>
      </c>
      <c r="B60" s="60" t="s">
        <v>17</v>
      </c>
      <c r="C60" s="61">
        <v>28</v>
      </c>
      <c r="D60" s="62"/>
      <c r="E60" s="63">
        <v>0.3125</v>
      </c>
      <c r="F60" s="64">
        <v>6.25E-2</v>
      </c>
      <c r="G60" s="65"/>
      <c r="H60" s="66"/>
      <c r="I60" s="66"/>
      <c r="J60" s="66"/>
      <c r="K60" s="59"/>
      <c r="L60" s="66"/>
      <c r="M60" s="66"/>
    </row>
    <row r="61" spans="1:16" x14ac:dyDescent="0.4">
      <c r="A61" s="67" t="s">
        <v>16</v>
      </c>
      <c r="B61" s="68" t="s">
        <v>19</v>
      </c>
      <c r="C61" s="61">
        <v>29</v>
      </c>
      <c r="D61" s="69"/>
      <c r="E61" s="63">
        <v>0.29166666666666669</v>
      </c>
      <c r="F61" s="70"/>
      <c r="G61" s="71"/>
      <c r="H61" s="72"/>
      <c r="I61" s="72"/>
      <c r="J61" s="72"/>
      <c r="K61" s="67"/>
      <c r="L61" s="72" t="s">
        <v>18</v>
      </c>
      <c r="M61" s="72"/>
    </row>
    <row r="62" spans="1:16" x14ac:dyDescent="0.4">
      <c r="A62" s="67" t="s">
        <v>16</v>
      </c>
      <c r="B62" s="68" t="s">
        <v>19</v>
      </c>
      <c r="C62" s="61">
        <v>30</v>
      </c>
      <c r="D62" s="69"/>
      <c r="E62" s="63">
        <v>0.35416666666666669</v>
      </c>
      <c r="F62" s="70">
        <v>2.0833333333333332E-2</v>
      </c>
      <c r="G62" s="71"/>
      <c r="H62" s="72"/>
      <c r="I62" s="72"/>
      <c r="J62" s="72"/>
      <c r="K62" s="67"/>
      <c r="L62" s="72"/>
      <c r="M62" s="72"/>
    </row>
    <row r="63" spans="1:16" x14ac:dyDescent="0.4">
      <c r="A63" s="67">
        <v>50</v>
      </c>
      <c r="B63" s="68" t="s">
        <v>21</v>
      </c>
      <c r="C63" s="61">
        <v>31</v>
      </c>
      <c r="D63" s="69"/>
      <c r="E63" s="63">
        <v>0.3125</v>
      </c>
      <c r="F63" s="70">
        <v>8.3333333333333329E-2</v>
      </c>
      <c r="G63" s="71"/>
      <c r="H63" s="72"/>
      <c r="I63" s="72"/>
      <c r="J63" s="72"/>
      <c r="K63" s="67"/>
      <c r="L63" s="72"/>
      <c r="M63" s="72"/>
    </row>
    <row r="64" spans="1:16" x14ac:dyDescent="0.4">
      <c r="A64" s="67" t="s">
        <v>16</v>
      </c>
      <c r="B64" s="68" t="s">
        <v>22</v>
      </c>
      <c r="C64" s="61">
        <v>32</v>
      </c>
      <c r="D64" s="69"/>
      <c r="E64" s="63">
        <v>0.35416666666666669</v>
      </c>
      <c r="F64" s="70">
        <v>2.0833333333333332E-2</v>
      </c>
      <c r="G64" s="71"/>
      <c r="H64" s="72"/>
      <c r="I64" s="72"/>
      <c r="J64" s="72"/>
      <c r="K64" s="67"/>
      <c r="L64" s="72"/>
      <c r="M64" s="72"/>
    </row>
    <row r="65" spans="1:16" ht="15" thickBot="1" x14ac:dyDescent="0.45">
      <c r="A65" s="67" t="s">
        <v>16</v>
      </c>
      <c r="B65" s="68" t="s">
        <v>23</v>
      </c>
      <c r="C65" s="61">
        <v>33</v>
      </c>
      <c r="D65" s="69"/>
      <c r="E65" s="73"/>
      <c r="F65" s="70"/>
      <c r="G65" s="71"/>
      <c r="H65" s="72"/>
      <c r="I65" s="72"/>
      <c r="J65" s="72"/>
      <c r="K65" s="67"/>
      <c r="L65" s="72"/>
      <c r="M65" s="72"/>
    </row>
    <row r="66" spans="1:16" ht="15.45" thickBot="1" x14ac:dyDescent="0.45">
      <c r="A66" s="74">
        <f>IF(E67+F67&lt;35,35,IF(E67+F67&gt;=40,40,E67+F67))-IF(L60="RTT",7,0)-IF(L61="RTT",7,0)-IF(L62="RTT",7,0)-IF(L63="RTT",7,0)-IF(L64="RTT",7,0)-IF(L65="RTT",7,0)</f>
        <v>33</v>
      </c>
      <c r="B66" s="95"/>
      <c r="C66" s="96"/>
      <c r="D66" s="77"/>
      <c r="E66" s="78"/>
      <c r="F66" s="79"/>
      <c r="G66" s="80"/>
      <c r="H66" s="81"/>
      <c r="I66" s="81"/>
      <c r="J66" s="81"/>
      <c r="K66" s="82"/>
      <c r="L66" s="83"/>
      <c r="M66" s="83"/>
      <c r="N66" s="84" t="s">
        <v>28</v>
      </c>
      <c r="O66" s="84" t="s">
        <v>29</v>
      </c>
    </row>
    <row r="67" spans="1:16" ht="15" thickBot="1" x14ac:dyDescent="0.45">
      <c r="A67" s="85">
        <f>ROUNDDOWN(SUM(E67+F67),2)</f>
        <v>43.5</v>
      </c>
      <c r="B67" s="86" t="s">
        <v>27</v>
      </c>
      <c r="C67" s="87"/>
      <c r="D67" s="88">
        <f>SUM(D60:D66)*24</f>
        <v>0</v>
      </c>
      <c r="E67" s="85">
        <f>SUM(E60:E66)*24</f>
        <v>39.000000000000007</v>
      </c>
      <c r="F67" s="85">
        <f>SUM(F60:F66)*24</f>
        <v>4.5</v>
      </c>
      <c r="G67" s="88">
        <f>SUM(G60:G66)*24</f>
        <v>0</v>
      </c>
      <c r="H67" s="89">
        <f>SUM(H60:H65)*10.56</f>
        <v>0</v>
      </c>
      <c r="I67" s="89">
        <f>SUM(I60:I65)*14.08</f>
        <v>0</v>
      </c>
      <c r="J67" s="89">
        <f>SUM(J60:J65)*17.6</f>
        <v>0</v>
      </c>
      <c r="K67" s="89">
        <f>SUM(K60:K65)*21.12</f>
        <v>0</v>
      </c>
      <c r="L67" s="89"/>
      <c r="M67" s="89">
        <f>SUM(M60:M65)</f>
        <v>0</v>
      </c>
      <c r="N67" s="90">
        <f>IF(A67&lt;A66,A67-A66,0)+IF(A67&gt;40,A67-40,0)+IF(A67&gt;43,43-A67,0)-IF(L60="RTT",7,0)-IF(L61="RTT",7,0)-IF(L62="RTT",7,0)-IF(L63="RTT",7,0)-IF(L64="RTT",7,0)-IF(L65="RTT",7,0)</f>
        <v>-4</v>
      </c>
      <c r="O67" s="90">
        <f>IF(A67&gt;43,A67-43,0)</f>
        <v>0.5</v>
      </c>
      <c r="P67" s="91">
        <f>SUM(N67:O67)+P59</f>
        <v>-6.0133333333333354</v>
      </c>
    </row>
    <row r="68" spans="1:16" x14ac:dyDescent="0.4">
      <c r="A68" s="59" t="s">
        <v>16</v>
      </c>
      <c r="B68" s="60" t="s">
        <v>17</v>
      </c>
      <c r="C68" s="61">
        <v>28</v>
      </c>
      <c r="D68" s="62"/>
      <c r="E68" s="63">
        <v>0.3125</v>
      </c>
      <c r="F68" s="64">
        <v>6.25E-2</v>
      </c>
      <c r="G68" s="65"/>
      <c r="H68" s="66"/>
      <c r="I68" s="66"/>
      <c r="J68" s="66"/>
      <c r="K68" s="59"/>
      <c r="L68" s="66"/>
      <c r="M68" s="66"/>
    </row>
    <row r="69" spans="1:16" x14ac:dyDescent="0.4">
      <c r="A69" s="67" t="s">
        <v>16</v>
      </c>
      <c r="B69" s="68" t="s">
        <v>19</v>
      </c>
      <c r="C69" s="61">
        <v>29</v>
      </c>
      <c r="D69" s="69"/>
      <c r="E69" s="63">
        <v>0.33333333333333331</v>
      </c>
      <c r="F69" s="70">
        <v>4.1666666666666664E-2</v>
      </c>
      <c r="G69" s="71"/>
      <c r="H69" s="72"/>
      <c r="I69" s="72"/>
      <c r="J69" s="72"/>
      <c r="K69" s="67"/>
      <c r="L69" s="72"/>
      <c r="M69" s="72"/>
    </row>
    <row r="70" spans="1:16" x14ac:dyDescent="0.4">
      <c r="A70" s="67" t="s">
        <v>16</v>
      </c>
      <c r="B70" s="68" t="s">
        <v>19</v>
      </c>
      <c r="C70" s="61">
        <v>30</v>
      </c>
      <c r="D70" s="69"/>
      <c r="E70" s="63">
        <v>0.20833333333333334</v>
      </c>
      <c r="F70" s="70">
        <v>0.1875</v>
      </c>
      <c r="G70" s="71"/>
      <c r="H70" s="72"/>
      <c r="I70" s="72"/>
      <c r="J70" s="72"/>
      <c r="K70" s="67"/>
      <c r="L70" s="72"/>
      <c r="M70" s="72"/>
    </row>
    <row r="71" spans="1:16" x14ac:dyDescent="0.4">
      <c r="A71" s="67">
        <v>51</v>
      </c>
      <c r="B71" s="68" t="s">
        <v>21</v>
      </c>
      <c r="C71" s="61">
        <v>31</v>
      </c>
      <c r="D71" s="69"/>
      <c r="E71" s="63"/>
      <c r="F71" s="70">
        <v>0.375</v>
      </c>
      <c r="G71" s="71"/>
      <c r="H71" s="72"/>
      <c r="I71" s="72"/>
      <c r="J71" s="72"/>
      <c r="K71" s="67"/>
      <c r="L71" s="72"/>
      <c r="M71" s="72"/>
    </row>
    <row r="72" spans="1:16" x14ac:dyDescent="0.4">
      <c r="A72" s="67" t="s">
        <v>16</v>
      </c>
      <c r="B72" s="68" t="s">
        <v>22</v>
      </c>
      <c r="C72" s="61">
        <v>32</v>
      </c>
      <c r="D72" s="69"/>
      <c r="E72" s="63">
        <v>0.3263888888888889</v>
      </c>
      <c r="F72" s="70">
        <v>4.1666666666666664E-2</v>
      </c>
      <c r="G72" s="71"/>
      <c r="H72" s="72"/>
      <c r="I72" s="72"/>
      <c r="J72" s="72"/>
      <c r="K72" s="67"/>
      <c r="L72" s="72"/>
      <c r="M72" s="72"/>
    </row>
    <row r="73" spans="1:16" ht="15" thickBot="1" x14ac:dyDescent="0.45">
      <c r="A73" s="67" t="s">
        <v>16</v>
      </c>
      <c r="B73" s="68" t="s">
        <v>23</v>
      </c>
      <c r="C73" s="61">
        <v>33</v>
      </c>
      <c r="D73" s="69"/>
      <c r="E73" s="73"/>
      <c r="F73" s="70"/>
      <c r="G73" s="71"/>
      <c r="H73" s="72"/>
      <c r="I73" s="72"/>
      <c r="J73" s="72"/>
      <c r="K73" s="67"/>
      <c r="L73" s="72"/>
      <c r="M73" s="72"/>
    </row>
    <row r="74" spans="1:16" ht="15.45" thickBot="1" x14ac:dyDescent="0.45">
      <c r="A74" s="74">
        <f>IF(E75+F75&lt;35,35,IF(E75+F75&gt;=40,40,E75+F75))-IF(L68="RTT",7,0)-IF(L69="RTT",7,0)-IF(L70="RTT",7,0)-IF(L71="RTT",7,0)-IF(L72="RTT",7,0)-IF(L73="RTT",7,0)</f>
        <v>40</v>
      </c>
      <c r="B74" s="95"/>
      <c r="C74" s="96"/>
      <c r="D74" s="77"/>
      <c r="E74" s="78"/>
      <c r="F74" s="79"/>
      <c r="G74" s="80"/>
      <c r="H74" s="81"/>
      <c r="I74" s="81"/>
      <c r="J74" s="81"/>
      <c r="K74" s="82"/>
      <c r="L74" s="83"/>
      <c r="M74" s="83"/>
      <c r="N74" s="84" t="s">
        <v>28</v>
      </c>
      <c r="O74" s="84" t="s">
        <v>29</v>
      </c>
    </row>
    <row r="75" spans="1:16" ht="15" thickBot="1" x14ac:dyDescent="0.45">
      <c r="A75" s="85">
        <f>ROUNDDOWN(SUM(E75+F75),2)</f>
        <v>45.33</v>
      </c>
      <c r="B75" s="86" t="s">
        <v>27</v>
      </c>
      <c r="C75" s="87"/>
      <c r="D75" s="88">
        <f>SUM(D68:D74)*24</f>
        <v>0</v>
      </c>
      <c r="E75" s="85">
        <f>SUM(E68:E74)*24</f>
        <v>28.333333333333336</v>
      </c>
      <c r="F75" s="85">
        <f>SUM(F68:F74)*24</f>
        <v>17</v>
      </c>
      <c r="G75" s="88">
        <f>SUM(G68:G74)*24</f>
        <v>0</v>
      </c>
      <c r="H75" s="89">
        <f>SUM(H68:H73)*10.56</f>
        <v>0</v>
      </c>
      <c r="I75" s="89">
        <f>SUM(I68:I73)*14.08</f>
        <v>0</v>
      </c>
      <c r="J75" s="89">
        <f>SUM(J68:J73)*17.6</f>
        <v>0</v>
      </c>
      <c r="K75" s="89">
        <f>SUM(K68:K73)*21.12</f>
        <v>0</v>
      </c>
      <c r="L75" s="89"/>
      <c r="M75" s="89">
        <f>SUM(M68:M73)</f>
        <v>0</v>
      </c>
      <c r="N75" s="90">
        <f>IF(A75&lt;A74,A75-A74,0)+IF(A75&gt;40,A75-40,0)+IF(A75&gt;43,43-A75,0)-IF(L68="RTT",7,0)-IF(L69="RTT",7,0)-IF(L70="RTT",7,0)-IF(L71="RTT",7,0)-IF(L72="RTT",7,0)-IF(L73="RTT",7,0)</f>
        <v>3</v>
      </c>
      <c r="O75" s="90">
        <f>IF(A75&gt;43,A75-43,0)</f>
        <v>2.3299999999999983</v>
      </c>
      <c r="P75" s="91">
        <f>SUM(N75:O75)+P67</f>
        <v>-0.68333333333333712</v>
      </c>
    </row>
    <row r="76" spans="1:16" x14ac:dyDescent="0.4">
      <c r="A76" s="59" t="s">
        <v>16</v>
      </c>
      <c r="B76" s="60" t="s">
        <v>17</v>
      </c>
      <c r="C76" s="61">
        <v>28</v>
      </c>
      <c r="D76" s="62"/>
      <c r="E76" s="63">
        <v>0.29166666666666669</v>
      </c>
      <c r="F76" s="64"/>
      <c r="G76" s="65"/>
      <c r="H76" s="66"/>
      <c r="I76" s="66"/>
      <c r="J76" s="66"/>
      <c r="K76" s="59"/>
      <c r="L76" s="66"/>
      <c r="M76" s="66"/>
    </row>
    <row r="77" spans="1:16" x14ac:dyDescent="0.4">
      <c r="A77" s="67" t="s">
        <v>16</v>
      </c>
      <c r="B77" s="68" t="s">
        <v>19</v>
      </c>
      <c r="C77" s="61">
        <v>29</v>
      </c>
      <c r="D77" s="69"/>
      <c r="E77" s="63">
        <v>0.29166666666666669</v>
      </c>
      <c r="F77" s="70"/>
      <c r="G77" s="71"/>
      <c r="H77" s="72"/>
      <c r="I77" s="72"/>
      <c r="J77" s="72"/>
      <c r="K77" s="67"/>
      <c r="L77" s="72"/>
      <c r="M77" s="72"/>
    </row>
    <row r="78" spans="1:16" x14ac:dyDescent="0.4">
      <c r="A78" s="67" t="s">
        <v>16</v>
      </c>
      <c r="B78" s="68" t="s">
        <v>19</v>
      </c>
      <c r="C78" s="61">
        <v>30</v>
      </c>
      <c r="D78" s="69"/>
      <c r="E78" s="63">
        <v>0.29166666666666669</v>
      </c>
      <c r="F78" s="70"/>
      <c r="G78" s="71"/>
      <c r="H78" s="72"/>
      <c r="I78" s="72"/>
      <c r="J78" s="72"/>
      <c r="K78" s="67"/>
      <c r="L78" s="72"/>
      <c r="M78" s="72"/>
    </row>
    <row r="79" spans="1:16" x14ac:dyDescent="0.4">
      <c r="A79" s="67">
        <v>52</v>
      </c>
      <c r="B79" s="68" t="s">
        <v>21</v>
      </c>
      <c r="C79" s="61">
        <v>31</v>
      </c>
      <c r="D79" s="69"/>
      <c r="E79" s="63">
        <v>0.29166666666666669</v>
      </c>
      <c r="F79" s="70"/>
      <c r="G79" s="71"/>
      <c r="H79" s="72"/>
      <c r="I79" s="72"/>
      <c r="J79" s="72"/>
      <c r="K79" s="67"/>
      <c r="L79" s="72"/>
      <c r="M79" s="72"/>
    </row>
    <row r="80" spans="1:16" x14ac:dyDescent="0.4">
      <c r="A80" s="67" t="s">
        <v>16</v>
      </c>
      <c r="B80" s="68" t="s">
        <v>22</v>
      </c>
      <c r="C80" s="61">
        <v>32</v>
      </c>
      <c r="D80" s="69"/>
      <c r="E80" s="63">
        <v>0.29166666666666669</v>
      </c>
      <c r="F80" s="70"/>
      <c r="G80" s="71"/>
      <c r="H80" s="72"/>
      <c r="I80" s="72"/>
      <c r="J80" s="72"/>
      <c r="K80" s="67"/>
      <c r="L80" s="72"/>
      <c r="M80" s="72"/>
    </row>
    <row r="81" spans="1:16" ht="15" thickBot="1" x14ac:dyDescent="0.45">
      <c r="A81" s="67" t="s">
        <v>16</v>
      </c>
      <c r="B81" s="68" t="s">
        <v>23</v>
      </c>
      <c r="C81" s="61">
        <v>33</v>
      </c>
      <c r="D81" s="69"/>
      <c r="E81" s="73"/>
      <c r="F81" s="70"/>
      <c r="G81" s="71"/>
      <c r="H81" s="72"/>
      <c r="I81" s="72"/>
      <c r="J81" s="72"/>
      <c r="K81" s="67"/>
      <c r="L81" s="72"/>
      <c r="M81" s="72"/>
    </row>
    <row r="82" spans="1:16" ht="15.45" thickBot="1" x14ac:dyDescent="0.45">
      <c r="A82" s="74">
        <f>IF(E83+F83&lt;35,35,IF(E83+F83&gt;=40,40,E83+F83))-IF(L76="RTT",7,0)-IF(L77="RTT",7,0)-IF(L78="RTT",7,0)-IF(L79="RTT",7,0)-IF(L80="RTT",7,0)-IF(L81="RTT",7,0)</f>
        <v>35</v>
      </c>
      <c r="B82" s="95"/>
      <c r="C82" s="96"/>
      <c r="D82" s="77"/>
      <c r="E82" s="78"/>
      <c r="F82" s="79"/>
      <c r="G82" s="80"/>
      <c r="H82" s="81"/>
      <c r="I82" s="81"/>
      <c r="J82" s="81"/>
      <c r="K82" s="82"/>
      <c r="L82" s="83"/>
      <c r="M82" s="83"/>
      <c r="N82" s="84" t="s">
        <v>28</v>
      </c>
      <c r="O82" s="84" t="s">
        <v>29</v>
      </c>
    </row>
    <row r="83" spans="1:16" ht="15" thickBot="1" x14ac:dyDescent="0.45">
      <c r="A83" s="85">
        <f>ROUNDDOWN(SUM(E83+F83),2)</f>
        <v>35</v>
      </c>
      <c r="B83" s="86" t="s">
        <v>27</v>
      </c>
      <c r="C83" s="87"/>
      <c r="D83" s="88">
        <f>SUM(D76:D82)*24</f>
        <v>0</v>
      </c>
      <c r="E83" s="85">
        <f>SUM(E76:E82)*24</f>
        <v>35</v>
      </c>
      <c r="F83" s="85">
        <f>SUM(F76:F82)*24</f>
        <v>0</v>
      </c>
      <c r="G83" s="88">
        <f>SUM(G76:G82)*24</f>
        <v>0</v>
      </c>
      <c r="H83" s="89">
        <f>SUM(H76:H81)*10.56</f>
        <v>0</v>
      </c>
      <c r="I83" s="89">
        <f>SUM(I76:I81)*14.08</f>
        <v>0</v>
      </c>
      <c r="J83" s="89">
        <f>SUM(J76:J81)*17.6</f>
        <v>0</v>
      </c>
      <c r="K83" s="89">
        <f>SUM(K76:K81)*21.12</f>
        <v>0</v>
      </c>
      <c r="L83" s="89"/>
      <c r="M83" s="89">
        <f>SUM(M76:M81)</f>
        <v>0</v>
      </c>
      <c r="N83" s="90">
        <f>IF(A83&lt;A82,A83-A82,0)+IF(A83&gt;40,A83-40,0)+IF(A83&gt;43,43-A83,0)-IF(L76="RTT",7,0)-IF(L77="RTT",7,0)-IF(L78="RTT",7,0)-IF(L79="RTT",7,0)-IF(L80="RTT",7,0)-IF(L81="RTT",7,0)</f>
        <v>0</v>
      </c>
      <c r="O83" s="90">
        <f>IF(A83&gt;43,A83-43,0)</f>
        <v>0</v>
      </c>
      <c r="P83" s="91">
        <f>SUM(N83:O83)+P75</f>
        <v>-0.68333333333333712</v>
      </c>
    </row>
    <row r="84" spans="1:16" ht="15.45" thickBot="1" x14ac:dyDescent="0.45">
      <c r="A84" s="98"/>
      <c r="B84" s="99" t="s">
        <v>30</v>
      </c>
      <c r="C84" s="100"/>
      <c r="D84" s="101"/>
      <c r="E84" s="102"/>
      <c r="F84" s="103"/>
      <c r="G84" s="103"/>
      <c r="H84" s="104"/>
      <c r="I84" s="104"/>
      <c r="J84" s="104"/>
      <c r="K84" s="105"/>
      <c r="L84" s="103"/>
      <c r="M84" s="103"/>
      <c r="N84" s="84" t="s">
        <v>28</v>
      </c>
      <c r="O84" s="84" t="s">
        <v>29</v>
      </c>
    </row>
    <row r="85" spans="1:16" x14ac:dyDescent="0.4">
      <c r="A85" s="106">
        <f>SUM(A84+A43,A35,A27,A19)</f>
        <v>166.16000000000003</v>
      </c>
      <c r="B85" s="107" t="s">
        <v>31</v>
      </c>
      <c r="C85" s="108"/>
      <c r="D85" s="109"/>
      <c r="E85" s="99" t="s">
        <v>32</v>
      </c>
      <c r="F85" s="100"/>
      <c r="G85" s="101"/>
      <c r="H85" s="110">
        <f>SUM(H43,H35,H27,H19)</f>
        <v>0</v>
      </c>
      <c r="I85" s="111">
        <f t="shared" ref="I85:K85" si="0">SUM(I43,I35,I27,I19)</f>
        <v>0</v>
      </c>
      <c r="J85" s="111">
        <f t="shared" si="0"/>
        <v>0</v>
      </c>
      <c r="K85" s="111">
        <f t="shared" si="0"/>
        <v>0</v>
      </c>
      <c r="L85" s="112" t="s">
        <v>33</v>
      </c>
      <c r="M85" s="111">
        <f>SUM(M43,M35,M27,M19)</f>
        <v>0</v>
      </c>
      <c r="N85" s="113">
        <f>SUM(N51+N43,N35,N27,N19)</f>
        <v>-6.0066666666666606</v>
      </c>
      <c r="O85" s="111">
        <f t="shared" ref="O85:P85" si="1">SUM(O43,O35,O27,O19)</f>
        <v>1.1666666666666714</v>
      </c>
      <c r="P85" s="114">
        <f>SUM(N85:O85)</f>
        <v>-4.8399999999999892</v>
      </c>
    </row>
    <row r="86" spans="1:16" ht="30.9" x14ac:dyDescent="0.8">
      <c r="A86" s="115" t="s">
        <v>34</v>
      </c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</row>
  </sheetData>
  <mergeCells count="29">
    <mergeCell ref="B83:C83"/>
    <mergeCell ref="B84:D84"/>
    <mergeCell ref="B85:D85"/>
    <mergeCell ref="E85:G85"/>
    <mergeCell ref="B35:C35"/>
    <mergeCell ref="B43:C43"/>
    <mergeCell ref="B51:C51"/>
    <mergeCell ref="B59:C59"/>
    <mergeCell ref="B67:C67"/>
    <mergeCell ref="B75:C75"/>
    <mergeCell ref="H10:K10"/>
    <mergeCell ref="L10:L11"/>
    <mergeCell ref="M10:M11"/>
    <mergeCell ref="B18:C18"/>
    <mergeCell ref="B19:C19"/>
    <mergeCell ref="B27:C27"/>
    <mergeCell ref="A10:A11"/>
    <mergeCell ref="B10:C11"/>
    <mergeCell ref="D10:D11"/>
    <mergeCell ref="E10:E11"/>
    <mergeCell ref="F10:F11"/>
    <mergeCell ref="G10:G11"/>
    <mergeCell ref="A1:M2"/>
    <mergeCell ref="A4:C5"/>
    <mergeCell ref="D4:I5"/>
    <mergeCell ref="J4:M5"/>
    <mergeCell ref="A7:C8"/>
    <mergeCell ref="D7:I8"/>
    <mergeCell ref="J7:M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Janvier2</vt:lpstr>
      <vt:lpstr>HEURE_CHANTIER</vt:lpstr>
      <vt:lpstr>HEURE_DEPOT</vt:lpstr>
      <vt:lpstr>HEURECHANTIER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Fredog</dc:creator>
  <cp:lastModifiedBy>Fredog</cp:lastModifiedBy>
  <dcterms:created xsi:type="dcterms:W3CDTF">2017-01-05T13:54:43Z</dcterms:created>
  <dcterms:modified xsi:type="dcterms:W3CDTF">2017-01-05T13:55:52Z</dcterms:modified>
</cp:coreProperties>
</file>