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ericMorana\JCI\"/>
    </mc:Choice>
  </mc:AlternateContent>
  <bookViews>
    <workbookView xWindow="0" yWindow="0" windowWidth="4785" windowHeight="4050"/>
  </bookViews>
  <sheets>
    <sheet name="Sénégal" sheetId="1" r:id="rId1"/>
    <sheet name="Ukraine" sheetId="3" r:id="rId2"/>
    <sheet name="Egypte" sheetId="4" r:id="rId3"/>
    <sheet name="Palestine" sheetId="5" r:id="rId4"/>
  </sheets>
  <externalReferences>
    <externalReference r:id="rId5"/>
    <externalReference r:id="rId6"/>
  </externalReferences>
  <definedNames>
    <definedName name="Réinitialiser_Zone_Impression" localSheetId="2">OFFSET(Egypte!$A:$H,0,0,COUNTA(Egypte!$B:$B)+5)</definedName>
    <definedName name="Réinitialiser_Zone_Impression" localSheetId="3">OFFSET(Palestine!$A:$H,0,0,COUNTA(Palestine!$B:$B)+5)</definedName>
    <definedName name="Réinitialiser_Zone_Impression" localSheetId="1">OFFSET(Ukraine!$A:$H,0,0,COUNTA(Ukraine!$B:$B)+5)</definedName>
    <definedName name="Réinitialiser_Zone_Impression">OFFSET(Sénégal!$A:$H,0,0,COUNTA(Sénégal!$B:$B)+5)</definedName>
    <definedName name="SurlignageTâchesÀFaire" localSheetId="2">#REF!</definedName>
    <definedName name="SurlignageTâchesÀFaire" localSheetId="3">#REF!</definedName>
    <definedName name="SurlignageTâchesÀFaire" localSheetId="1">#REF!</definedName>
    <definedName name="SurlignageTâchesÀFaire">#REF!</definedName>
    <definedName name="SurlignerActivités" localSheetId="2">Egypte!$G$6</definedName>
    <definedName name="SurlignerActivités" localSheetId="3">Palestine!$G$6</definedName>
    <definedName name="SurlignerActivités" localSheetId="1">Ukraine!$G$6</definedName>
    <definedName name="SurlignerActivités">Sénégal!$G$6</definedName>
    <definedName name="valHDébut" localSheetId="2">#REF!</definedName>
    <definedName name="valHDébut" localSheetId="3">#REF!</definedName>
    <definedName name="valHDébut" localSheetId="1">#REF!</definedName>
    <definedName name="valHDébut">#REF!</definedName>
    <definedName name="valHFin" localSheetId="2">#REF!</definedName>
    <definedName name="valHFin" localSheetId="3">#REF!</definedName>
    <definedName name="valHFin" localSheetId="1">#REF!</definedName>
    <definedName name="valHFin">#REF!</definedName>
    <definedName name="_xlnm.Print_Area" localSheetId="2">Egypte!Réinitialiser_Zone_Impression</definedName>
    <definedName name="_xlnm.Print_Area" localSheetId="3">Palestine!Réinitialiser_Zone_Impression</definedName>
    <definedName name="_xlnm.Print_Area" localSheetId="0">Réinitialiser_Zone_Impression</definedName>
    <definedName name="_xlnm.Print_Area" localSheetId="1">Ukraine!Réinitialiser_Zone_Impression</definedName>
  </definedNames>
  <calcPr calcId="152511"/>
</workbook>
</file>

<file path=xl/calcChain.xml><?xml version="1.0" encoding="utf-8"?>
<calcChain xmlns="http://schemas.openxmlformats.org/spreadsheetml/2006/main">
  <c r="F13" i="4" l="1"/>
  <c r="F10" i="4"/>
  <c r="F12" i="4"/>
  <c r="D11" i="4"/>
  <c r="E15" i="4"/>
  <c r="F15" i="4" s="1"/>
  <c r="E19" i="4"/>
  <c r="E21" i="4"/>
  <c r="F21" i="4" s="1"/>
  <c r="E22" i="4"/>
  <c r="F22" i="4" s="1"/>
  <c r="F19" i="4"/>
  <c r="E18" i="4"/>
  <c r="F18" i="4" s="1"/>
  <c r="D21" i="4"/>
  <c r="C21" i="4"/>
  <c r="C20" i="4"/>
  <c r="C19" i="4"/>
  <c r="D18" i="4"/>
  <c r="D20" i="4" s="1"/>
  <c r="C18" i="4"/>
  <c r="D17" i="4"/>
  <c r="C17" i="4"/>
  <c r="D16" i="4"/>
  <c r="C16" i="4"/>
  <c r="C15" i="4"/>
  <c r="D14" i="4"/>
  <c r="E14" i="4" s="1"/>
  <c r="F14" i="4" s="1"/>
  <c r="C14" i="4"/>
  <c r="D13" i="4"/>
  <c r="E13" i="4" s="1"/>
  <c r="C13" i="4"/>
  <c r="D12" i="4"/>
  <c r="E12" i="4" s="1"/>
  <c r="C12" i="4"/>
  <c r="C11" i="4"/>
  <c r="D10" i="4"/>
  <c r="C10" i="4"/>
  <c r="E10" i="4" l="1"/>
  <c r="E17" i="4"/>
  <c r="F17" i="4" s="1"/>
  <c r="C23" i="4"/>
  <c r="E16" i="4"/>
  <c r="F16" i="4" s="1"/>
  <c r="D23" i="4"/>
  <c r="E20" i="4"/>
  <c r="F20" i="4" s="1"/>
  <c r="E11" i="4"/>
  <c r="F11" i="4" s="1"/>
  <c r="E23" i="5"/>
  <c r="F23" i="5" s="1"/>
  <c r="D23" i="5"/>
  <c r="C23" i="5"/>
  <c r="B23" i="5"/>
  <c r="F22" i="5"/>
  <c r="E22" i="5"/>
  <c r="D22" i="5"/>
  <c r="C22" i="5"/>
  <c r="B22" i="5"/>
  <c r="E21" i="5"/>
  <c r="F21" i="5" s="1"/>
  <c r="D21" i="5"/>
  <c r="C21" i="5"/>
  <c r="B21" i="5"/>
  <c r="F20" i="5"/>
  <c r="E20" i="5"/>
  <c r="D20" i="5"/>
  <c r="C20" i="5"/>
  <c r="B20" i="5"/>
  <c r="E19" i="5"/>
  <c r="F19" i="5" s="1"/>
  <c r="D19" i="5"/>
  <c r="C19" i="5"/>
  <c r="B19" i="5"/>
  <c r="F18" i="5"/>
  <c r="E18" i="5"/>
  <c r="D18" i="5"/>
  <c r="C18" i="5"/>
  <c r="B18" i="5"/>
  <c r="E17" i="5"/>
  <c r="F17" i="5" s="1"/>
  <c r="D17" i="5"/>
  <c r="C17" i="5"/>
  <c r="B17" i="5"/>
  <c r="F16" i="5"/>
  <c r="E16" i="5"/>
  <c r="D16" i="5"/>
  <c r="C16" i="5"/>
  <c r="B16" i="5"/>
  <c r="E15" i="5"/>
  <c r="F15" i="5" s="1"/>
  <c r="D15" i="5"/>
  <c r="C15" i="5"/>
  <c r="B15" i="5"/>
  <c r="F14" i="5"/>
  <c r="E14" i="5"/>
  <c r="D14" i="5"/>
  <c r="C14" i="5"/>
  <c r="B14" i="5"/>
  <c r="E13" i="5"/>
  <c r="F13" i="5" s="1"/>
  <c r="D13" i="5"/>
  <c r="C13" i="5"/>
  <c r="B13" i="5"/>
  <c r="F12" i="5"/>
  <c r="E12" i="5"/>
  <c r="D12" i="5"/>
  <c r="C12" i="5"/>
  <c r="B12" i="5"/>
  <c r="E11" i="5"/>
  <c r="F11" i="5" s="1"/>
  <c r="D11" i="5"/>
  <c r="C11" i="5"/>
  <c r="B11" i="5"/>
  <c r="F10" i="5"/>
  <c r="E10" i="5"/>
  <c r="D10" i="5"/>
  <c r="C10" i="5"/>
  <c r="B10" i="5"/>
  <c r="E6" i="5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E6" i="4"/>
  <c r="D23" i="3"/>
  <c r="E23" i="3" s="1"/>
  <c r="F23" i="3" s="1"/>
  <c r="C23" i="3"/>
  <c r="B23" i="3"/>
  <c r="E22" i="3"/>
  <c r="F22" i="3" s="1"/>
  <c r="D22" i="3"/>
  <c r="C22" i="3"/>
  <c r="B22" i="3"/>
  <c r="D21" i="3"/>
  <c r="E21" i="3" s="1"/>
  <c r="F21" i="3" s="1"/>
  <c r="C21" i="3"/>
  <c r="B21" i="3"/>
  <c r="D20" i="3"/>
  <c r="E20" i="3" s="1"/>
  <c r="F20" i="3" s="1"/>
  <c r="C20" i="3"/>
  <c r="B20" i="3"/>
  <c r="D19" i="3"/>
  <c r="E19" i="3" s="1"/>
  <c r="F19" i="3" s="1"/>
  <c r="C19" i="3"/>
  <c r="B19" i="3"/>
  <c r="E18" i="3"/>
  <c r="F18" i="3" s="1"/>
  <c r="D18" i="3"/>
  <c r="C18" i="3"/>
  <c r="B18" i="3"/>
  <c r="D17" i="3"/>
  <c r="E17" i="3" s="1"/>
  <c r="F17" i="3" s="1"/>
  <c r="C17" i="3"/>
  <c r="B17" i="3"/>
  <c r="D16" i="3"/>
  <c r="E16" i="3" s="1"/>
  <c r="F16" i="3" s="1"/>
  <c r="C16" i="3"/>
  <c r="B16" i="3"/>
  <c r="D15" i="3"/>
  <c r="E15" i="3" s="1"/>
  <c r="F15" i="3" s="1"/>
  <c r="C15" i="3"/>
  <c r="B15" i="3"/>
  <c r="E14" i="3"/>
  <c r="F14" i="3" s="1"/>
  <c r="D14" i="3"/>
  <c r="C14" i="3"/>
  <c r="B14" i="3"/>
  <c r="D13" i="3"/>
  <c r="E13" i="3" s="1"/>
  <c r="F13" i="3" s="1"/>
  <c r="C13" i="3"/>
  <c r="B13" i="3"/>
  <c r="D12" i="3"/>
  <c r="E12" i="3" s="1"/>
  <c r="F12" i="3" s="1"/>
  <c r="C12" i="3"/>
  <c r="B12" i="3"/>
  <c r="D11" i="3"/>
  <c r="E11" i="3" s="1"/>
  <c r="F11" i="3" s="1"/>
  <c r="C11" i="3"/>
  <c r="B11" i="3"/>
  <c r="E10" i="3"/>
  <c r="F10" i="3" s="1"/>
  <c r="D10" i="3"/>
  <c r="C10" i="3"/>
  <c r="B10" i="3"/>
  <c r="E6" i="3"/>
  <c r="E23" i="4" l="1"/>
  <c r="F23" i="4" s="1"/>
  <c r="E11" i="1"/>
  <c r="E12" i="1"/>
  <c r="E13" i="1"/>
  <c r="E14" i="1"/>
  <c r="F14" i="1" s="1"/>
  <c r="E15" i="1"/>
  <c r="E16" i="1"/>
  <c r="E17" i="1"/>
  <c r="E18" i="1"/>
  <c r="E19" i="1"/>
  <c r="E20" i="1"/>
  <c r="E21" i="1"/>
  <c r="E22" i="1"/>
  <c r="E23" i="1"/>
  <c r="E10" i="1"/>
  <c r="E6" i="1"/>
  <c r="F10" i="1" l="1"/>
  <c r="F23" i="1"/>
  <c r="D23" i="1"/>
  <c r="C23" i="1"/>
  <c r="B23" i="1"/>
  <c r="F22" i="1"/>
  <c r="D22" i="1"/>
  <c r="C22" i="1"/>
  <c r="B22" i="1"/>
  <c r="D21" i="1"/>
  <c r="F21" i="1" s="1"/>
  <c r="C21" i="1"/>
  <c r="B21" i="1"/>
  <c r="D20" i="1"/>
  <c r="C20" i="1"/>
  <c r="B20" i="1"/>
  <c r="D19" i="1"/>
  <c r="F19" i="1" s="1"/>
  <c r="C19" i="1"/>
  <c r="B19" i="1"/>
  <c r="D18" i="1"/>
  <c r="C18" i="1"/>
  <c r="B18" i="1"/>
  <c r="D17" i="1"/>
  <c r="F17" i="1" s="1"/>
  <c r="C17" i="1"/>
  <c r="B17" i="1"/>
  <c r="D16" i="1"/>
  <c r="C16" i="1"/>
  <c r="B16" i="1"/>
  <c r="F15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F12" i="1" l="1"/>
  <c r="F13" i="1"/>
  <c r="F18" i="1"/>
  <c r="F16" i="1"/>
  <c r="F20" i="1"/>
  <c r="F11" i="1"/>
</calcChain>
</file>

<file path=xl/sharedStrings.xml><?xml version="1.0" encoding="utf-8"?>
<sst xmlns="http://schemas.openxmlformats.org/spreadsheetml/2006/main" count="60" uniqueCount="16">
  <si>
    <t>% effectué</t>
  </si>
  <si>
    <t>Remarques</t>
  </si>
  <si>
    <t>Progression</t>
  </si>
  <si>
    <t>À compléter par :</t>
  </si>
  <si>
    <t>Délai :</t>
  </si>
  <si>
    <t>Surligner des Activités</t>
  </si>
  <si>
    <t xml:space="preserve"> </t>
  </si>
  <si>
    <t>Liste de tâches du projet</t>
  </si>
  <si>
    <t xml:space="preserve">     Cette année [2017]</t>
  </si>
  <si>
    <t>Forecast Budget</t>
  </si>
  <si>
    <t>Spent</t>
  </si>
  <si>
    <t>Activities</t>
  </si>
  <si>
    <t>Projet Senegal</t>
  </si>
  <si>
    <t>Projet Palestine</t>
  </si>
  <si>
    <t>Projet Egypte</t>
  </si>
  <si>
    <t>Projet Ukraine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</si>
</sst>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</numFmts>
  <fonts count="10" x14ac:knownFonts="1">
    <font>
      <sz val="10"/>
      <color theme="1"/>
      <name val="Tahoma"/>
      <family val="2"/>
      <scheme val="minor"/>
    </font>
    <font>
      <sz val="11"/>
      <color theme="1"/>
      <name val="Tahoma"/>
      <family val="2"/>
      <scheme val="minor"/>
    </font>
    <font>
      <sz val="11"/>
      <color theme="0"/>
      <name val="Tahoma"/>
      <family val="2"/>
      <scheme val="minor"/>
    </font>
    <font>
      <b/>
      <sz val="22"/>
      <color theme="0"/>
      <name val="Georgia"/>
      <family val="2"/>
      <scheme val="major"/>
    </font>
    <font>
      <b/>
      <sz val="18"/>
      <color theme="0"/>
      <name val="Georgia"/>
      <family val="1"/>
      <scheme val="major"/>
    </font>
    <font>
      <b/>
      <sz val="11"/>
      <color theme="4" tint="-0.499984740745262"/>
      <name val="Tahoma"/>
      <family val="2"/>
      <scheme val="minor"/>
    </font>
    <font>
      <b/>
      <sz val="26"/>
      <color theme="0"/>
      <name val="Georgia"/>
      <family val="2"/>
      <scheme val="major"/>
    </font>
    <font>
      <sz val="8"/>
      <color theme="1"/>
      <name val="Tahoma"/>
      <family val="2"/>
      <scheme val="minor"/>
    </font>
    <font>
      <b/>
      <sz val="10"/>
      <color theme="1"/>
      <name val="Tahoma"/>
      <family val="2"/>
      <scheme val="minor"/>
    </font>
    <font>
      <b/>
      <i/>
      <strike/>
      <condense/>
      <extend/>
      <outline/>
      <shadow/>
      <sz val="10"/>
      <color theme="1"/>
      <name val="Tahoma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0"/>
      </bottom>
      <diagonal/>
    </border>
  </borders>
  <cellStyleXfs count="5">
    <xf numFmtId="0" fontId="0" fillId="2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</cellStyleXfs>
  <cellXfs count="29">
    <xf numFmtId="0" fontId="0" fillId="2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3" borderId="0" xfId="0" applyFill="1"/>
    <xf numFmtId="0" fontId="5" fillId="2" borderId="0" xfId="0" applyFont="1" applyFill="1" applyAlignment="1">
      <alignment horizontal="right"/>
    </xf>
    <xf numFmtId="0" fontId="5" fillId="2" borderId="0" xfId="0" applyFont="1" applyFill="1" applyAlignment="1">
      <alignment horizontal="left"/>
    </xf>
    <xf numFmtId="0" fontId="2" fillId="2" borderId="1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left" vertical="center" indent="1"/>
    </xf>
    <xf numFmtId="0" fontId="0" fillId="2" borderId="0" xfId="0" applyFont="1" applyFill="1" applyBorder="1" applyAlignment="1">
      <alignment horizontal="center" vertical="center"/>
    </xf>
    <xf numFmtId="9" fontId="0" fillId="2" borderId="0" xfId="2" applyFont="1" applyFill="1" applyBorder="1" applyAlignment="1">
      <alignment horizontal="center" vertical="center"/>
    </xf>
    <xf numFmtId="0" fontId="6" fillId="2" borderId="0" xfId="3" applyFont="1" applyFill="1"/>
    <xf numFmtId="0" fontId="2" fillId="2" borderId="0" xfId="0" applyFont="1" applyFill="1" applyBorder="1" applyAlignment="1">
      <alignment horizontal="right"/>
    </xf>
    <xf numFmtId="14" fontId="2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/>
    <xf numFmtId="44" fontId="0" fillId="2" borderId="0" xfId="1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 indent="1"/>
    </xf>
    <xf numFmtId="4" fontId="0" fillId="2" borderId="0" xfId="0" applyNumberFormat="1" applyFont="1" applyFill="1" applyBorder="1" applyAlignment="1">
      <alignment horizontal="left" vertical="center" indent="1"/>
    </xf>
    <xf numFmtId="0" fontId="0" fillId="2" borderId="0" xfId="0" applyFont="1" applyFill="1" applyBorder="1" applyAlignment="1">
      <alignment horizontal="left" vertical="center" wrapText="1" indent="1"/>
    </xf>
    <xf numFmtId="0" fontId="8" fillId="2" borderId="0" xfId="0" applyFont="1" applyFill="1" applyBorder="1" applyAlignment="1">
      <alignment horizontal="left" vertical="center" indent="1"/>
    </xf>
    <xf numFmtId="4" fontId="8" fillId="2" borderId="0" xfId="0" applyNumberFormat="1" applyFont="1" applyFill="1" applyBorder="1" applyAlignment="1">
      <alignment horizontal="left" vertical="center" indent="1"/>
    </xf>
    <xf numFmtId="44" fontId="8" fillId="2" borderId="0" xfId="1" applyNumberFormat="1" applyFont="1" applyFill="1" applyBorder="1" applyAlignment="1">
      <alignment horizontal="center" vertical="center"/>
    </xf>
    <xf numFmtId="9" fontId="8" fillId="2" borderId="0" xfId="2" applyFont="1" applyFill="1" applyBorder="1" applyAlignment="1">
      <alignment horizontal="center" vertical="center"/>
    </xf>
    <xf numFmtId="0" fontId="9" fillId="2" borderId="0" xfId="0" applyFont="1"/>
    <xf numFmtId="0" fontId="4" fillId="2" borderId="0" xfId="4" applyFill="1" applyBorder="1" applyAlignment="1">
      <alignment horizontal="left" vertical="center"/>
    </xf>
    <xf numFmtId="4" fontId="0" fillId="2" borderId="0" xfId="1" applyNumberFormat="1" applyFont="1" applyFill="1" applyBorder="1" applyAlignment="1">
      <alignment horizontal="center" vertical="center"/>
    </xf>
    <xf numFmtId="4" fontId="8" fillId="2" borderId="0" xfId="1" applyNumberFormat="1" applyFont="1" applyFill="1" applyBorder="1" applyAlignment="1">
      <alignment horizontal="center" vertical="center"/>
    </xf>
    <xf numFmtId="4" fontId="0" fillId="2" borderId="0" xfId="0" applyNumberFormat="1" applyFont="1" applyFill="1" applyBorder="1" applyAlignment="1">
      <alignment horizontal="center" vertical="center"/>
    </xf>
    <xf numFmtId="4" fontId="8" fillId="2" borderId="0" xfId="0" applyNumberFormat="1" applyFont="1" applyFill="1" applyBorder="1" applyAlignment="1">
      <alignment horizontal="center" vertical="center"/>
    </xf>
  </cellXfs>
  <cellStyles count="5">
    <cellStyle name="Monétaire" xfId="1" builtinId="4"/>
    <cellStyle name="Normal" xfId="0" builtinId="0" customBuiltin="1"/>
    <cellStyle name="Pourcentage" xfId="2" builtinId="5"/>
    <cellStyle name="Titre" xfId="3" builtinId="15" customBuiltin="1"/>
    <cellStyle name="Titre 1" xfId="4" builtinId="16" customBuiltin="1"/>
  </cellStyles>
  <dxfs count="49">
    <dxf>
      <numFmt numFmtId="4" formatCode="#,##0.00"/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font>
        <color theme="4" tint="-0.499984740745262"/>
      </font>
      <fill>
        <patternFill>
          <bgColor theme="5" tint="0.59996337778862885"/>
        </patternFill>
      </fill>
      <border>
        <bottom style="thin">
          <color theme="4" tint="-0.499984740745262"/>
        </bottom>
      </border>
    </dxf>
    <dxf>
      <numFmt numFmtId="13" formatCode="0%"/>
    </dxf>
    <dxf>
      <numFmt numFmtId="13" formatCode="0%"/>
    </dxf>
    <dxf>
      <numFmt numFmtId="4" formatCode="#,##0.00"/>
      <alignment horizontal="center" vertical="center" textRotation="0" wrapText="0" indent="0" justifyLastLine="0" shrinkToFit="0" readingOrder="0"/>
    </dxf>
    <dxf>
      <numFmt numFmtId="4" formatCode="#,##0.00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13" formatCode="0%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34" formatCode="_-* #,##0.00\ &quot;€&quot;_-;\-* #,##0.00\ &quot;€&quot;_-;_-* &quot;-&quot;??\ &quot;€&quot;_-;_-@_-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4" formatCode="#,##0.00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13" formatCode="0%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34" formatCode="_-* #,##0.00\ &quot;€&quot;_-;\-* #,##0.00\ &quot;€&quot;_-;_-* &quot;-&quot;??\ &quot;€&quot;_-;_-@_-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4" formatCode="#,##0.00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numFmt numFmtId="13" formatCode="0%"/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ont>
        <b/>
        <i/>
        <strike/>
        <condense/>
        <extend/>
        <outline/>
        <shadow/>
        <u val="none"/>
        <vertAlign val="baseline"/>
        <sz val="10"/>
        <color theme="1"/>
        <name val="Tahoma"/>
        <scheme val="minor"/>
      </font>
    </dxf>
    <dxf>
      <fill>
        <patternFill>
          <bgColor theme="4"/>
        </patternFill>
      </fill>
    </dxf>
    <dxf>
      <fill>
        <patternFill>
          <bgColor theme="4" tint="-0.24994659260841701"/>
        </patternFill>
      </fill>
    </dxf>
    <dxf>
      <fill>
        <patternFill>
          <bgColor theme="4"/>
        </patternFill>
      </fill>
      <border diagonalUp="0" diagonalDown="0">
        <left/>
        <right/>
        <top style="thick">
          <color theme="0"/>
        </top>
        <bottom/>
        <vertical/>
        <horizontal/>
      </border>
    </dxf>
    <dxf>
      <font>
        <color theme="4" tint="-0.499984740745262"/>
      </font>
      <fill>
        <patternFill>
          <bgColor theme="4"/>
        </patternFill>
      </fill>
    </dxf>
    <dxf>
      <font>
        <color theme="0"/>
      </font>
      <border>
        <bottom/>
        <vertical style="thin">
          <color theme="4" tint="-0.499984740745262"/>
        </vertical>
      </border>
    </dxf>
  </dxfs>
  <tableStyles count="1" defaultTableStyle="Project To Do List" defaultPivotStyle="PivotStyleLight16">
    <tableStyle name="Project To Do List" pivot="0" count="5">
      <tableStyleElement type="wholeTable" dxfId="48"/>
      <tableStyleElement type="headerRow" dxfId="47"/>
      <tableStyleElement type="totalRow" dxfId="46"/>
      <tableStyleElement type="firstRowStripe" dxfId="45"/>
      <tableStyleElement type="secondRowStripe" dxfId="4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9\partage\01.%20DOP\0%20Contrats\S&#233;n&#233;gal-SENEGA\e3c_budget_fr%20Senegal%202015%20V2%2012.3.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9\partage\01.%20DOP\0%20Contrats\Egypte-EGYPT\5%20Finances\2.%20Suivi%20des%20d&#233;penses\JCI%20-%20Egypte%20financial%20repor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Budget"/>
      <sheetName val="2. Justification"/>
      <sheetName val="3.  Sources de financement"/>
    </sheetNames>
    <sheetDataSet>
      <sheetData sheetId="0">
        <row r="3">
          <cell r="A3" t="str">
            <v>1. Ressources humaines</v>
          </cell>
        </row>
        <row r="20">
          <cell r="E20">
            <v>615162</v>
          </cell>
          <cell r="I20">
            <v>381856</v>
          </cell>
        </row>
        <row r="21">
          <cell r="A21" t="str">
            <v>2.Voyages 6</v>
          </cell>
        </row>
        <row r="28">
          <cell r="E28">
            <v>178500</v>
          </cell>
          <cell r="I28">
            <v>130500</v>
          </cell>
        </row>
        <row r="29">
          <cell r="A29" t="str">
            <v>3. Équipement et fournitures 7</v>
          </cell>
        </row>
        <row r="38">
          <cell r="E38">
            <v>26000</v>
          </cell>
          <cell r="I38">
            <v>26000</v>
          </cell>
        </row>
        <row r="39">
          <cell r="A39" t="str">
            <v>4. Bureau local</v>
          </cell>
        </row>
        <row r="46">
          <cell r="E46">
            <v>18000</v>
          </cell>
          <cell r="I46">
            <v>9000</v>
          </cell>
        </row>
        <row r="47">
          <cell r="A47" t="str">
            <v>5. Autres coûts, services 8</v>
          </cell>
        </row>
        <row r="73">
          <cell r="E73">
            <v>332250</v>
          </cell>
          <cell r="I73">
            <v>147250</v>
          </cell>
        </row>
        <row r="74">
          <cell r="A74" t="str">
            <v>6. Autres</v>
          </cell>
        </row>
        <row r="75">
          <cell r="E75">
            <v>0</v>
          </cell>
          <cell r="I75">
            <v>0</v>
          </cell>
        </row>
        <row r="76">
          <cell r="A76" t="str">
            <v>7.  Sous-total des coûts directs éligibles de l'action (1 à 6)</v>
          </cell>
          <cell r="E76">
            <v>1169912</v>
          </cell>
          <cell r="I76">
            <v>694606</v>
          </cell>
        </row>
        <row r="77">
          <cell r="A77" t="str">
            <v xml:space="preserve">8. Coûts administratifs (maximum 7 % de "7 total des coûts directs éligibles de l’action") </v>
          </cell>
          <cell r="E77">
            <v>81893.840000000011</v>
          </cell>
          <cell r="I77">
            <v>48622.420000000006</v>
          </cell>
        </row>
        <row r="78">
          <cell r="A78" t="str">
            <v xml:space="preserve">9. Total des coûts directs éligibles de l'action (7+8) </v>
          </cell>
          <cell r="E78">
            <v>1251805.8400000001</v>
          </cell>
          <cell r="I78">
            <v>743228.42</v>
          </cell>
        </row>
        <row r="79">
          <cell r="A79" t="str">
            <v xml:space="preserve">10 Provision pour imprévus (maximum 5 % de "7 total des coûts directs éligibles de l’action") </v>
          </cell>
          <cell r="E79">
            <v>58495.600000000006</v>
          </cell>
          <cell r="I79">
            <v>37161.421000000002</v>
          </cell>
        </row>
        <row r="80">
          <cell r="A80" t="str">
            <v>11. Total des coûts éligibles (9+10)</v>
          </cell>
          <cell r="E80">
            <v>1310301.4400000002</v>
          </cell>
          <cell r="I80">
            <v>780389.84100000001</v>
          </cell>
        </row>
        <row r="81">
          <cell r="A81" t="str">
            <v>12.  - Taxes11</v>
          </cell>
        </row>
        <row r="82">
          <cell r="A82" t="str">
            <v>12.  - Contributions en nature12</v>
          </cell>
        </row>
        <row r="83">
          <cell r="A83" t="str">
            <v>13. Total des coûts acceptés11 de l'Action (11+12)</v>
          </cell>
          <cell r="E83">
            <v>1310301.4400000002</v>
          </cell>
          <cell r="I83">
            <v>780389.84100000001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Recap"/>
      <sheetName val="FR 1"/>
      <sheetName val="FR2"/>
      <sheetName val="FR3"/>
      <sheetName val="FR4"/>
      <sheetName val="FR5"/>
      <sheetName val="FR6"/>
      <sheetName val="FR7"/>
      <sheetName val="FR8"/>
      <sheetName val="Payment Consortium"/>
      <sheetName val="INELIGIBLE COSTS"/>
      <sheetName val="Recettes JCI"/>
      <sheetName val="Taux 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4">
          <cell r="E104">
            <v>4371170</v>
          </cell>
          <cell r="W104">
            <v>1293731.906424307</v>
          </cell>
        </row>
        <row r="174">
          <cell r="E174">
            <v>582480</v>
          </cell>
          <cell r="W174">
            <v>71628.319350955804</v>
          </cell>
        </row>
        <row r="195">
          <cell r="E195">
            <v>1271575</v>
          </cell>
          <cell r="W195">
            <v>45540.695144165817</v>
          </cell>
        </row>
        <row r="227">
          <cell r="E227">
            <v>136800</v>
          </cell>
          <cell r="W227">
            <v>58570.802693696358</v>
          </cell>
        </row>
        <row r="294">
          <cell r="E294">
            <v>1690975</v>
          </cell>
          <cell r="W294">
            <v>159770.16911227643</v>
          </cell>
        </row>
        <row r="296">
          <cell r="E296">
            <v>0</v>
          </cell>
        </row>
        <row r="297">
          <cell r="E297">
            <v>8053000</v>
          </cell>
          <cell r="W297">
            <v>1557613.5733744458</v>
          </cell>
        </row>
        <row r="298">
          <cell r="E298">
            <v>563710</v>
          </cell>
          <cell r="W298">
            <v>109032.95013621122</v>
          </cell>
        </row>
        <row r="299">
          <cell r="E299">
            <v>8616710</v>
          </cell>
          <cell r="W299">
            <v>1666646.523510657</v>
          </cell>
        </row>
        <row r="300">
          <cell r="E300">
            <v>430835.5</v>
          </cell>
        </row>
        <row r="301">
          <cell r="E301">
            <v>9047545.5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blListeDeTâches" displayName="tblListeDeTâches" ref="B9:G24" totalsRowCount="1">
  <autoFilter ref="B9:G23"/>
  <tableColumns count="6">
    <tableColumn id="2" name="Activities" totalsRowDxfId="43"/>
    <tableColumn id="7" name="Forecast Budget" dataDxfId="1" totalsRowDxfId="42"/>
    <tableColumn id="4" name="Spent" dataDxfId="0" totalsRowDxfId="41"/>
    <tableColumn id="1" name="% effectué" totalsRowDxfId="40">
      <calculatedColumnFormula>IF(tblListeDeTâches[[#This Row],[Spent]]=0,0%,+tblListeDeTâches[[#This Row],[Spent]]/tblListeDeTâches[[#This Row],[Forecast Budget]])</calculatedColumnFormula>
    </tableColumn>
    <tableColumn id="6" name="Progression" dataDxfId="39" totalsRowDxfId="38">
      <calculatedColumnFormula>+tblListeDeTâches[[#This Row],[% effectué]]</calculatedColumnFormula>
    </tableColumn>
    <tableColumn id="5" name="Remarques" totalsRowDxfId="37"/>
  </tableColumns>
  <tableStyleInfo name="Project To Do List" showFirstColumn="0" showLastColumn="0" showRowStripes="1" showColumnStripes="0"/>
  <extLst>
    <ext xmlns:x14="http://schemas.microsoft.com/office/spreadsheetml/2009/9/main" uri="{504A1905-F514-4f6f-8877-14C23A59335A}">
      <x14:table altText="Liste de tâches du projet" altTextSummary="Stocke des informations sur le projet telles que les catégories Activité, À rendre le, Budget, % effectué, Progression et Remarques."/>
    </ext>
  </extLst>
</table>
</file>

<file path=xl/tables/table2.xml><?xml version="1.0" encoding="utf-8"?>
<table xmlns="http://schemas.openxmlformats.org/spreadsheetml/2006/main" id="2" name="tblListeDeTâches3" displayName="tblListeDeTâches3" ref="B9:G24" totalsRowCount="1">
  <autoFilter ref="B9:G23"/>
  <tableColumns count="6">
    <tableColumn id="2" name="Activities" totalsRowDxfId="36"/>
    <tableColumn id="7" name="Forecast Budget" dataDxfId="34" totalsRowDxfId="35"/>
    <tableColumn id="4" name="Spent" dataDxfId="32" totalsRowDxfId="33"/>
    <tableColumn id="1" name="% effectué" totalsRowDxfId="31">
      <calculatedColumnFormula>IF(tblListeDeTâches3[[#This Row],[Spent]]=0,0%,+tblListeDeTâches3[[#This Row],[Spent]]/tblListeDeTâches3[[#This Row],[Forecast Budget]])</calculatedColumnFormula>
    </tableColumn>
    <tableColumn id="6" name="Progression" dataDxfId="29" totalsRowDxfId="30">
      <calculatedColumnFormula>+tblListeDeTâches3[[#This Row],[% effectué]]</calculatedColumnFormula>
    </tableColumn>
    <tableColumn id="5" name="Remarques" totalsRowDxfId="28"/>
  </tableColumns>
  <tableStyleInfo name="Project To Do List" showFirstColumn="0" showLastColumn="0" showRowStripes="1" showColumnStripes="0"/>
  <extLst>
    <ext xmlns:x14="http://schemas.microsoft.com/office/spreadsheetml/2009/9/main" uri="{504A1905-F514-4f6f-8877-14C23A59335A}">
      <x14:table altText="Liste de tâches du projet" altTextSummary="Stocke des informations sur le projet telles que les catégories Activité, À rendre le, Budget, % effectué, Progression et Remarques."/>
    </ext>
  </extLst>
</table>
</file>

<file path=xl/tables/table3.xml><?xml version="1.0" encoding="utf-8"?>
<table xmlns="http://schemas.openxmlformats.org/spreadsheetml/2006/main" id="3" name="tblListeDeTâches34" displayName="tblListeDeTâches34" ref="B9:G24" totalsRowCount="1">
  <autoFilter ref="B9:G23"/>
  <tableColumns count="6">
    <tableColumn id="2" name="Activities" totalsRowDxfId="7"/>
    <tableColumn id="7" name="Forecast Budget" dataDxfId="17" totalsRowDxfId="6"/>
    <tableColumn id="4" name="Spent" dataDxfId="18" totalsRowDxfId="5"/>
    <tableColumn id="1" name="% effectué" dataDxfId="16" totalsRowDxfId="4">
      <calculatedColumnFormula>IF(tblListeDeTâches34[[#This Row],[Spent]]=0,0%,+tblListeDeTâches34[[#This Row],[Spent]]/tblListeDeTâches34[[#This Row],[Forecast Budget]])</calculatedColumnFormula>
    </tableColumn>
    <tableColumn id="6" name="Progression" dataDxfId="15" totalsRowDxfId="3">
      <calculatedColumnFormula>+tblListeDeTâches34[[#This Row],[% effectué]]</calculatedColumnFormula>
    </tableColumn>
    <tableColumn id="5" name="Remarques" totalsRowDxfId="2"/>
  </tableColumns>
  <tableStyleInfo name="Project To Do List" showFirstColumn="0" showLastColumn="0" showRowStripes="1" showColumnStripes="0"/>
  <extLst>
    <ext xmlns:x14="http://schemas.microsoft.com/office/spreadsheetml/2009/9/main" uri="{504A1905-F514-4f6f-8877-14C23A59335A}">
      <x14:table altText="Liste de tâches du projet" altTextSummary="Stocke des informations sur le projet telles que les catégories Activité, À rendre le, Budget, % effectué, Progression et Remarques."/>
    </ext>
  </extLst>
</table>
</file>

<file path=xl/tables/table4.xml><?xml version="1.0" encoding="utf-8"?>
<table xmlns="http://schemas.openxmlformats.org/spreadsheetml/2006/main" id="4" name="tblListeDeTâches345" displayName="tblListeDeTâches345" ref="B9:G24" totalsRowCount="1">
  <autoFilter ref="B9:G23"/>
  <tableColumns count="6">
    <tableColumn id="2" name="Activities" totalsRowDxfId="27"/>
    <tableColumn id="7" name="Forecast Budget" dataDxfId="25" totalsRowDxfId="26"/>
    <tableColumn id="4" name="Spent" dataDxfId="23" totalsRowDxfId="24"/>
    <tableColumn id="1" name="% effectué" totalsRowDxfId="22">
      <calculatedColumnFormula>IF(tblListeDeTâches345[[#This Row],[Spent]]=0,0%,+tblListeDeTâches345[[#This Row],[Spent]]/tblListeDeTâches345[[#This Row],[Forecast Budget]])</calculatedColumnFormula>
    </tableColumn>
    <tableColumn id="6" name="Progression" dataDxfId="20" totalsRowDxfId="21">
      <calculatedColumnFormula>+tblListeDeTâches345[[#This Row],[% effectué]]</calculatedColumnFormula>
    </tableColumn>
    <tableColumn id="5" name="Remarques" totalsRowDxfId="19"/>
  </tableColumns>
  <tableStyleInfo name="Project To Do List" showFirstColumn="0" showLastColumn="0" showRowStripes="1" showColumnStripes="0"/>
  <extLst>
    <ext xmlns:x14="http://schemas.microsoft.com/office/spreadsheetml/2009/9/main" uri="{504A1905-F514-4f6f-8877-14C23A59335A}">
      <x14:table altText="Liste de tâches du projet" altTextSummary="Stocke des informations sur le projet telles que les catégories Activité, À rendre le, Budget, % effectué, Progression et Remarques."/>
    </ext>
  </extLst>
</table>
</file>

<file path=xl/theme/theme1.xml><?xml version="1.0" encoding="utf-8"?>
<a:theme xmlns:a="http://schemas.openxmlformats.org/drawingml/2006/main" name="Office Theme">
  <a:themeElements>
    <a:clrScheme name="Project To Do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2DA3B8"/>
      </a:accent1>
      <a:accent2>
        <a:srgbClr val="FFCC00"/>
      </a:accent2>
      <a:accent3>
        <a:srgbClr val="E68102"/>
      </a:accent3>
      <a:accent4>
        <a:srgbClr val="27C760"/>
      </a:accent4>
      <a:accent5>
        <a:srgbClr val="E5629E"/>
      </a:accent5>
      <a:accent6>
        <a:srgbClr val="9D7EBC"/>
      </a:accent6>
      <a:hlink>
        <a:srgbClr val="0072FF"/>
      </a:hlink>
      <a:folHlink>
        <a:srgbClr val="9D7EBC"/>
      </a:folHlink>
    </a:clrScheme>
    <a:fontScheme name="Project To Do List">
      <a:majorFont>
        <a:latin typeface="Georgia"/>
        <a:ea typeface=""/>
        <a:cs typeface=""/>
      </a:majorFont>
      <a:minorFont>
        <a:latin typeface="Tahom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1:H24"/>
  <sheetViews>
    <sheetView showGridLines="0" tabSelected="1" topLeftCell="B7" workbookViewId="0">
      <selection activeCell="E18" sqref="E18"/>
    </sheetView>
  </sheetViews>
  <sheetFormatPr baseColWidth="10" defaultColWidth="9.140625" defaultRowHeight="18.75" customHeight="1" x14ac:dyDescent="0.2"/>
  <cols>
    <col min="1" max="1" width="4" style="1" customWidth="1"/>
    <col min="2" max="2" width="52.5703125" style="1" customWidth="1"/>
    <col min="3" max="3" width="23.5703125" style="1" customWidth="1"/>
    <col min="4" max="4" width="23.140625" style="1" customWidth="1"/>
    <col min="5" max="5" width="14.42578125" style="1" bestFit="1" customWidth="1"/>
    <col min="6" max="6" width="16.28515625" style="1" customWidth="1"/>
    <col min="7" max="7" width="32.42578125" style="1" customWidth="1"/>
    <col min="8" max="8" width="4" style="1" customWidth="1"/>
    <col min="9" max="16384" width="9.140625" style="1"/>
  </cols>
  <sheetData>
    <row r="1" spans="2:8" ht="18.75" customHeight="1" x14ac:dyDescent="0.2">
      <c r="H1" s="1" t="s">
        <v>6</v>
      </c>
    </row>
    <row r="2" spans="2:8" ht="4.5" customHeight="1" x14ac:dyDescent="0.2">
      <c r="B2" s="3"/>
      <c r="C2" s="3"/>
      <c r="D2" s="3"/>
      <c r="E2" s="3"/>
      <c r="F2" s="3"/>
      <c r="G2" s="3"/>
      <c r="H2" s="1" t="s">
        <v>6</v>
      </c>
    </row>
    <row r="3" spans="2:8" ht="35.25" customHeight="1" x14ac:dyDescent="0.45">
      <c r="B3" s="11" t="s">
        <v>7</v>
      </c>
    </row>
    <row r="5" spans="2:8" ht="18.75" customHeight="1" x14ac:dyDescent="0.2">
      <c r="B5" s="5" t="s">
        <v>3</v>
      </c>
      <c r="E5" s="5" t="s">
        <v>4</v>
      </c>
      <c r="G5" s="4" t="s">
        <v>5</v>
      </c>
    </row>
    <row r="6" spans="2:8" s="2" customFormat="1" ht="19.5" customHeight="1" x14ac:dyDescent="0.2">
      <c r="B6" s="14"/>
      <c r="C6" s="6"/>
      <c r="D6" s="7"/>
      <c r="E6" s="13">
        <f ca="1">TODAY()+365</f>
        <v>43292</v>
      </c>
      <c r="F6" s="6"/>
      <c r="G6" s="12" t="s">
        <v>8</v>
      </c>
    </row>
    <row r="8" spans="2:8" s="2" customFormat="1" ht="24" customHeight="1" x14ac:dyDescent="0.2">
      <c r="B8" s="24" t="s">
        <v>12</v>
      </c>
      <c r="C8" s="24"/>
      <c r="D8" s="1"/>
      <c r="E8" s="1"/>
      <c r="F8" s="1"/>
      <c r="G8" s="1"/>
    </row>
    <row r="9" spans="2:8" ht="18.75" customHeight="1" x14ac:dyDescent="0.2">
      <c r="B9" s="8" t="s">
        <v>11</v>
      </c>
      <c r="C9" s="8" t="s">
        <v>9</v>
      </c>
      <c r="D9" s="9" t="s">
        <v>10</v>
      </c>
      <c r="E9" s="9" t="s">
        <v>0</v>
      </c>
      <c r="F9" s="8" t="s">
        <v>2</v>
      </c>
      <c r="G9" s="8" t="s">
        <v>1</v>
      </c>
      <c r="H9" s="1" t="s">
        <v>6</v>
      </c>
    </row>
    <row r="10" spans="2:8" ht="18.75" customHeight="1" x14ac:dyDescent="0.2">
      <c r="B10" s="8" t="str">
        <f>+'[1]1. Budget'!$A$3</f>
        <v>1. Ressources humaines</v>
      </c>
      <c r="C10" s="27">
        <f>+'[1]1. Budget'!$E$20</f>
        <v>615162</v>
      </c>
      <c r="D10" s="25">
        <f>+'[1]1. Budget'!$I$20</f>
        <v>381856</v>
      </c>
      <c r="E10" s="10">
        <f>IF(tblListeDeTâches[[#This Row],[Spent]]=0,0%,+tblListeDeTâches[[#This Row],[Spent]]/tblListeDeTâches[[#This Row],[Forecast Budget]])</f>
        <v>0.62074055289500973</v>
      </c>
      <c r="F10" s="10">
        <f>+tblListeDeTâches[[#This Row],[% effectué]]</f>
        <v>0.62074055289500973</v>
      </c>
      <c r="G10" s="8"/>
    </row>
    <row r="11" spans="2:8" ht="18.75" customHeight="1" x14ac:dyDescent="0.2">
      <c r="B11" s="8" t="str">
        <f>+'[1]1. Budget'!$A$21</f>
        <v>2.Voyages 6</v>
      </c>
      <c r="C11" s="27">
        <f>+'[1]1. Budget'!$E$28</f>
        <v>178500</v>
      </c>
      <c r="D11" s="25">
        <f>+'[1]1. Budget'!$I$28</f>
        <v>130500</v>
      </c>
      <c r="E11" s="10">
        <f>IF(tblListeDeTâches[[#This Row],[Spent]]=0,0%,+tblListeDeTâches[[#This Row],[Spent]]/tblListeDeTâches[[#This Row],[Forecast Budget]])</f>
        <v>0.73109243697478987</v>
      </c>
      <c r="F11" s="10">
        <f>+tblListeDeTâches[[#This Row],[% effectué]]</f>
        <v>0.73109243697478987</v>
      </c>
      <c r="G11" s="8"/>
    </row>
    <row r="12" spans="2:8" ht="18.75" customHeight="1" x14ac:dyDescent="0.2">
      <c r="B12" s="8" t="str">
        <f>+'[1]1. Budget'!$A$29</f>
        <v>3. Équipement et fournitures 7</v>
      </c>
      <c r="C12" s="27">
        <f>+'[1]1. Budget'!$E$38</f>
        <v>26000</v>
      </c>
      <c r="D12" s="25">
        <f>+'[1]1. Budget'!$I$38</f>
        <v>26000</v>
      </c>
      <c r="E12" s="10">
        <f>IF(tblListeDeTâches[[#This Row],[Spent]]=0,0%,+tblListeDeTâches[[#This Row],[Spent]]/tblListeDeTâches[[#This Row],[Forecast Budget]])</f>
        <v>1</v>
      </c>
      <c r="F12" s="10">
        <f>+tblListeDeTâches[[#This Row],[% effectué]]</f>
        <v>1</v>
      </c>
      <c r="G12" s="8"/>
    </row>
    <row r="13" spans="2:8" ht="18.75" customHeight="1" x14ac:dyDescent="0.2">
      <c r="B13" s="8" t="str">
        <f>+'[1]1. Budget'!$A$39</f>
        <v>4. Bureau local</v>
      </c>
      <c r="C13" s="27">
        <f>+'[1]1. Budget'!$E$46</f>
        <v>18000</v>
      </c>
      <c r="D13" s="25">
        <f>+'[1]1. Budget'!$I$46</f>
        <v>9000</v>
      </c>
      <c r="E13" s="10">
        <f>IF(tblListeDeTâches[[#This Row],[Spent]]=0,0%,+tblListeDeTâches[[#This Row],[Spent]]/tblListeDeTâches[[#This Row],[Forecast Budget]])</f>
        <v>0.5</v>
      </c>
      <c r="F13" s="10">
        <f>+tblListeDeTâches[[#This Row],[% effectué]]</f>
        <v>0.5</v>
      </c>
      <c r="G13" s="8"/>
    </row>
    <row r="14" spans="2:8" ht="18.75" customHeight="1" x14ac:dyDescent="0.2">
      <c r="B14" s="8" t="str">
        <f>+'[1]1. Budget'!$A$47</f>
        <v>5. Autres coûts, services 8</v>
      </c>
      <c r="C14" s="27">
        <f>+'[1]1. Budget'!$E$73</f>
        <v>332250</v>
      </c>
      <c r="D14" s="25">
        <f>+'[1]1. Budget'!$I$73</f>
        <v>147250</v>
      </c>
      <c r="E14" s="10">
        <f>IF(tblListeDeTâches[[#This Row],[Spent]]=0,0%,+tblListeDeTâches[[#This Row],[Spent]]/tblListeDeTâches[[#This Row],[Forecast Budget]])</f>
        <v>0.44319036869826939</v>
      </c>
      <c r="F14" s="10">
        <f>+tblListeDeTâches[[#This Row],[% effectué]]</f>
        <v>0.44319036869826939</v>
      </c>
      <c r="G14" s="8"/>
    </row>
    <row r="15" spans="2:8" ht="18.75" customHeight="1" x14ac:dyDescent="0.2">
      <c r="B15" s="8" t="str">
        <f>+'[1]1. Budget'!$A$74</f>
        <v>6. Autres</v>
      </c>
      <c r="C15" s="27">
        <f>+'[1]1. Budget'!$E$75</f>
        <v>0</v>
      </c>
      <c r="D15" s="25">
        <f>+'[1]1. Budget'!$I$75</f>
        <v>0</v>
      </c>
      <c r="E15" s="10">
        <f>IF(tblListeDeTâches[[#This Row],[Spent]]=0,0%,+tblListeDeTâches[[#This Row],[Spent]]/tblListeDeTâches[[#This Row],[Forecast Budget]])</f>
        <v>0</v>
      </c>
      <c r="F15" s="10">
        <f>+tblListeDeTâches[[#This Row],[% effectué]]</f>
        <v>0</v>
      </c>
      <c r="G15" s="8"/>
    </row>
    <row r="16" spans="2:8" ht="18.75" customHeight="1" x14ac:dyDescent="0.2">
      <c r="B16" s="17" t="str">
        <f>+'[1]1. Budget'!$A$76</f>
        <v>7.  Sous-total des coûts directs éligibles de l'action (1 à 6)</v>
      </c>
      <c r="C16" s="27">
        <f>+'[1]1. Budget'!$E$76</f>
        <v>1169912</v>
      </c>
      <c r="D16" s="25">
        <f>+'[1]1. Budget'!$I$76</f>
        <v>694606</v>
      </c>
      <c r="E16" s="10">
        <f>IF(tblListeDeTâches[[#This Row],[Spent]]=0,0%,+tblListeDeTâches[[#This Row],[Spent]]/tblListeDeTâches[[#This Row],[Forecast Budget]])</f>
        <v>0.59372499811951673</v>
      </c>
      <c r="F16" s="10">
        <f>+tblListeDeTâches[[#This Row],[% effectué]]</f>
        <v>0.59372499811951673</v>
      </c>
      <c r="G16" s="16"/>
    </row>
    <row r="17" spans="2:7" ht="24.75" customHeight="1" x14ac:dyDescent="0.2">
      <c r="B17" s="18" t="str">
        <f>+'[1]1. Budget'!$A$77</f>
        <v xml:space="preserve">8. Coûts administratifs (maximum 7 % de "7 total des coûts directs éligibles de l’action") </v>
      </c>
      <c r="C17" s="27">
        <f>+'[1]1. Budget'!$E$77</f>
        <v>81893.840000000011</v>
      </c>
      <c r="D17" s="25">
        <f>+'[1]1. Budget'!$I$77</f>
        <v>48622.420000000006</v>
      </c>
      <c r="E17" s="10">
        <f>IF(tblListeDeTâches[[#This Row],[Spent]]=0,0%,+tblListeDeTâches[[#This Row],[Spent]]/tblListeDeTâches[[#This Row],[Forecast Budget]])</f>
        <v>0.59372499811951662</v>
      </c>
      <c r="F17" s="10">
        <f>+tblListeDeTâches[[#This Row],[% effectué]]</f>
        <v>0.59372499811951662</v>
      </c>
      <c r="G17" s="8"/>
    </row>
    <row r="18" spans="2:7" ht="24.75" customHeight="1" x14ac:dyDescent="0.2">
      <c r="B18" s="18" t="str">
        <f>+'[1]1. Budget'!$A$78</f>
        <v xml:space="preserve">9. Total des coûts directs éligibles de l'action (7+8) </v>
      </c>
      <c r="C18" s="27">
        <f>+'[1]1. Budget'!$E$78</f>
        <v>1251805.8400000001</v>
      </c>
      <c r="D18" s="25">
        <f>+'[1]1. Budget'!$I$78</f>
        <v>743228.42</v>
      </c>
      <c r="E18" s="10">
        <f>IF(tblListeDeTâches[[#This Row],[Spent]]=0,0%,+tblListeDeTâches[[#This Row],[Spent]]/tblListeDeTâches[[#This Row],[Forecast Budget]])</f>
        <v>0.59372499811951662</v>
      </c>
      <c r="F18" s="10">
        <f>+tblListeDeTâches[[#This Row],[% effectué]]</f>
        <v>0.59372499811951662</v>
      </c>
      <c r="G18" s="8"/>
    </row>
    <row r="19" spans="2:7" ht="24" customHeight="1" x14ac:dyDescent="0.2">
      <c r="B19" s="18" t="str">
        <f>+'[1]1. Budget'!$A$79</f>
        <v xml:space="preserve">10 Provision pour imprévus (maximum 5 % de "7 total des coûts directs éligibles de l’action") </v>
      </c>
      <c r="C19" s="27">
        <f>+'[1]1. Budget'!$E$79</f>
        <v>58495.600000000006</v>
      </c>
      <c r="D19" s="25">
        <f>+'[1]1. Budget'!$I$79</f>
        <v>37161.421000000002</v>
      </c>
      <c r="E19" s="10">
        <f>IF(tblListeDeTâches[[#This Row],[Spent]]=0,0%,+tblListeDeTâches[[#This Row],[Spent]]/tblListeDeTâches[[#This Row],[Forecast Budget]])</f>
        <v>0.63528574798788284</v>
      </c>
      <c r="F19" s="10">
        <f>+tblListeDeTâches[[#This Row],[% effectué]]</f>
        <v>0.63528574798788284</v>
      </c>
      <c r="G19" s="8"/>
    </row>
    <row r="20" spans="2:7" ht="18.75" customHeight="1" x14ac:dyDescent="0.2">
      <c r="B20" s="8" t="str">
        <f>+'[1]1. Budget'!$A$80</f>
        <v>11. Total des coûts éligibles (9+10)</v>
      </c>
      <c r="C20" s="27">
        <f>+'[1]1. Budget'!$E$80</f>
        <v>1310301.4400000002</v>
      </c>
      <c r="D20" s="25">
        <f>+'[1]1. Budget'!$I$80</f>
        <v>780389.84100000001</v>
      </c>
      <c r="E20" s="10">
        <f>IF(tblListeDeTâches[[#This Row],[Spent]]=0,0%,+tblListeDeTâches[[#This Row],[Spent]]/tblListeDeTâches[[#This Row],[Forecast Budget]])</f>
        <v>0.59558038873864005</v>
      </c>
      <c r="F20" s="10">
        <f>+tblListeDeTâches[[#This Row],[% effectué]]</f>
        <v>0.59558038873864005</v>
      </c>
      <c r="G20" s="8"/>
    </row>
    <row r="21" spans="2:7" ht="18.75" customHeight="1" x14ac:dyDescent="0.2">
      <c r="B21" s="8" t="str">
        <f>+'[1]1. Budget'!$A$81</f>
        <v>12.  - Taxes11</v>
      </c>
      <c r="C21" s="27">
        <f>+'[1]1. Budget'!$E$81</f>
        <v>0</v>
      </c>
      <c r="D21" s="25">
        <f>+'[1]1. Budget'!$I$81</f>
        <v>0</v>
      </c>
      <c r="E21" s="10">
        <f>IF(tblListeDeTâches[[#This Row],[Spent]]=0,0%,+tblListeDeTâches[[#This Row],[Spent]]/tblListeDeTâches[[#This Row],[Forecast Budget]])</f>
        <v>0</v>
      </c>
      <c r="F21" s="10">
        <f>+tblListeDeTâches[[#This Row],[% effectué]]</f>
        <v>0</v>
      </c>
      <c r="G21" s="8"/>
    </row>
    <row r="22" spans="2:7" ht="18.75" customHeight="1" x14ac:dyDescent="0.2">
      <c r="B22" s="8" t="str">
        <f>+'[1]1. Budget'!$A$82</f>
        <v>12.  - Contributions en nature12</v>
      </c>
      <c r="C22" s="27">
        <f>+'[1]1. Budget'!$E$82</f>
        <v>0</v>
      </c>
      <c r="D22" s="25">
        <f>+'[1]1. Budget'!$I$82</f>
        <v>0</v>
      </c>
      <c r="E22" s="10">
        <f>IF(tblListeDeTâches[[#This Row],[Spent]]=0,0%,+tblListeDeTâches[[#This Row],[Spent]]/tblListeDeTâches[[#This Row],[Forecast Budget]])</f>
        <v>0</v>
      </c>
      <c r="F22" s="10">
        <f>+tblListeDeTâches[[#This Row],[% effectué]]</f>
        <v>0</v>
      </c>
      <c r="G22" s="8"/>
    </row>
    <row r="23" spans="2:7" ht="18.75" customHeight="1" x14ac:dyDescent="0.2">
      <c r="B23" s="19" t="str">
        <f>+'[1]1. Budget'!$A$83</f>
        <v>13. Total des coûts acceptés11 de l'Action (11+12)</v>
      </c>
      <c r="C23" s="28">
        <f>+'[1]1. Budget'!$E$83</f>
        <v>1310301.4400000002</v>
      </c>
      <c r="D23" s="26">
        <f>+'[1]1. Budget'!$I$83</f>
        <v>780389.84100000001</v>
      </c>
      <c r="E23" s="10">
        <f>IF(tblListeDeTâches[[#This Row],[Spent]]=0,0%,+tblListeDeTâches[[#This Row],[Spent]]/tblListeDeTâches[[#This Row],[Forecast Budget]])</f>
        <v>0.59558038873864005</v>
      </c>
      <c r="F23" s="22">
        <f>+tblListeDeTâches[[#This Row],[% effectué]]</f>
        <v>0.59558038873864005</v>
      </c>
      <c r="G23" s="19"/>
    </row>
    <row r="24" spans="2:7" ht="18.75" customHeight="1" x14ac:dyDescent="0.2">
      <c r="B24" s="23"/>
      <c r="C24" s="23"/>
      <c r="D24" s="23"/>
      <c r="E24" s="23"/>
      <c r="F24" s="23"/>
      <c r="G24" s="23"/>
    </row>
  </sheetData>
  <mergeCells count="1">
    <mergeCell ref="B8:C8"/>
  </mergeCells>
  <conditionalFormatting sqref="B10:G23">
    <cfRule type="expression" dxfId="13" priority="13">
      <formula>($C10&gt;=valHDébut)*($C10&lt;=valHFin)</formula>
    </cfRule>
  </conditionalFormatting>
  <conditionalFormatting sqref="F10:F23">
    <cfRule type="dataBar" priority="21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{D8A421BA-DDE3-4967-B9A3-45ACAB6CB0F5}</x14:id>
        </ext>
      </extLst>
    </cfRule>
  </conditionalFormatting>
  <dataValidations count="2">
    <dataValidation type="list" allowBlank="1" showInputMessage="1" sqref="G6">
      <formula1>SurlignageTâchesÀFaire</formula1>
    </dataValidation>
    <dataValidation type="list" allowBlank="1" sqref="E10:E23">
      <formula1>"0%,10%,20%,25%,30%,35%,40%,45%,50%,55%,60%,65%,70%,75%,80%,85%,90%,95%,100%"</formula1>
    </dataValidation>
  </dataValidations>
  <pageMargins left="0.7" right="0.7" top="0.75" bottom="0.75" header="0.3" footer="0.3"/>
  <pageSetup scale="80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8A421BA-DDE3-4967-B9A3-45ACAB6CB0F5}">
            <x14:dataBar minLength="0" maxLength="100" gradient="0">
              <x14:cfvo type="min"/>
              <x14:cfvo type="max"/>
              <x14:negativeFillColor rgb="FFFF0000"/>
              <x14:axisColor rgb="FF000000"/>
            </x14:dataBar>
          </x14:cfRule>
          <xm:sqref>F10:F23</xm:sqref>
        </x14:conditionalFormatting>
        <x14:conditionalFormatting xmlns:xm="http://schemas.microsoft.com/office/excel/2006/main">
          <x14:cfRule type="iconSet" priority="22" id="{2645DCD5-0397-4C10-8F80-F163C39C9F6D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E10:E23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H24"/>
  <sheetViews>
    <sheetView showGridLines="0" topLeftCell="B4" workbookViewId="0">
      <selection activeCell="B22" sqref="B22"/>
    </sheetView>
  </sheetViews>
  <sheetFormatPr baseColWidth="10" defaultColWidth="9.140625" defaultRowHeight="18.75" customHeight="1" x14ac:dyDescent="0.2"/>
  <cols>
    <col min="1" max="1" width="4" style="1" customWidth="1"/>
    <col min="2" max="2" width="52.5703125" style="1" customWidth="1"/>
    <col min="3" max="3" width="23.5703125" style="1" customWidth="1"/>
    <col min="4" max="4" width="23.140625" style="1" customWidth="1"/>
    <col min="5" max="5" width="14.42578125" style="1" bestFit="1" customWidth="1"/>
    <col min="6" max="6" width="16.28515625" style="1" customWidth="1"/>
    <col min="7" max="7" width="32.42578125" style="1" customWidth="1"/>
    <col min="8" max="8" width="4" style="1" customWidth="1"/>
    <col min="9" max="16384" width="9.140625" style="1"/>
  </cols>
  <sheetData>
    <row r="1" spans="2:8" ht="18.75" customHeight="1" x14ac:dyDescent="0.2">
      <c r="H1" s="1" t="s">
        <v>6</v>
      </c>
    </row>
    <row r="2" spans="2:8" ht="4.5" customHeight="1" x14ac:dyDescent="0.2">
      <c r="B2" s="3"/>
      <c r="C2" s="3"/>
      <c r="D2" s="3"/>
      <c r="E2" s="3"/>
      <c r="F2" s="3"/>
      <c r="G2" s="3"/>
      <c r="H2" s="1" t="s">
        <v>6</v>
      </c>
    </row>
    <row r="3" spans="2:8" ht="35.25" customHeight="1" x14ac:dyDescent="0.45">
      <c r="B3" s="11" t="s">
        <v>7</v>
      </c>
    </row>
    <row r="5" spans="2:8" ht="18.75" customHeight="1" x14ac:dyDescent="0.2">
      <c r="B5" s="5" t="s">
        <v>3</v>
      </c>
      <c r="E5" s="5" t="s">
        <v>4</v>
      </c>
      <c r="G5" s="4" t="s">
        <v>5</v>
      </c>
    </row>
    <row r="6" spans="2:8" s="2" customFormat="1" ht="19.5" customHeight="1" x14ac:dyDescent="0.2">
      <c r="B6" s="14"/>
      <c r="C6" s="6"/>
      <c r="D6" s="7"/>
      <c r="E6" s="13">
        <f ca="1">TODAY()+365</f>
        <v>43292</v>
      </c>
      <c r="F6" s="6"/>
      <c r="G6" s="12" t="s">
        <v>8</v>
      </c>
    </row>
    <row r="8" spans="2:8" s="2" customFormat="1" ht="24" customHeight="1" x14ac:dyDescent="0.2">
      <c r="B8" s="24" t="s">
        <v>15</v>
      </c>
      <c r="C8" s="24"/>
      <c r="D8" s="1"/>
      <c r="E8" s="1"/>
      <c r="F8" s="1"/>
      <c r="G8" s="1"/>
    </row>
    <row r="9" spans="2:8" ht="18.75" customHeight="1" x14ac:dyDescent="0.2">
      <c r="B9" s="8" t="s">
        <v>11</v>
      </c>
      <c r="C9" s="8" t="s">
        <v>9</v>
      </c>
      <c r="D9" s="9" t="s">
        <v>10</v>
      </c>
      <c r="E9" s="9" t="s">
        <v>0</v>
      </c>
      <c r="F9" s="8" t="s">
        <v>2</v>
      </c>
      <c r="G9" s="8" t="s">
        <v>1</v>
      </c>
      <c r="H9" s="1" t="s">
        <v>6</v>
      </c>
    </row>
    <row r="10" spans="2:8" ht="18.75" customHeight="1" x14ac:dyDescent="0.2">
      <c r="B10" s="8" t="str">
        <f>+'[1]1. Budget'!$A$3</f>
        <v>1. Ressources humaines</v>
      </c>
      <c r="C10" s="17">
        <f>+'[1]1. Budget'!$E$20</f>
        <v>615162</v>
      </c>
      <c r="D10" s="15">
        <f>+'[1]1. Budget'!$I$20</f>
        <v>381856</v>
      </c>
      <c r="E10" s="10">
        <f>IF(tblListeDeTâches3[[#This Row],[Spent]]=0,0%,+tblListeDeTâches3[[#This Row],[Spent]]/tblListeDeTâches3[[#This Row],[Forecast Budget]])</f>
        <v>0.62074055289500973</v>
      </c>
      <c r="F10" s="10">
        <f>+tblListeDeTâches3[[#This Row],[% effectué]]</f>
        <v>0.62074055289500973</v>
      </c>
      <c r="G10" s="8"/>
    </row>
    <row r="11" spans="2:8" ht="18.75" customHeight="1" x14ac:dyDescent="0.2">
      <c r="B11" s="8" t="str">
        <f>+'[1]1. Budget'!$A$21</f>
        <v>2.Voyages 6</v>
      </c>
      <c r="C11" s="17">
        <f>+'[1]1. Budget'!$E$28</f>
        <v>178500</v>
      </c>
      <c r="D11" s="15">
        <f>+'[1]1. Budget'!$I$28</f>
        <v>130500</v>
      </c>
      <c r="E11" s="10">
        <f>IF(tblListeDeTâches3[[#This Row],[Spent]]=0,0%,+tblListeDeTâches3[[#This Row],[Spent]]/tblListeDeTâches3[[#This Row],[Forecast Budget]])</f>
        <v>0.73109243697478987</v>
      </c>
      <c r="F11" s="10">
        <f>+tblListeDeTâches3[[#This Row],[% effectué]]</f>
        <v>0.73109243697478987</v>
      </c>
      <c r="G11" s="8"/>
    </row>
    <row r="12" spans="2:8" ht="18.75" customHeight="1" x14ac:dyDescent="0.2">
      <c r="B12" s="8" t="str">
        <f>+'[1]1. Budget'!$A$29</f>
        <v>3. Équipement et fournitures 7</v>
      </c>
      <c r="C12" s="17">
        <f>+'[1]1. Budget'!$E$38</f>
        <v>26000</v>
      </c>
      <c r="D12" s="15">
        <f>+'[1]1. Budget'!$I$38</f>
        <v>26000</v>
      </c>
      <c r="E12" s="10">
        <f>IF(tblListeDeTâches3[[#This Row],[Spent]]=0,0%,+tblListeDeTâches3[[#This Row],[Spent]]/tblListeDeTâches3[[#This Row],[Forecast Budget]])</f>
        <v>1</v>
      </c>
      <c r="F12" s="10">
        <f>+tblListeDeTâches3[[#This Row],[% effectué]]</f>
        <v>1</v>
      </c>
      <c r="G12" s="8"/>
    </row>
    <row r="13" spans="2:8" ht="18.75" customHeight="1" x14ac:dyDescent="0.2">
      <c r="B13" s="8" t="str">
        <f>+'[1]1. Budget'!$A$39</f>
        <v>4. Bureau local</v>
      </c>
      <c r="C13" s="17">
        <f>+'[1]1. Budget'!$E$46</f>
        <v>18000</v>
      </c>
      <c r="D13" s="15">
        <f>+'[1]1. Budget'!$I$46</f>
        <v>9000</v>
      </c>
      <c r="E13" s="10">
        <f>IF(tblListeDeTâches3[[#This Row],[Spent]]=0,0%,+tblListeDeTâches3[[#This Row],[Spent]]/tblListeDeTâches3[[#This Row],[Forecast Budget]])</f>
        <v>0.5</v>
      </c>
      <c r="F13" s="10">
        <f>+tblListeDeTâches3[[#This Row],[% effectué]]</f>
        <v>0.5</v>
      </c>
      <c r="G13" s="8"/>
    </row>
    <row r="14" spans="2:8" ht="18.75" customHeight="1" x14ac:dyDescent="0.2">
      <c r="B14" s="8" t="str">
        <f>+'[1]1. Budget'!$A$47</f>
        <v>5. Autres coûts, services 8</v>
      </c>
      <c r="C14" s="17">
        <f>+'[1]1. Budget'!$E$73</f>
        <v>332250</v>
      </c>
      <c r="D14" s="15">
        <f>+'[1]1. Budget'!$I$73</f>
        <v>147250</v>
      </c>
      <c r="E14" s="10">
        <f>IF(tblListeDeTâches3[[#This Row],[Spent]]=0,0%,+tblListeDeTâches3[[#This Row],[Spent]]/tblListeDeTâches3[[#This Row],[Forecast Budget]])</f>
        <v>0.44319036869826939</v>
      </c>
      <c r="F14" s="10">
        <f>+tblListeDeTâches3[[#This Row],[% effectué]]</f>
        <v>0.44319036869826939</v>
      </c>
      <c r="G14" s="8"/>
    </row>
    <row r="15" spans="2:8" ht="18.75" customHeight="1" x14ac:dyDescent="0.2">
      <c r="B15" s="8" t="str">
        <f>+'[1]1. Budget'!$A$74</f>
        <v>6. Autres</v>
      </c>
      <c r="C15" s="17">
        <f>+'[1]1. Budget'!$E$75</f>
        <v>0</v>
      </c>
      <c r="D15" s="15">
        <f>+'[1]1. Budget'!$I$75</f>
        <v>0</v>
      </c>
      <c r="E15" s="10">
        <f>IF(tblListeDeTâches3[[#This Row],[Spent]]=0,0%,+tblListeDeTâches3[[#This Row],[Spent]]/tblListeDeTâches3[[#This Row],[Forecast Budget]])</f>
        <v>0</v>
      </c>
      <c r="F15" s="10">
        <f>+tblListeDeTâches3[[#This Row],[% effectué]]</f>
        <v>0</v>
      </c>
      <c r="G15" s="8"/>
    </row>
    <row r="16" spans="2:8" ht="18.75" customHeight="1" x14ac:dyDescent="0.2">
      <c r="B16" s="17" t="str">
        <f>+'[1]1. Budget'!$A$76</f>
        <v>7.  Sous-total des coûts directs éligibles de l'action (1 à 6)</v>
      </c>
      <c r="C16" s="17">
        <f>+'[1]1. Budget'!$E$76</f>
        <v>1169912</v>
      </c>
      <c r="D16" s="15">
        <f>+'[1]1. Budget'!$I$76</f>
        <v>694606</v>
      </c>
      <c r="E16" s="10">
        <f>IF(tblListeDeTâches3[[#This Row],[Spent]]=0,0%,+tblListeDeTâches3[[#This Row],[Spent]]/tblListeDeTâches3[[#This Row],[Forecast Budget]])</f>
        <v>0.59372499811951673</v>
      </c>
      <c r="F16" s="10">
        <f>+tblListeDeTâches3[[#This Row],[% effectué]]</f>
        <v>0.59372499811951673</v>
      </c>
      <c r="G16" s="16"/>
    </row>
    <row r="17" spans="2:7" ht="24.75" customHeight="1" x14ac:dyDescent="0.2">
      <c r="B17" s="18" t="str">
        <f>+'[1]1. Budget'!$A$77</f>
        <v xml:space="preserve">8. Coûts administratifs (maximum 7 % de "7 total des coûts directs éligibles de l’action") </v>
      </c>
      <c r="C17" s="17">
        <f>+'[1]1. Budget'!$E$77</f>
        <v>81893.840000000011</v>
      </c>
      <c r="D17" s="15">
        <f>+'[1]1. Budget'!$I$77</f>
        <v>48622.420000000006</v>
      </c>
      <c r="E17" s="10">
        <f>IF(tblListeDeTâches3[[#This Row],[Spent]]=0,0%,+tblListeDeTâches3[[#This Row],[Spent]]/tblListeDeTâches3[[#This Row],[Forecast Budget]])</f>
        <v>0.59372499811951662</v>
      </c>
      <c r="F17" s="10">
        <f>+tblListeDeTâches3[[#This Row],[% effectué]]</f>
        <v>0.59372499811951662</v>
      </c>
      <c r="G17" s="8"/>
    </row>
    <row r="18" spans="2:7" ht="24.75" customHeight="1" x14ac:dyDescent="0.2">
      <c r="B18" s="18" t="str">
        <f>+'[1]1. Budget'!$A$78</f>
        <v xml:space="preserve">9. Total des coûts directs éligibles de l'action (7+8) </v>
      </c>
      <c r="C18" s="17">
        <f>+'[1]1. Budget'!$E$78</f>
        <v>1251805.8400000001</v>
      </c>
      <c r="D18" s="15">
        <f>+'[1]1. Budget'!$I$78</f>
        <v>743228.42</v>
      </c>
      <c r="E18" s="10">
        <f>IF(tblListeDeTâches3[[#This Row],[Spent]]=0,0%,+tblListeDeTâches3[[#This Row],[Spent]]/tblListeDeTâches3[[#This Row],[Forecast Budget]])</f>
        <v>0.59372499811951662</v>
      </c>
      <c r="F18" s="10">
        <f>+tblListeDeTâches3[[#This Row],[% effectué]]</f>
        <v>0.59372499811951662</v>
      </c>
      <c r="G18" s="8"/>
    </row>
    <row r="19" spans="2:7" ht="24" customHeight="1" x14ac:dyDescent="0.2">
      <c r="B19" s="18" t="str">
        <f>+'[1]1. Budget'!$A$79</f>
        <v xml:space="preserve">10 Provision pour imprévus (maximum 5 % de "7 total des coûts directs éligibles de l’action") </v>
      </c>
      <c r="C19" s="17">
        <f>+'[1]1. Budget'!$E$79</f>
        <v>58495.600000000006</v>
      </c>
      <c r="D19" s="15">
        <f>+'[1]1. Budget'!$I$79</f>
        <v>37161.421000000002</v>
      </c>
      <c r="E19" s="10">
        <f>IF(tblListeDeTâches3[[#This Row],[Spent]]=0,0%,+tblListeDeTâches3[[#This Row],[Spent]]/tblListeDeTâches3[[#This Row],[Forecast Budget]])</f>
        <v>0.63528574798788284</v>
      </c>
      <c r="F19" s="10">
        <f>+tblListeDeTâches3[[#This Row],[% effectué]]</f>
        <v>0.63528574798788284</v>
      </c>
      <c r="G19" s="8"/>
    </row>
    <row r="20" spans="2:7" ht="18.75" customHeight="1" x14ac:dyDescent="0.2">
      <c r="B20" s="8" t="str">
        <f>+'[1]1. Budget'!$A$80</f>
        <v>11. Total des coûts éligibles (9+10)</v>
      </c>
      <c r="C20" s="17">
        <f>+'[1]1. Budget'!$E$80</f>
        <v>1310301.4400000002</v>
      </c>
      <c r="D20" s="15">
        <f>+'[1]1. Budget'!$I$80</f>
        <v>780389.84100000001</v>
      </c>
      <c r="E20" s="10">
        <f>IF(tblListeDeTâches3[[#This Row],[Spent]]=0,0%,+tblListeDeTâches3[[#This Row],[Spent]]/tblListeDeTâches3[[#This Row],[Forecast Budget]])</f>
        <v>0.59558038873864005</v>
      </c>
      <c r="F20" s="10">
        <f>+tblListeDeTâches3[[#This Row],[% effectué]]</f>
        <v>0.59558038873864005</v>
      </c>
      <c r="G20" s="8"/>
    </row>
    <row r="21" spans="2:7" ht="18.75" customHeight="1" x14ac:dyDescent="0.2">
      <c r="B21" s="8" t="str">
        <f>+'[1]1. Budget'!$A$81</f>
        <v>12.  - Taxes11</v>
      </c>
      <c r="C21" s="17">
        <f>+'[1]1. Budget'!$E$81</f>
        <v>0</v>
      </c>
      <c r="D21" s="15">
        <f>+'[1]1. Budget'!$I$81</f>
        <v>0</v>
      </c>
      <c r="E21" s="10">
        <f>IF(tblListeDeTâches3[[#This Row],[Spent]]=0,0%,+tblListeDeTâches3[[#This Row],[Spent]]/tblListeDeTâches3[[#This Row],[Forecast Budget]])</f>
        <v>0</v>
      </c>
      <c r="F21" s="10">
        <f>+tblListeDeTâches3[[#This Row],[% effectué]]</f>
        <v>0</v>
      </c>
      <c r="G21" s="8"/>
    </row>
    <row r="22" spans="2:7" ht="18.75" customHeight="1" x14ac:dyDescent="0.2">
      <c r="B22" s="8" t="str">
        <f>+'[1]1. Budget'!$A$82</f>
        <v>12.  - Contributions en nature12</v>
      </c>
      <c r="C22" s="17">
        <f>+'[1]1. Budget'!$E$82</f>
        <v>0</v>
      </c>
      <c r="D22" s="15">
        <f>+'[1]1. Budget'!$I$82</f>
        <v>0</v>
      </c>
      <c r="E22" s="10">
        <f>IF(tblListeDeTâches3[[#This Row],[Spent]]=0,0%,+tblListeDeTâches3[[#This Row],[Spent]]/tblListeDeTâches3[[#This Row],[Forecast Budget]])</f>
        <v>0</v>
      </c>
      <c r="F22" s="10">
        <f>+tblListeDeTâches3[[#This Row],[% effectué]]</f>
        <v>0</v>
      </c>
      <c r="G22" s="8"/>
    </row>
    <row r="23" spans="2:7" ht="18.75" customHeight="1" x14ac:dyDescent="0.2">
      <c r="B23" s="19" t="str">
        <f>+'[1]1. Budget'!$A$83</f>
        <v>13. Total des coûts acceptés11 de l'Action (11+12)</v>
      </c>
      <c r="C23" s="20">
        <f>+'[1]1. Budget'!$E$83</f>
        <v>1310301.4400000002</v>
      </c>
      <c r="D23" s="21">
        <f>+'[1]1. Budget'!$I$83</f>
        <v>780389.84100000001</v>
      </c>
      <c r="E23" s="10">
        <f>IF(tblListeDeTâches3[[#This Row],[Spent]]=0,0%,+tblListeDeTâches3[[#This Row],[Spent]]/tblListeDeTâches3[[#This Row],[Forecast Budget]])</f>
        <v>0.59558038873864005</v>
      </c>
      <c r="F23" s="22">
        <f>+tblListeDeTâches3[[#This Row],[% effectué]]</f>
        <v>0.59558038873864005</v>
      </c>
      <c r="G23" s="19"/>
    </row>
    <row r="24" spans="2:7" ht="18.75" customHeight="1" x14ac:dyDescent="0.2">
      <c r="B24" s="23"/>
      <c r="C24" s="23"/>
      <c r="D24" s="23"/>
      <c r="E24" s="23"/>
      <c r="F24" s="23"/>
      <c r="G24" s="23"/>
    </row>
  </sheetData>
  <mergeCells count="1">
    <mergeCell ref="B8:C8"/>
  </mergeCells>
  <conditionalFormatting sqref="B10:G23">
    <cfRule type="expression" dxfId="12" priority="1">
      <formula>($C10&gt;=valHDébut)*($C10&lt;=valHFin)</formula>
    </cfRule>
  </conditionalFormatting>
  <conditionalFormatting sqref="F10:F23">
    <cfRule type="dataBar" priority="2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{AC0B48A1-B67D-4052-B042-010D094C445A}</x14:id>
        </ext>
      </extLst>
    </cfRule>
  </conditionalFormatting>
  <dataValidations count="2">
    <dataValidation type="list" allowBlank="1" sqref="E10:E23">
      <formula1>"0%,10%,20%,25%,30%,35%,40%,45%,50%,55%,60%,65%,70%,75%,80%,85%,90%,95%,100%"</formula1>
    </dataValidation>
    <dataValidation type="list" allowBlank="1" showInputMessage="1" sqref="G6">
      <formula1>SurlignageTâchesÀFaire</formula1>
    </dataValidation>
  </dataValidations>
  <pageMargins left="0.7" right="0.7" top="0.75" bottom="0.75" header="0.3" footer="0.3"/>
  <pageSetup scale="80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C0B48A1-B67D-4052-B042-010D094C445A}">
            <x14:dataBar minLength="0" maxLength="100" gradient="0">
              <x14:cfvo type="min"/>
              <x14:cfvo type="max"/>
              <x14:negativeFillColor rgb="FFFF0000"/>
              <x14:axisColor rgb="FF000000"/>
            </x14:dataBar>
          </x14:cfRule>
          <xm:sqref>F10:F23</xm:sqref>
        </x14:conditionalFormatting>
        <x14:conditionalFormatting xmlns:xm="http://schemas.microsoft.com/office/excel/2006/main">
          <x14:cfRule type="iconSet" priority="3" id="{AC290246-C421-441B-9D80-63D34FFA96E8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E10:E23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H24"/>
  <sheetViews>
    <sheetView showGridLines="0" topLeftCell="A4" workbookViewId="0">
      <selection activeCell="F13" sqref="F13"/>
    </sheetView>
  </sheetViews>
  <sheetFormatPr baseColWidth="10" defaultColWidth="9.140625" defaultRowHeight="18.75" customHeight="1" x14ac:dyDescent="0.2"/>
  <cols>
    <col min="1" max="1" width="4" style="1" customWidth="1"/>
    <col min="2" max="2" width="52.5703125" style="1" customWidth="1"/>
    <col min="3" max="3" width="23.5703125" style="1" customWidth="1"/>
    <col min="4" max="4" width="23.140625" style="1" customWidth="1"/>
    <col min="5" max="5" width="14.42578125" style="1" bestFit="1" customWidth="1"/>
    <col min="6" max="6" width="21.140625" style="1" customWidth="1"/>
    <col min="7" max="7" width="32.42578125" style="1" customWidth="1"/>
    <col min="8" max="8" width="4" style="1" customWidth="1"/>
    <col min="9" max="16384" width="9.140625" style="1"/>
  </cols>
  <sheetData>
    <row r="1" spans="2:8" ht="18.75" customHeight="1" x14ac:dyDescent="0.2">
      <c r="H1" s="1" t="s">
        <v>6</v>
      </c>
    </row>
    <row r="2" spans="2:8" ht="4.5" customHeight="1" x14ac:dyDescent="0.2">
      <c r="B2" s="3"/>
      <c r="C2" s="3"/>
      <c r="D2" s="3"/>
      <c r="E2" s="3"/>
      <c r="F2" s="3"/>
      <c r="G2" s="3"/>
      <c r="H2" s="1" t="s">
        <v>6</v>
      </c>
    </row>
    <row r="3" spans="2:8" ht="35.25" customHeight="1" x14ac:dyDescent="0.45">
      <c r="B3" s="11" t="s">
        <v>7</v>
      </c>
    </row>
    <row r="5" spans="2:8" ht="18.75" customHeight="1" x14ac:dyDescent="0.2">
      <c r="B5" s="5" t="s">
        <v>3</v>
      </c>
      <c r="E5" s="5" t="s">
        <v>4</v>
      </c>
      <c r="G5" s="4" t="s">
        <v>5</v>
      </c>
    </row>
    <row r="6" spans="2:8" s="2" customFormat="1" ht="19.5" customHeight="1" x14ac:dyDescent="0.2">
      <c r="B6" s="14"/>
      <c r="C6" s="6"/>
      <c r="D6" s="7"/>
      <c r="E6" s="13">
        <f ca="1">TODAY()+365</f>
        <v>43292</v>
      </c>
      <c r="F6" s="6"/>
      <c r="G6" s="12" t="s">
        <v>8</v>
      </c>
    </row>
    <row r="8" spans="2:8" s="2" customFormat="1" ht="24" customHeight="1" x14ac:dyDescent="0.2">
      <c r="B8" s="24" t="s">
        <v>14</v>
      </c>
      <c r="C8" s="24"/>
      <c r="D8" s="1"/>
      <c r="E8" s="1"/>
      <c r="F8" s="1"/>
      <c r="G8" s="1"/>
    </row>
    <row r="9" spans="2:8" ht="18.75" customHeight="1" x14ac:dyDescent="0.2">
      <c r="B9" s="8" t="s">
        <v>11</v>
      </c>
      <c r="C9" s="8" t="s">
        <v>9</v>
      </c>
      <c r="D9" s="9" t="s">
        <v>10</v>
      </c>
      <c r="E9" s="9" t="s">
        <v>0</v>
      </c>
      <c r="F9" s="8" t="s">
        <v>2</v>
      </c>
      <c r="G9" s="8" t="s">
        <v>1</v>
      </c>
      <c r="H9" s="1" t="s">
        <v>6</v>
      </c>
    </row>
    <row r="10" spans="2:8" ht="18.75" customHeight="1" x14ac:dyDescent="0.2">
      <c r="B10" s="8" t="str">
        <f>+'[1]1. Budget'!$A$3</f>
        <v>1. Ressources humaines</v>
      </c>
      <c r="C10" s="27">
        <f>+[2]FR8!$E$104</f>
        <v>4371170</v>
      </c>
      <c r="D10" s="25">
        <f>+[2]FR8!$W$104</f>
        <v>1293731.906424307</v>
      </c>
      <c r="E10" s="10">
        <f>IF(tblListeDeTâches34[[#This Row],[Spent]]=0,0%,+tblListeDeTâches34[[#This Row],[Spent]]/tblListeDeTâches34[[#This Row],[Forecast Budget]])</f>
        <v>0.29596924997753621</v>
      </c>
      <c r="F10" s="10">
        <f>+tblListeDeTâches34[[#This Row],[% effectué]]</f>
        <v>0.29596924997753621</v>
      </c>
      <c r="G10" s="8"/>
    </row>
    <row r="11" spans="2:8" ht="18.75" customHeight="1" x14ac:dyDescent="0.2">
      <c r="B11" s="8" t="str">
        <f>+'[1]1. Budget'!$A$21</f>
        <v>2.Voyages 6</v>
      </c>
      <c r="C11" s="27">
        <f>+[2]FR8!$E$174</f>
        <v>582480</v>
      </c>
      <c r="D11" s="25">
        <f>+[2]FR8!$W$174</f>
        <v>71628.319350955804</v>
      </c>
      <c r="E11" s="10">
        <f>IF(tblListeDeTâches34[[#This Row],[Spent]]=0,0%,+tblListeDeTâches34[[#This Row],[Spent]]/tblListeDeTâches34[[#This Row],[Forecast Budget]])</f>
        <v>0.12297129403748765</v>
      </c>
      <c r="F11" s="10">
        <f>+tblListeDeTâches34[[#This Row],[% effectué]]</f>
        <v>0.12297129403748765</v>
      </c>
      <c r="G11" s="8"/>
    </row>
    <row r="12" spans="2:8" ht="18.75" customHeight="1" x14ac:dyDescent="0.2">
      <c r="B12" s="8" t="str">
        <f>+'[1]1. Budget'!$A$29</f>
        <v>3. Équipement et fournitures 7</v>
      </c>
      <c r="C12" s="27">
        <f>+[2]FR8!$E$195</f>
        <v>1271575</v>
      </c>
      <c r="D12" s="25">
        <f>+[2]FR8!$W$195</f>
        <v>45540.695144165817</v>
      </c>
      <c r="E12" s="10">
        <f>IF(tblListeDeTâches34[[#This Row],[Spent]]=0,0%,+tblListeDeTâches34[[#This Row],[Spent]]/tblListeDeTâches34[[#This Row],[Forecast Budget]])</f>
        <v>3.5814399578605917E-2</v>
      </c>
      <c r="F12" s="10">
        <f>+tblListeDeTâches34[[#This Row],[% effectué]]</f>
        <v>3.5814399578605917E-2</v>
      </c>
      <c r="G12" s="8"/>
    </row>
    <row r="13" spans="2:8" ht="18.75" customHeight="1" x14ac:dyDescent="0.2">
      <c r="B13" s="8" t="str">
        <f>+'[1]1. Budget'!$A$39</f>
        <v>4. Bureau local</v>
      </c>
      <c r="C13" s="27">
        <f>+[2]FR8!$E$227</f>
        <v>136800</v>
      </c>
      <c r="D13" s="25">
        <f>+[2]FR8!$W$227</f>
        <v>58570.802693696358</v>
      </c>
      <c r="E13" s="10">
        <f>IF(tblListeDeTâches34[[#This Row],[Spent]]=0,0%,+tblListeDeTâches34[[#This Row],[Spent]]/tblListeDeTâches34[[#This Row],[Forecast Budget]])</f>
        <v>0.42814914249778041</v>
      </c>
      <c r="F13" s="10">
        <f>+tblListeDeTâches34[[#This Row],[% effectué]]</f>
        <v>0.42814914249778041</v>
      </c>
      <c r="G13" s="8"/>
    </row>
    <row r="14" spans="2:8" ht="18.75" customHeight="1" x14ac:dyDescent="0.2">
      <c r="B14" s="8" t="str">
        <f>+'[1]1. Budget'!$A$47</f>
        <v>5. Autres coûts, services 8</v>
      </c>
      <c r="C14" s="27">
        <f>+[2]FR8!$E$294</f>
        <v>1690975</v>
      </c>
      <c r="D14" s="25">
        <f>+[2]FR8!$W$294</f>
        <v>159770.16911227643</v>
      </c>
      <c r="E14" s="10">
        <f>IF(tblListeDeTâches34[[#This Row],[Spent]]=0,0%,+tblListeDeTâches34[[#This Row],[Spent]]/tblListeDeTâches34[[#This Row],[Forecast Budget]])</f>
        <v>9.4484051575142405E-2</v>
      </c>
      <c r="F14" s="10">
        <f>+tblListeDeTâches34[[#This Row],[% effectué]]</f>
        <v>9.4484051575142405E-2</v>
      </c>
      <c r="G14" s="8"/>
    </row>
    <row r="15" spans="2:8" ht="18.75" customHeight="1" x14ac:dyDescent="0.2">
      <c r="B15" s="8" t="str">
        <f>+'[1]1. Budget'!$A$74</f>
        <v>6. Autres</v>
      </c>
      <c r="C15" s="27">
        <f>+[2]FR8!$E$296</f>
        <v>0</v>
      </c>
      <c r="D15" s="25">
        <v>0</v>
      </c>
      <c r="E15" s="10">
        <f>IF(tblListeDeTâches34[[#This Row],[Spent]]=0,0%,+tblListeDeTâches34[[#This Row],[Spent]]/tblListeDeTâches34[[#This Row],[Forecast Budget]])</f>
        <v>0</v>
      </c>
      <c r="F15" s="10">
        <f>+tblListeDeTâches34[[#This Row],[% effectué]]</f>
        <v>0</v>
      </c>
      <c r="G15" s="8"/>
    </row>
    <row r="16" spans="2:8" ht="18.75" customHeight="1" x14ac:dyDescent="0.2">
      <c r="B16" s="17" t="str">
        <f>+'[1]1. Budget'!$A$76</f>
        <v>7.  Sous-total des coûts directs éligibles de l'action (1 à 6)</v>
      </c>
      <c r="C16" s="27">
        <f>+[2]FR8!$E$297</f>
        <v>8053000</v>
      </c>
      <c r="D16" s="25">
        <f>+[2]FR8!$W$297</f>
        <v>1557613.5733744458</v>
      </c>
      <c r="E16" s="10">
        <f>IF(tblListeDeTâches34[[#This Row],[Spent]]=0,0%,+tblListeDeTâches34[[#This Row],[Spent]]/tblListeDeTâches34[[#This Row],[Forecast Budget]])</f>
        <v>0.1934202872686509</v>
      </c>
      <c r="F16" s="10">
        <f>+tblListeDeTâches34[[#This Row],[% effectué]]</f>
        <v>0.1934202872686509</v>
      </c>
      <c r="G16" s="16"/>
    </row>
    <row r="17" spans="2:7" ht="24.75" customHeight="1" x14ac:dyDescent="0.2">
      <c r="B17" s="18" t="str">
        <f>+'[1]1. Budget'!$A$77</f>
        <v xml:space="preserve">8. Coûts administratifs (maximum 7 % de "7 total des coûts directs éligibles de l’action") </v>
      </c>
      <c r="C17" s="27">
        <f>+[2]FR8!$E$298</f>
        <v>563710</v>
      </c>
      <c r="D17" s="25">
        <f>+[2]FR8!$W$298</f>
        <v>109032.95013621122</v>
      </c>
      <c r="E17" s="10">
        <f>IF(tblListeDeTâches34[[#This Row],[Spent]]=0,0%,+tblListeDeTâches34[[#This Row],[Spent]]/tblListeDeTâches34[[#This Row],[Forecast Budget]])</f>
        <v>0.19342028726865093</v>
      </c>
      <c r="F17" s="10">
        <f>+tblListeDeTâches34[[#This Row],[% effectué]]</f>
        <v>0.19342028726865093</v>
      </c>
      <c r="G17" s="8"/>
    </row>
    <row r="18" spans="2:7" ht="24.75" customHeight="1" x14ac:dyDescent="0.2">
      <c r="B18" s="18" t="str">
        <f>+'[1]1. Budget'!$A$78</f>
        <v xml:space="preserve">9. Total des coûts directs éligibles de l'action (7+8) </v>
      </c>
      <c r="C18" s="27">
        <f>+[2]FR8!$E$299</f>
        <v>8616710</v>
      </c>
      <c r="D18" s="25">
        <f>+[2]FR8!$W$299</f>
        <v>1666646.523510657</v>
      </c>
      <c r="E18" s="10">
        <f>IF(tblListeDeTâches34[[#This Row],[Spent]]=0,0%,+tblListeDeTâches34[[#This Row],[Spent]]/tblListeDeTâches34[[#This Row],[Forecast Budget]])</f>
        <v>0.1934202872686509</v>
      </c>
      <c r="F18" s="10">
        <f>+tblListeDeTâches34[[#This Row],[% effectué]]</f>
        <v>0.1934202872686509</v>
      </c>
      <c r="G18" s="8"/>
    </row>
    <row r="19" spans="2:7" ht="24" customHeight="1" x14ac:dyDescent="0.2">
      <c r="B19" s="18" t="str">
        <f>+'[1]1. Budget'!$A$79</f>
        <v xml:space="preserve">10 Provision pour imprévus (maximum 5 % de "7 total des coûts directs éligibles de l’action") </v>
      </c>
      <c r="C19" s="27">
        <f>+[2]FR8!$E$300</f>
        <v>430835.5</v>
      </c>
      <c r="D19" s="25">
        <v>0</v>
      </c>
      <c r="E19" s="10">
        <f>IF(tblListeDeTâches34[[#This Row],[Spent]]=0,0%,+tblListeDeTâches34[[#This Row],[Spent]]/tblListeDeTâches34[[#This Row],[Forecast Budget]])</f>
        <v>0</v>
      </c>
      <c r="F19" s="10">
        <f>+tblListeDeTâches34[[#This Row],[% effectué]]</f>
        <v>0</v>
      </c>
      <c r="G19" s="8"/>
    </row>
    <row r="20" spans="2:7" ht="18.75" customHeight="1" x14ac:dyDescent="0.2">
      <c r="B20" s="8" t="str">
        <f>+'[1]1. Budget'!$A$80</f>
        <v>11. Total des coûts éligibles (9+10)</v>
      </c>
      <c r="C20" s="27">
        <f>+[2]FR8!$E$301</f>
        <v>9047545.5</v>
      </c>
      <c r="D20" s="25">
        <f>+D18+D19</f>
        <v>1666646.523510657</v>
      </c>
      <c r="E20" s="10">
        <f>IF(tblListeDeTâches34[[#This Row],[Spent]]=0,0%,+tblListeDeTâches34[[#This Row],[Spent]]/tblListeDeTâches34[[#This Row],[Forecast Budget]])</f>
        <v>0.18420979739871515</v>
      </c>
      <c r="F20" s="10">
        <f>+tblListeDeTâches34[[#This Row],[% effectué]]</f>
        <v>0.18420979739871515</v>
      </c>
      <c r="G20" s="8"/>
    </row>
    <row r="21" spans="2:7" ht="18.75" customHeight="1" x14ac:dyDescent="0.2">
      <c r="B21" s="8" t="str">
        <f>+'[1]1. Budget'!$A$81</f>
        <v>12.  - Taxes11</v>
      </c>
      <c r="C21" s="27">
        <f>+[2]FR8!$E$302</f>
        <v>0</v>
      </c>
      <c r="D21" s="25">
        <f>+[2]FR8!$W$302</f>
        <v>0</v>
      </c>
      <c r="E21" s="10">
        <f>IF(tblListeDeTâches34[[#This Row],[Spent]]=0,0%,+tblListeDeTâches34[[#This Row],[Spent]]/tblListeDeTâches34[[#This Row],[Forecast Budget]])</f>
        <v>0</v>
      </c>
      <c r="F21" s="10">
        <f>+tblListeDeTâches34[[#This Row],[% effectué]]</f>
        <v>0</v>
      </c>
      <c r="G21" s="8"/>
    </row>
    <row r="22" spans="2:7" ht="18.75" customHeight="1" x14ac:dyDescent="0.2">
      <c r="B22" s="8" t="str">
        <f>+'[1]1. Budget'!$A$82</f>
        <v>12.  - Contributions en nature12</v>
      </c>
      <c r="C22" s="27">
        <v>0</v>
      </c>
      <c r="D22" s="25">
        <v>0</v>
      </c>
      <c r="E22" s="10">
        <f>IF(tblListeDeTâches34[[#This Row],[Spent]]=0,0%,+tblListeDeTâches34[[#This Row],[Spent]]/tblListeDeTâches34[[#This Row],[Forecast Budget]])</f>
        <v>0</v>
      </c>
      <c r="F22" s="10">
        <f>+tblListeDeTâches34[[#This Row],[% effectué]]</f>
        <v>0</v>
      </c>
      <c r="G22" s="8"/>
    </row>
    <row r="23" spans="2:7" ht="18.75" customHeight="1" x14ac:dyDescent="0.2">
      <c r="B23" s="19" t="str">
        <f>+'[1]1. Budget'!$A$83</f>
        <v>13. Total des coûts acceptés11 de l'Action (11+12)</v>
      </c>
      <c r="C23" s="28">
        <f>+C20+C21+C22</f>
        <v>9047545.5</v>
      </c>
      <c r="D23" s="26">
        <f>+D20+D21+D22</f>
        <v>1666646.523510657</v>
      </c>
      <c r="E23" s="10">
        <f>IF(tblListeDeTâches34[[#This Row],[Spent]]=0,0%,+tblListeDeTâches34[[#This Row],[Spent]]/tblListeDeTâches34[[#This Row],[Forecast Budget]])</f>
        <v>0.18420979739871515</v>
      </c>
      <c r="F23" s="22">
        <f>+tblListeDeTâches34[[#This Row],[% effectué]]</f>
        <v>0.18420979739871515</v>
      </c>
      <c r="G23" s="19"/>
    </row>
    <row r="24" spans="2:7" ht="18.75" customHeight="1" x14ac:dyDescent="0.2">
      <c r="B24" s="23"/>
      <c r="C24" s="23"/>
      <c r="D24" s="23"/>
      <c r="E24" s="23"/>
      <c r="F24" s="23"/>
      <c r="G24" s="23"/>
    </row>
  </sheetData>
  <mergeCells count="1">
    <mergeCell ref="B8:C8"/>
  </mergeCells>
  <conditionalFormatting sqref="B10:G23">
    <cfRule type="expression" dxfId="10" priority="1">
      <formula>($C10&gt;=valHDébut)*($C10&lt;=valHFin)</formula>
    </cfRule>
  </conditionalFormatting>
  <conditionalFormatting sqref="F10:F23">
    <cfRule type="dataBar" priority="2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{67AE029D-0B42-4876-A3B9-BBAE25409E9E}</x14:id>
        </ext>
      </extLst>
    </cfRule>
  </conditionalFormatting>
  <dataValidations count="2">
    <dataValidation type="list" allowBlank="1" showInputMessage="1" sqref="G6">
      <formula1>SurlignageTâchesÀFaire</formula1>
    </dataValidation>
    <dataValidation type="list" allowBlank="1" sqref="E10:E23">
      <formula1>"0%,10%,20%,25%,30%,35%,40%,45%,50%,55%,60%,65%,70%,75%,80%,85%,90%,95%,100%"</formula1>
    </dataValidation>
  </dataValidations>
  <pageMargins left="0.7" right="0.7" top="0.75" bottom="0.75" header="0.3" footer="0.3"/>
  <pageSetup scale="80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AE029D-0B42-4876-A3B9-BBAE25409E9E}">
            <x14:dataBar minLength="0" maxLength="100" gradient="0">
              <x14:cfvo type="min"/>
              <x14:cfvo type="max"/>
              <x14:negativeFillColor rgb="FFFF0000"/>
              <x14:axisColor rgb="FF000000"/>
            </x14:dataBar>
          </x14:cfRule>
          <xm:sqref>F10:F23</xm:sqref>
        </x14:conditionalFormatting>
        <x14:conditionalFormatting xmlns:xm="http://schemas.microsoft.com/office/excel/2006/main">
          <x14:cfRule type="iconSet" priority="3" id="{5B59761C-2E16-426E-AB4F-93D1A31F9391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E10:E23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H24"/>
  <sheetViews>
    <sheetView showGridLines="0" topLeftCell="B4" workbookViewId="0">
      <selection activeCell="G7" sqref="G7"/>
    </sheetView>
  </sheetViews>
  <sheetFormatPr baseColWidth="10" defaultColWidth="9.140625" defaultRowHeight="18.75" customHeight="1" x14ac:dyDescent="0.2"/>
  <cols>
    <col min="1" max="1" width="4" style="1" customWidth="1"/>
    <col min="2" max="2" width="52.5703125" style="1" customWidth="1"/>
    <col min="3" max="3" width="23.5703125" style="1" customWidth="1"/>
    <col min="4" max="4" width="23.140625" style="1" customWidth="1"/>
    <col min="5" max="5" width="14.42578125" style="1" bestFit="1" customWidth="1"/>
    <col min="6" max="6" width="16.28515625" style="1" customWidth="1"/>
    <col min="7" max="7" width="32.42578125" style="1" customWidth="1"/>
    <col min="8" max="8" width="4" style="1" customWidth="1"/>
    <col min="9" max="16384" width="9.140625" style="1"/>
  </cols>
  <sheetData>
    <row r="1" spans="2:8" ht="18.75" customHeight="1" x14ac:dyDescent="0.2">
      <c r="H1" s="1" t="s">
        <v>6</v>
      </c>
    </row>
    <row r="2" spans="2:8" ht="4.5" customHeight="1" x14ac:dyDescent="0.2">
      <c r="B2" s="3"/>
      <c r="C2" s="3"/>
      <c r="D2" s="3"/>
      <c r="E2" s="3"/>
      <c r="F2" s="3"/>
      <c r="G2" s="3"/>
      <c r="H2" s="1" t="s">
        <v>6</v>
      </c>
    </row>
    <row r="3" spans="2:8" ht="35.25" customHeight="1" x14ac:dyDescent="0.45">
      <c r="B3" s="11" t="s">
        <v>7</v>
      </c>
    </row>
    <row r="5" spans="2:8" ht="18.75" customHeight="1" x14ac:dyDescent="0.2">
      <c r="B5" s="5" t="s">
        <v>3</v>
      </c>
      <c r="E5" s="5" t="s">
        <v>4</v>
      </c>
      <c r="G5" s="4" t="s">
        <v>5</v>
      </c>
    </row>
    <row r="6" spans="2:8" s="2" customFormat="1" ht="19.5" customHeight="1" x14ac:dyDescent="0.2">
      <c r="B6" s="14"/>
      <c r="C6" s="6"/>
      <c r="D6" s="7"/>
      <c r="E6" s="13">
        <f ca="1">TODAY()+365</f>
        <v>43292</v>
      </c>
      <c r="F6" s="6"/>
      <c r="G6" s="12" t="s">
        <v>8</v>
      </c>
    </row>
    <row r="8" spans="2:8" s="2" customFormat="1" ht="24" customHeight="1" x14ac:dyDescent="0.2">
      <c r="B8" s="24" t="s">
        <v>13</v>
      </c>
      <c r="C8" s="24"/>
      <c r="D8" s="1"/>
      <c r="E8" s="1"/>
      <c r="F8" s="1"/>
      <c r="G8" s="1"/>
    </row>
    <row r="9" spans="2:8" ht="18.75" customHeight="1" x14ac:dyDescent="0.2">
      <c r="B9" s="8" t="s">
        <v>11</v>
      </c>
      <c r="C9" s="8" t="s">
        <v>9</v>
      </c>
      <c r="D9" s="9" t="s">
        <v>10</v>
      </c>
      <c r="E9" s="9" t="s">
        <v>0</v>
      </c>
      <c r="F9" s="8" t="s">
        <v>2</v>
      </c>
      <c r="G9" s="8" t="s">
        <v>1</v>
      </c>
      <c r="H9" s="1" t="s">
        <v>6</v>
      </c>
    </row>
    <row r="10" spans="2:8" ht="18.75" customHeight="1" x14ac:dyDescent="0.2">
      <c r="B10" s="8" t="str">
        <f>+'[1]1. Budget'!$A$3</f>
        <v>1. Ressources humaines</v>
      </c>
      <c r="C10" s="17">
        <f>+'[1]1. Budget'!$E$20</f>
        <v>615162</v>
      </c>
      <c r="D10" s="15">
        <f>+'[1]1. Budget'!$I$20</f>
        <v>381856</v>
      </c>
      <c r="E10" s="10">
        <f>IF(tblListeDeTâches345[[#This Row],[Spent]]=0,0%,+tblListeDeTâches345[[#This Row],[Spent]]/tblListeDeTâches345[[#This Row],[Forecast Budget]])</f>
        <v>0.62074055289500973</v>
      </c>
      <c r="F10" s="10">
        <f>+tblListeDeTâches345[[#This Row],[% effectué]]</f>
        <v>0.62074055289500973</v>
      </c>
      <c r="G10" s="8"/>
    </row>
    <row r="11" spans="2:8" ht="18.75" customHeight="1" x14ac:dyDescent="0.2">
      <c r="B11" s="8" t="str">
        <f>+'[1]1. Budget'!$A$21</f>
        <v>2.Voyages 6</v>
      </c>
      <c r="C11" s="17">
        <f>+'[1]1. Budget'!$E$28</f>
        <v>178500</v>
      </c>
      <c r="D11" s="15">
        <f>+'[1]1. Budget'!$I$28</f>
        <v>130500</v>
      </c>
      <c r="E11" s="10">
        <f>IF(tblListeDeTâches345[[#This Row],[Spent]]=0,0%,+tblListeDeTâches345[[#This Row],[Spent]]/tblListeDeTâches345[[#This Row],[Forecast Budget]])</f>
        <v>0.73109243697478987</v>
      </c>
      <c r="F11" s="10">
        <f>+tblListeDeTâches345[[#This Row],[% effectué]]</f>
        <v>0.73109243697478987</v>
      </c>
      <c r="G11" s="8"/>
    </row>
    <row r="12" spans="2:8" ht="18.75" customHeight="1" x14ac:dyDescent="0.2">
      <c r="B12" s="8" t="str">
        <f>+'[1]1. Budget'!$A$29</f>
        <v>3. Équipement et fournitures 7</v>
      </c>
      <c r="C12" s="17">
        <f>+'[1]1. Budget'!$E$38</f>
        <v>26000</v>
      </c>
      <c r="D12" s="15">
        <f>+'[1]1. Budget'!$I$38</f>
        <v>26000</v>
      </c>
      <c r="E12" s="10">
        <f>IF(tblListeDeTâches345[[#This Row],[Spent]]=0,0%,+tblListeDeTâches345[[#This Row],[Spent]]/tblListeDeTâches345[[#This Row],[Forecast Budget]])</f>
        <v>1</v>
      </c>
      <c r="F12" s="10">
        <f>+tblListeDeTâches345[[#This Row],[% effectué]]</f>
        <v>1</v>
      </c>
      <c r="G12" s="8"/>
    </row>
    <row r="13" spans="2:8" ht="18.75" customHeight="1" x14ac:dyDescent="0.2">
      <c r="B13" s="8" t="str">
        <f>+'[1]1. Budget'!$A$39</f>
        <v>4. Bureau local</v>
      </c>
      <c r="C13" s="17">
        <f>+'[1]1. Budget'!$E$46</f>
        <v>18000</v>
      </c>
      <c r="D13" s="15">
        <f>+'[1]1. Budget'!$I$46</f>
        <v>9000</v>
      </c>
      <c r="E13" s="10">
        <f>IF(tblListeDeTâches345[[#This Row],[Spent]]=0,0%,+tblListeDeTâches345[[#This Row],[Spent]]/tblListeDeTâches345[[#This Row],[Forecast Budget]])</f>
        <v>0.5</v>
      </c>
      <c r="F13" s="10">
        <f>+tblListeDeTâches345[[#This Row],[% effectué]]</f>
        <v>0.5</v>
      </c>
      <c r="G13" s="8"/>
    </row>
    <row r="14" spans="2:8" ht="18.75" customHeight="1" x14ac:dyDescent="0.2">
      <c r="B14" s="8" t="str">
        <f>+'[1]1. Budget'!$A$47</f>
        <v>5. Autres coûts, services 8</v>
      </c>
      <c r="C14" s="17">
        <f>+'[1]1. Budget'!$E$73</f>
        <v>332250</v>
      </c>
      <c r="D14" s="15">
        <f>+'[1]1. Budget'!$I$73</f>
        <v>147250</v>
      </c>
      <c r="E14" s="10">
        <f>IF(tblListeDeTâches345[[#This Row],[Spent]]=0,0%,+tblListeDeTâches345[[#This Row],[Spent]]/tblListeDeTâches345[[#This Row],[Forecast Budget]])</f>
        <v>0.44319036869826939</v>
      </c>
      <c r="F14" s="10">
        <f>+tblListeDeTâches345[[#This Row],[% effectué]]</f>
        <v>0.44319036869826939</v>
      </c>
      <c r="G14" s="8"/>
    </row>
    <row r="15" spans="2:8" ht="18.75" customHeight="1" x14ac:dyDescent="0.2">
      <c r="B15" s="8" t="str">
        <f>+'[1]1. Budget'!$A$74</f>
        <v>6. Autres</v>
      </c>
      <c r="C15" s="17">
        <f>+'[1]1. Budget'!$E$75</f>
        <v>0</v>
      </c>
      <c r="D15" s="15">
        <f>+'[1]1. Budget'!$I$75</f>
        <v>0</v>
      </c>
      <c r="E15" s="10">
        <f>IF(tblListeDeTâches345[[#This Row],[Spent]]=0,0%,+tblListeDeTâches345[[#This Row],[Spent]]/tblListeDeTâches345[[#This Row],[Forecast Budget]])</f>
        <v>0</v>
      </c>
      <c r="F15" s="10">
        <f>+tblListeDeTâches345[[#This Row],[% effectué]]</f>
        <v>0</v>
      </c>
      <c r="G15" s="8"/>
    </row>
    <row r="16" spans="2:8" ht="18.75" customHeight="1" x14ac:dyDescent="0.2">
      <c r="B16" s="17" t="str">
        <f>+'[1]1. Budget'!$A$76</f>
        <v>7.  Sous-total des coûts directs éligibles de l'action (1 à 6)</v>
      </c>
      <c r="C16" s="17">
        <f>+'[1]1. Budget'!$E$76</f>
        <v>1169912</v>
      </c>
      <c r="D16" s="15">
        <f>+'[1]1. Budget'!$I$76</f>
        <v>694606</v>
      </c>
      <c r="E16" s="10">
        <f>IF(tblListeDeTâches345[[#This Row],[Spent]]=0,0%,+tblListeDeTâches345[[#This Row],[Spent]]/tblListeDeTâches345[[#This Row],[Forecast Budget]])</f>
        <v>0.59372499811951673</v>
      </c>
      <c r="F16" s="10">
        <f>+tblListeDeTâches345[[#This Row],[% effectué]]</f>
        <v>0.59372499811951673</v>
      </c>
      <c r="G16" s="16"/>
    </row>
    <row r="17" spans="2:7" ht="24.75" customHeight="1" x14ac:dyDescent="0.2">
      <c r="B17" s="18" t="str">
        <f>+'[1]1. Budget'!$A$77</f>
        <v xml:space="preserve">8. Coûts administratifs (maximum 7 % de "7 total des coûts directs éligibles de l’action") </v>
      </c>
      <c r="C17" s="17">
        <f>+'[1]1. Budget'!$E$77</f>
        <v>81893.840000000011</v>
      </c>
      <c r="D17" s="15">
        <f>+'[1]1. Budget'!$I$77</f>
        <v>48622.420000000006</v>
      </c>
      <c r="E17" s="10">
        <f>IF(tblListeDeTâches345[[#This Row],[Spent]]=0,0%,+tblListeDeTâches345[[#This Row],[Spent]]/tblListeDeTâches345[[#This Row],[Forecast Budget]])</f>
        <v>0.59372499811951662</v>
      </c>
      <c r="F17" s="10">
        <f>+tblListeDeTâches345[[#This Row],[% effectué]]</f>
        <v>0.59372499811951662</v>
      </c>
      <c r="G17" s="8"/>
    </row>
    <row r="18" spans="2:7" ht="24.75" customHeight="1" x14ac:dyDescent="0.2">
      <c r="B18" s="18" t="str">
        <f>+'[1]1. Budget'!$A$78</f>
        <v xml:space="preserve">9. Total des coûts directs éligibles de l'action (7+8) </v>
      </c>
      <c r="C18" s="17">
        <f>+'[1]1. Budget'!$E$78</f>
        <v>1251805.8400000001</v>
      </c>
      <c r="D18" s="15">
        <f>+'[1]1. Budget'!$I$78</f>
        <v>743228.42</v>
      </c>
      <c r="E18" s="10">
        <f>IF(tblListeDeTâches345[[#This Row],[Spent]]=0,0%,+tblListeDeTâches345[[#This Row],[Spent]]/tblListeDeTâches345[[#This Row],[Forecast Budget]])</f>
        <v>0.59372499811951662</v>
      </c>
      <c r="F18" s="10">
        <f>+tblListeDeTâches345[[#This Row],[% effectué]]</f>
        <v>0.59372499811951662</v>
      </c>
      <c r="G18" s="8"/>
    </row>
    <row r="19" spans="2:7" ht="24" customHeight="1" x14ac:dyDescent="0.2">
      <c r="B19" s="18" t="str">
        <f>+'[1]1. Budget'!$A$79</f>
        <v xml:space="preserve">10 Provision pour imprévus (maximum 5 % de "7 total des coûts directs éligibles de l’action") </v>
      </c>
      <c r="C19" s="17">
        <f>+'[1]1. Budget'!$E$79</f>
        <v>58495.600000000006</v>
      </c>
      <c r="D19" s="15">
        <f>+'[1]1. Budget'!$I$79</f>
        <v>37161.421000000002</v>
      </c>
      <c r="E19" s="10">
        <f>IF(tblListeDeTâches345[[#This Row],[Spent]]=0,0%,+tblListeDeTâches345[[#This Row],[Spent]]/tblListeDeTâches345[[#This Row],[Forecast Budget]])</f>
        <v>0.63528574798788284</v>
      </c>
      <c r="F19" s="10">
        <f>+tblListeDeTâches345[[#This Row],[% effectué]]</f>
        <v>0.63528574798788284</v>
      </c>
      <c r="G19" s="8"/>
    </row>
    <row r="20" spans="2:7" ht="18.75" customHeight="1" x14ac:dyDescent="0.2">
      <c r="B20" s="8" t="str">
        <f>+'[1]1. Budget'!$A$80</f>
        <v>11. Total des coûts éligibles (9+10)</v>
      </c>
      <c r="C20" s="17">
        <f>+'[1]1. Budget'!$E$80</f>
        <v>1310301.4400000002</v>
      </c>
      <c r="D20" s="15">
        <f>+'[1]1. Budget'!$I$80</f>
        <v>780389.84100000001</v>
      </c>
      <c r="E20" s="10">
        <f>IF(tblListeDeTâches345[[#This Row],[Spent]]=0,0%,+tblListeDeTâches345[[#This Row],[Spent]]/tblListeDeTâches345[[#This Row],[Forecast Budget]])</f>
        <v>0.59558038873864005</v>
      </c>
      <c r="F20" s="10">
        <f>+tblListeDeTâches345[[#This Row],[% effectué]]</f>
        <v>0.59558038873864005</v>
      </c>
      <c r="G20" s="8"/>
    </row>
    <row r="21" spans="2:7" ht="18.75" customHeight="1" x14ac:dyDescent="0.2">
      <c r="B21" s="8" t="str">
        <f>+'[1]1. Budget'!$A$81</f>
        <v>12.  - Taxes11</v>
      </c>
      <c r="C21" s="17">
        <f>+'[1]1. Budget'!$E$81</f>
        <v>0</v>
      </c>
      <c r="D21" s="15">
        <f>+'[1]1. Budget'!$I$81</f>
        <v>0</v>
      </c>
      <c r="E21" s="10">
        <f>IF(tblListeDeTâches345[[#This Row],[Spent]]=0,0%,+tblListeDeTâches345[[#This Row],[Spent]]/tblListeDeTâches345[[#This Row],[Forecast Budget]])</f>
        <v>0</v>
      </c>
      <c r="F21" s="10">
        <f>+tblListeDeTâches345[[#This Row],[% effectué]]</f>
        <v>0</v>
      </c>
      <c r="G21" s="8"/>
    </row>
    <row r="22" spans="2:7" ht="18.75" customHeight="1" x14ac:dyDescent="0.2">
      <c r="B22" s="8" t="str">
        <f>+'[1]1. Budget'!$A$82</f>
        <v>12.  - Contributions en nature12</v>
      </c>
      <c r="C22" s="17">
        <f>+'[1]1. Budget'!$E$82</f>
        <v>0</v>
      </c>
      <c r="D22" s="15">
        <f>+'[1]1. Budget'!$I$82</f>
        <v>0</v>
      </c>
      <c r="E22" s="10">
        <f>IF(tblListeDeTâches345[[#This Row],[Spent]]=0,0%,+tblListeDeTâches345[[#This Row],[Spent]]/tblListeDeTâches345[[#This Row],[Forecast Budget]])</f>
        <v>0</v>
      </c>
      <c r="F22" s="10">
        <f>+tblListeDeTâches345[[#This Row],[% effectué]]</f>
        <v>0</v>
      </c>
      <c r="G22" s="8"/>
    </row>
    <row r="23" spans="2:7" ht="18.75" customHeight="1" x14ac:dyDescent="0.2">
      <c r="B23" s="19" t="str">
        <f>+'[1]1. Budget'!$A$83</f>
        <v>13. Total des coûts acceptés11 de l'Action (11+12)</v>
      </c>
      <c r="C23" s="20">
        <f>+'[1]1. Budget'!$E$83</f>
        <v>1310301.4400000002</v>
      </c>
      <c r="D23" s="21">
        <f>+'[1]1. Budget'!$I$83</f>
        <v>780389.84100000001</v>
      </c>
      <c r="E23" s="10">
        <f>IF(tblListeDeTâches345[[#This Row],[Spent]]=0,0%,+tblListeDeTâches345[[#This Row],[Spent]]/tblListeDeTâches345[[#This Row],[Forecast Budget]])</f>
        <v>0.59558038873864005</v>
      </c>
      <c r="F23" s="22">
        <f>+tblListeDeTâches345[[#This Row],[% effectué]]</f>
        <v>0.59558038873864005</v>
      </c>
      <c r="G23" s="19"/>
    </row>
    <row r="24" spans="2:7" ht="18.75" customHeight="1" x14ac:dyDescent="0.2">
      <c r="B24" s="23"/>
      <c r="C24" s="23"/>
      <c r="D24" s="23"/>
      <c r="E24" s="23"/>
      <c r="F24" s="23"/>
      <c r="G24" s="23"/>
    </row>
  </sheetData>
  <mergeCells count="1">
    <mergeCell ref="B8:C8"/>
  </mergeCells>
  <conditionalFormatting sqref="B10:G23">
    <cfRule type="expression" dxfId="11" priority="1">
      <formula>($C10&gt;=valHDébut)*($C10&lt;=valHFin)</formula>
    </cfRule>
  </conditionalFormatting>
  <conditionalFormatting sqref="F10:F23">
    <cfRule type="dataBar" priority="2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{7E5CDC64-5747-42EE-9920-C4BDE00B19A3}</x14:id>
        </ext>
      </extLst>
    </cfRule>
  </conditionalFormatting>
  <dataValidations count="2">
    <dataValidation type="list" allowBlank="1" sqref="E10:E23">
      <formula1>"0%,10%,20%,25%,30%,35%,40%,45%,50%,55%,60%,65%,70%,75%,80%,85%,90%,95%,100%"</formula1>
    </dataValidation>
    <dataValidation type="list" allowBlank="1" showInputMessage="1" sqref="G6">
      <formula1>SurlignageTâchesÀFaire</formula1>
    </dataValidation>
  </dataValidations>
  <pageMargins left="0.7" right="0.7" top="0.75" bottom="0.75" header="0.3" footer="0.3"/>
  <pageSetup scale="80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E5CDC64-5747-42EE-9920-C4BDE00B19A3}">
            <x14:dataBar minLength="0" maxLength="100" gradient="0">
              <x14:cfvo type="min"/>
              <x14:cfvo type="max"/>
              <x14:negativeFillColor rgb="FFFF0000"/>
              <x14:axisColor rgb="FF000000"/>
            </x14:dataBar>
          </x14:cfRule>
          <xm:sqref>F10:F23</xm:sqref>
        </x14:conditionalFormatting>
        <x14:conditionalFormatting xmlns:xm="http://schemas.microsoft.com/office/excel/2006/main">
          <x14:cfRule type="iconSet" priority="3" id="{EF32511D-8F81-4DF7-84B6-200A73AFA718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E10:E23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E8F9C745-E09A-4668-8378-93EF795323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Sénégal</vt:lpstr>
      <vt:lpstr>Ukraine</vt:lpstr>
      <vt:lpstr>Egypte</vt:lpstr>
      <vt:lpstr>Palestine</vt:lpstr>
      <vt:lpstr>Egypte!SurlignerActivités</vt:lpstr>
      <vt:lpstr>Palestine!SurlignerActivités</vt:lpstr>
      <vt:lpstr>Ukraine!SurlignerActivités</vt:lpstr>
      <vt:lpstr>SurlignerActivités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FredericMorana</dc:creator>
  <cp:keywords/>
  <cp:lastModifiedBy>FredericMorana</cp:lastModifiedBy>
  <dcterms:created xsi:type="dcterms:W3CDTF">2017-07-10T11:56:37Z</dcterms:created>
  <dcterms:modified xsi:type="dcterms:W3CDTF">2017-07-11T08:35:31Z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TC029300429991</vt:lpwstr>
  </property>
</Properties>
</file>