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rian\Desktop\GSI\"/>
    </mc:Choice>
  </mc:AlternateContent>
  <bookViews>
    <workbookView xWindow="120" yWindow="36" windowWidth="23712" windowHeight="10056" tabRatio="721"/>
  </bookViews>
  <sheets>
    <sheet name="etudiant" sheetId="380" r:id="rId1"/>
    <sheet name="notes" sheetId="444" r:id="rId2"/>
    <sheet name="inscrits" sheetId="2" r:id="rId3"/>
    <sheet name="modules" sheetId="443" r:id="rId4"/>
    <sheet name="s38" sheetId="423" r:id="rId5"/>
    <sheet name="s39" sheetId="424" r:id="rId6"/>
    <sheet name="s40" sheetId="425" r:id="rId7"/>
    <sheet name="s41" sheetId="426" r:id="rId8"/>
    <sheet name="s42" sheetId="427" r:id="rId9"/>
    <sheet name="s44" sheetId="428" r:id="rId10"/>
    <sheet name="s45" sheetId="429" r:id="rId11"/>
    <sheet name="s46" sheetId="430" r:id="rId12"/>
    <sheet name="s49" sheetId="431" r:id="rId13"/>
    <sheet name="s50" sheetId="432" r:id="rId14"/>
    <sheet name="s1" sheetId="433" r:id="rId15"/>
    <sheet name="s2" sheetId="434" r:id="rId16"/>
    <sheet name="s5" sheetId="435" r:id="rId17"/>
    <sheet name="s6" sheetId="436" r:id="rId18"/>
    <sheet name="s11" sheetId="437" r:id="rId19"/>
    <sheet name="s12" sheetId="438" r:id="rId20"/>
    <sheet name="s13" sheetId="439" r:id="rId21"/>
    <sheet name="s18" sheetId="440" r:id="rId22"/>
    <sheet name="s19" sheetId="441" r:id="rId23"/>
    <sheet name="s20" sheetId="442" r:id="rId24"/>
  </sheets>
  <definedNames>
    <definedName name="idEtudiant">etudiant!$A$2</definedName>
    <definedName name="idinscrit">inscrits!$A$1:$A$19</definedName>
    <definedName name="Taux_excuse">etudiant!$B$36</definedName>
    <definedName name="type_graph_abs">etudiant!$C$2</definedName>
    <definedName name="type_graph_moy">etudiant!$D$36</definedName>
  </definedNames>
  <calcPr calcId="152511"/>
</workbook>
</file>

<file path=xl/calcChain.xml><?xml version="1.0" encoding="utf-8"?>
<calcChain xmlns="http://schemas.openxmlformats.org/spreadsheetml/2006/main">
  <c r="M49" i="380" l="1"/>
  <c r="M48" i="380"/>
  <c r="M47" i="380"/>
  <c r="M46" i="380"/>
  <c r="M45" i="380"/>
  <c r="M44" i="380"/>
  <c r="M43" i="380"/>
  <c r="M42" i="380"/>
  <c r="M40" i="380"/>
  <c r="M41" i="380"/>
  <c r="M39" i="380"/>
  <c r="M38" i="380"/>
  <c r="M37" i="380"/>
  <c r="M36" i="380"/>
  <c r="M35" i="380"/>
  <c r="L49" i="380"/>
  <c r="L48" i="380"/>
  <c r="L47" i="380"/>
  <c r="L46" i="380"/>
  <c r="L45" i="380"/>
  <c r="L44" i="380"/>
  <c r="L43" i="380"/>
  <c r="L42" i="380"/>
  <c r="L41" i="380"/>
  <c r="L40" i="380"/>
  <c r="L39" i="380"/>
  <c r="L38" i="380"/>
  <c r="L37" i="380"/>
  <c r="L36" i="380"/>
  <c r="L35" i="380"/>
  <c r="K35" i="380"/>
  <c r="K49" i="380"/>
  <c r="K48" i="380"/>
  <c r="K47" i="380"/>
  <c r="K46" i="380"/>
  <c r="K45" i="380"/>
  <c r="K44" i="380"/>
  <c r="K43" i="380"/>
  <c r="K42" i="380"/>
  <c r="K41" i="380"/>
  <c r="K40" i="380"/>
  <c r="K39" i="380"/>
  <c r="K38" i="380"/>
  <c r="K37" i="380"/>
  <c r="K36" i="380"/>
  <c r="I49" i="380" l="1"/>
  <c r="I48" i="380"/>
  <c r="I47" i="380"/>
  <c r="I46" i="380"/>
  <c r="I45" i="380"/>
  <c r="I44" i="380"/>
  <c r="I43" i="380"/>
  <c r="I42" i="380"/>
  <c r="I41" i="380"/>
  <c r="I40" i="380"/>
  <c r="I39" i="380"/>
  <c r="I38" i="380"/>
  <c r="I37" i="380"/>
  <c r="I35" i="380"/>
  <c r="I36" i="380"/>
  <c r="H36" i="380"/>
  <c r="H37" i="380"/>
  <c r="H38" i="380"/>
  <c r="H39" i="380"/>
  <c r="H40" i="380"/>
  <c r="H41" i="380"/>
  <c r="H42" i="380"/>
  <c r="H43" i="380"/>
  <c r="H44" i="380"/>
  <c r="H45" i="380"/>
  <c r="H46" i="380"/>
  <c r="H47" i="380"/>
  <c r="H48" i="380"/>
  <c r="H49" i="380"/>
  <c r="H35" i="380"/>
  <c r="G49" i="380"/>
  <c r="G36" i="380"/>
  <c r="G37" i="380"/>
  <c r="G38" i="380"/>
  <c r="G39" i="380"/>
  <c r="G40" i="380"/>
  <c r="G41" i="380"/>
  <c r="G42" i="380"/>
  <c r="G43" i="380"/>
  <c r="G44" i="380"/>
  <c r="G45" i="380"/>
  <c r="G46" i="380"/>
  <c r="G47" i="380"/>
  <c r="G48" i="380"/>
  <c r="G35" i="380"/>
  <c r="L3" i="444" l="1"/>
  <c r="G3" i="444"/>
  <c r="E3" i="444"/>
  <c r="B9" i="443"/>
  <c r="H3" i="444" s="1"/>
  <c r="B13" i="443"/>
  <c r="B14" i="443"/>
  <c r="P3" i="444"/>
  <c r="J3" i="444"/>
  <c r="B1" i="443"/>
  <c r="P25" i="444"/>
  <c r="P24" i="444"/>
  <c r="P23" i="444"/>
  <c r="O25" i="444"/>
  <c r="O24" i="444"/>
  <c r="O23" i="444"/>
  <c r="N25" i="444"/>
  <c r="N24" i="444"/>
  <c r="N23" i="444"/>
  <c r="M25" i="444"/>
  <c r="M24" i="444"/>
  <c r="M23" i="444"/>
  <c r="L25" i="444"/>
  <c r="L24" i="444"/>
  <c r="L23" i="444"/>
  <c r="K25" i="444"/>
  <c r="K24" i="444"/>
  <c r="K23" i="444"/>
  <c r="J25" i="444"/>
  <c r="I25" i="444"/>
  <c r="J24" i="444"/>
  <c r="I24" i="444"/>
  <c r="J23" i="444"/>
  <c r="I23" i="444"/>
  <c r="H25" i="444"/>
  <c r="G25" i="444"/>
  <c r="F25" i="444"/>
  <c r="H24" i="444"/>
  <c r="G24" i="444"/>
  <c r="F24" i="444"/>
  <c r="H23" i="444"/>
  <c r="G23" i="444"/>
  <c r="F23" i="444"/>
  <c r="C23" i="444"/>
  <c r="D23" i="444"/>
  <c r="E23" i="444"/>
  <c r="C24" i="444"/>
  <c r="D24" i="444"/>
  <c r="E24" i="444"/>
  <c r="C25" i="444"/>
  <c r="D25" i="444"/>
  <c r="E25" i="444"/>
  <c r="B25" i="444"/>
  <c r="B24" i="444"/>
  <c r="B23" i="444"/>
  <c r="P2" i="444"/>
  <c r="O3" i="444"/>
  <c r="N3" i="444"/>
  <c r="M3" i="444"/>
  <c r="K3" i="444"/>
  <c r="I3" i="444"/>
  <c r="F3" i="444"/>
  <c r="D3" i="444"/>
  <c r="C3" i="444"/>
  <c r="B3" i="444"/>
  <c r="O2" i="444" l="1"/>
  <c r="N2" i="444"/>
  <c r="M2" i="444"/>
  <c r="L2" i="444"/>
  <c r="K2" i="444"/>
  <c r="J2" i="444"/>
  <c r="I2" i="444"/>
  <c r="H2" i="444"/>
  <c r="G2" i="444"/>
  <c r="F2" i="444"/>
  <c r="E2" i="444"/>
  <c r="D2" i="444"/>
  <c r="C2" i="444"/>
  <c r="B2" i="444"/>
  <c r="D20" i="380" l="1"/>
  <c r="H9" i="380"/>
  <c r="I4" i="380"/>
  <c r="K2" i="380"/>
  <c r="I10" i="380"/>
  <c r="I17" i="380"/>
  <c r="K18" i="380"/>
  <c r="H10" i="380"/>
  <c r="K20" i="380"/>
  <c r="K5" i="380"/>
  <c r="H4" i="380"/>
  <c r="J18" i="380"/>
  <c r="K15" i="380"/>
  <c r="H15" i="380"/>
  <c r="I21" i="380"/>
  <c r="K10" i="380"/>
  <c r="I14" i="380"/>
  <c r="I13" i="380"/>
  <c r="J17" i="380"/>
  <c r="H6" i="380"/>
  <c r="K16" i="380"/>
  <c r="I19" i="380"/>
  <c r="J12" i="380"/>
  <c r="I3" i="380"/>
  <c r="J13" i="380"/>
  <c r="I16" i="380"/>
  <c r="J19" i="380"/>
  <c r="J5" i="380"/>
  <c r="J2" i="380"/>
  <c r="H7" i="380"/>
  <c r="K7" i="380"/>
  <c r="J9" i="380"/>
  <c r="J21" i="380"/>
  <c r="J8" i="380"/>
  <c r="K12" i="380"/>
  <c r="H3" i="380"/>
  <c r="H21" i="380"/>
  <c r="H12" i="380"/>
  <c r="I9" i="380"/>
  <c r="H19" i="380"/>
  <c r="K13" i="380"/>
  <c r="I15" i="380"/>
  <c r="I7" i="380"/>
  <c r="K19" i="380"/>
  <c r="H8" i="380"/>
  <c r="I20" i="380"/>
  <c r="H11" i="380"/>
  <c r="I11" i="380"/>
  <c r="J10" i="380"/>
  <c r="I18" i="380"/>
  <c r="K6" i="380"/>
  <c r="H20" i="380"/>
  <c r="J20" i="380"/>
  <c r="H14" i="380"/>
  <c r="K11" i="380"/>
  <c r="K17" i="380"/>
  <c r="J6" i="380"/>
  <c r="I5" i="380"/>
  <c r="K3" i="380"/>
  <c r="H16" i="380"/>
  <c r="I12" i="380"/>
  <c r="J11" i="380"/>
  <c r="J14" i="380"/>
  <c r="H18" i="380"/>
  <c r="K8" i="380"/>
  <c r="J15" i="380"/>
  <c r="I2" i="380"/>
  <c r="H5" i="380"/>
  <c r="J7" i="380"/>
  <c r="I6" i="380"/>
  <c r="K21" i="380"/>
  <c r="K4" i="380"/>
  <c r="K9" i="380"/>
  <c r="J16" i="380"/>
  <c r="I8" i="380"/>
  <c r="H2" i="380"/>
  <c r="K14" i="380"/>
  <c r="H13" i="380"/>
  <c r="J3" i="380"/>
  <c r="J4" i="380"/>
  <c r="H17" i="380"/>
  <c r="J22" i="380" l="1"/>
  <c r="H22" i="380"/>
  <c r="K22" i="380"/>
  <c r="I22" i="380"/>
  <c r="E20" i="380" l="1"/>
  <c r="E21" i="380"/>
  <c r="E22" i="380"/>
  <c r="B20" i="380"/>
  <c r="B21" i="380" s="1"/>
  <c r="D21" i="380"/>
  <c r="A22" i="380"/>
  <c r="E23" i="380" l="1"/>
</calcChain>
</file>

<file path=xl/sharedStrings.xml><?xml version="1.0" encoding="utf-8"?>
<sst xmlns="http://schemas.openxmlformats.org/spreadsheetml/2006/main" count="2120" uniqueCount="65">
  <si>
    <t>DEVTSPE</t>
  </si>
  <si>
    <t>MATHINFO</t>
  </si>
  <si>
    <t>SI</t>
  </si>
  <si>
    <t>SYSTEME</t>
  </si>
  <si>
    <t>PRJIND</t>
  </si>
  <si>
    <t>EXPRCOM</t>
  </si>
  <si>
    <t>A</t>
  </si>
  <si>
    <t>E</t>
  </si>
  <si>
    <t>ANGLAIS</t>
  </si>
  <si>
    <t>J</t>
  </si>
  <si>
    <t>BD</t>
  </si>
  <si>
    <t>PPO</t>
  </si>
  <si>
    <t>GL</t>
  </si>
  <si>
    <t>SAR</t>
  </si>
  <si>
    <t>DROIT</t>
  </si>
  <si>
    <t>CONDPRJ</t>
  </si>
  <si>
    <t>/</t>
  </si>
  <si>
    <t>Samedi</t>
  </si>
  <si>
    <t>Mercredi</t>
  </si>
  <si>
    <t>Jeudi</t>
  </si>
  <si>
    <t>Vendredi</t>
  </si>
  <si>
    <t>Lundi</t>
  </si>
  <si>
    <t>Mardi</t>
  </si>
  <si>
    <t>BARRETO</t>
  </si>
  <si>
    <t>CAMILLE</t>
  </si>
  <si>
    <t>DAQUOIS</t>
  </si>
  <si>
    <t>LAJAUNI</t>
  </si>
  <si>
    <t>ESSAHI</t>
  </si>
  <si>
    <t>HANSI</t>
  </si>
  <si>
    <t>HOUNOIS</t>
  </si>
  <si>
    <t>JAQUOT</t>
  </si>
  <si>
    <t>KONIGAM</t>
  </si>
  <si>
    <t>LEFRAND</t>
  </si>
  <si>
    <t>LEKOWSKI</t>
  </si>
  <si>
    <t>ARTHUR</t>
  </si>
  <si>
    <t>MALPOISSI</t>
  </si>
  <si>
    <t>MORRIERA</t>
  </si>
  <si>
    <t>PORETEAU</t>
  </si>
  <si>
    <t>PRAIVIL</t>
  </si>
  <si>
    <t>SAUCET</t>
  </si>
  <si>
    <t>THIRIEZ</t>
  </si>
  <si>
    <t>ZIGALIMARTY</t>
  </si>
  <si>
    <t>Justifiée</t>
  </si>
  <si>
    <t>Excusée</t>
  </si>
  <si>
    <t>Etudiant</t>
  </si>
  <si>
    <t>Semaine</t>
  </si>
  <si>
    <t>Présence</t>
  </si>
  <si>
    <t>Injustifiée</t>
  </si>
  <si>
    <t>seuil</t>
  </si>
  <si>
    <t>Tachymètre : total des absences</t>
  </si>
  <si>
    <t>Vumètre : détail par type d'absence</t>
  </si>
  <si>
    <t>ALGO/Java</t>
  </si>
  <si>
    <t>MÉMOIRE</t>
  </si>
  <si>
    <t>moyenne</t>
  </si>
  <si>
    <t>min</t>
  </si>
  <si>
    <t>max</t>
  </si>
  <si>
    <t>promo</t>
  </si>
  <si>
    <t>Moyenne</t>
  </si>
  <si>
    <t>brute</t>
  </si>
  <si>
    <t>corrigée</t>
  </si>
  <si>
    <t>Absences</t>
  </si>
  <si>
    <t>Volume</t>
  </si>
  <si>
    <t>module</t>
  </si>
  <si>
    <t>coef.</t>
  </si>
  <si>
    <t>Prise en compte des absences excusées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</si>
</sst>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(#0.00\)"/>
    <numFmt numFmtId="165" formatCode="0&quot;%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sz val="7.7"/>
      <color theme="1"/>
      <name val="Calibri"/>
      <family val="2"/>
      <scheme val="minor"/>
    </font>
    <font>
      <sz val="9.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CCCCCC"/>
      </right>
      <top/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Fill="1" applyBorder="1" applyAlignment="1">
      <alignment horizontal="center" vertical="top" wrapText="1"/>
    </xf>
    <xf numFmtId="0" fontId="0" fillId="0" borderId="0" xfId="0" applyNumberFormat="1"/>
    <xf numFmtId="2" fontId="0" fillId="0" borderId="0" xfId="0" applyNumberFormat="1"/>
    <xf numFmtId="0" fontId="18" fillId="33" borderId="0" xfId="0" applyFont="1" applyFill="1"/>
    <xf numFmtId="0" fontId="19" fillId="0" borderId="0" xfId="0" applyFont="1"/>
    <xf numFmtId="9" fontId="0" fillId="0" borderId="0" xfId="42" applyFont="1"/>
    <xf numFmtId="0" fontId="0" fillId="0" borderId="0" xfId="0" applyAlignment="1">
      <alignment horizontal="right"/>
    </xf>
    <xf numFmtId="9" fontId="0" fillId="0" borderId="0" xfId="0" applyNumberFormat="1"/>
    <xf numFmtId="0" fontId="0" fillId="0" borderId="0" xfId="0" applyFont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ont="1"/>
    <xf numFmtId="2" fontId="21" fillId="0" borderId="0" xfId="0" applyNumberFormat="1" applyFont="1" applyBorder="1" applyAlignment="1">
      <alignment horizontal="center" vertical="top" wrapText="1"/>
    </xf>
    <xf numFmtId="2" fontId="21" fillId="0" borderId="0" xfId="0" applyNumberFormat="1" applyFont="1" applyAlignment="1">
      <alignment horizontal="center"/>
    </xf>
    <xf numFmtId="2" fontId="23" fillId="0" borderId="10" xfId="0" applyNumberFormat="1" applyFont="1" applyBorder="1" applyAlignment="1">
      <alignment vertical="center" wrapText="1"/>
    </xf>
    <xf numFmtId="0" fontId="23" fillId="34" borderId="10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2" fontId="23" fillId="0" borderId="13" xfId="0" applyNumberFormat="1" applyFont="1" applyBorder="1" applyAlignment="1">
      <alignment vertical="center" wrapText="1"/>
    </xf>
    <xf numFmtId="2" fontId="23" fillId="0" borderId="14" xfId="0" applyNumberFormat="1" applyFont="1" applyBorder="1" applyAlignment="1">
      <alignment vertical="center" wrapText="1"/>
    </xf>
    <xf numFmtId="0" fontId="23" fillId="34" borderId="13" xfId="0" applyFont="1" applyFill="1" applyBorder="1" applyAlignment="1">
      <alignment vertical="center" wrapText="1"/>
    </xf>
    <xf numFmtId="0" fontId="23" fillId="34" borderId="14" xfId="0" applyFont="1" applyFill="1" applyBorder="1" applyAlignment="1">
      <alignment vertical="center" wrapText="1"/>
    </xf>
    <xf numFmtId="2" fontId="23" fillId="0" borderId="15" xfId="0" applyNumberFormat="1" applyFont="1" applyBorder="1" applyAlignment="1">
      <alignment vertical="center" wrapText="1"/>
    </xf>
    <xf numFmtId="0" fontId="23" fillId="34" borderId="16" xfId="0" applyFont="1" applyFill="1" applyBorder="1" applyAlignment="1">
      <alignment vertical="center" wrapText="1"/>
    </xf>
    <xf numFmtId="2" fontId="23" fillId="0" borderId="16" xfId="0" applyNumberFormat="1" applyFont="1" applyBorder="1" applyAlignment="1">
      <alignment vertical="center" wrapText="1"/>
    </xf>
    <xf numFmtId="0" fontId="23" fillId="34" borderId="17" xfId="0" applyFont="1" applyFill="1" applyBorder="1" applyAlignment="1">
      <alignment vertical="center" wrapText="1"/>
    </xf>
    <xf numFmtId="2" fontId="23" fillId="0" borderId="17" xfId="0" applyNumberFormat="1" applyFont="1" applyBorder="1" applyAlignment="1">
      <alignment vertical="center" wrapText="1"/>
    </xf>
    <xf numFmtId="2" fontId="23" fillId="0" borderId="22" xfId="0" applyNumberFormat="1" applyFont="1" applyBorder="1" applyAlignment="1">
      <alignment vertical="center" wrapText="1"/>
    </xf>
    <xf numFmtId="2" fontId="23" fillId="0" borderId="23" xfId="0" applyNumberFormat="1" applyFont="1" applyBorder="1" applyAlignment="1">
      <alignment vertical="center" wrapText="1"/>
    </xf>
    <xf numFmtId="2" fontId="23" fillId="0" borderId="24" xfId="0" applyNumberFormat="1" applyFont="1" applyBorder="1" applyAlignment="1">
      <alignment vertical="center" wrapText="1"/>
    </xf>
    <xf numFmtId="0" fontId="23" fillId="34" borderId="23" xfId="0" applyFont="1" applyFill="1" applyBorder="1" applyAlignment="1">
      <alignment vertical="center" wrapText="1"/>
    </xf>
    <xf numFmtId="0" fontId="0" fillId="0" borderId="0" xfId="0" applyBorder="1"/>
    <xf numFmtId="2" fontId="23" fillId="0" borderId="0" xfId="0" applyNumberFormat="1" applyFont="1" applyBorder="1" applyAlignment="1">
      <alignment vertical="center" wrapText="1"/>
    </xf>
    <xf numFmtId="0" fontId="24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164" fontId="23" fillId="0" borderId="18" xfId="0" applyNumberFormat="1" applyFont="1" applyBorder="1" applyAlignment="1">
      <alignment horizontal="center" vertical="center" wrapText="1"/>
    </xf>
    <xf numFmtId="164" fontId="23" fillId="0" borderId="19" xfId="0" applyNumberFormat="1" applyFont="1" applyBorder="1" applyAlignment="1">
      <alignment horizontal="center" vertical="center" wrapText="1"/>
    </xf>
    <xf numFmtId="164" fontId="23" fillId="0" borderId="20" xfId="0" applyNumberFormat="1" applyFont="1" applyBorder="1" applyAlignment="1">
      <alignment horizontal="center" vertical="center" wrapText="1"/>
    </xf>
    <xf numFmtId="164" fontId="23" fillId="0" borderId="21" xfId="0" applyNumberFormat="1" applyFont="1" applyBorder="1" applyAlignment="1">
      <alignment horizontal="center" vertical="center" wrapText="1"/>
    </xf>
    <xf numFmtId="2" fontId="0" fillId="0" borderId="0" xfId="0" applyNumberFormat="1" applyFont="1"/>
    <xf numFmtId="0" fontId="0" fillId="0" borderId="25" xfId="0" applyFont="1" applyBorder="1" applyAlignment="1">
      <alignment horizontal="center"/>
    </xf>
    <xf numFmtId="0" fontId="0" fillId="0" borderId="27" xfId="0" applyFont="1" applyBorder="1"/>
    <xf numFmtId="0" fontId="0" fillId="0" borderId="28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2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16" fillId="0" borderId="0" xfId="0" applyFont="1"/>
    <xf numFmtId="2" fontId="16" fillId="0" borderId="0" xfId="0" applyNumberFormat="1" applyFont="1"/>
    <xf numFmtId="165" fontId="18" fillId="35" borderId="31" xfId="42" applyNumberFormat="1" applyFont="1" applyFill="1" applyBorder="1"/>
    <xf numFmtId="165" fontId="0" fillId="0" borderId="0" xfId="0" applyNumberFormat="1"/>
    <xf numFmtId="0" fontId="26" fillId="33" borderId="0" xfId="0" applyFont="1" applyFill="1"/>
    <xf numFmtId="0" fontId="26" fillId="33" borderId="0" xfId="0" applyFont="1" applyFill="1" applyAlignment="1">
      <alignment horizontal="center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164" fontId="23" fillId="0" borderId="30" xfId="0" applyNumberFormat="1" applyFont="1" applyBorder="1" applyAlignment="1">
      <alignment horizontal="center" vertical="center" wrapText="1"/>
    </xf>
    <xf numFmtId="2" fontId="23" fillId="0" borderId="35" xfId="0" applyNumberFormat="1" applyFont="1" applyBorder="1" applyAlignment="1">
      <alignment vertical="center" wrapText="1"/>
    </xf>
    <xf numFmtId="2" fontId="23" fillId="0" borderId="36" xfId="0" applyNumberFormat="1" applyFont="1" applyBorder="1" applyAlignment="1">
      <alignment vertical="center" wrapText="1"/>
    </xf>
    <xf numFmtId="2" fontId="23" fillId="0" borderId="37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25" fillId="33" borderId="0" xfId="0" applyFont="1" applyFill="1" applyAlignment="1">
      <alignment horizontal="left"/>
    </xf>
    <xf numFmtId="0" fontId="0" fillId="0" borderId="0" xfId="0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EDCC3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195530086418136E-2"/>
          <c:y val="3.7194360992795737E-2"/>
          <c:w val="0.84130018324986588"/>
          <c:h val="0.85969604422438328"/>
        </c:manualLayout>
      </c:layout>
      <c:barChart>
        <c:barDir val="col"/>
        <c:grouping val="percentStacked"/>
        <c:varyColors val="0"/>
        <c:ser>
          <c:idx val="1"/>
          <c:order val="0"/>
          <c:tx>
            <c:strRef>
              <c:f>etudiant!$K$1</c:f>
              <c:strCache>
                <c:ptCount val="1"/>
                <c:pt idx="0">
                  <c:v>Injustifiée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etudiant!$G$2:$G$21</c:f>
              <c:numCache>
                <c:formatCode>General</c:formatCode>
                <c:ptCount val="20"/>
                <c:pt idx="0">
                  <c:v>38</c:v>
                </c:pt>
                <c:pt idx="1">
                  <c:v>39</c:v>
                </c:pt>
                <c:pt idx="2">
                  <c:v>40</c:v>
                </c:pt>
                <c:pt idx="3">
                  <c:v>41</c:v>
                </c:pt>
                <c:pt idx="4">
                  <c:v>42</c:v>
                </c:pt>
                <c:pt idx="5">
                  <c:v>44</c:v>
                </c:pt>
                <c:pt idx="6">
                  <c:v>45</c:v>
                </c:pt>
                <c:pt idx="7">
                  <c:v>46</c:v>
                </c:pt>
                <c:pt idx="8">
                  <c:v>49</c:v>
                </c:pt>
                <c:pt idx="9">
                  <c:v>50</c:v>
                </c:pt>
                <c:pt idx="10">
                  <c:v>1</c:v>
                </c:pt>
                <c:pt idx="11">
                  <c:v>2</c:v>
                </c:pt>
                <c:pt idx="12">
                  <c:v>5</c:v>
                </c:pt>
                <c:pt idx="13">
                  <c:v>6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etudiant!$K$2:$K$21</c:f>
              <c:numCache>
                <c:formatCode>0.00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0"/>
          <c:order val="1"/>
          <c:tx>
            <c:strRef>
              <c:f>etudiant!$J$1</c:f>
              <c:strCache>
                <c:ptCount val="1"/>
                <c:pt idx="0">
                  <c:v>Excusée</c:v>
                </c:pt>
              </c:strCache>
            </c:strRef>
          </c:tx>
          <c:spPr>
            <a:solidFill>
              <a:srgbClr val="EDCC3F"/>
            </a:solidFill>
          </c:spPr>
          <c:invertIfNegative val="0"/>
          <c:val>
            <c:numRef>
              <c:f>etudiant!$J$2:$J$21</c:f>
              <c:numCache>
                <c:formatCode>0.00</c:formatCode>
                <c:ptCount val="20"/>
                <c:pt idx="0">
                  <c:v>0</c:v>
                </c:pt>
                <c:pt idx="1">
                  <c:v>7.5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</c:v>
                </c:pt>
                <c:pt idx="6">
                  <c:v>8</c:v>
                </c:pt>
                <c:pt idx="7">
                  <c:v>0</c:v>
                </c:pt>
                <c:pt idx="8">
                  <c:v>4</c:v>
                </c:pt>
                <c:pt idx="9">
                  <c:v>9</c:v>
                </c:pt>
                <c:pt idx="10">
                  <c:v>5</c:v>
                </c:pt>
                <c:pt idx="11">
                  <c:v>17.5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etudiant!$I$1</c:f>
              <c:strCache>
                <c:ptCount val="1"/>
                <c:pt idx="0">
                  <c:v>Justifiée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etudiant!$G$2:$G$10</c:f>
              <c:numCache>
                <c:formatCode>General</c:formatCode>
                <c:ptCount val="9"/>
                <c:pt idx="0">
                  <c:v>38</c:v>
                </c:pt>
                <c:pt idx="1">
                  <c:v>39</c:v>
                </c:pt>
                <c:pt idx="2">
                  <c:v>40</c:v>
                </c:pt>
                <c:pt idx="3">
                  <c:v>41</c:v>
                </c:pt>
                <c:pt idx="4">
                  <c:v>42</c:v>
                </c:pt>
                <c:pt idx="5">
                  <c:v>44</c:v>
                </c:pt>
                <c:pt idx="6">
                  <c:v>45</c:v>
                </c:pt>
                <c:pt idx="7">
                  <c:v>46</c:v>
                </c:pt>
                <c:pt idx="8">
                  <c:v>49</c:v>
                </c:pt>
              </c:numCache>
            </c:numRef>
          </c:cat>
          <c:val>
            <c:numRef>
              <c:f>etudiant!$I$2:$I$21</c:f>
              <c:numCache>
                <c:formatCode>0.00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</c:v>
                </c:pt>
                <c:pt idx="7">
                  <c:v>10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</c:v>
                </c:pt>
                <c:pt idx="13">
                  <c:v>0</c:v>
                </c:pt>
                <c:pt idx="14">
                  <c:v>22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10</c:v>
                </c:pt>
                <c:pt idx="19">
                  <c:v>0</c:v>
                </c:pt>
              </c:numCache>
            </c:numRef>
          </c:val>
        </c:ser>
        <c:ser>
          <c:idx val="3"/>
          <c:order val="3"/>
          <c:tx>
            <c:strRef>
              <c:f>etudiant!$H$1</c:f>
              <c:strCache>
                <c:ptCount val="1"/>
                <c:pt idx="0">
                  <c:v>Présence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</c:spPr>
          <c:invertIfNegative val="0"/>
          <c:val>
            <c:numRef>
              <c:f>etudiant!$H$2:$H$21</c:f>
              <c:numCache>
                <c:formatCode>0.00</c:formatCode>
                <c:ptCount val="20"/>
                <c:pt idx="0">
                  <c:v>16</c:v>
                </c:pt>
                <c:pt idx="1">
                  <c:v>16</c:v>
                </c:pt>
                <c:pt idx="2">
                  <c:v>22</c:v>
                </c:pt>
                <c:pt idx="3">
                  <c:v>24</c:v>
                </c:pt>
                <c:pt idx="4">
                  <c:v>20</c:v>
                </c:pt>
                <c:pt idx="5">
                  <c:v>4</c:v>
                </c:pt>
                <c:pt idx="6">
                  <c:v>9</c:v>
                </c:pt>
                <c:pt idx="7">
                  <c:v>23</c:v>
                </c:pt>
                <c:pt idx="8">
                  <c:v>32</c:v>
                </c:pt>
                <c:pt idx="9">
                  <c:v>24</c:v>
                </c:pt>
                <c:pt idx="10">
                  <c:v>24.5</c:v>
                </c:pt>
                <c:pt idx="11">
                  <c:v>18</c:v>
                </c:pt>
                <c:pt idx="12">
                  <c:v>10</c:v>
                </c:pt>
                <c:pt idx="13">
                  <c:v>33</c:v>
                </c:pt>
                <c:pt idx="14">
                  <c:v>13</c:v>
                </c:pt>
                <c:pt idx="15">
                  <c:v>25</c:v>
                </c:pt>
                <c:pt idx="16">
                  <c:v>26</c:v>
                </c:pt>
                <c:pt idx="17">
                  <c:v>24</c:v>
                </c:pt>
                <c:pt idx="18">
                  <c:v>15</c:v>
                </c:pt>
                <c:pt idx="19">
                  <c:v>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4116456"/>
        <c:axId val="144118808"/>
      </c:barChart>
      <c:catAx>
        <c:axId val="144116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144118808"/>
        <c:crosses val="autoZero"/>
        <c:auto val="1"/>
        <c:lblAlgn val="ctr"/>
        <c:lblOffset val="100"/>
        <c:noMultiLvlLbl val="0"/>
      </c:catAx>
      <c:valAx>
        <c:axId val="1441188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144116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661677871795575"/>
          <c:y val="3.8755183066201591E-2"/>
          <c:w val="9.6257899556993903E-2"/>
          <c:h val="0.40986577189130952"/>
        </c:manualLayout>
      </c:layout>
      <c:overlay val="0"/>
      <c:txPr>
        <a:bodyPr/>
        <a:lstStyle/>
        <a:p>
          <a:pPr>
            <a:defRPr sz="1200" i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730325375994666E-2"/>
          <c:y val="0"/>
          <c:w val="0.92116418780985709"/>
          <c:h val="1"/>
        </c:manualLayout>
      </c:layout>
      <c:doughnutChart>
        <c:varyColors val="1"/>
        <c:ser>
          <c:idx val="1"/>
          <c:order val="0"/>
          <c:spPr>
            <a:solidFill>
              <a:srgbClr val="C00000"/>
            </a:solidFill>
          </c:spPr>
          <c:dPt>
            <c:idx val="0"/>
            <c:bubble3D val="0"/>
            <c:spPr>
              <a:solidFill>
                <a:srgbClr val="FF0000"/>
              </a:solidFill>
            </c:spPr>
          </c:dPt>
          <c:dPt>
            <c:idx val="1"/>
            <c:bubble3D val="0"/>
            <c:spPr>
              <a:solidFill>
                <a:schemeClr val="bg1"/>
              </a:solidFill>
            </c:spPr>
          </c:dPt>
          <c:dPt>
            <c:idx val="2"/>
            <c:bubble3D val="0"/>
            <c:spPr>
              <a:solidFill>
                <a:schemeClr val="bg1"/>
              </a:solidFill>
            </c:spPr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etudiant!$B$20:$B$23</c:f>
              <c:numCache>
                <c:formatCode>0%</c:formatCode>
                <c:ptCount val="4"/>
                <c:pt idx="0">
                  <c:v>0.26051188299817185</c:v>
                </c:pt>
                <c:pt idx="1">
                  <c:v>0.73948811700182815</c:v>
                </c:pt>
                <c:pt idx="2">
                  <c:v>1</c:v>
                </c:pt>
              </c:numCache>
            </c:numRef>
          </c:val>
        </c:ser>
        <c:ser>
          <c:idx val="0"/>
          <c:order val="1"/>
          <c:dPt>
            <c:idx val="1"/>
            <c:bubble3D val="0"/>
            <c:spPr>
              <a:solidFill>
                <a:srgbClr val="92D050"/>
              </a:solidFill>
            </c:spPr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Pt>
            <c:idx val="3"/>
            <c:bubble3D val="0"/>
            <c:spPr>
              <a:solidFill>
                <a:schemeClr val="bg1"/>
              </a:solidFill>
            </c:spPr>
          </c:dPt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solidFill>
                      <a:schemeClr val="tx1"/>
                    </a:solidFill>
                    <a:latin typeface="+mn-lt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etudiant!$A$20:$A$23</c:f>
              <c:numCache>
                <c:formatCode>0%</c:formatCode>
                <c:ptCount val="4"/>
                <c:pt idx="0">
                  <c:v>0</c:v>
                </c:pt>
                <c:pt idx="1">
                  <c:v>0.04</c:v>
                </c:pt>
                <c:pt idx="2">
                  <c:v>0.96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30"/>
      </c:doughnutChart>
    </c:plotArea>
    <c:plotVisOnly val="1"/>
    <c:dispBlanksAs val="gap"/>
    <c:showDLblsOverMax val="0"/>
  </c:chart>
  <c:spPr>
    <a:solidFill>
      <a:sysClr val="window" lastClr="FFFFFF"/>
    </a:solidFill>
    <a:ln w="0"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638888888888892E-2"/>
          <c:y val="5.0925925925925923E-2"/>
          <c:w val="0.91863888888888889"/>
          <c:h val="0.83309419655876349"/>
        </c:manualLayout>
      </c:layout>
      <c:barChart>
        <c:barDir val="bar"/>
        <c:grouping val="percentStacked"/>
        <c:varyColors val="0"/>
        <c:ser>
          <c:idx val="0"/>
          <c:order val="0"/>
          <c:spPr>
            <a:solidFill>
              <a:srgbClr val="92D05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Lbls>
            <c:dLbl>
              <c:idx val="0"/>
              <c:layout>
                <c:manualLayout>
                  <c:x val="-9.280740198710149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etudiant!$D$20:$E$20</c:f>
              <c:numCache>
                <c:formatCode>0%</c:formatCode>
                <c:ptCount val="2"/>
                <c:pt idx="0">
                  <c:v>0.04</c:v>
                </c:pt>
                <c:pt idx="1">
                  <c:v>7.3126142595978062E-3</c:v>
                </c:pt>
              </c:numCache>
            </c:numRef>
          </c:val>
        </c:ser>
        <c:ser>
          <c:idx val="1"/>
          <c:order val="1"/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rgbClr val="EDCC3F"/>
              </a:solidFill>
            </c:spPr>
          </c:dPt>
          <c:val>
            <c:numRef>
              <c:f>etudiant!$D$21:$E$21</c:f>
              <c:numCache>
                <c:formatCode>0%</c:formatCode>
                <c:ptCount val="2"/>
                <c:pt idx="0">
                  <c:v>0.96</c:v>
                </c:pt>
                <c:pt idx="1">
                  <c:v>0.11791590493601463</c:v>
                </c:pt>
              </c:numCache>
            </c:numRef>
          </c:val>
        </c:ser>
        <c:ser>
          <c:idx val="2"/>
          <c:order val="2"/>
          <c:spPr>
            <a:solidFill>
              <a:srgbClr val="00B050"/>
            </a:solidFill>
          </c:spPr>
          <c:invertIfNegative val="0"/>
          <c:val>
            <c:numRef>
              <c:f>etudiant!$D$22:$E$22</c:f>
              <c:numCache>
                <c:formatCode>0%</c:formatCode>
                <c:ptCount val="2"/>
                <c:pt idx="1">
                  <c:v>0.13528336380255943</c:v>
                </c:pt>
              </c:numCache>
            </c:numRef>
          </c:val>
        </c:ser>
        <c:ser>
          <c:idx val="3"/>
          <c:order val="3"/>
          <c:invertIfNegative val="0"/>
          <c:dPt>
            <c:idx val="1"/>
            <c:invertIfNegative val="0"/>
            <c:bubble3D val="0"/>
            <c:spPr>
              <a:noFill/>
            </c:spPr>
          </c:dPt>
          <c:val>
            <c:numRef>
              <c:f>etudiant!$D$23:$E$23</c:f>
              <c:numCache>
                <c:formatCode>0%</c:formatCode>
                <c:ptCount val="2"/>
                <c:pt idx="1">
                  <c:v>0.73948811700182815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4119984"/>
        <c:axId val="144114888"/>
      </c:barChart>
      <c:catAx>
        <c:axId val="144119984"/>
        <c:scaling>
          <c:orientation val="minMax"/>
        </c:scaling>
        <c:delete val="1"/>
        <c:axPos val="l"/>
        <c:majorTickMark val="out"/>
        <c:minorTickMark val="none"/>
        <c:tickLblPos val="nextTo"/>
        <c:crossAx val="144114888"/>
        <c:crosses val="autoZero"/>
        <c:auto val="1"/>
        <c:lblAlgn val="ctr"/>
        <c:lblOffset val="0"/>
        <c:noMultiLvlLbl val="0"/>
      </c:catAx>
      <c:valAx>
        <c:axId val="144114888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144119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$A$2" fmlaRange="idinscrit" noThreeD="1" sel="15" val="11"/>
</file>

<file path=xl/ctrlProps/ctrlProp2.xml><?xml version="1.0" encoding="utf-8"?>
<formControlPr xmlns="http://schemas.microsoft.com/office/spreadsheetml/2009/9/main" objectType="Drop" dropStyle="combo" dx="16" fmlaLink="B2" fmlaRange="$G$2:$G$21" noThreeD="1" sel="20" val="12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fmlaLink="C2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checked="Checked" firstButton="1" fmlaLink="$D$36" lockText="1" noThreeD="1"/>
</file>

<file path=xl/ctrlProps/ctrlProp8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22860</xdr:rowOff>
        </xdr:from>
        <xdr:to>
          <xdr:col>0</xdr:col>
          <xdr:colOff>1188720</xdr:colOff>
          <xdr:row>2</xdr:row>
          <xdr:rowOff>7620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0</xdr:colOff>
          <xdr:row>1</xdr:row>
          <xdr:rowOff>198120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123827</xdr:colOff>
      <xdr:row>2</xdr:row>
      <xdr:rowOff>85725</xdr:rowOff>
    </xdr:from>
    <xdr:to>
      <xdr:col>5</xdr:col>
      <xdr:colOff>1152525</xdr:colOff>
      <xdr:row>16</xdr:row>
      <xdr:rowOff>66676</xdr:rowOff>
    </xdr:to>
    <xdr:graphicFrame macro="">
      <xdr:nvGraphicFramePr>
        <xdr:cNvPr id="5" name="graph_ab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0</xdr:row>
          <xdr:rowOff>160020</xdr:rowOff>
        </xdr:from>
        <xdr:to>
          <xdr:col>2</xdr:col>
          <xdr:colOff>2217420</xdr:colOff>
          <xdr:row>1</xdr:row>
          <xdr:rowOff>198120</xdr:rowOff>
        </xdr:to>
        <xdr:sp macro="" textlink="">
          <xdr:nvSpPr>
            <xdr:cNvPr id="3075" name="Group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Type de graphique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</xdr:colOff>
          <xdr:row>1</xdr:row>
          <xdr:rowOff>7620</xdr:rowOff>
        </xdr:from>
        <xdr:to>
          <xdr:col>2</xdr:col>
          <xdr:colOff>1173480</xdr:colOff>
          <xdr:row>1</xdr:row>
          <xdr:rowOff>190500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barres empilées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1181100</xdr:colOff>
          <xdr:row>1</xdr:row>
          <xdr:rowOff>0</xdr:rowOff>
        </xdr:from>
        <xdr:to>
          <xdr:col>2</xdr:col>
          <xdr:colOff>2202180</xdr:colOff>
          <xdr:row>1</xdr:row>
          <xdr:rowOff>190500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aires empilées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19050</xdr:colOff>
      <xdr:row>18</xdr:row>
      <xdr:rowOff>19050</xdr:rowOff>
    </xdr:from>
    <xdr:to>
      <xdr:col>2</xdr:col>
      <xdr:colOff>1047750</xdr:colOff>
      <xdr:row>32</xdr:row>
      <xdr:rowOff>66675</xdr:rowOff>
    </xdr:to>
    <xdr:graphicFrame macro="">
      <xdr:nvGraphicFramePr>
        <xdr:cNvPr id="7" name="tachy_ab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1905000</xdr:colOff>
      <xdr:row>18</xdr:row>
      <xdr:rowOff>47624</xdr:rowOff>
    </xdr:from>
    <xdr:to>
      <xdr:col>5</xdr:col>
      <xdr:colOff>1185333</xdr:colOff>
      <xdr:row>28</xdr:row>
      <xdr:rowOff>169334</xdr:rowOff>
    </xdr:to>
    <xdr:graphicFrame macro="">
      <xdr:nvGraphicFramePr>
        <xdr:cNvPr id="8" name="vumetre_ab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34</xdr:row>
          <xdr:rowOff>38100</xdr:rowOff>
        </xdr:from>
        <xdr:to>
          <xdr:col>3</xdr:col>
          <xdr:colOff>1706880</xdr:colOff>
          <xdr:row>35</xdr:row>
          <xdr:rowOff>198120</xdr:rowOff>
        </xdr:to>
        <xdr:sp macro="" textlink="">
          <xdr:nvSpPr>
            <xdr:cNvPr id="3082" name="Group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Type de moyenne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34</xdr:row>
          <xdr:rowOff>182880</xdr:rowOff>
        </xdr:from>
        <xdr:to>
          <xdr:col>3</xdr:col>
          <xdr:colOff>899160</xdr:colOff>
          <xdr:row>35</xdr:row>
          <xdr:rowOff>160020</xdr:rowOff>
        </xdr:to>
        <xdr:sp macro="" textlink="">
          <xdr:nvSpPr>
            <xdr:cNvPr id="3083" name="Option Button 11" descr="brute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brute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883920</xdr:colOff>
          <xdr:row>34</xdr:row>
          <xdr:rowOff>182880</xdr:rowOff>
        </xdr:from>
        <xdr:to>
          <xdr:col>3</xdr:col>
          <xdr:colOff>1699260</xdr:colOff>
          <xdr:row>35</xdr:row>
          <xdr:rowOff>175260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corrigée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58"/>
  <sheetViews>
    <sheetView tabSelected="1" topLeftCell="E34" zoomScaleNormal="100" workbookViewId="0">
      <selection activeCell="R33" sqref="R33"/>
    </sheetView>
  </sheetViews>
  <sheetFormatPr baseColWidth="10" defaultRowHeight="14.4" x14ac:dyDescent="0.3"/>
  <cols>
    <col min="1" max="1" width="18.109375" customWidth="1"/>
    <col min="3" max="3" width="33.44140625" customWidth="1"/>
    <col min="4" max="5" width="25.88671875" customWidth="1"/>
    <col min="6" max="6" width="18" customWidth="1"/>
    <col min="7" max="7" width="8" style="12" customWidth="1"/>
    <col min="8" max="8" width="10" style="12" customWidth="1"/>
    <col min="9" max="9" width="13.33203125" style="12" customWidth="1"/>
    <col min="10" max="10" width="8.88671875" style="12" customWidth="1"/>
    <col min="11" max="11" width="10.88671875" style="12" customWidth="1"/>
    <col min="12" max="12" width="8.6640625" customWidth="1"/>
    <col min="14" max="17" width="11.44140625" style="1"/>
  </cols>
  <sheetData>
    <row r="1" spans="1:17" ht="20.25" customHeight="1" x14ac:dyDescent="0.3">
      <c r="A1" s="5" t="s">
        <v>44</v>
      </c>
      <c r="B1" s="5" t="s">
        <v>45</v>
      </c>
      <c r="C1" s="5"/>
      <c r="D1" s="5"/>
      <c r="G1" s="10"/>
      <c r="H1" s="10" t="s">
        <v>46</v>
      </c>
      <c r="I1" s="10" t="s">
        <v>42</v>
      </c>
      <c r="J1" s="10" t="s">
        <v>43</v>
      </c>
      <c r="K1" s="11" t="s">
        <v>47</v>
      </c>
      <c r="L1" s="2"/>
      <c r="M1" s="31"/>
      <c r="N1" s="75"/>
      <c r="O1" s="75"/>
      <c r="P1" s="75"/>
      <c r="Q1" s="68"/>
    </row>
    <row r="2" spans="1:17" ht="15.6" x14ac:dyDescent="0.3">
      <c r="A2" s="5">
        <v>15</v>
      </c>
      <c r="B2" s="5">
        <v>20</v>
      </c>
      <c r="C2" s="5">
        <v>1</v>
      </c>
      <c r="D2" s="5"/>
      <c r="G2" s="10">
        <v>38</v>
      </c>
      <c r="H2" s="13">
        <f ca="1">SUMPRODUCT((INDIRECT("s" &amp; $G2 &amp; "!$B$" &amp; ($A$2+4)):INDIRECT("s" &amp; $G2 &amp; "!$Z$" &amp; ($A$2+4))="")*((INDIRECT("s" &amp; $G2 &amp; "!$B$4"): INDIRECT("s" &amp; $G2 &amp; "!$Z$4"))-(INDIRECT("s" &amp; $G2 &amp; "!$B$3"): INDIRECT("s" &amp; $G2 &amp; "!$Z$3"))))</f>
        <v>16</v>
      </c>
      <c r="I2" s="13">
        <f ca="1">SUMPRODUCT((INDIRECT("s" &amp; $G2 &amp; "!$B$" &amp; ($A$2+4)):INDIRECT("s" &amp; $G2 &amp; "!$Z$" &amp; ($A$2+4))="J")*((INDIRECT("s" &amp; $G2 &amp; "!$B$4"): INDIRECT("s" &amp; $G2 &amp; "!$Z$4"))-(INDIRECT("s" &amp; $G2 &amp; "!$B$3"): INDIRECT("s" &amp; $G2 &amp; "!$Z$3"))))</f>
        <v>0</v>
      </c>
      <c r="J2" s="13">
        <f ca="1">SUMPRODUCT((INDIRECT("s" &amp; $G2 &amp; "!$B$" &amp; ($A$2+4)):INDIRECT("s" &amp; $G2 &amp; "!$Z$" &amp; ($A$2+4))="E")*((INDIRECT("s" &amp; $G2 &amp; "!$B$4"): INDIRECT("s" &amp; $G2 &amp; "!$Z$4"))-(INDIRECT("s" &amp; $G2 &amp; "!$B$3"): INDIRECT("s" &amp; $G2 &amp; "!$Z$3"))))</f>
        <v>0</v>
      </c>
      <c r="K2" s="13">
        <f ca="1">SUMPRODUCT((INDIRECT("s" &amp; $G2 &amp; "!$B$" &amp; ($A$2+4)):INDIRECT("s" &amp; $G2 &amp; "!$Z$" &amp; ($A$2+4))="A")*((INDIRECT("s" &amp; $G2 &amp; "!$B$4"): INDIRECT("s" &amp; $G2 &amp; "!$Z$4"))-(INDIRECT("s" &amp; $G2 &amp; "!$B$3"): INDIRECT("s" &amp; $G2 &amp; "!$Z$3"))))</f>
        <v>0</v>
      </c>
      <c r="L2" s="4"/>
      <c r="M2" s="66"/>
      <c r="N2" s="67"/>
      <c r="O2" s="67"/>
      <c r="P2" s="67"/>
      <c r="Q2" s="68"/>
    </row>
    <row r="3" spans="1:17" x14ac:dyDescent="0.3">
      <c r="G3" s="10">
        <v>39</v>
      </c>
      <c r="H3" s="13">
        <f ca="1">SUMPRODUCT((INDIRECT("s" &amp; $G3 &amp; "!$B$" &amp; ($A$2+4)):INDIRECT("s" &amp; $G3 &amp; "!$Z$" &amp; ($A$2+4))="")*((INDIRECT("s" &amp; $G3 &amp; "!$B$4"): INDIRECT("s" &amp; $G3 &amp; "!$Z$4"))-(INDIRECT("s" &amp; $G3 &amp; "!$B$3"): INDIRECT("s" &amp; $G3 &amp; "!$Z$3"))))</f>
        <v>16</v>
      </c>
      <c r="I3" s="13">
        <f ca="1">SUMPRODUCT((INDIRECT("s" &amp; $G3 &amp; "!$B$" &amp; ($A$2+4)):INDIRECT("s" &amp; $G3 &amp; "!$Z$" &amp; ($A$2+4))="J")*((INDIRECT("s" &amp; $G3 &amp; "!$B$4"): INDIRECT("s" &amp; $G3 &amp; "!$Z$4"))-(INDIRECT("s" &amp; $G3 &amp; "!$B$3"): INDIRECT("s" &amp; $G3 &amp; "!$Z$3"))))</f>
        <v>0</v>
      </c>
      <c r="J3" s="13">
        <f ca="1">SUMPRODUCT((INDIRECT("s" &amp; $G3 &amp; "!$B$" &amp; ($A$2+4)):INDIRECT("s" &amp; $G3 &amp; "!$Z$" &amp; ($A$2+4))="E")*((INDIRECT("s" &amp; $G3 &amp; "!$B$4"): INDIRECT("s" &amp; $G3 &amp; "!$Z$4"))-(INDIRECT("s" &amp; $G3 &amp; "!$B$3"): INDIRECT("s" &amp; $G3 &amp; "!$Z$3"))))</f>
        <v>7.5</v>
      </c>
      <c r="K3" s="13">
        <f ca="1">SUMPRODUCT((INDIRECT("s" &amp; $G3 &amp; "!$B$" &amp; ($A$2+4)):INDIRECT("s" &amp; $G3 &amp; "!$Z$" &amp; ($A$2+4))="A")*((INDIRECT("s" &amp; $G3 &amp; "!$B$4"): INDIRECT("s" &amp; $G3 &amp; "!$Z$4"))-(INDIRECT("s" &amp; $G3 &amp; "!$B$3"): INDIRECT("s" &amp; $G3 &amp; "!$Z$3"))))</f>
        <v>0</v>
      </c>
      <c r="L3" s="4"/>
      <c r="M3" s="31"/>
      <c r="N3" s="66"/>
      <c r="O3" s="66"/>
      <c r="P3" s="66"/>
      <c r="Q3" s="66"/>
    </row>
    <row r="4" spans="1:17" x14ac:dyDescent="0.3">
      <c r="G4" s="10">
        <v>40</v>
      </c>
      <c r="H4" s="13">
        <f ca="1">SUMPRODUCT((INDIRECT("s" &amp; $G4 &amp; "!$B$" &amp; ($A$2+4)):INDIRECT("s" &amp; $G4 &amp; "!$Z$" &amp; ($A$2+4))="")*((INDIRECT("s" &amp; $G4 &amp; "!$B$4"): INDIRECT("s" &amp; $G4 &amp; "!$Z$4"))-(INDIRECT("s" &amp; $G4 &amp; "!$B$3"): INDIRECT("s" &amp; $G4 &amp; "!$Z$3"))))</f>
        <v>22</v>
      </c>
      <c r="I4" s="13">
        <f ca="1">SUMPRODUCT((INDIRECT("s" &amp; $G4 &amp; "!$B$" &amp; ($A$2+4)):INDIRECT("s" &amp; $G4 &amp; "!$Z$" &amp; ($A$2+4))="J")*((INDIRECT("s" &amp; $G4 &amp; "!$B$4"): INDIRECT("s" &amp; $G4 &amp; "!$Z$4"))-(INDIRECT("s" &amp; $G4 &amp; "!$B$3"): INDIRECT("s" &amp; $G4 &amp; "!$Z$3"))))</f>
        <v>0</v>
      </c>
      <c r="J4" s="13">
        <f ca="1">SUMPRODUCT((INDIRECT("s" &amp; $G4 &amp; "!$B$" &amp; ($A$2+4)):INDIRECT("s" &amp; $G4 &amp; "!$Z$" &amp; ($A$2+4))="E")*((INDIRECT("s" &amp; $G4 &amp; "!$B$4"): INDIRECT("s" &amp; $G4 &amp; "!$Z$4"))-(INDIRECT("s" &amp; $G4 &amp; "!$B$3"): INDIRECT("s" &amp; $G4 &amp; "!$Z$3"))))</f>
        <v>0</v>
      </c>
      <c r="K4" s="13">
        <f ca="1">SUMPRODUCT((INDIRECT("s" &amp; $G4 &amp; "!$B$" &amp; ($A$2+4)):INDIRECT("s" &amp; $G4 &amp; "!$Z$" &amp; ($A$2+4))="A")*((INDIRECT("s" &amp; $G4 &amp; "!$B$4"): INDIRECT("s" &amp; $G4 &amp; "!$Z$4"))-(INDIRECT("s" &amp; $G4 &amp; "!$B$3"): INDIRECT("s" &amp; $G4 &amp; "!$Z$3"))))</f>
        <v>0</v>
      </c>
      <c r="L4" s="4"/>
      <c r="M4" s="31"/>
      <c r="N4" s="66"/>
      <c r="O4" s="66"/>
      <c r="P4" s="66"/>
      <c r="Q4" s="66"/>
    </row>
    <row r="5" spans="1:17" x14ac:dyDescent="0.3">
      <c r="G5" s="10">
        <v>41</v>
      </c>
      <c r="H5" s="13">
        <f ca="1">SUMPRODUCT((INDIRECT("s" &amp; $G5 &amp; "!$B$" &amp; ($A$2+4)):INDIRECT("s" &amp; $G5 &amp; "!$Z$" &amp; ($A$2+4))="")*((INDIRECT("s" &amp; $G5 &amp; "!$B$4"): INDIRECT("s" &amp; $G5 &amp; "!$Z$4"))-(INDIRECT("s" &amp; $G5 &amp; "!$B$3"): INDIRECT("s" &amp; $G5 &amp; "!$Z$3"))))</f>
        <v>24</v>
      </c>
      <c r="I5" s="13">
        <f ca="1">SUMPRODUCT((INDIRECT("s" &amp; $G5 &amp; "!$B$" &amp; ($A$2+4)):INDIRECT("s" &amp; $G5 &amp; "!$Z$" &amp; ($A$2+4))="J")*((INDIRECT("s" &amp; $G5 &amp; "!$B$4"): INDIRECT("s" &amp; $G5 &amp; "!$Z$4"))-(INDIRECT("s" &amp; $G5 &amp; "!$B$3"): INDIRECT("s" &amp; $G5 &amp; "!$Z$3"))))</f>
        <v>0</v>
      </c>
      <c r="J5" s="13">
        <f ca="1">SUMPRODUCT((INDIRECT("s" &amp; $G5 &amp; "!$B$" &amp; ($A$2+4)):INDIRECT("s" &amp; $G5 &amp; "!$Z$" &amp; ($A$2+4))="E")*((INDIRECT("s" &amp; $G5 &amp; "!$B$4"): INDIRECT("s" &amp; $G5 &amp; "!$Z$4"))-(INDIRECT("s" &amp; $G5 &amp; "!$B$3"): INDIRECT("s" &amp; $G5 &amp; "!$Z$3"))))</f>
        <v>0</v>
      </c>
      <c r="K5" s="13">
        <f ca="1">SUMPRODUCT((INDIRECT("s" &amp; $G5 &amp; "!$B$" &amp; ($A$2+4)):INDIRECT("s" &amp; $G5 &amp; "!$Z$" &amp; ($A$2+4))="A")*((INDIRECT("s" &amp; $G5 &amp; "!$B$4"): INDIRECT("s" &amp; $G5 &amp; "!$Z$4"))-(INDIRECT("s" &amp; $G5 &amp; "!$B$3"): INDIRECT("s" &amp; $G5 &amp; "!$Z$3"))))</f>
        <v>0</v>
      </c>
      <c r="L5" s="4"/>
      <c r="M5" s="31"/>
      <c r="N5" s="66"/>
      <c r="O5" s="66"/>
      <c r="P5" s="66"/>
      <c r="Q5" s="66"/>
    </row>
    <row r="6" spans="1:17" x14ac:dyDescent="0.3">
      <c r="G6" s="10">
        <v>42</v>
      </c>
      <c r="H6" s="13">
        <f ca="1">SUMPRODUCT((INDIRECT("s" &amp; $G6 &amp; "!$B$" &amp; ($A$2+4)):INDIRECT("s" &amp; $G6 &amp; "!$Z$" &amp; ($A$2+4))="")*((INDIRECT("s" &amp; $G6 &amp; "!$B$4"): INDIRECT("s" &amp; $G6 &amp; "!$Z$4"))-(INDIRECT("s" &amp; $G6 &amp; "!$B$3"): INDIRECT("s" &amp; $G6 &amp; "!$Z$3"))))</f>
        <v>20</v>
      </c>
      <c r="I6" s="13">
        <f ca="1">SUMPRODUCT((INDIRECT("s" &amp; $G6 &amp; "!$B$" &amp; ($A$2+4)):INDIRECT("s" &amp; $G6 &amp; "!$Z$" &amp; ($A$2+4))="J")*((INDIRECT("s" &amp; $G6 &amp; "!$B$4"): INDIRECT("s" &amp; $G6 &amp; "!$Z$4"))-(INDIRECT("s" &amp; $G6 &amp; "!$B$3"): INDIRECT("s" &amp; $G6 &amp; "!$Z$3"))))</f>
        <v>0</v>
      </c>
      <c r="J6" s="13">
        <f ca="1">SUMPRODUCT((INDIRECT("s" &amp; $G6 &amp; "!$B$" &amp; ($A$2+4)):INDIRECT("s" &amp; $G6 &amp; "!$Z$" &amp; ($A$2+4))="E")*((INDIRECT("s" &amp; $G6 &amp; "!$B$4"): INDIRECT("s" &amp; $G6 &amp; "!$Z$4"))-(INDIRECT("s" &amp; $G6 &amp; "!$B$3"): INDIRECT("s" &amp; $G6 &amp; "!$Z$3"))))</f>
        <v>0</v>
      </c>
      <c r="K6" s="13">
        <f ca="1">SUMPRODUCT((INDIRECT("s" &amp; $G6 &amp; "!$B$" &amp; ($A$2+4)):INDIRECT("s" &amp; $G6 &amp; "!$Z$" &amp; ($A$2+4))="A")*((INDIRECT("s" &amp; $G6 &amp; "!$B$4"): INDIRECT("s" &amp; $G6 &amp; "!$Z$4"))-(INDIRECT("s" &amp; $G6 &amp; "!$B$3"): INDIRECT("s" &amp; $G6 &amp; "!$Z$3"))))</f>
        <v>0</v>
      </c>
      <c r="L6" s="4"/>
      <c r="M6" s="31"/>
      <c r="N6" s="66"/>
      <c r="O6" s="66"/>
      <c r="P6" s="66"/>
      <c r="Q6" s="66"/>
    </row>
    <row r="7" spans="1:17" x14ac:dyDescent="0.3">
      <c r="G7" s="10">
        <v>44</v>
      </c>
      <c r="H7" s="13">
        <f ca="1">SUMPRODUCT((INDIRECT("s" &amp; $G7 &amp; "!$B$" &amp; ($A$2+4)):INDIRECT("s" &amp; $G7 &amp; "!$Z$" &amp; ($A$2+4))="")*((INDIRECT("s" &amp; $G7 &amp; "!$B$4"): INDIRECT("s" &amp; $G7 &amp; "!$Z$4"))-(INDIRECT("s" &amp; $G7 &amp; "!$B$3"): INDIRECT("s" &amp; $G7 &amp; "!$Z$3"))))</f>
        <v>4</v>
      </c>
      <c r="I7" s="13">
        <f ca="1">SUMPRODUCT((INDIRECT("s" &amp; $G7 &amp; "!$B$" &amp; ($A$2+4)):INDIRECT("s" &amp; $G7 &amp; "!$Z$" &amp; ($A$2+4))="J")*((INDIRECT("s" &amp; $G7 &amp; "!$B$4"): INDIRECT("s" &amp; $G7 &amp; "!$Z$4"))-(INDIRECT("s" &amp; $G7 &amp; "!$B$3"): INDIRECT("s" &amp; $G7 &amp; "!$Z$3"))))</f>
        <v>0</v>
      </c>
      <c r="J7" s="13">
        <f ca="1">SUMPRODUCT((INDIRECT("s" &amp; $G7 &amp; "!$B$" &amp; ($A$2+4)):INDIRECT("s" &amp; $G7 &amp; "!$Z$" &amp; ($A$2+4))="E")*((INDIRECT("s" &amp; $G7 &amp; "!$B$4"): INDIRECT("s" &amp; $G7 &amp; "!$Z$4"))-(INDIRECT("s" &amp; $G7 &amp; "!$B$3"): INDIRECT("s" &amp; $G7 &amp; "!$Z$3"))))</f>
        <v>8</v>
      </c>
      <c r="K7" s="13">
        <f ca="1">SUMPRODUCT((INDIRECT("s" &amp; $G7 &amp; "!$B$" &amp; ($A$2+4)):INDIRECT("s" &amp; $G7 &amp; "!$Z$" &amp; ($A$2+4))="A")*((INDIRECT("s" &amp; $G7 &amp; "!$B$4"): INDIRECT("s" &amp; $G7 &amp; "!$Z$4"))-(INDIRECT("s" &amp; $G7 &amp; "!$B$3"): INDIRECT("s" &amp; $G7 &amp; "!$Z$3"))))</f>
        <v>0</v>
      </c>
      <c r="L7" s="4"/>
      <c r="M7" s="31"/>
      <c r="N7" s="66"/>
      <c r="O7" s="66"/>
      <c r="P7" s="66"/>
      <c r="Q7" s="66"/>
    </row>
    <row r="8" spans="1:17" x14ac:dyDescent="0.3">
      <c r="G8" s="10">
        <v>45</v>
      </c>
      <c r="H8" s="13">
        <f ca="1">SUMPRODUCT((INDIRECT("s" &amp; $G8 &amp; "!$B$" &amp; ($A$2+4)):INDIRECT("s" &amp; $G8 &amp; "!$Z$" &amp; ($A$2+4))="")*((INDIRECT("s" &amp; $G8 &amp; "!$B$4"): INDIRECT("s" &amp; $G8 &amp; "!$Z$4"))-(INDIRECT("s" &amp; $G8 &amp; "!$B$3"): INDIRECT("s" &amp; $G8 &amp; "!$Z$3"))))</f>
        <v>9</v>
      </c>
      <c r="I8" s="13">
        <f ca="1">SUMPRODUCT((INDIRECT("s" &amp; $G8 &amp; "!$B$" &amp; ($A$2+4)):INDIRECT("s" &amp; $G8 &amp; "!$Z$" &amp; ($A$2+4))="J")*((INDIRECT("s" &amp; $G8 &amp; "!$B$4"): INDIRECT("s" &amp; $G8 &amp; "!$Z$4"))-(INDIRECT("s" &amp; $G8 &amp; "!$B$3"): INDIRECT("s" &amp; $G8 &amp; "!$Z$3"))))</f>
        <v>9</v>
      </c>
      <c r="J8" s="13">
        <f ca="1">SUMPRODUCT((INDIRECT("s" &amp; $G8 &amp; "!$B$" &amp; ($A$2+4)):INDIRECT("s" &amp; $G8 &amp; "!$Z$" &amp; ($A$2+4))="E")*((INDIRECT("s" &amp; $G8 &amp; "!$B$4"): INDIRECT("s" &amp; $G8 &amp; "!$Z$4"))-(INDIRECT("s" &amp; $G8 &amp; "!$B$3"): INDIRECT("s" &amp; $G8 &amp; "!$Z$3"))))</f>
        <v>8</v>
      </c>
      <c r="K8" s="13">
        <f ca="1">SUMPRODUCT((INDIRECT("s" &amp; $G8 &amp; "!$B$" &amp; ($A$2+4)):INDIRECT("s" &amp; $G8 &amp; "!$Z$" &amp; ($A$2+4))="A")*((INDIRECT("s" &amp; $G8 &amp; "!$B$4"): INDIRECT("s" &amp; $G8 &amp; "!$Z$4"))-(INDIRECT("s" &amp; $G8 &amp; "!$B$3"): INDIRECT("s" &amp; $G8 &amp; "!$Z$3"))))</f>
        <v>0</v>
      </c>
      <c r="L8" s="4"/>
      <c r="M8" s="31"/>
      <c r="N8" s="66"/>
      <c r="O8" s="66"/>
      <c r="P8" s="66"/>
      <c r="Q8" s="66"/>
    </row>
    <row r="9" spans="1:17" x14ac:dyDescent="0.3">
      <c r="G9" s="10">
        <v>46</v>
      </c>
      <c r="H9" s="13">
        <f ca="1">SUMPRODUCT((INDIRECT("s" &amp; $G9 &amp; "!$B$" &amp; ($A$2+4)):INDIRECT("s" &amp; $G9 &amp; "!$Z$" &amp; ($A$2+4))="")*((INDIRECT("s" &amp; $G9 &amp; "!$B$4"): INDIRECT("s" &amp; $G9 &amp; "!$Z$4"))-(INDIRECT("s" &amp; $G9 &amp; "!$B$3"): INDIRECT("s" &amp; $G9 &amp; "!$Z$3"))))</f>
        <v>23</v>
      </c>
      <c r="I9" s="13">
        <f ca="1">SUMPRODUCT((INDIRECT("s" &amp; $G9 &amp; "!$B$" &amp; ($A$2+4)):INDIRECT("s" &amp; $G9 &amp; "!$Z$" &amp; ($A$2+4))="J")*((INDIRECT("s" &amp; $G9 &amp; "!$B$4"): INDIRECT("s" &amp; $G9 &amp; "!$Z$4"))-(INDIRECT("s" &amp; $G9 &amp; "!$B$3"): INDIRECT("s" &amp; $G9 &amp; "!$Z$3"))))</f>
        <v>10</v>
      </c>
      <c r="J9" s="13">
        <f ca="1">SUMPRODUCT((INDIRECT("s" &amp; $G9 &amp; "!$B$" &amp; ($A$2+4)):INDIRECT("s" &amp; $G9 &amp; "!$Z$" &amp; ($A$2+4))="E")*((INDIRECT("s" &amp; $G9 &amp; "!$B$4"): INDIRECT("s" &amp; $G9 &amp; "!$Z$4"))-(INDIRECT("s" &amp; $G9 &amp; "!$B$3"): INDIRECT("s" &amp; $G9 &amp; "!$Z$3"))))</f>
        <v>0</v>
      </c>
      <c r="K9" s="13">
        <f ca="1">SUMPRODUCT((INDIRECT("s" &amp; $G9 &amp; "!$B$" &amp; ($A$2+4)):INDIRECT("s" &amp; $G9 &amp; "!$Z$" &amp; ($A$2+4))="A")*((INDIRECT("s" &amp; $G9 &amp; "!$B$4"): INDIRECT("s" &amp; $G9 &amp; "!$Z$4"))-(INDIRECT("s" &amp; $G9 &amp; "!$B$3"): INDIRECT("s" &amp; $G9 &amp; "!$Z$3"))))</f>
        <v>0</v>
      </c>
      <c r="L9" s="4"/>
      <c r="M9" s="31"/>
      <c r="N9" s="66"/>
      <c r="O9" s="66"/>
      <c r="P9" s="66"/>
      <c r="Q9" s="66"/>
    </row>
    <row r="10" spans="1:17" x14ac:dyDescent="0.3">
      <c r="G10" s="10">
        <v>49</v>
      </c>
      <c r="H10" s="13">
        <f ca="1">SUMPRODUCT((INDIRECT("s" &amp; $G10 &amp; "!$B$" &amp; ($A$2+4)):INDIRECT("s" &amp; $G10 &amp; "!$Z$" &amp; ($A$2+4))="")*((INDIRECT("s" &amp; $G10 &amp; "!$B$4"): INDIRECT("s" &amp; $G10 &amp; "!$Z$4"))-(INDIRECT("s" &amp; $G10 &amp; "!$B$3"): INDIRECT("s" &amp; $G10 &amp; "!$Z$3"))))</f>
        <v>32</v>
      </c>
      <c r="I10" s="13">
        <f ca="1">SUMPRODUCT((INDIRECT("s" &amp; $G10 &amp; "!$B$" &amp; ($A$2+4)):INDIRECT("s" &amp; $G10 &amp; "!$Z$" &amp; ($A$2+4))="J")*((INDIRECT("s" &amp; $G10 &amp; "!$B$4"): INDIRECT("s" &amp; $G10 &amp; "!$Z$4"))-(INDIRECT("s" &amp; $G10 &amp; "!$B$3"): INDIRECT("s" &amp; $G10 &amp; "!$Z$3"))))</f>
        <v>0</v>
      </c>
      <c r="J10" s="13">
        <f ca="1">SUMPRODUCT((INDIRECT("s" &amp; $G10 &amp; "!$B$" &amp; ($A$2+4)):INDIRECT("s" &amp; $G10 &amp; "!$Z$" &amp; ($A$2+4))="E")*((INDIRECT("s" &amp; $G10 &amp; "!$B$4"): INDIRECT("s" &amp; $G10 &amp; "!$Z$4"))-(INDIRECT("s" &amp; $G10 &amp; "!$B$3"): INDIRECT("s" &amp; $G10 &amp; "!$Z$3"))))</f>
        <v>4</v>
      </c>
      <c r="K10" s="13">
        <f ca="1">SUMPRODUCT((INDIRECT("s" &amp; $G10 &amp; "!$B$" &amp; ($A$2+4)):INDIRECT("s" &amp; $G10 &amp; "!$Z$" &amp; ($A$2+4))="A")*((INDIRECT("s" &amp; $G10 &amp; "!$B$4"): INDIRECT("s" &amp; $G10 &amp; "!$Z$4"))-(INDIRECT("s" &amp; $G10 &amp; "!$B$3"): INDIRECT("s" &amp; $G10 &amp; "!$Z$3"))))</f>
        <v>0</v>
      </c>
      <c r="L10" s="4"/>
      <c r="M10" s="31"/>
      <c r="N10" s="66"/>
      <c r="O10" s="66"/>
      <c r="P10" s="66"/>
      <c r="Q10" s="66"/>
    </row>
    <row r="11" spans="1:17" x14ac:dyDescent="0.3">
      <c r="G11" s="10">
        <v>50</v>
      </c>
      <c r="H11" s="13">
        <f ca="1">SUMPRODUCT((INDIRECT("s" &amp; $G11 &amp; "!$B$" &amp; ($A$2+4)):INDIRECT("s" &amp; $G11 &amp; "!$Z$" &amp; ($A$2+4))="")*((INDIRECT("s" &amp; $G11 &amp; "!$B$4"): INDIRECT("s" &amp; $G11 &amp; "!$Z$4"))-(INDIRECT("s" &amp; $G11 &amp; "!$B$3"): INDIRECT("s" &amp; $G11 &amp; "!$Z$3"))))</f>
        <v>24</v>
      </c>
      <c r="I11" s="13">
        <f ca="1">SUMPRODUCT((INDIRECT("s" &amp; $G11 &amp; "!$B$" &amp; ($A$2+4)):INDIRECT("s" &amp; $G11 &amp; "!$Z$" &amp; ($A$2+4))="J")*((INDIRECT("s" &amp; $G11 &amp; "!$B$4"): INDIRECT("s" &amp; $G11 &amp; "!$Z$4"))-(INDIRECT("s" &amp; $G11 &amp; "!$B$3"): INDIRECT("s" &amp; $G11 &amp; "!$Z$3"))))</f>
        <v>0</v>
      </c>
      <c r="J11" s="13">
        <f ca="1">SUMPRODUCT((INDIRECT("s" &amp; $G11 &amp; "!$B$" &amp; ($A$2+4)):INDIRECT("s" &amp; $G11 &amp; "!$Z$" &amp; ($A$2+4))="E")*((INDIRECT("s" &amp; $G11 &amp; "!$B$4"): INDIRECT("s" &amp; $G11 &amp; "!$Z$4"))-(INDIRECT("s" &amp; $G11 &amp; "!$B$3"): INDIRECT("s" &amp; $G11 &amp; "!$Z$3"))))</f>
        <v>9</v>
      </c>
      <c r="K11" s="13">
        <f ca="1">SUMPRODUCT((INDIRECT("s" &amp; $G11 &amp; "!$B$" &amp; ($A$2+4)):INDIRECT("s" &amp; $G11 &amp; "!$Z$" &amp; ($A$2+4))="A")*((INDIRECT("s" &amp; $G11 &amp; "!$B$4"): INDIRECT("s" &amp; $G11 &amp; "!$Z$4"))-(INDIRECT("s" &amp; $G11 &amp; "!$B$3"): INDIRECT("s" &amp; $G11 &amp; "!$Z$3"))))</f>
        <v>0</v>
      </c>
      <c r="L11" s="4"/>
      <c r="M11" s="31"/>
      <c r="N11" s="66"/>
      <c r="O11" s="66"/>
      <c r="P11" s="66"/>
      <c r="Q11" s="66"/>
    </row>
    <row r="12" spans="1:17" x14ac:dyDescent="0.3">
      <c r="G12" s="10">
        <v>1</v>
      </c>
      <c r="H12" s="13">
        <f ca="1">SUMPRODUCT((INDIRECT("s" &amp; $G12 &amp; "!$B$" &amp; ($A$2+4)):INDIRECT("s" &amp; $G12 &amp; "!$Z$" &amp; ($A$2+4))="")*((INDIRECT("s" &amp; $G12 &amp; "!$B$4"): INDIRECT("s" &amp; $G12 &amp; "!$Z$4"))-(INDIRECT("s" &amp; $G12 &amp; "!$B$3"): INDIRECT("s" &amp; $G12 &amp; "!$Z$3"))))</f>
        <v>24.5</v>
      </c>
      <c r="I12" s="13">
        <f ca="1">SUMPRODUCT((INDIRECT("s" &amp; $G12 &amp; "!$B$" &amp; ($A$2+4)):INDIRECT("s" &amp; $G12 &amp; "!$Z$" &amp; ($A$2+4))="J")*((INDIRECT("s" &amp; $G12 &amp; "!$B$4"): INDIRECT("s" &amp; $G12 &amp; "!$Z$4"))-(INDIRECT("s" &amp; $G12 &amp; "!$B$3"): INDIRECT("s" &amp; $G12 &amp; "!$Z$3"))))</f>
        <v>0</v>
      </c>
      <c r="J12" s="13">
        <f ca="1">SUMPRODUCT((INDIRECT("s" &amp; $G12 &amp; "!$B$" &amp; ($A$2+4)):INDIRECT("s" &amp; $G12 &amp; "!$Z$" &amp; ($A$2+4))="E")*((INDIRECT("s" &amp; $G12 &amp; "!$B$4"): INDIRECT("s" &amp; $G12 &amp; "!$Z$4"))-(INDIRECT("s" &amp; $G12 &amp; "!$B$3"): INDIRECT("s" &amp; $G12 &amp; "!$Z$3"))))</f>
        <v>5</v>
      </c>
      <c r="K12" s="13">
        <f ca="1">SUMPRODUCT((INDIRECT("s" &amp; $G12 &amp; "!$B$" &amp; ($A$2+4)):INDIRECT("s" &amp; $G12 &amp; "!$Z$" &amp; ($A$2+4))="A")*((INDIRECT("s" &amp; $G12 &amp; "!$B$4"): INDIRECT("s" &amp; $G12 &amp; "!$Z$4"))-(INDIRECT("s" &amp; $G12 &amp; "!$B$3"): INDIRECT("s" &amp; $G12 &amp; "!$Z$3"))))</f>
        <v>0</v>
      </c>
      <c r="L12" s="4"/>
      <c r="M12" s="31"/>
      <c r="N12" s="66"/>
      <c r="O12" s="66"/>
      <c r="P12" s="66"/>
      <c r="Q12" s="66"/>
    </row>
    <row r="13" spans="1:17" x14ac:dyDescent="0.3">
      <c r="G13" s="10">
        <v>2</v>
      </c>
      <c r="H13" s="13">
        <f ca="1">SUMPRODUCT((INDIRECT("s" &amp; $G13 &amp; "!$B$" &amp; ($A$2+4)):INDIRECT("s" &amp; $G13 &amp; "!$Z$" &amp; ($A$2+4))="")*((INDIRECT("s" &amp; $G13 &amp; "!$B$4"): INDIRECT("s" &amp; $G13 &amp; "!$Z$4"))-(INDIRECT("s" &amp; $G13 &amp; "!$B$3"): INDIRECT("s" &amp; $G13 &amp; "!$Z$3"))))</f>
        <v>18</v>
      </c>
      <c r="I13" s="13">
        <f ca="1">SUMPRODUCT((INDIRECT("s" &amp; $G13 &amp; "!$B$" &amp; ($A$2+4)):INDIRECT("s" &amp; $G13 &amp; "!$Z$" &amp; ($A$2+4))="J")*((INDIRECT("s" &amp; $G13 &amp; "!$B$4"): INDIRECT("s" &amp; $G13 &amp; "!$Z$4"))-(INDIRECT("s" &amp; $G13 &amp; "!$B$3"): INDIRECT("s" &amp; $G13 &amp; "!$Z$3"))))</f>
        <v>0</v>
      </c>
      <c r="J13" s="13">
        <f ca="1">SUMPRODUCT((INDIRECT("s" &amp; $G13 &amp; "!$B$" &amp; ($A$2+4)):INDIRECT("s" &amp; $G13 &amp; "!$Z$" &amp; ($A$2+4))="E")*((INDIRECT("s" &amp; $G13 &amp; "!$B$4"): INDIRECT("s" &amp; $G13 &amp; "!$Z$4"))-(INDIRECT("s" &amp; $G13 &amp; "!$B$3"): INDIRECT("s" &amp; $G13 &amp; "!$Z$3"))))</f>
        <v>17.5</v>
      </c>
      <c r="K13" s="13">
        <f ca="1">SUMPRODUCT((INDIRECT("s" &amp; $G13 &amp; "!$B$" &amp; ($A$2+4)):INDIRECT("s" &amp; $G13 &amp; "!$Z$" &amp; ($A$2+4))="A")*((INDIRECT("s" &amp; $G13 &amp; "!$B$4"): INDIRECT("s" &amp; $G13 &amp; "!$Z$4"))-(INDIRECT("s" &amp; $G13 &amp; "!$B$3"): INDIRECT("s" &amp; $G13 &amp; "!$Z$3"))))</f>
        <v>0</v>
      </c>
      <c r="L13" s="4"/>
      <c r="M13" s="31"/>
      <c r="N13" s="66"/>
      <c r="O13" s="66"/>
      <c r="P13" s="66"/>
      <c r="Q13" s="66"/>
    </row>
    <row r="14" spans="1:17" x14ac:dyDescent="0.3">
      <c r="G14" s="10">
        <v>5</v>
      </c>
      <c r="H14" s="13">
        <f ca="1">SUMPRODUCT((INDIRECT("s" &amp; $G14 &amp; "!$B$" &amp; ($A$2+4)):INDIRECT("s" &amp; $G14 &amp; "!$Z$" &amp; ($A$2+4))="")*((INDIRECT("s" &amp; $G14 &amp; "!$B$4"): INDIRECT("s" &amp; $G14 &amp; "!$Z$4"))-(INDIRECT("s" &amp; $G14 &amp; "!$B$3"): INDIRECT("s" &amp; $G14 &amp; "!$Z$3"))))</f>
        <v>10</v>
      </c>
      <c r="I14" s="13">
        <f ca="1">SUMPRODUCT((INDIRECT("s" &amp; $G14 &amp; "!$B$" &amp; ($A$2+4)):INDIRECT("s" &amp; $G14 &amp; "!$Z$" &amp; ($A$2+4))="J")*((INDIRECT("s" &amp; $G14 &amp; "!$B$4"): INDIRECT("s" &amp; $G14 &amp; "!$Z$4"))-(INDIRECT("s" &amp; $G14 &amp; "!$B$3"): INDIRECT("s" &amp; $G14 &amp; "!$Z$3"))))</f>
        <v>23</v>
      </c>
      <c r="J14" s="13">
        <f ca="1">SUMPRODUCT((INDIRECT("s" &amp; $G14 &amp; "!$B$" &amp; ($A$2+4)):INDIRECT("s" &amp; $G14 &amp; "!$Z$" &amp; ($A$2+4))="E")*((INDIRECT("s" &amp; $G14 &amp; "!$B$4"): INDIRECT("s" &amp; $G14 &amp; "!$Z$4"))-(INDIRECT("s" &amp; $G14 &amp; "!$B$3"): INDIRECT("s" &amp; $G14 &amp; "!$Z$3"))))</f>
        <v>0</v>
      </c>
      <c r="K14" s="13">
        <f ca="1">SUMPRODUCT((INDIRECT("s" &amp; $G14 &amp; "!$B$" &amp; ($A$2+4)):INDIRECT("s" &amp; $G14 &amp; "!$Z$" &amp; ($A$2+4))="A")*((INDIRECT("s" &amp; $G14 &amp; "!$B$4"): INDIRECT("s" &amp; $G14 &amp; "!$Z$4"))-(INDIRECT("s" &amp; $G14 &amp; "!$B$3"): INDIRECT("s" &amp; $G14 &amp; "!$Z$3"))))</f>
        <v>4</v>
      </c>
      <c r="L14" s="4"/>
      <c r="M14" s="31"/>
      <c r="N14" s="66"/>
      <c r="O14" s="66"/>
      <c r="P14" s="66"/>
      <c r="Q14" s="66"/>
    </row>
    <row r="15" spans="1:17" x14ac:dyDescent="0.3">
      <c r="G15" s="10">
        <v>6</v>
      </c>
      <c r="H15" s="13">
        <f ca="1">SUMPRODUCT((INDIRECT("s" &amp; $G15 &amp; "!$B$" &amp; ($A$2+4)):INDIRECT("s" &amp; $G15 &amp; "!$Z$" &amp; ($A$2+4))="")*((INDIRECT("s" &amp; $G15 &amp; "!$B$4"): INDIRECT("s" &amp; $G15 &amp; "!$Z$4"))-(INDIRECT("s" &amp; $G15 &amp; "!$B$3"): INDIRECT("s" &amp; $G15 &amp; "!$Z$3"))))</f>
        <v>33</v>
      </c>
      <c r="I15" s="13">
        <f ca="1">SUMPRODUCT((INDIRECT("s" &amp; $G15 &amp; "!$B$" &amp; ($A$2+4)):INDIRECT("s" &amp; $G15 &amp; "!$Z$" &amp; ($A$2+4))="J")*((INDIRECT("s" &amp; $G15 &amp; "!$B$4"): INDIRECT("s" &amp; $G15 &amp; "!$Z$4"))-(INDIRECT("s" &amp; $G15 &amp; "!$B$3"): INDIRECT("s" &amp; $G15 &amp; "!$Z$3"))))</f>
        <v>0</v>
      </c>
      <c r="J15" s="13">
        <f ca="1">SUMPRODUCT((INDIRECT("s" &amp; $G15 &amp; "!$B$" &amp; ($A$2+4)):INDIRECT("s" &amp; $G15 &amp; "!$Z$" &amp; ($A$2+4))="E")*((INDIRECT("s" &amp; $G15 &amp; "!$B$4"): INDIRECT("s" &amp; $G15 &amp; "!$Z$4"))-(INDIRECT("s" &amp; $G15 &amp; "!$B$3"): INDIRECT("s" &amp; $G15 &amp; "!$Z$3"))))</f>
        <v>0</v>
      </c>
      <c r="K15" s="13">
        <f ca="1">SUMPRODUCT((INDIRECT("s" &amp; $G15 &amp; "!$B$" &amp; ($A$2+4)):INDIRECT("s" &amp; $G15 &amp; "!$Z$" &amp; ($A$2+4))="A")*((INDIRECT("s" &amp; $G15 &amp; "!$B$4"): INDIRECT("s" &amp; $G15 &amp; "!$Z$4"))-(INDIRECT("s" &amp; $G15 &amp; "!$B$3"): INDIRECT("s" &amp; $G15 &amp; "!$Z$3"))))</f>
        <v>0</v>
      </c>
      <c r="L15" s="4"/>
      <c r="M15" s="31"/>
      <c r="N15" s="66"/>
      <c r="O15" s="66"/>
      <c r="P15" s="66"/>
      <c r="Q15" s="66"/>
    </row>
    <row r="16" spans="1:17" x14ac:dyDescent="0.3">
      <c r="G16" s="10">
        <v>11</v>
      </c>
      <c r="H16" s="13">
        <f ca="1">SUMPRODUCT((INDIRECT("s" &amp; $G16 &amp; "!$B$" &amp; ($A$2+4)):INDIRECT("s" &amp; $G16 &amp; "!$Z$" &amp; ($A$2+4))="")*((INDIRECT("s" &amp; $G16 &amp; "!$B$4"): INDIRECT("s" &amp; $G16 &amp; "!$Z$4"))-(INDIRECT("s" &amp; $G16 &amp; "!$B$3"): INDIRECT("s" &amp; $G16 &amp; "!$Z$3"))))</f>
        <v>13</v>
      </c>
      <c r="I16" s="13">
        <f ca="1">SUMPRODUCT((INDIRECT("s" &amp; $G16 &amp; "!$B$" &amp; ($A$2+4)):INDIRECT("s" &amp; $G16 &amp; "!$Z$" &amp; ($A$2+4))="J")*((INDIRECT("s" &amp; $G16 &amp; "!$B$4"): INDIRECT("s" &amp; $G16 &amp; "!$Z$4"))-(INDIRECT("s" &amp; $G16 &amp; "!$B$3"): INDIRECT("s" &amp; $G16 &amp; "!$Z$3"))))</f>
        <v>22</v>
      </c>
      <c r="J16" s="13">
        <f ca="1">SUMPRODUCT((INDIRECT("s" &amp; $G16 &amp; "!$B$" &amp; ($A$2+4)):INDIRECT("s" &amp; $G16 &amp; "!$Z$" &amp; ($A$2+4))="E")*((INDIRECT("s" &amp; $G16 &amp; "!$B$4"): INDIRECT("s" &amp; $G16 &amp; "!$Z$4"))-(INDIRECT("s" &amp; $G16 &amp; "!$B$3"): INDIRECT("s" &amp; $G16 &amp; "!$Z$3"))))</f>
        <v>0</v>
      </c>
      <c r="K16" s="13">
        <f ca="1">SUMPRODUCT((INDIRECT("s" &amp; $G16 &amp; "!$B$" &amp; ($A$2+4)):INDIRECT("s" &amp; $G16 &amp; "!$Z$" &amp; ($A$2+4))="A")*((INDIRECT("s" &amp; $G16 &amp; "!$B$4"): INDIRECT("s" &amp; $G16 &amp; "!$Z$4"))-(INDIRECT("s" &amp; $G16 &amp; "!$B$3"): INDIRECT("s" &amp; $G16 &amp; "!$Z$3"))))</f>
        <v>0</v>
      </c>
      <c r="L16" s="4"/>
      <c r="M16" s="31"/>
      <c r="N16" s="66"/>
      <c r="O16" s="66"/>
      <c r="P16" s="66"/>
      <c r="Q16" s="66"/>
    </row>
    <row r="17" spans="1:17" x14ac:dyDescent="0.3">
      <c r="G17" s="10">
        <v>12</v>
      </c>
      <c r="H17" s="13">
        <f ca="1">SUMPRODUCT((INDIRECT("s" &amp; $G17 &amp; "!$B$" &amp; ($A$2+4)):INDIRECT("s" &amp; $G17 &amp; "!$Z$" &amp; ($A$2+4))="")*((INDIRECT("s" &amp; $G17 &amp; "!$B$4"): INDIRECT("s" &amp; $G17 &amp; "!$Z$4"))-(INDIRECT("s" &amp; $G17 &amp; "!$B$3"): INDIRECT("s" &amp; $G17 &amp; "!$Z$3"))))</f>
        <v>25</v>
      </c>
      <c r="I17" s="13">
        <f ca="1">SUMPRODUCT((INDIRECT("s" &amp; $G17 &amp; "!$B$" &amp; ($A$2+4)):INDIRECT("s" &amp; $G17 &amp; "!$Z$" &amp; ($A$2+4))="J")*((INDIRECT("s" &amp; $G17 &amp; "!$B$4"): INDIRECT("s" &amp; $G17 &amp; "!$Z$4"))-(INDIRECT("s" &amp; $G17 &amp; "!$B$3"): INDIRECT("s" &amp; $G17 &amp; "!$Z$3"))))</f>
        <v>0</v>
      </c>
      <c r="J17" s="13">
        <f ca="1">SUMPRODUCT((INDIRECT("s" &amp; $G17 &amp; "!$B$" &amp; ($A$2+4)):INDIRECT("s" &amp; $G17 &amp; "!$Z$" &amp; ($A$2+4))="E")*((INDIRECT("s" &amp; $G17 &amp; "!$B$4"): INDIRECT("s" &amp; $G17 &amp; "!$Z$4"))-(INDIRECT("s" &amp; $G17 &amp; "!$B$3"): INDIRECT("s" &amp; $G17 &amp; "!$Z$3"))))</f>
        <v>0</v>
      </c>
      <c r="K17" s="13">
        <f ca="1">SUMPRODUCT((INDIRECT("s" &amp; $G17 &amp; "!$B$" &amp; ($A$2+4)):INDIRECT("s" &amp; $G17 &amp; "!$Z$" &amp; ($A$2+4))="A")*((INDIRECT("s" &amp; $G17 &amp; "!$B$4"): INDIRECT("s" &amp; $G17 &amp; "!$Z$4"))-(INDIRECT("s" &amp; $G17 &amp; "!$B$3"): INDIRECT("s" &amp; $G17 &amp; "!$Z$3"))))</f>
        <v>0</v>
      </c>
      <c r="L17" s="4"/>
      <c r="M17" s="31"/>
      <c r="N17" s="66"/>
      <c r="O17" s="66"/>
      <c r="P17" s="66"/>
      <c r="Q17" s="66"/>
    </row>
    <row r="18" spans="1:17" x14ac:dyDescent="0.3">
      <c r="A18" s="6" t="s">
        <v>49</v>
      </c>
      <c r="D18" s="6" t="s">
        <v>50</v>
      </c>
      <c r="G18" s="11">
        <v>13</v>
      </c>
      <c r="H18" s="13">
        <f ca="1">SUMPRODUCT((INDIRECT("s" &amp; $G18 &amp; "!$B$" &amp; ($A$2+4)):INDIRECT("s" &amp; $G18 &amp; "!$Z$" &amp; ($A$2+4))="")*((INDIRECT("s" &amp; $G18 &amp; "!$B$4"): INDIRECT("s" &amp; $G18 &amp; "!$Z$4"))-(INDIRECT("s" &amp; $G18 &amp; "!$B$3"): INDIRECT("s" &amp; $G18 &amp; "!$Z$3"))))</f>
        <v>26</v>
      </c>
      <c r="I18" s="13">
        <f ca="1">SUMPRODUCT((INDIRECT("s" &amp; $G18 &amp; "!$B$" &amp; ($A$2+4)):INDIRECT("s" &amp; $G18 &amp; "!$Z$" &amp; ($A$2+4))="J")*((INDIRECT("s" &amp; $G18 &amp; "!$B$4"): INDIRECT("s" &amp; $G18 &amp; "!$Z$4"))-(INDIRECT("s" &amp; $G18 &amp; "!$B$3"): INDIRECT("s" &amp; $G18 &amp; "!$Z$3"))))</f>
        <v>0</v>
      </c>
      <c r="J18" s="13">
        <f ca="1">SUMPRODUCT((INDIRECT("s" &amp; $G18 &amp; "!$B$" &amp; ($A$2+4)):INDIRECT("s" &amp; $G18 &amp; "!$Z$" &amp; ($A$2+4))="E")*((INDIRECT("s" &amp; $G18 &amp; "!$B$4"): INDIRECT("s" &amp; $G18 &amp; "!$Z$4"))-(INDIRECT("s" &amp; $G18 &amp; "!$B$3"): INDIRECT("s" &amp; $G18 &amp; "!$Z$3"))))</f>
        <v>5.5</v>
      </c>
      <c r="K18" s="13">
        <f ca="1">SUMPRODUCT((INDIRECT("s" &amp; $G18 &amp; "!$B$" &amp; ($A$2+4)):INDIRECT("s" &amp; $G18 &amp; "!$Z$" &amp; ($A$2+4))="A")*((INDIRECT("s" &amp; $G18 &amp; "!$B$4"): INDIRECT("s" &amp; $G18 &amp; "!$Z$4"))-(INDIRECT("s" &amp; $G18 &amp; "!$B$3"): INDIRECT("s" &amp; $G18 &amp; "!$Z$3"))))</f>
        <v>0</v>
      </c>
      <c r="L18" s="4"/>
      <c r="M18" s="31"/>
      <c r="N18" s="66"/>
      <c r="O18" s="66"/>
      <c r="P18" s="66"/>
      <c r="Q18" s="66"/>
    </row>
    <row r="19" spans="1:17" x14ac:dyDescent="0.3">
      <c r="A19" s="8" t="s">
        <v>48</v>
      </c>
      <c r="D19" s="8" t="s">
        <v>48</v>
      </c>
      <c r="G19" s="11">
        <v>18</v>
      </c>
      <c r="H19" s="13">
        <f ca="1">SUMPRODUCT((INDIRECT("s" &amp; $G19 &amp; "!$B$" &amp; ($A$2+4)):INDIRECT("s" &amp; $G19 &amp; "!$Z$" &amp; ($A$2+4))="")*((INDIRECT("s" &amp; $G19 &amp; "!$B$4"): INDIRECT("s" &amp; $G19 &amp; "!$Z$4"))-(INDIRECT("s" &amp; $G19 &amp; "!$B$3"): INDIRECT("s" &amp; $G19 &amp; "!$Z$3"))))</f>
        <v>24</v>
      </c>
      <c r="I19" s="13">
        <f ca="1">SUMPRODUCT((INDIRECT("s" &amp; $G19 &amp; "!$B$" &amp; ($A$2+4)):INDIRECT("s" &amp; $G19 &amp; "!$Z$" &amp; ($A$2+4))="J")*((INDIRECT("s" &amp; $G19 &amp; "!$B$4"): INDIRECT("s" &amp; $G19 &amp; "!$Z$4"))-(INDIRECT("s" &amp; $G19 &amp; "!$B$3"): INDIRECT("s" &amp; $G19 &amp; "!$Z$3"))))</f>
        <v>0</v>
      </c>
      <c r="J19" s="13">
        <f ca="1">SUMPRODUCT((INDIRECT("s" &amp; $G19 &amp; "!$B$" &amp; ($A$2+4)):INDIRECT("s" &amp; $G19 &amp; "!$Z$" &amp; ($A$2+4))="E")*((INDIRECT("s" &amp; $G19 &amp; "!$B$4"): INDIRECT("s" &amp; $G19 &amp; "!$Z$4"))-(INDIRECT("s" &amp; $G19 &amp; "!$B$3"): INDIRECT("s" &amp; $G19 &amp; "!$Z$3"))))</f>
        <v>0</v>
      </c>
      <c r="K19" s="13">
        <f ca="1">SUMPRODUCT((INDIRECT("s" &amp; $G19 &amp; "!$B$" &amp; ($A$2+4)):INDIRECT("s" &amp; $G19 &amp; "!$Z$" &amp; ($A$2+4))="A")*((INDIRECT("s" &amp; $G19 &amp; "!$B$4"): INDIRECT("s" &amp; $G19 &amp; "!$Z$4"))-(INDIRECT("s" &amp; $G19 &amp; "!$B$3"): INDIRECT("s" &amp; $G19 &amp; "!$Z$3"))))</f>
        <v>0</v>
      </c>
      <c r="L19" s="4"/>
      <c r="M19" s="31"/>
      <c r="N19" s="66"/>
      <c r="O19" s="66"/>
      <c r="P19" s="66"/>
      <c r="Q19" s="66"/>
    </row>
    <row r="20" spans="1:17" x14ac:dyDescent="0.3">
      <c r="A20" s="7">
        <v>0</v>
      </c>
      <c r="B20" s="7">
        <f ca="1">SUM(I22:K22)/SUM(H22:K22)</f>
        <v>0.26051188299817185</v>
      </c>
      <c r="D20" s="7">
        <f>4%</f>
        <v>0.04</v>
      </c>
      <c r="E20" s="7">
        <f ca="1">K22/SUM(H$22:K$22)</f>
        <v>7.3126142595978062E-3</v>
      </c>
      <c r="G20" s="11">
        <v>19</v>
      </c>
      <c r="H20" s="13">
        <f ca="1">SUMPRODUCT((INDIRECT("s" &amp; $G20 &amp; "!$B$" &amp; ($A$2+4)):INDIRECT("s" &amp; $G20 &amp; "!$Z$" &amp; ($A$2+4))="")*((INDIRECT("s" &amp; $G20 &amp; "!$B$4"): INDIRECT("s" &amp; $G20 &amp; "!$Z$4"))-(INDIRECT("s" &amp; $G20 &amp; "!$B$3"): INDIRECT("s" &amp; $G20 &amp; "!$Z$3"))))</f>
        <v>15</v>
      </c>
      <c r="I20" s="13">
        <f ca="1">SUMPRODUCT((INDIRECT("s" &amp; $G20 &amp; "!$B$" &amp; ($A$2+4)):INDIRECT("s" &amp; $G20 &amp; "!$Z$" &amp; ($A$2+4))="J")*((INDIRECT("s" &amp; $G20 &amp; "!$B$4"): INDIRECT("s" &amp; $G20 &amp; "!$Z$4"))-(INDIRECT("s" &amp; $G20 &amp; "!$B$3"): INDIRECT("s" &amp; $G20 &amp; "!$Z$3"))))</f>
        <v>10</v>
      </c>
      <c r="J20" s="13">
        <f ca="1">SUMPRODUCT((INDIRECT("s" &amp; $G20 &amp; "!$B$" &amp; ($A$2+4)):INDIRECT("s" &amp; $G20 &amp; "!$Z$" &amp; ($A$2+4))="E")*((INDIRECT("s" &amp; $G20 &amp; "!$B$4"): INDIRECT("s" &amp; $G20 &amp; "!$Z$4"))-(INDIRECT("s" &amp; $G20 &amp; "!$B$3"): INDIRECT("s" &amp; $G20 &amp; "!$Z$3"))))</f>
        <v>0</v>
      </c>
      <c r="K20" s="13">
        <f ca="1">SUMPRODUCT((INDIRECT("s" &amp; $G20 &amp; "!$B$" &amp; ($A$2+4)):INDIRECT("s" &amp; $G20 &amp; "!$Z$" &amp; ($A$2+4))="A")*((INDIRECT("s" &amp; $G20 &amp; "!$B$4"): INDIRECT("s" &amp; $G20 &amp; "!$Z$4"))-(INDIRECT("s" &amp; $G20 &amp; "!$B$3"): INDIRECT("s" &amp; $G20 &amp; "!$Z$3"))))</f>
        <v>0</v>
      </c>
      <c r="L20" s="4"/>
      <c r="M20" s="31"/>
      <c r="N20" s="66"/>
      <c r="O20" s="66"/>
      <c r="P20" s="66"/>
      <c r="Q20" s="66"/>
    </row>
    <row r="21" spans="1:17" x14ac:dyDescent="0.3">
      <c r="A21" s="7">
        <v>0.04</v>
      </c>
      <c r="B21" s="9">
        <f ca="1">B22-B20</f>
        <v>0.73948811700182815</v>
      </c>
      <c r="D21" s="9">
        <f>1-D20</f>
        <v>0.96</v>
      </c>
      <c r="E21" s="7">
        <f ca="1">J22/SUM(H$22:K$22)</f>
        <v>0.11791590493601463</v>
      </c>
      <c r="G21" s="11">
        <v>20</v>
      </c>
      <c r="H21" s="13">
        <f ca="1">SUMPRODUCT((INDIRECT("s" &amp; $G21 &amp; "!$B$" &amp; ($A$2+4)):INDIRECT("s" &amp; $G21 &amp; "!$Z$" &amp; ($A$2+4))="")*((INDIRECT("s" &amp; $G21 &amp; "!$B$4"): INDIRECT("s" &amp; $G21 &amp; "!$Z$4"))-(INDIRECT("s" &amp; $G21 &amp; "!$B$3"): INDIRECT("s" &amp; $G21 &amp; "!$Z$3"))))</f>
        <v>26</v>
      </c>
      <c r="I21" s="13">
        <f ca="1">SUMPRODUCT((INDIRECT("s" &amp; $G21 &amp; "!$B$" &amp; ($A$2+4)):INDIRECT("s" &amp; $G21 &amp; "!$Z$" &amp; ($A$2+4))="J")*((INDIRECT("s" &amp; $G21 &amp; "!$B$4"): INDIRECT("s" &amp; $G21 &amp; "!$Z$4"))-(INDIRECT("s" &amp; $G21 &amp; "!$B$3"): INDIRECT("s" &amp; $G21 &amp; "!$Z$3"))))</f>
        <v>0</v>
      </c>
      <c r="J21" s="13">
        <f ca="1">SUMPRODUCT((INDIRECT("s" &amp; $G21 &amp; "!$B$" &amp; ($A$2+4)):INDIRECT("s" &amp; $G21 &amp; "!$Z$" &amp; ($A$2+4))="E")*((INDIRECT("s" &amp; $G21 &amp; "!$B$4"): INDIRECT("s" &amp; $G21 &amp; "!$Z$4"))-(INDIRECT("s" &amp; $G21 &amp; "!$B$3"): INDIRECT("s" &amp; $G21 &amp; "!$Z$3"))))</f>
        <v>0</v>
      </c>
      <c r="K21" s="13">
        <f ca="1">SUMPRODUCT((INDIRECT("s" &amp; $G21 &amp; "!$B$" &amp; ($A$2+4)):INDIRECT("s" &amp; $G21 &amp; "!$Z$" &amp; ($A$2+4))="A")*((INDIRECT("s" &amp; $G21 &amp; "!$B$4"): INDIRECT("s" &amp; $G21 &amp; "!$Z$4"))-(INDIRECT("s" &amp; $G21 &amp; "!$B$3"): INDIRECT("s" &amp; $G21 &amp; "!$Z$3"))))</f>
        <v>0</v>
      </c>
      <c r="L21" s="4"/>
    </row>
    <row r="22" spans="1:17" x14ac:dyDescent="0.3">
      <c r="A22" s="9">
        <f>A23-A21</f>
        <v>0.96</v>
      </c>
      <c r="B22" s="7">
        <v>1</v>
      </c>
      <c r="E22" s="7">
        <f ca="1">I22/SUM(H$22:K$22)</f>
        <v>0.13528336380255943</v>
      </c>
      <c r="H22" s="14">
        <f ca="1">SUM(H2:H21)</f>
        <v>404.5</v>
      </c>
      <c r="I22" s="14">
        <f t="shared" ref="I22:K22" ca="1" si="0">SUM(I2:I21)</f>
        <v>74</v>
      </c>
      <c r="J22" s="14">
        <f t="shared" ca="1" si="0"/>
        <v>64.5</v>
      </c>
      <c r="K22" s="14">
        <f t="shared" ca="1" si="0"/>
        <v>4</v>
      </c>
    </row>
    <row r="23" spans="1:17" x14ac:dyDescent="0.3">
      <c r="A23" s="7">
        <v>1</v>
      </c>
      <c r="D23" s="7"/>
      <c r="E23" s="7">
        <f ca="1">1-SUM(E20:E22)</f>
        <v>0.73948811700182815</v>
      </c>
    </row>
    <row r="32" spans="1:17" ht="15" thickBot="1" x14ac:dyDescent="0.35"/>
    <row r="33" spans="1:17" ht="18" customHeight="1" x14ac:dyDescent="0.3">
      <c r="I33" s="69" t="s">
        <v>57</v>
      </c>
      <c r="J33" s="70"/>
      <c r="K33" s="70"/>
      <c r="L33" s="70"/>
      <c r="M33" s="70"/>
      <c r="N33" s="71" t="s">
        <v>60</v>
      </c>
      <c r="O33" s="72"/>
      <c r="P33" s="73"/>
      <c r="Q33" s="47" t="s">
        <v>61</v>
      </c>
    </row>
    <row r="34" spans="1:17" ht="18" customHeight="1" thickBot="1" x14ac:dyDescent="0.35">
      <c r="G34" s="49" t="s">
        <v>63</v>
      </c>
      <c r="I34" s="40" t="s">
        <v>58</v>
      </c>
      <c r="J34" s="41" t="s">
        <v>59</v>
      </c>
      <c r="K34" s="42" t="s">
        <v>56</v>
      </c>
      <c r="L34" s="42" t="s">
        <v>54</v>
      </c>
      <c r="M34" s="43" t="s">
        <v>55</v>
      </c>
      <c r="N34" s="44" t="s">
        <v>47</v>
      </c>
      <c r="O34" s="45" t="s">
        <v>43</v>
      </c>
      <c r="P34" s="46" t="s">
        <v>42</v>
      </c>
      <c r="Q34" s="48" t="s">
        <v>62</v>
      </c>
    </row>
    <row r="35" spans="1:17" ht="18" customHeight="1" x14ac:dyDescent="0.3">
      <c r="A35" s="5" t="s">
        <v>44</v>
      </c>
      <c r="B35" s="74" t="s">
        <v>64</v>
      </c>
      <c r="C35" s="74"/>
      <c r="D35" s="5"/>
      <c r="G35" s="50">
        <f>modules!B1</f>
        <v>1.3333333333333333</v>
      </c>
      <c r="H35" s="52" t="str">
        <f>modules!A1</f>
        <v>ALGO/Java</v>
      </c>
      <c r="I35" s="53">
        <f>VLOOKUP(A36,notes!A4:P22,6)</f>
        <v>0</v>
      </c>
      <c r="J35" s="53"/>
      <c r="K35" s="39">
        <f>notes!F23</f>
        <v>13.041666666666666</v>
      </c>
      <c r="L35" s="39">
        <f>notes!F24</f>
        <v>9.75</v>
      </c>
      <c r="M35" s="39">
        <f>notes!F25</f>
        <v>16</v>
      </c>
    </row>
    <row r="36" spans="1:17" ht="18" customHeight="1" x14ac:dyDescent="0.3">
      <c r="A36" s="56" t="s">
        <v>37</v>
      </c>
      <c r="B36" s="54">
        <v>100</v>
      </c>
      <c r="C36" s="56"/>
      <c r="D36" s="57">
        <v>1</v>
      </c>
      <c r="G36" s="50">
        <f>modules!B2</f>
        <v>3.6</v>
      </c>
      <c r="H36" s="52" t="str">
        <f>modules!A2</f>
        <v>ANGLAIS</v>
      </c>
      <c r="I36" s="53">
        <f>VLOOKUP(A36,notes!A4:P22,2)</f>
        <v>9.67</v>
      </c>
      <c r="K36" s="39">
        <f>notes!B23</f>
        <v>9.5594736842105252</v>
      </c>
      <c r="L36" s="39">
        <f>notes!B24</f>
        <v>1</v>
      </c>
      <c r="M36" s="39">
        <f>notes!B25</f>
        <v>16.170000000000002</v>
      </c>
    </row>
    <row r="37" spans="1:17" ht="18" customHeight="1" x14ac:dyDescent="0.3">
      <c r="G37" s="50">
        <f>modules!B3</f>
        <v>7</v>
      </c>
      <c r="H37" s="52" t="str">
        <f>modules!A3</f>
        <v>BD</v>
      </c>
      <c r="I37" s="53">
        <f>VLOOKUP(A36,notes!A4:P22,12)</f>
        <v>8.85</v>
      </c>
      <c r="K37" s="39">
        <f>notes!L23</f>
        <v>8.6636842105263145</v>
      </c>
      <c r="L37" s="39">
        <f>notes!L24</f>
        <v>1.86</v>
      </c>
      <c r="M37" s="39">
        <f>notes!L25</f>
        <v>13.54</v>
      </c>
    </row>
    <row r="38" spans="1:17" ht="18" customHeight="1" x14ac:dyDescent="0.3">
      <c r="G38" s="50">
        <f>modules!B4</f>
        <v>1.2</v>
      </c>
      <c r="H38" s="52" t="str">
        <f>modules!A4</f>
        <v>CONDPRJ</v>
      </c>
      <c r="I38" s="53">
        <f>VLOOKUP(A36,notes!A4:P22,3)</f>
        <v>11</v>
      </c>
      <c r="J38" s="53"/>
      <c r="K38" s="39">
        <f>notes!C23</f>
        <v>10.184210526315789</v>
      </c>
      <c r="L38" s="39">
        <f>notes!C24</f>
        <v>1.5</v>
      </c>
      <c r="M38" s="39">
        <f>notes!C25</f>
        <v>19</v>
      </c>
    </row>
    <row r="39" spans="1:17" ht="18" customHeight="1" x14ac:dyDescent="0.3">
      <c r="G39" s="50">
        <f>modules!B5</f>
        <v>4</v>
      </c>
      <c r="H39" s="52" t="str">
        <f>modules!A5</f>
        <v>DEVTSPE</v>
      </c>
      <c r="I39" s="53">
        <f>VLOOKUP(A36,notes!A4:P22,7)</f>
        <v>12</v>
      </c>
      <c r="J39" s="53"/>
      <c r="K39" s="39">
        <f>notes!G23</f>
        <v>14</v>
      </c>
      <c r="L39" s="39">
        <f>notes!G24</f>
        <v>11</v>
      </c>
      <c r="M39" s="39">
        <f>notes!G25</f>
        <v>17</v>
      </c>
    </row>
    <row r="40" spans="1:17" ht="18" customHeight="1" x14ac:dyDescent="0.3">
      <c r="C40" s="55"/>
      <c r="E40" s="7"/>
      <c r="G40" s="50">
        <f>modules!B6</f>
        <v>1.2</v>
      </c>
      <c r="H40" s="52" t="str">
        <f>modules!A6</f>
        <v>DROIT</v>
      </c>
      <c r="I40" s="53">
        <f>VLOOKUP(A36,notes!A4:P22,4)</f>
        <v>7</v>
      </c>
      <c r="J40" s="53"/>
      <c r="K40" s="39">
        <f>notes!D23</f>
        <v>7.5131578947368425</v>
      </c>
      <c r="L40" s="39">
        <f>notes!D24</f>
        <v>0.5</v>
      </c>
      <c r="M40" s="39">
        <f>notes!D25</f>
        <v>13.75</v>
      </c>
    </row>
    <row r="41" spans="1:17" ht="18" customHeight="1" x14ac:dyDescent="0.3">
      <c r="G41" s="50">
        <f>modules!B7</f>
        <v>2</v>
      </c>
      <c r="H41" s="52" t="str">
        <f>modules!A7</f>
        <v>EXPRCOM</v>
      </c>
      <c r="I41" s="53">
        <f>VLOOKUP(A36,notes!A4:P22,5)</f>
        <v>11.75</v>
      </c>
      <c r="J41" s="53"/>
      <c r="K41" s="39">
        <f>notes!E23</f>
        <v>11.618421052631579</v>
      </c>
      <c r="L41" s="39">
        <f>notes!E24</f>
        <v>5.75</v>
      </c>
      <c r="M41" s="39">
        <f>notes!E25</f>
        <v>15.75</v>
      </c>
      <c r="N41" s="34"/>
      <c r="O41" s="34"/>
      <c r="P41" s="34"/>
      <c r="Q41" s="34"/>
    </row>
    <row r="42" spans="1:17" ht="18" customHeight="1" x14ac:dyDescent="0.3">
      <c r="G42" s="50">
        <f>modules!B8</f>
        <v>7</v>
      </c>
      <c r="H42" s="52" t="str">
        <f>modules!A8</f>
        <v>GL</v>
      </c>
      <c r="I42" s="53">
        <f>VLOOKUP(A36,notes!A4:P22,14)</f>
        <v>12.75</v>
      </c>
      <c r="J42" s="53"/>
      <c r="K42" s="39">
        <f>notes!N23</f>
        <v>10.427894736842106</v>
      </c>
      <c r="L42" s="39">
        <f>notes!N24</f>
        <v>4</v>
      </c>
      <c r="M42" s="39">
        <f>notes!N25</f>
        <v>15.63</v>
      </c>
    </row>
    <row r="43" spans="1:17" ht="18" customHeight="1" x14ac:dyDescent="0.3">
      <c r="G43" s="50">
        <f>modules!B9</f>
        <v>1.3333333333333333</v>
      </c>
      <c r="H43" s="52" t="str">
        <f>modules!A9</f>
        <v>MATHINFO</v>
      </c>
      <c r="I43" s="53">
        <f>VLOOKUP(A36,notes!A4:P22,8)</f>
        <v>0</v>
      </c>
      <c r="J43" s="53"/>
      <c r="K43" s="39">
        <f>notes!H23</f>
        <v>10.9375</v>
      </c>
      <c r="L43" s="39">
        <f>notes!H24</f>
        <v>4.25</v>
      </c>
      <c r="M43" s="39">
        <f>notes!H25</f>
        <v>18.5</v>
      </c>
    </row>
    <row r="44" spans="1:17" ht="18" customHeight="1" x14ac:dyDescent="0.3">
      <c r="D44" s="55"/>
      <c r="G44" s="50">
        <f>modules!B10</f>
        <v>7</v>
      </c>
      <c r="H44" s="52" t="str">
        <f>modules!A10</f>
        <v>PPO</v>
      </c>
      <c r="I44" s="53">
        <f>VLOOKUP(A36,notes!A4:P22,11)</f>
        <v>9.42</v>
      </c>
      <c r="J44" s="53"/>
      <c r="K44" s="39">
        <f>notes!K23</f>
        <v>12.656842105263154</v>
      </c>
      <c r="L44" s="39">
        <f>notes!K24</f>
        <v>2.82</v>
      </c>
      <c r="M44" s="39">
        <f>notes!K25</f>
        <v>19.079999999999998</v>
      </c>
    </row>
    <row r="45" spans="1:17" ht="18" customHeight="1" x14ac:dyDescent="0.3">
      <c r="G45" s="50">
        <f>modules!B11</f>
        <v>8</v>
      </c>
      <c r="H45" s="52" t="str">
        <f>modules!A11</f>
        <v>PRJIND</v>
      </c>
      <c r="I45" s="53">
        <f>VLOOKUP(A36,notes!A4:P22,15)</f>
        <v>13</v>
      </c>
      <c r="J45" s="53"/>
      <c r="K45" s="39">
        <f>notes!O23</f>
        <v>11.263157894736842</v>
      </c>
      <c r="L45" s="39">
        <f>notes!O24</f>
        <v>0</v>
      </c>
      <c r="M45" s="39">
        <f>notes!O25</f>
        <v>17.5</v>
      </c>
    </row>
    <row r="46" spans="1:17" ht="18" customHeight="1" x14ac:dyDescent="0.3">
      <c r="G46" s="50">
        <f>modules!B12</f>
        <v>7</v>
      </c>
      <c r="H46" s="52" t="str">
        <f>modules!A12</f>
        <v>SAR</v>
      </c>
      <c r="I46" s="53">
        <f>VLOOKUP(A36,notes!A4:P22,13)</f>
        <v>12.33</v>
      </c>
      <c r="J46" s="53"/>
      <c r="K46" s="39">
        <f>notes!M23</f>
        <v>11.280526315789476</v>
      </c>
      <c r="L46" s="39">
        <f>notes!M24</f>
        <v>2.25</v>
      </c>
      <c r="M46" s="39">
        <f>notes!M25</f>
        <v>17.920000000000002</v>
      </c>
    </row>
    <row r="47" spans="1:17" ht="18" customHeight="1" x14ac:dyDescent="0.3">
      <c r="G47" s="50">
        <f>modules!B13</f>
        <v>1.3333333333333333</v>
      </c>
      <c r="H47" s="52" t="str">
        <f>modules!A13</f>
        <v>SI</v>
      </c>
      <c r="I47" s="53">
        <f>VLOOKUP(A36,notes!A4:P22,9)</f>
        <v>0</v>
      </c>
      <c r="J47" s="53"/>
      <c r="K47" s="39">
        <f>notes!I23</f>
        <v>9.25</v>
      </c>
      <c r="L47" s="39">
        <f>notes!I24</f>
        <v>4.5</v>
      </c>
      <c r="M47" s="39">
        <f>notes!I25</f>
        <v>17</v>
      </c>
    </row>
    <row r="48" spans="1:17" ht="18" customHeight="1" x14ac:dyDescent="0.3">
      <c r="F48" s="3"/>
      <c r="G48" s="50">
        <f>modules!B14</f>
        <v>1.3333333333333333</v>
      </c>
      <c r="H48" s="52" t="str">
        <f>modules!A14</f>
        <v>SYSTEME</v>
      </c>
      <c r="I48" s="53">
        <f>VLOOKUP(A36,notes!A4:P22,10)</f>
        <v>0</v>
      </c>
      <c r="J48" s="53"/>
      <c r="K48" s="39">
        <f>notes!J23</f>
        <v>14.5</v>
      </c>
      <c r="L48" s="39">
        <f>notes!J24</f>
        <v>10.5</v>
      </c>
      <c r="M48" s="39">
        <f>notes!J25</f>
        <v>17.100000000000001</v>
      </c>
    </row>
    <row r="49" spans="7:13" ht="18" customHeight="1" x14ac:dyDescent="0.3">
      <c r="G49" s="50">
        <f>modules!B15</f>
        <v>12</v>
      </c>
      <c r="H49" s="52" t="str">
        <f>modules!A15</f>
        <v>MÉMOIRE</v>
      </c>
      <c r="I49" s="53">
        <f>VLOOKUP(A36,notes!A4:P22,16)</f>
        <v>14</v>
      </c>
      <c r="J49" s="53"/>
      <c r="K49" s="39">
        <f>notes!P23</f>
        <v>12.236842105263158</v>
      </c>
      <c r="L49" s="39">
        <f>notes!P24</f>
        <v>0</v>
      </c>
      <c r="M49" s="39">
        <f>notes!P25</f>
        <v>19.5</v>
      </c>
    </row>
    <row r="50" spans="7:13" ht="18" customHeight="1" x14ac:dyDescent="0.3">
      <c r="G50" s="51"/>
      <c r="H50" s="52"/>
      <c r="I50" s="53"/>
      <c r="J50" s="53"/>
      <c r="K50" s="39"/>
      <c r="L50" s="4"/>
    </row>
    <row r="51" spans="7:13" ht="18" customHeight="1" x14ac:dyDescent="0.3">
      <c r="G51" s="51"/>
      <c r="H51" s="52"/>
      <c r="I51" s="52"/>
      <c r="J51" s="52"/>
    </row>
    <row r="52" spans="7:13" ht="18" customHeight="1" x14ac:dyDescent="0.3">
      <c r="G52" s="51"/>
      <c r="H52" s="52"/>
      <c r="I52" s="52"/>
      <c r="J52" s="52"/>
    </row>
    <row r="53" spans="7:13" ht="18" customHeight="1" x14ac:dyDescent="0.3">
      <c r="G53" s="51"/>
      <c r="H53" s="52"/>
      <c r="I53" s="52"/>
      <c r="J53" s="52"/>
    </row>
    <row r="54" spans="7:13" ht="18" customHeight="1" x14ac:dyDescent="0.3">
      <c r="G54" s="51"/>
      <c r="H54" s="52"/>
      <c r="I54" s="52"/>
      <c r="J54" s="52"/>
    </row>
    <row r="55" spans="7:13" ht="18" customHeight="1" x14ac:dyDescent="0.3">
      <c r="G55" s="51"/>
      <c r="H55" s="52"/>
      <c r="I55" s="52"/>
      <c r="J55" s="52"/>
    </row>
    <row r="56" spans="7:13" ht="18" customHeight="1" x14ac:dyDescent="0.3">
      <c r="G56" s="34"/>
      <c r="I56" s="52"/>
      <c r="J56" s="52"/>
    </row>
    <row r="57" spans="7:13" ht="18" customHeight="1" x14ac:dyDescent="0.3">
      <c r="G57" s="34"/>
      <c r="I57" s="52"/>
      <c r="J57" s="52"/>
    </row>
    <row r="58" spans="7:13" ht="18" customHeight="1" x14ac:dyDescent="0.3"/>
  </sheetData>
  <mergeCells count="5">
    <mergeCell ref="Q1:Q2"/>
    <mergeCell ref="I33:M33"/>
    <mergeCell ref="N33:P33"/>
    <mergeCell ref="B35:C35"/>
    <mergeCell ref="N1:P1"/>
  </mergeCells>
  <dataValidations count="2">
    <dataValidation type="whole" allowBlank="1" showInputMessage="1" showErrorMessage="1" errorTitle="Absences excusées" error="Le taux de prise en compte des absences excusées est compris en 0 et 100%." prompt="Le taux est compris _x000a_entre 0 (pas de prise en compte dans la moyenne corrigée)_x000a_et 100 (prise en compte dans la totalité)" sqref="B36">
      <formula1>0</formula1>
      <formula2>100</formula2>
    </dataValidation>
    <dataValidation type="list" allowBlank="1" showInputMessage="1" showErrorMessage="1" sqref="A36">
      <formula1>idinscrit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1188720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 macro="[0]!semaine_clic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0</xdr:colOff>
                    <xdr:row>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Group Box 3">
              <controlPr defaultSize="0" autoFill="0" autoPict="0">
                <anchor moveWithCells="1">
                  <from>
                    <xdr:col>2</xdr:col>
                    <xdr:colOff>99060</xdr:colOff>
                    <xdr:row>0</xdr:row>
                    <xdr:rowOff>160020</xdr:rowOff>
                  </from>
                  <to>
                    <xdr:col>2</xdr:col>
                    <xdr:colOff>2217420</xdr:colOff>
                    <xdr:row>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Option Button 6">
              <controlPr defaultSize="0" autoFill="0" autoLine="0" autoPict="0" macro="[0]!graphique_absence">
                <anchor moveWithCells="1">
                  <from>
                    <xdr:col>2</xdr:col>
                    <xdr:colOff>106680</xdr:colOff>
                    <xdr:row>1</xdr:row>
                    <xdr:rowOff>7620</xdr:rowOff>
                  </from>
                  <to>
                    <xdr:col>2</xdr:col>
                    <xdr:colOff>1173480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Option Button 7">
              <controlPr defaultSize="0" autoFill="0" autoLine="0" autoPict="0" macro="[0]!graphique_absence">
                <anchor moveWithCells="1">
                  <from>
                    <xdr:col>2</xdr:col>
                    <xdr:colOff>1181100</xdr:colOff>
                    <xdr:row>1</xdr:row>
                    <xdr:rowOff>0</xdr:rowOff>
                  </from>
                  <to>
                    <xdr:col>2</xdr:col>
                    <xdr:colOff>2202180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9" name="Group Box 10">
              <controlPr defaultSize="0" autoFill="0" autoPict="0">
                <anchor moveWithCells="1">
                  <from>
                    <xdr:col>3</xdr:col>
                    <xdr:colOff>30480</xdr:colOff>
                    <xdr:row>34</xdr:row>
                    <xdr:rowOff>38100</xdr:rowOff>
                  </from>
                  <to>
                    <xdr:col>3</xdr:col>
                    <xdr:colOff>1706880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" name="Option Button 11">
              <controlPr defaultSize="0" autoFill="0" autoLine="0" autoPict="0" altText="brute">
                <anchor moveWithCells="1">
                  <from>
                    <xdr:col>3</xdr:col>
                    <xdr:colOff>60960</xdr:colOff>
                    <xdr:row>34</xdr:row>
                    <xdr:rowOff>182880</xdr:rowOff>
                  </from>
                  <to>
                    <xdr:col>3</xdr:col>
                    <xdr:colOff>899160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1" name="Option Button 12">
              <controlPr defaultSize="0" autoFill="0" autoLine="0" autoPict="0">
                <anchor moveWithCells="1">
                  <from>
                    <xdr:col>3</xdr:col>
                    <xdr:colOff>883920</xdr:colOff>
                    <xdr:row>34</xdr:row>
                    <xdr:rowOff>182880</xdr:rowOff>
                  </from>
                  <to>
                    <xdr:col>3</xdr:col>
                    <xdr:colOff>1699260</xdr:colOff>
                    <xdr:row>35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8"/>
  <sheetViews>
    <sheetView zoomScaleNormal="100" workbookViewId="0">
      <selection activeCell="D13" sqref="D13"/>
    </sheetView>
  </sheetViews>
  <sheetFormatPr baseColWidth="10" defaultRowHeight="14.4" x14ac:dyDescent="0.3"/>
  <sheetData>
    <row r="1" spans="1:16" ht="15" thickBot="1" x14ac:dyDescent="0.35"/>
    <row r="2" spans="1:16" x14ac:dyDescent="0.3">
      <c r="B2" s="58" t="str">
        <f>modules!A2</f>
        <v>ANGLAIS</v>
      </c>
      <c r="C2" s="59" t="str">
        <f>modules!A4</f>
        <v>CONDPRJ</v>
      </c>
      <c r="D2" s="59" t="str">
        <f>modules!A6</f>
        <v>DROIT</v>
      </c>
      <c r="E2" s="60" t="str">
        <f>modules!A7</f>
        <v>EXPRCOM</v>
      </c>
      <c r="F2" s="58" t="str">
        <f>modules!A1</f>
        <v>ALGO/Java</v>
      </c>
      <c r="G2" s="59" t="str">
        <f>modules!A5</f>
        <v>DEVTSPE</v>
      </c>
      <c r="H2" s="59" t="str">
        <f>modules!A9</f>
        <v>MATHINFO</v>
      </c>
      <c r="I2" s="59" t="str">
        <f>modules!A13</f>
        <v>SI</v>
      </c>
      <c r="J2" s="60" t="str">
        <f>modules!A14</f>
        <v>SYSTEME</v>
      </c>
      <c r="K2" s="61" t="str">
        <f>modules!A10</f>
        <v>PPO</v>
      </c>
      <c r="L2" s="58" t="str">
        <f>modules!A3</f>
        <v>BD</v>
      </c>
      <c r="M2" s="58" t="str">
        <f>modules!A12</f>
        <v>SAR</v>
      </c>
      <c r="N2" s="58" t="str">
        <f>modules!A8</f>
        <v>GL</v>
      </c>
      <c r="O2" s="58" t="str">
        <f>modules!A11</f>
        <v>PRJIND</v>
      </c>
      <c r="P2" s="61" t="str">
        <f>modules!A15</f>
        <v>MÉMOIRE</v>
      </c>
    </row>
    <row r="3" spans="1:16" ht="15" thickBot="1" x14ac:dyDescent="0.35">
      <c r="B3" s="35">
        <f>modules!B2</f>
        <v>3.6</v>
      </c>
      <c r="C3" s="36">
        <f>modules!B4</f>
        <v>1.2</v>
      </c>
      <c r="D3" s="36">
        <f>modules!B6</f>
        <v>1.2</v>
      </c>
      <c r="E3" s="37">
        <f>modules!B7</f>
        <v>2</v>
      </c>
      <c r="F3" s="35">
        <f>modules!B1</f>
        <v>1.3333333333333333</v>
      </c>
      <c r="G3" s="36">
        <f>modules!B5</f>
        <v>4</v>
      </c>
      <c r="H3" s="36">
        <f>modules!B9</f>
        <v>1.3333333333333333</v>
      </c>
      <c r="I3" s="36">
        <f>modules!B13</f>
        <v>1.3333333333333333</v>
      </c>
      <c r="J3" s="37">
        <f>modules!B14</f>
        <v>1.3333333333333333</v>
      </c>
      <c r="K3" s="62">
        <f>modules!B10</f>
        <v>7</v>
      </c>
      <c r="L3" s="38">
        <f>modules!B3</f>
        <v>7</v>
      </c>
      <c r="M3" s="35">
        <f>modules!B12</f>
        <v>7</v>
      </c>
      <c r="N3" s="35">
        <f>modules!B8</f>
        <v>7</v>
      </c>
      <c r="O3" s="35">
        <f>modules!B11</f>
        <v>8</v>
      </c>
      <c r="P3" s="62">
        <f>modules!B15</f>
        <v>12</v>
      </c>
    </row>
    <row r="4" spans="1:16" ht="15" thickBot="1" x14ac:dyDescent="0.35">
      <c r="A4" t="s">
        <v>23</v>
      </c>
      <c r="B4" s="27">
        <v>10.5</v>
      </c>
      <c r="C4" s="28">
        <v>6</v>
      </c>
      <c r="D4" s="28">
        <v>8.85</v>
      </c>
      <c r="E4" s="29">
        <v>13.75</v>
      </c>
      <c r="F4" s="27">
        <v>10.5</v>
      </c>
      <c r="G4" s="30"/>
      <c r="H4" s="28">
        <v>4.75</v>
      </c>
      <c r="I4" s="30"/>
      <c r="J4" s="29">
        <v>14.6</v>
      </c>
      <c r="K4" s="27">
        <v>6.48</v>
      </c>
      <c r="L4" s="27">
        <v>6.75</v>
      </c>
      <c r="M4" s="27">
        <v>14.17</v>
      </c>
      <c r="N4" s="27">
        <v>8.5</v>
      </c>
      <c r="O4" s="27">
        <v>15.5</v>
      </c>
      <c r="P4" s="63">
        <v>18.5</v>
      </c>
    </row>
    <row r="5" spans="1:16" ht="15" thickBot="1" x14ac:dyDescent="0.35">
      <c r="A5" t="s">
        <v>24</v>
      </c>
      <c r="B5" s="18">
        <v>9.67</v>
      </c>
      <c r="C5" s="15">
        <v>11.5</v>
      </c>
      <c r="D5" s="15">
        <v>11.05</v>
      </c>
      <c r="E5" s="19">
        <v>14.5</v>
      </c>
      <c r="F5" s="18">
        <v>14</v>
      </c>
      <c r="G5" s="16"/>
      <c r="H5" s="15">
        <v>12</v>
      </c>
      <c r="I5" s="16"/>
      <c r="J5" s="19">
        <v>10.5</v>
      </c>
      <c r="K5" s="18">
        <v>17.100000000000001</v>
      </c>
      <c r="L5" s="18">
        <v>9.85</v>
      </c>
      <c r="M5" s="18">
        <v>11.5</v>
      </c>
      <c r="N5" s="18">
        <v>11.75</v>
      </c>
      <c r="O5" s="18">
        <v>14.75</v>
      </c>
      <c r="P5" s="64">
        <v>15</v>
      </c>
    </row>
    <row r="6" spans="1:16" ht="15" thickBot="1" x14ac:dyDescent="0.35">
      <c r="A6" t="s">
        <v>25</v>
      </c>
      <c r="B6" s="18">
        <v>15.1</v>
      </c>
      <c r="C6" s="15">
        <v>15.5</v>
      </c>
      <c r="D6" s="15">
        <v>8.35</v>
      </c>
      <c r="E6" s="19">
        <v>11.75</v>
      </c>
      <c r="F6" s="20"/>
      <c r="G6" s="15">
        <v>16</v>
      </c>
      <c r="H6" s="16"/>
      <c r="I6" s="16"/>
      <c r="J6" s="21"/>
      <c r="K6" s="18">
        <v>17.7</v>
      </c>
      <c r="L6" s="18">
        <v>11.83</v>
      </c>
      <c r="M6" s="18">
        <v>13.42</v>
      </c>
      <c r="N6" s="18">
        <v>14.5</v>
      </c>
      <c r="O6" s="18">
        <v>15</v>
      </c>
      <c r="P6" s="64">
        <v>15.5</v>
      </c>
    </row>
    <row r="7" spans="1:16" ht="15" thickBot="1" x14ac:dyDescent="0.35">
      <c r="A7" t="s">
        <v>26</v>
      </c>
      <c r="B7" s="18">
        <v>9.5</v>
      </c>
      <c r="C7" s="15">
        <v>13</v>
      </c>
      <c r="D7" s="15">
        <v>10.85</v>
      </c>
      <c r="E7" s="19">
        <v>13.75</v>
      </c>
      <c r="F7" s="18">
        <v>16</v>
      </c>
      <c r="G7" s="16"/>
      <c r="H7" s="15">
        <v>16.25</v>
      </c>
      <c r="I7" s="16"/>
      <c r="J7" s="19">
        <v>16.600000000000001</v>
      </c>
      <c r="K7" s="18">
        <v>18.510000000000002</v>
      </c>
      <c r="L7" s="18">
        <v>9.01</v>
      </c>
      <c r="M7" s="18">
        <v>14.5</v>
      </c>
      <c r="N7" s="18">
        <v>13.5</v>
      </c>
      <c r="O7" s="18">
        <v>9.75</v>
      </c>
      <c r="P7" s="64">
        <v>11</v>
      </c>
    </row>
    <row r="8" spans="1:16" ht="15" thickBot="1" x14ac:dyDescent="0.35">
      <c r="A8" t="s">
        <v>27</v>
      </c>
      <c r="B8" s="18">
        <v>11</v>
      </c>
      <c r="C8" s="15">
        <v>9</v>
      </c>
      <c r="D8" s="15">
        <v>7.5</v>
      </c>
      <c r="E8" s="19">
        <v>12</v>
      </c>
      <c r="F8" s="18">
        <v>10.5</v>
      </c>
      <c r="G8" s="16"/>
      <c r="H8" s="15">
        <v>8.5</v>
      </c>
      <c r="I8" s="15">
        <v>7</v>
      </c>
      <c r="J8" s="21"/>
      <c r="K8" s="18">
        <v>9</v>
      </c>
      <c r="L8" s="18">
        <v>11.85</v>
      </c>
      <c r="M8" s="18">
        <v>10.25</v>
      </c>
      <c r="N8" s="18">
        <v>8</v>
      </c>
      <c r="O8" s="18">
        <v>10</v>
      </c>
      <c r="P8" s="64">
        <v>12</v>
      </c>
    </row>
    <row r="9" spans="1:16" ht="15" thickBot="1" x14ac:dyDescent="0.35">
      <c r="A9" t="s">
        <v>28</v>
      </c>
      <c r="B9" s="18">
        <v>5.33</v>
      </c>
      <c r="C9" s="15">
        <v>1.5</v>
      </c>
      <c r="D9" s="15">
        <v>0.5</v>
      </c>
      <c r="E9" s="19">
        <v>10</v>
      </c>
      <c r="F9" s="18">
        <v>13.25</v>
      </c>
      <c r="G9" s="16"/>
      <c r="H9" s="15">
        <v>7.5</v>
      </c>
      <c r="I9" s="15">
        <v>7</v>
      </c>
      <c r="J9" s="21"/>
      <c r="K9" s="18">
        <v>5.43</v>
      </c>
      <c r="L9" s="18">
        <v>1.86</v>
      </c>
      <c r="M9" s="18">
        <v>2.25</v>
      </c>
      <c r="N9" s="18">
        <v>5</v>
      </c>
      <c r="O9" s="18">
        <v>0</v>
      </c>
      <c r="P9" s="64">
        <v>6</v>
      </c>
    </row>
    <row r="10" spans="1:16" ht="15" thickBot="1" x14ac:dyDescent="0.35">
      <c r="A10" t="s">
        <v>29</v>
      </c>
      <c r="B10" s="18">
        <v>10.8</v>
      </c>
      <c r="C10" s="15">
        <v>12</v>
      </c>
      <c r="D10" s="15">
        <v>5.25</v>
      </c>
      <c r="E10" s="19">
        <v>5.75</v>
      </c>
      <c r="F10" s="20"/>
      <c r="G10" s="15">
        <v>15</v>
      </c>
      <c r="H10" s="16"/>
      <c r="I10" s="16"/>
      <c r="J10" s="21"/>
      <c r="K10" s="18">
        <v>3.26</v>
      </c>
      <c r="L10" s="18">
        <v>3.83</v>
      </c>
      <c r="M10" s="18">
        <v>5.75</v>
      </c>
      <c r="N10" s="18">
        <v>8</v>
      </c>
      <c r="O10" s="18">
        <v>10</v>
      </c>
      <c r="P10" s="64">
        <v>10</v>
      </c>
    </row>
    <row r="11" spans="1:16" ht="15" thickBot="1" x14ac:dyDescent="0.35">
      <c r="A11" t="s">
        <v>30</v>
      </c>
      <c r="B11" s="18">
        <v>14.85</v>
      </c>
      <c r="C11" s="15">
        <v>15.5</v>
      </c>
      <c r="D11" s="15">
        <v>10.25</v>
      </c>
      <c r="E11" s="19">
        <v>14</v>
      </c>
      <c r="F11" s="20"/>
      <c r="G11" s="15">
        <v>15</v>
      </c>
      <c r="H11" s="16"/>
      <c r="I11" s="16"/>
      <c r="J11" s="21"/>
      <c r="K11" s="18">
        <v>17.899999999999999</v>
      </c>
      <c r="L11" s="18">
        <v>12.53</v>
      </c>
      <c r="M11" s="18">
        <v>17.829999999999998</v>
      </c>
      <c r="N11" s="18">
        <v>14.25</v>
      </c>
      <c r="O11" s="18">
        <v>12.5</v>
      </c>
      <c r="P11" s="64">
        <v>13</v>
      </c>
    </row>
    <row r="12" spans="1:16" ht="15" thickBot="1" x14ac:dyDescent="0.35">
      <c r="A12" t="s">
        <v>31</v>
      </c>
      <c r="B12" s="18">
        <v>9.67</v>
      </c>
      <c r="C12" s="15">
        <v>6.5</v>
      </c>
      <c r="D12" s="15">
        <v>7.1</v>
      </c>
      <c r="E12" s="19">
        <v>12.75</v>
      </c>
      <c r="F12" s="18">
        <v>15</v>
      </c>
      <c r="G12" s="16"/>
      <c r="H12" s="15">
        <v>15.75</v>
      </c>
      <c r="I12" s="15">
        <v>17</v>
      </c>
      <c r="J12" s="21"/>
      <c r="K12" s="18">
        <v>12.33</v>
      </c>
      <c r="L12" s="18">
        <v>8.89</v>
      </c>
      <c r="M12" s="18">
        <v>16.829999999999998</v>
      </c>
      <c r="N12" s="18">
        <v>12.5</v>
      </c>
      <c r="O12" s="18">
        <v>10</v>
      </c>
      <c r="P12" s="64">
        <v>11.5</v>
      </c>
    </row>
    <row r="13" spans="1:16" ht="15" thickBot="1" x14ac:dyDescent="0.35">
      <c r="A13" t="s">
        <v>32</v>
      </c>
      <c r="B13" s="18">
        <v>7.83</v>
      </c>
      <c r="C13" s="15">
        <v>14</v>
      </c>
      <c r="D13" s="15">
        <v>8.8000000000000007</v>
      </c>
      <c r="E13" s="19">
        <v>11.75</v>
      </c>
      <c r="F13" s="20"/>
      <c r="G13" s="15">
        <v>12</v>
      </c>
      <c r="H13" s="16"/>
      <c r="I13" s="16"/>
      <c r="J13" s="21"/>
      <c r="K13" s="18">
        <v>15.36</v>
      </c>
      <c r="L13" s="18">
        <v>8.81</v>
      </c>
      <c r="M13" s="18">
        <v>14.08</v>
      </c>
      <c r="N13" s="18">
        <v>10.5</v>
      </c>
      <c r="O13" s="18">
        <v>15</v>
      </c>
      <c r="P13" s="64">
        <v>16</v>
      </c>
    </row>
    <row r="14" spans="1:16" ht="15" thickBot="1" x14ac:dyDescent="0.35">
      <c r="A14" t="s">
        <v>33</v>
      </c>
      <c r="B14" s="18">
        <v>13.2</v>
      </c>
      <c r="C14" s="15">
        <v>19</v>
      </c>
      <c r="D14" s="15">
        <v>13.75</v>
      </c>
      <c r="E14" s="19">
        <v>11</v>
      </c>
      <c r="F14" s="18">
        <v>12.25</v>
      </c>
      <c r="G14" s="16"/>
      <c r="H14" s="15">
        <v>18.5</v>
      </c>
      <c r="I14" s="16"/>
      <c r="J14" s="19">
        <v>11.2</v>
      </c>
      <c r="K14" s="18">
        <v>17.52</v>
      </c>
      <c r="L14" s="18">
        <v>13.54</v>
      </c>
      <c r="M14" s="18">
        <v>15.67</v>
      </c>
      <c r="N14" s="18">
        <v>15.63</v>
      </c>
      <c r="O14" s="18">
        <v>17.5</v>
      </c>
      <c r="P14" s="64">
        <v>17</v>
      </c>
    </row>
    <row r="15" spans="1:16" ht="15" thickBot="1" x14ac:dyDescent="0.35">
      <c r="A15" t="s">
        <v>34</v>
      </c>
      <c r="B15" s="18">
        <v>5.67</v>
      </c>
      <c r="C15" s="15">
        <v>10</v>
      </c>
      <c r="D15" s="15">
        <v>5</v>
      </c>
      <c r="E15" s="19">
        <v>13.75</v>
      </c>
      <c r="F15" s="18">
        <v>15</v>
      </c>
      <c r="G15" s="16"/>
      <c r="H15" s="15">
        <v>16.5</v>
      </c>
      <c r="I15" s="16"/>
      <c r="J15" s="19">
        <v>17</v>
      </c>
      <c r="K15" s="18">
        <v>10.01</v>
      </c>
      <c r="L15" s="18">
        <v>10.24</v>
      </c>
      <c r="M15" s="18">
        <v>9.25</v>
      </c>
      <c r="N15" s="18">
        <v>14.5</v>
      </c>
      <c r="O15" s="18">
        <v>14</v>
      </c>
      <c r="P15" s="64">
        <v>13</v>
      </c>
    </row>
    <row r="16" spans="1:16" ht="15" thickBot="1" x14ac:dyDescent="0.35">
      <c r="A16" t="s">
        <v>35</v>
      </c>
      <c r="B16" s="18">
        <v>16.170000000000002</v>
      </c>
      <c r="C16" s="15">
        <v>15</v>
      </c>
      <c r="D16" s="15">
        <v>13.1</v>
      </c>
      <c r="E16" s="19">
        <v>15.75</v>
      </c>
      <c r="F16" s="18">
        <v>13.5</v>
      </c>
      <c r="G16" s="16"/>
      <c r="H16" s="15">
        <v>15</v>
      </c>
      <c r="I16" s="16"/>
      <c r="J16" s="19">
        <v>17.100000000000001</v>
      </c>
      <c r="K16" s="18">
        <v>17.98</v>
      </c>
      <c r="L16" s="18">
        <v>11.7</v>
      </c>
      <c r="M16" s="18">
        <v>17.920000000000002</v>
      </c>
      <c r="N16" s="18">
        <v>13</v>
      </c>
      <c r="O16" s="18">
        <v>17.5</v>
      </c>
      <c r="P16" s="64">
        <v>19.5</v>
      </c>
    </row>
    <row r="17" spans="1:16" ht="15" thickBot="1" x14ac:dyDescent="0.35">
      <c r="A17" t="s">
        <v>36</v>
      </c>
      <c r="B17" s="18">
        <v>8</v>
      </c>
      <c r="C17" s="15">
        <v>6.5</v>
      </c>
      <c r="D17" s="15">
        <v>5.65</v>
      </c>
      <c r="E17" s="19">
        <v>7.5</v>
      </c>
      <c r="F17" s="20"/>
      <c r="G17" s="15">
        <v>17</v>
      </c>
      <c r="H17" s="16"/>
      <c r="I17" s="16"/>
      <c r="J17" s="21"/>
      <c r="K17" s="18">
        <v>19.079999999999998</v>
      </c>
      <c r="L17" s="18">
        <v>7.91</v>
      </c>
      <c r="M17" s="18">
        <v>11.33</v>
      </c>
      <c r="N17" s="18">
        <v>5.25</v>
      </c>
      <c r="O17" s="18">
        <v>15.5</v>
      </c>
      <c r="P17" s="64">
        <v>15.5</v>
      </c>
    </row>
    <row r="18" spans="1:16" ht="15" thickBot="1" x14ac:dyDescent="0.35">
      <c r="A18" t="s">
        <v>37</v>
      </c>
      <c r="B18" s="18">
        <v>9.67</v>
      </c>
      <c r="C18" s="15">
        <v>11</v>
      </c>
      <c r="D18" s="15">
        <v>7</v>
      </c>
      <c r="E18" s="19">
        <v>11.75</v>
      </c>
      <c r="F18" s="20"/>
      <c r="G18" s="15">
        <v>12</v>
      </c>
      <c r="H18" s="16"/>
      <c r="I18" s="16"/>
      <c r="J18" s="21"/>
      <c r="K18" s="18">
        <v>9.42</v>
      </c>
      <c r="L18" s="18">
        <v>8.85</v>
      </c>
      <c r="M18" s="18">
        <v>12.33</v>
      </c>
      <c r="N18" s="18">
        <v>12.75</v>
      </c>
      <c r="O18" s="18">
        <v>13</v>
      </c>
      <c r="P18" s="64">
        <v>14</v>
      </c>
    </row>
    <row r="19" spans="1:16" ht="15" thickBot="1" x14ac:dyDescent="0.35">
      <c r="A19" t="s">
        <v>38</v>
      </c>
      <c r="B19" s="18">
        <v>7.5</v>
      </c>
      <c r="C19" s="15">
        <v>8.5</v>
      </c>
      <c r="D19" s="15">
        <v>6.35</v>
      </c>
      <c r="E19" s="19">
        <v>10.25</v>
      </c>
      <c r="F19" s="20"/>
      <c r="G19" s="15">
        <v>11</v>
      </c>
      <c r="H19" s="16"/>
      <c r="I19" s="16"/>
      <c r="J19" s="21"/>
      <c r="K19" s="18">
        <v>14.2</v>
      </c>
      <c r="L19" s="18">
        <v>9.1999999999999993</v>
      </c>
      <c r="M19" s="18">
        <v>8.83</v>
      </c>
      <c r="N19" s="18">
        <v>9.25</v>
      </c>
      <c r="O19" s="18">
        <v>11.5</v>
      </c>
      <c r="P19" s="64">
        <v>10.5</v>
      </c>
    </row>
    <row r="20" spans="1:16" ht="15" thickBot="1" x14ac:dyDescent="0.35">
      <c r="A20" t="s">
        <v>39</v>
      </c>
      <c r="B20" s="18">
        <v>5.5</v>
      </c>
      <c r="C20" s="15">
        <v>7</v>
      </c>
      <c r="D20" s="15">
        <v>8.3000000000000007</v>
      </c>
      <c r="E20" s="19">
        <v>10.25</v>
      </c>
      <c r="F20" s="18">
        <v>9.75</v>
      </c>
      <c r="G20" s="16"/>
      <c r="H20" s="15">
        <v>5.25</v>
      </c>
      <c r="I20" s="15">
        <v>4.5</v>
      </c>
      <c r="J20" s="21"/>
      <c r="K20" s="18">
        <v>2.82</v>
      </c>
      <c r="L20" s="18">
        <v>4.71</v>
      </c>
      <c r="M20" s="18">
        <v>5.5</v>
      </c>
      <c r="N20" s="18">
        <v>7.5</v>
      </c>
      <c r="O20" s="18">
        <v>0</v>
      </c>
      <c r="P20" s="64">
        <v>0</v>
      </c>
    </row>
    <row r="21" spans="1:16" ht="15" thickBot="1" x14ac:dyDescent="0.35">
      <c r="A21" t="s">
        <v>40</v>
      </c>
      <c r="B21" s="18">
        <v>1</v>
      </c>
      <c r="C21" s="15">
        <v>3</v>
      </c>
      <c r="D21" s="15">
        <v>1.25</v>
      </c>
      <c r="E21" s="19">
        <v>9</v>
      </c>
      <c r="F21" s="18">
        <v>12.75</v>
      </c>
      <c r="G21" s="16"/>
      <c r="H21" s="15">
        <v>4.25</v>
      </c>
      <c r="I21" s="15">
        <v>12</v>
      </c>
      <c r="J21" s="21"/>
      <c r="K21" s="18">
        <v>14.94</v>
      </c>
      <c r="L21" s="18">
        <v>5.61</v>
      </c>
      <c r="M21" s="18">
        <v>6.92</v>
      </c>
      <c r="N21" s="18">
        <v>4</v>
      </c>
      <c r="O21" s="18">
        <v>0</v>
      </c>
      <c r="P21" s="64">
        <v>0</v>
      </c>
    </row>
    <row r="22" spans="1:16" ht="15" thickBot="1" x14ac:dyDescent="0.35">
      <c r="A22" t="s">
        <v>41</v>
      </c>
      <c r="B22" s="22">
        <v>10.67</v>
      </c>
      <c r="C22" s="24">
        <v>9</v>
      </c>
      <c r="D22" s="24">
        <v>3.85</v>
      </c>
      <c r="E22" s="26">
        <v>11.5</v>
      </c>
      <c r="F22" s="22">
        <v>14</v>
      </c>
      <c r="G22" s="23"/>
      <c r="H22" s="24">
        <v>7</v>
      </c>
      <c r="I22" s="24">
        <v>8</v>
      </c>
      <c r="J22" s="25"/>
      <c r="K22" s="22">
        <v>11.44</v>
      </c>
      <c r="L22" s="22">
        <v>7.64</v>
      </c>
      <c r="M22" s="22">
        <v>6</v>
      </c>
      <c r="N22" s="22">
        <v>9.75</v>
      </c>
      <c r="O22" s="22">
        <v>12.5</v>
      </c>
      <c r="P22" s="65">
        <v>14.5</v>
      </c>
    </row>
    <row r="23" spans="1:16" ht="15" thickBot="1" x14ac:dyDescent="0.35">
      <c r="A23" s="33" t="s">
        <v>53</v>
      </c>
      <c r="B23" s="27">
        <f>AVERAGE(B4:B22)</f>
        <v>9.5594736842105252</v>
      </c>
      <c r="C23" s="28">
        <f t="shared" ref="C23:E23" si="0">AVERAGE(C4:C22)</f>
        <v>10.184210526315789</v>
      </c>
      <c r="D23" s="28">
        <f t="shared" si="0"/>
        <v>7.5131578947368425</v>
      </c>
      <c r="E23" s="29">
        <f t="shared" si="0"/>
        <v>11.618421052631579</v>
      </c>
      <c r="F23" s="27">
        <f>AVERAGE(F4:F22)</f>
        <v>13.041666666666666</v>
      </c>
      <c r="G23" s="28">
        <f t="shared" ref="G23" si="1">AVERAGE(G4:G22)</f>
        <v>14</v>
      </c>
      <c r="H23" s="28">
        <f t="shared" ref="H23" si="2">AVERAGE(H4:H22)</f>
        <v>10.9375</v>
      </c>
      <c r="I23" s="28">
        <f t="shared" ref="I23" si="3">AVERAGE(I4:I22)</f>
        <v>9.25</v>
      </c>
      <c r="J23" s="29">
        <f t="shared" ref="J23" si="4">AVERAGE(J4:J22)</f>
        <v>14.5</v>
      </c>
      <c r="K23" s="27">
        <f t="shared" ref="K23:P23" si="5">AVERAGE(K4:K22)</f>
        <v>12.656842105263154</v>
      </c>
      <c r="L23" s="27">
        <f t="shared" si="5"/>
        <v>8.6636842105263145</v>
      </c>
      <c r="M23" s="27">
        <f t="shared" si="5"/>
        <v>11.280526315789476</v>
      </c>
      <c r="N23" s="27">
        <f t="shared" si="5"/>
        <v>10.427894736842106</v>
      </c>
      <c r="O23" s="27">
        <f t="shared" si="5"/>
        <v>11.263157894736842</v>
      </c>
      <c r="P23" s="63">
        <f t="shared" si="5"/>
        <v>12.236842105263158</v>
      </c>
    </row>
    <row r="24" spans="1:16" ht="15" thickBot="1" x14ac:dyDescent="0.35">
      <c r="A24" s="33" t="s">
        <v>54</v>
      </c>
      <c r="B24" s="18">
        <f>MIN(B4:B22)</f>
        <v>1</v>
      </c>
      <c r="C24" s="15">
        <f t="shared" ref="C24:E24" si="6">MIN(C4:C22)</f>
        <v>1.5</v>
      </c>
      <c r="D24" s="15">
        <f t="shared" si="6"/>
        <v>0.5</v>
      </c>
      <c r="E24" s="19">
        <f t="shared" si="6"/>
        <v>5.75</v>
      </c>
      <c r="F24" s="18">
        <f>MIN(F4:F22)</f>
        <v>9.75</v>
      </c>
      <c r="G24" s="15">
        <f t="shared" ref="G24:J24" si="7">MIN(G4:G22)</f>
        <v>11</v>
      </c>
      <c r="H24" s="15">
        <f t="shared" si="7"/>
        <v>4.25</v>
      </c>
      <c r="I24" s="15">
        <f t="shared" si="7"/>
        <v>4.5</v>
      </c>
      <c r="J24" s="19">
        <f t="shared" si="7"/>
        <v>10.5</v>
      </c>
      <c r="K24" s="18">
        <f t="shared" ref="K24:P24" si="8">MIN(K4:K22)</f>
        <v>2.82</v>
      </c>
      <c r="L24" s="18">
        <f t="shared" si="8"/>
        <v>1.86</v>
      </c>
      <c r="M24" s="18">
        <f t="shared" si="8"/>
        <v>2.25</v>
      </c>
      <c r="N24" s="18">
        <f t="shared" si="8"/>
        <v>4</v>
      </c>
      <c r="O24" s="18">
        <f t="shared" si="8"/>
        <v>0</v>
      </c>
      <c r="P24" s="64">
        <f t="shared" si="8"/>
        <v>0</v>
      </c>
    </row>
    <row r="25" spans="1:16" ht="15" thickBot="1" x14ac:dyDescent="0.35">
      <c r="A25" s="33" t="s">
        <v>55</v>
      </c>
      <c r="B25" s="22">
        <f>MAX(B4:B22)</f>
        <v>16.170000000000002</v>
      </c>
      <c r="C25" s="24">
        <f t="shared" ref="C25:E25" si="9">MAX(C4:C22)</f>
        <v>19</v>
      </c>
      <c r="D25" s="24">
        <f t="shared" si="9"/>
        <v>13.75</v>
      </c>
      <c r="E25" s="26">
        <f t="shared" si="9"/>
        <v>15.75</v>
      </c>
      <c r="F25" s="22">
        <f>MAX(F4:F22)</f>
        <v>16</v>
      </c>
      <c r="G25" s="24">
        <f t="shared" ref="G25:J25" si="10">MAX(G4:G22)</f>
        <v>17</v>
      </c>
      <c r="H25" s="24">
        <f t="shared" si="10"/>
        <v>18.5</v>
      </c>
      <c r="I25" s="24">
        <f t="shared" si="10"/>
        <v>17</v>
      </c>
      <c r="J25" s="26">
        <f t="shared" si="10"/>
        <v>17.100000000000001</v>
      </c>
      <c r="K25" s="22">
        <f t="shared" ref="K25:P25" si="11">MAX(K4:K22)</f>
        <v>19.079999999999998</v>
      </c>
      <c r="L25" s="22">
        <f t="shared" si="11"/>
        <v>13.54</v>
      </c>
      <c r="M25" s="22">
        <f t="shared" si="11"/>
        <v>17.920000000000002</v>
      </c>
      <c r="N25" s="22">
        <f t="shared" si="11"/>
        <v>15.63</v>
      </c>
      <c r="O25" s="22">
        <f t="shared" si="11"/>
        <v>17.5</v>
      </c>
      <c r="P25" s="65">
        <f t="shared" si="11"/>
        <v>19.5</v>
      </c>
    </row>
    <row r="26" spans="1:16" x14ac:dyDescent="0.3">
      <c r="M26" s="31"/>
      <c r="N26" s="31"/>
      <c r="O26" s="32"/>
      <c r="P26" s="32"/>
    </row>
    <row r="27" spans="1:16" x14ac:dyDescent="0.3">
      <c r="M27" s="31"/>
      <c r="N27" s="31"/>
      <c r="O27" s="31"/>
      <c r="P27" s="32"/>
    </row>
    <row r="28" spans="1:16" x14ac:dyDescent="0.3">
      <c r="M28" s="31"/>
      <c r="N28" s="31"/>
      <c r="O28" s="31"/>
      <c r="P28" s="32"/>
    </row>
    <row r="29" spans="1:16" x14ac:dyDescent="0.3">
      <c r="M29" s="31"/>
      <c r="N29" s="31"/>
      <c r="O29" s="31"/>
      <c r="P29" s="32"/>
    </row>
    <row r="30" spans="1:16" x14ac:dyDescent="0.3">
      <c r="M30" s="31"/>
      <c r="N30" s="31"/>
      <c r="O30" s="31"/>
      <c r="P30" s="32"/>
    </row>
    <row r="31" spans="1:16" x14ac:dyDescent="0.3">
      <c r="M31" s="31"/>
      <c r="N31" s="31"/>
      <c r="O31" s="31"/>
      <c r="P31" s="32"/>
    </row>
    <row r="32" spans="1:16" x14ac:dyDescent="0.3">
      <c r="M32" s="31"/>
      <c r="N32" s="31"/>
      <c r="O32" s="31"/>
      <c r="P32" s="32"/>
    </row>
    <row r="33" spans="13:16" x14ac:dyDescent="0.3">
      <c r="M33" s="31"/>
      <c r="N33" s="31"/>
      <c r="O33" s="31"/>
      <c r="P33" s="32"/>
    </row>
    <row r="34" spans="13:16" x14ac:dyDescent="0.3">
      <c r="M34" s="31"/>
      <c r="N34" s="31"/>
      <c r="O34" s="31"/>
      <c r="P34" s="32"/>
    </row>
    <row r="35" spans="13:16" x14ac:dyDescent="0.3">
      <c r="M35" s="31"/>
      <c r="N35" s="31"/>
      <c r="O35" s="31"/>
      <c r="P35" s="32"/>
    </row>
    <row r="36" spans="13:16" x14ac:dyDescent="0.3">
      <c r="M36" s="31"/>
      <c r="N36" s="31"/>
      <c r="O36" s="31"/>
      <c r="P36" s="32"/>
    </row>
    <row r="37" spans="13:16" x14ac:dyDescent="0.3">
      <c r="M37" s="31"/>
      <c r="N37" s="31"/>
      <c r="O37" s="31"/>
      <c r="P37" s="32"/>
    </row>
    <row r="38" spans="13:16" x14ac:dyDescent="0.3">
      <c r="M38" s="31"/>
      <c r="N38" s="31"/>
      <c r="O38" s="31"/>
      <c r="P38" s="32"/>
    </row>
    <row r="39" spans="13:16" x14ac:dyDescent="0.3">
      <c r="M39" s="31"/>
      <c r="N39" s="31"/>
      <c r="O39" s="31"/>
      <c r="P39" s="32"/>
    </row>
    <row r="40" spans="13:16" x14ac:dyDescent="0.3">
      <c r="M40" s="31"/>
      <c r="N40" s="31"/>
      <c r="O40" s="31"/>
      <c r="P40" s="32"/>
    </row>
    <row r="41" spans="13:16" x14ac:dyDescent="0.3">
      <c r="M41" s="31"/>
      <c r="N41" s="31"/>
      <c r="O41" s="31"/>
      <c r="P41" s="32"/>
    </row>
    <row r="42" spans="13:16" x14ac:dyDescent="0.3">
      <c r="M42" s="31"/>
      <c r="N42" s="31"/>
      <c r="O42" s="31"/>
      <c r="P42" s="32"/>
    </row>
    <row r="43" spans="13:16" x14ac:dyDescent="0.3">
      <c r="M43" s="31"/>
      <c r="N43" s="31"/>
      <c r="O43" s="31"/>
      <c r="P43" s="31"/>
    </row>
    <row r="44" spans="13:16" x14ac:dyDescent="0.3">
      <c r="M44" s="31"/>
      <c r="N44" s="31"/>
      <c r="O44" s="31"/>
      <c r="P44" s="31"/>
    </row>
    <row r="45" spans="13:16" x14ac:dyDescent="0.3">
      <c r="M45" s="31"/>
      <c r="N45" s="31"/>
      <c r="O45" s="31"/>
      <c r="P45" s="31"/>
    </row>
    <row r="46" spans="13:16" x14ac:dyDescent="0.3">
      <c r="M46" s="31"/>
      <c r="N46" s="31"/>
      <c r="O46" s="31"/>
      <c r="P46" s="31"/>
    </row>
    <row r="47" spans="13:16" x14ac:dyDescent="0.3">
      <c r="M47" s="31"/>
      <c r="N47" s="31"/>
      <c r="O47" s="31"/>
      <c r="P47" s="31"/>
    </row>
    <row r="48" spans="13:16" x14ac:dyDescent="0.3">
      <c r="M48" s="31"/>
      <c r="N48" s="31"/>
      <c r="O48" s="31"/>
      <c r="P48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9"/>
  <sheetViews>
    <sheetView workbookViewId="0">
      <selection activeCell="A29" sqref="A29"/>
    </sheetView>
  </sheetViews>
  <sheetFormatPr baseColWidth="10" defaultRowHeight="14.4" x14ac:dyDescent="0.3"/>
  <cols>
    <col min="1" max="1" width="21.33203125" customWidth="1"/>
  </cols>
  <sheetData>
    <row r="1" spans="1:1" x14ac:dyDescent="0.3">
      <c r="A1" t="s">
        <v>23</v>
      </c>
    </row>
    <row r="2" spans="1:1" x14ac:dyDescent="0.3">
      <c r="A2" t="s">
        <v>24</v>
      </c>
    </row>
    <row r="3" spans="1:1" x14ac:dyDescent="0.3">
      <c r="A3" t="s">
        <v>25</v>
      </c>
    </row>
    <row r="4" spans="1:1" x14ac:dyDescent="0.3">
      <c r="A4" t="s">
        <v>26</v>
      </c>
    </row>
    <row r="5" spans="1:1" x14ac:dyDescent="0.3">
      <c r="A5" t="s">
        <v>27</v>
      </c>
    </row>
    <row r="6" spans="1:1" x14ac:dyDescent="0.3">
      <c r="A6" t="s">
        <v>28</v>
      </c>
    </row>
    <row r="7" spans="1:1" x14ac:dyDescent="0.3">
      <c r="A7" t="s">
        <v>29</v>
      </c>
    </row>
    <row r="8" spans="1:1" x14ac:dyDescent="0.3">
      <c r="A8" t="s">
        <v>30</v>
      </c>
    </row>
    <row r="9" spans="1:1" x14ac:dyDescent="0.3">
      <c r="A9" t="s">
        <v>31</v>
      </c>
    </row>
    <row r="10" spans="1:1" x14ac:dyDescent="0.3">
      <c r="A10" t="s">
        <v>32</v>
      </c>
    </row>
    <row r="11" spans="1:1" x14ac:dyDescent="0.3">
      <c r="A11" t="s">
        <v>33</v>
      </c>
    </row>
    <row r="12" spans="1:1" x14ac:dyDescent="0.3">
      <c r="A12" t="s">
        <v>34</v>
      </c>
    </row>
    <row r="13" spans="1:1" x14ac:dyDescent="0.3">
      <c r="A13" t="s">
        <v>35</v>
      </c>
    </row>
    <row r="14" spans="1:1" x14ac:dyDescent="0.3">
      <c r="A14" t="s">
        <v>36</v>
      </c>
    </row>
    <row r="15" spans="1:1" x14ac:dyDescent="0.3">
      <c r="A15" t="s">
        <v>37</v>
      </c>
    </row>
    <row r="16" spans="1:1" x14ac:dyDescent="0.3">
      <c r="A16" t="s">
        <v>38</v>
      </c>
    </row>
    <row r="17" spans="1:1" x14ac:dyDescent="0.3">
      <c r="A17" t="s">
        <v>39</v>
      </c>
    </row>
    <row r="18" spans="1:1" x14ac:dyDescent="0.3">
      <c r="A18" t="s">
        <v>40</v>
      </c>
    </row>
    <row r="19" spans="1:1" x14ac:dyDescent="0.3">
      <c r="A19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5"/>
  <sheetViews>
    <sheetView zoomScaleNormal="100" workbookViewId="0">
      <selection activeCell="C6" sqref="C6"/>
    </sheetView>
  </sheetViews>
  <sheetFormatPr baseColWidth="10" defaultRowHeight="14.4" x14ac:dyDescent="0.3"/>
  <sheetData>
    <row r="1" spans="1:10" x14ac:dyDescent="0.3">
      <c r="A1" t="s">
        <v>51</v>
      </c>
      <c r="B1" s="4">
        <f>4/3</f>
        <v>1.3333333333333333</v>
      </c>
    </row>
    <row r="2" spans="1:10" x14ac:dyDescent="0.3">
      <c r="A2" t="s">
        <v>8</v>
      </c>
      <c r="B2" s="4">
        <v>3.6</v>
      </c>
      <c r="H2" s="1"/>
      <c r="I2" s="1"/>
      <c r="J2" s="1"/>
    </row>
    <row r="3" spans="1:10" x14ac:dyDescent="0.3">
      <c r="A3" t="s">
        <v>10</v>
      </c>
      <c r="B3" s="4">
        <v>7</v>
      </c>
    </row>
    <row r="4" spans="1:10" x14ac:dyDescent="0.3">
      <c r="A4" s="17" t="s">
        <v>15</v>
      </c>
      <c r="B4" s="4">
        <v>1.2</v>
      </c>
    </row>
    <row r="5" spans="1:10" x14ac:dyDescent="0.3">
      <c r="A5" t="s">
        <v>0</v>
      </c>
      <c r="B5" s="4">
        <v>4</v>
      </c>
    </row>
    <row r="6" spans="1:10" x14ac:dyDescent="0.3">
      <c r="A6" t="s">
        <v>14</v>
      </c>
      <c r="B6" s="4">
        <v>1.2</v>
      </c>
      <c r="G6" s="17"/>
    </row>
    <row r="7" spans="1:10" x14ac:dyDescent="0.3">
      <c r="A7" t="s">
        <v>5</v>
      </c>
      <c r="B7" s="4">
        <v>2</v>
      </c>
    </row>
    <row r="8" spans="1:10" x14ac:dyDescent="0.3">
      <c r="A8" t="s">
        <v>12</v>
      </c>
      <c r="B8" s="4">
        <v>7</v>
      </c>
    </row>
    <row r="9" spans="1:10" x14ac:dyDescent="0.3">
      <c r="A9" t="s">
        <v>1</v>
      </c>
      <c r="B9" s="4">
        <f t="shared" ref="B9:B14" si="0">4/3</f>
        <v>1.3333333333333333</v>
      </c>
    </row>
    <row r="10" spans="1:10" x14ac:dyDescent="0.3">
      <c r="A10" t="s">
        <v>11</v>
      </c>
      <c r="B10" s="4">
        <v>7</v>
      </c>
    </row>
    <row r="11" spans="1:10" x14ac:dyDescent="0.3">
      <c r="A11" t="s">
        <v>4</v>
      </c>
      <c r="B11" s="4">
        <v>8</v>
      </c>
    </row>
    <row r="12" spans="1:10" x14ac:dyDescent="0.3">
      <c r="A12" t="s">
        <v>13</v>
      </c>
      <c r="B12" s="4">
        <v>7</v>
      </c>
    </row>
    <row r="13" spans="1:10" x14ac:dyDescent="0.3">
      <c r="A13" t="s">
        <v>2</v>
      </c>
      <c r="B13" s="4">
        <f t="shared" si="0"/>
        <v>1.3333333333333333</v>
      </c>
    </row>
    <row r="14" spans="1:10" x14ac:dyDescent="0.3">
      <c r="A14" t="s">
        <v>3</v>
      </c>
      <c r="B14" s="4">
        <f t="shared" si="0"/>
        <v>1.3333333333333333</v>
      </c>
    </row>
    <row r="15" spans="1:10" x14ac:dyDescent="0.3">
      <c r="A15" t="s">
        <v>52</v>
      </c>
      <c r="B15" s="4">
        <v>12</v>
      </c>
    </row>
  </sheetData>
  <sortState ref="A1:A12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L23"/>
  <sheetViews>
    <sheetView workbookViewId="0">
      <selection activeCell="E7" sqref="E7"/>
    </sheetView>
  </sheetViews>
  <sheetFormatPr baseColWidth="10" defaultRowHeight="14.4" x14ac:dyDescent="0.3"/>
  <cols>
    <col min="1" max="1" width="12.6640625" bestFit="1" customWidth="1"/>
    <col min="2" max="2" width="9" bestFit="1" customWidth="1"/>
    <col min="3" max="3" width="8.6640625" bestFit="1" customWidth="1"/>
    <col min="4" max="4" width="10.6640625" bestFit="1" customWidth="1"/>
    <col min="5" max="5" width="8.6640625" bestFit="1" customWidth="1"/>
    <col min="6" max="6" width="6" bestFit="1" customWidth="1"/>
    <col min="7" max="7" width="10.6640625" bestFit="1" customWidth="1"/>
    <col min="8" max="8" width="9.33203125" bestFit="1" customWidth="1"/>
    <col min="9" max="10" width="8.6640625" bestFit="1" customWidth="1"/>
    <col min="11" max="11" width="7.33203125" bestFit="1" customWidth="1"/>
    <col min="12" max="12" width="8.6640625" bestFit="1" customWidth="1"/>
  </cols>
  <sheetData>
    <row r="1" spans="1:12" x14ac:dyDescent="0.3">
      <c r="A1">
        <v>38</v>
      </c>
      <c r="B1" t="s">
        <v>18</v>
      </c>
      <c r="D1" t="s">
        <v>19</v>
      </c>
      <c r="H1" t="s">
        <v>20</v>
      </c>
      <c r="L1" t="s">
        <v>17</v>
      </c>
    </row>
    <row r="2" spans="1:12" x14ac:dyDescent="0.3">
      <c r="B2" s="1" t="s">
        <v>0</v>
      </c>
      <c r="C2" s="1" t="s">
        <v>0</v>
      </c>
      <c r="D2" s="1" t="s">
        <v>1</v>
      </c>
      <c r="E2" s="1" t="s">
        <v>0</v>
      </c>
      <c r="F2" s="1" t="s">
        <v>2</v>
      </c>
      <c r="G2" s="1" t="s">
        <v>1</v>
      </c>
      <c r="H2" s="1" t="s">
        <v>0</v>
      </c>
      <c r="I2" s="1" t="s">
        <v>0</v>
      </c>
      <c r="J2" s="1" t="s">
        <v>3</v>
      </c>
      <c r="K2" s="1" t="s">
        <v>4</v>
      </c>
      <c r="L2" s="1" t="s">
        <v>3</v>
      </c>
    </row>
    <row r="3" spans="1:12" x14ac:dyDescent="0.3">
      <c r="B3" s="1">
        <v>11</v>
      </c>
      <c r="C3" s="1">
        <v>14</v>
      </c>
      <c r="D3" s="1">
        <v>8</v>
      </c>
      <c r="E3" s="1">
        <v>8</v>
      </c>
      <c r="F3" s="1">
        <v>10.25</v>
      </c>
      <c r="G3" s="1">
        <v>14</v>
      </c>
      <c r="H3" s="1">
        <v>8</v>
      </c>
      <c r="I3" s="1">
        <v>10</v>
      </c>
      <c r="J3" s="1">
        <v>13.5</v>
      </c>
      <c r="K3" s="1">
        <v>16</v>
      </c>
      <c r="L3" s="1">
        <v>8</v>
      </c>
    </row>
    <row r="4" spans="1:12" x14ac:dyDescent="0.3">
      <c r="B4" s="1">
        <v>13</v>
      </c>
      <c r="C4" s="1">
        <v>18</v>
      </c>
      <c r="D4" s="1">
        <v>10</v>
      </c>
      <c r="E4" s="1">
        <v>12</v>
      </c>
      <c r="F4" s="1">
        <v>12.25</v>
      </c>
      <c r="G4" s="1">
        <v>16</v>
      </c>
      <c r="H4" s="1">
        <v>10</v>
      </c>
      <c r="I4" s="1">
        <v>12</v>
      </c>
      <c r="J4" s="1">
        <v>16</v>
      </c>
      <c r="K4" s="1">
        <v>18</v>
      </c>
      <c r="L4" s="1">
        <v>12</v>
      </c>
    </row>
    <row r="5" spans="1:12" x14ac:dyDescent="0.3">
      <c r="A5" t="s">
        <v>23</v>
      </c>
      <c r="B5" s="1" t="s">
        <v>16</v>
      </c>
      <c r="C5" s="1" t="s">
        <v>16</v>
      </c>
      <c r="D5" s="1"/>
      <c r="E5" s="1" t="s">
        <v>16</v>
      </c>
      <c r="F5" s="1" t="s">
        <v>16</v>
      </c>
      <c r="G5" s="1"/>
      <c r="H5" s="1" t="s">
        <v>16</v>
      </c>
      <c r="I5" s="1" t="s">
        <v>16</v>
      </c>
      <c r="J5" s="1"/>
      <c r="K5" s="1"/>
      <c r="L5" s="1"/>
    </row>
    <row r="6" spans="1:12" x14ac:dyDescent="0.3">
      <c r="A6" t="s">
        <v>24</v>
      </c>
      <c r="B6" s="1" t="s">
        <v>16</v>
      </c>
      <c r="C6" s="1" t="s">
        <v>16</v>
      </c>
      <c r="D6" s="1"/>
      <c r="E6" s="1" t="s">
        <v>16</v>
      </c>
      <c r="F6" s="1" t="s">
        <v>16</v>
      </c>
      <c r="G6" s="1"/>
      <c r="H6" s="1" t="s">
        <v>16</v>
      </c>
      <c r="I6" s="1" t="s">
        <v>16</v>
      </c>
      <c r="J6" s="1"/>
      <c r="K6" s="1"/>
      <c r="L6" s="1"/>
    </row>
    <row r="7" spans="1:12" x14ac:dyDescent="0.3">
      <c r="A7" t="s">
        <v>25</v>
      </c>
      <c r="B7" s="1"/>
      <c r="C7" s="1"/>
      <c r="D7" s="1" t="s">
        <v>16</v>
      </c>
      <c r="E7" s="1"/>
      <c r="F7" s="1" t="s">
        <v>16</v>
      </c>
      <c r="G7" s="1" t="s">
        <v>16</v>
      </c>
      <c r="H7" s="1"/>
      <c r="I7" s="1"/>
      <c r="J7" s="1" t="s">
        <v>16</v>
      </c>
      <c r="K7" s="1"/>
      <c r="L7" s="1" t="s">
        <v>16</v>
      </c>
    </row>
    <row r="8" spans="1:12" x14ac:dyDescent="0.3">
      <c r="A8" t="s">
        <v>26</v>
      </c>
      <c r="B8" s="1" t="s">
        <v>16</v>
      </c>
      <c r="C8" s="1" t="s">
        <v>16</v>
      </c>
      <c r="D8" s="1"/>
      <c r="E8" s="1" t="s">
        <v>16</v>
      </c>
      <c r="F8" s="1" t="s">
        <v>16</v>
      </c>
      <c r="G8" s="1"/>
      <c r="H8" s="1" t="s">
        <v>16</v>
      </c>
      <c r="I8" s="1" t="s">
        <v>16</v>
      </c>
      <c r="J8" s="1"/>
      <c r="K8" s="1"/>
      <c r="L8" s="1"/>
    </row>
    <row r="9" spans="1:12" x14ac:dyDescent="0.3">
      <c r="A9" t="s">
        <v>27</v>
      </c>
      <c r="B9" s="1" t="s">
        <v>16</v>
      </c>
      <c r="C9" s="1" t="s">
        <v>16</v>
      </c>
      <c r="D9" s="1"/>
      <c r="E9" s="1" t="s">
        <v>16</v>
      </c>
      <c r="F9" s="1" t="s">
        <v>16</v>
      </c>
      <c r="G9" s="1"/>
      <c r="H9" s="1" t="s">
        <v>16</v>
      </c>
      <c r="I9" s="1" t="s">
        <v>16</v>
      </c>
      <c r="J9" s="1"/>
      <c r="K9" s="1"/>
      <c r="L9" s="1"/>
    </row>
    <row r="10" spans="1:12" x14ac:dyDescent="0.3">
      <c r="A10" t="s">
        <v>28</v>
      </c>
      <c r="B10" s="1" t="s">
        <v>16</v>
      </c>
      <c r="C10" s="1" t="s">
        <v>16</v>
      </c>
      <c r="D10" s="1"/>
      <c r="E10" s="1" t="s">
        <v>16</v>
      </c>
      <c r="F10" s="1"/>
      <c r="G10" s="1"/>
      <c r="H10" s="1" t="s">
        <v>16</v>
      </c>
      <c r="I10" s="1" t="s">
        <v>16</v>
      </c>
      <c r="J10" s="1" t="s">
        <v>16</v>
      </c>
      <c r="K10" s="1"/>
      <c r="L10" s="1" t="s">
        <v>16</v>
      </c>
    </row>
    <row r="11" spans="1:12" x14ac:dyDescent="0.3">
      <c r="A11" t="s">
        <v>29</v>
      </c>
      <c r="B11" s="1"/>
      <c r="C11" s="1"/>
      <c r="D11" s="1" t="s">
        <v>16</v>
      </c>
      <c r="E11" s="1"/>
      <c r="F11" s="1" t="s">
        <v>16</v>
      </c>
      <c r="G11" s="1" t="s">
        <v>16</v>
      </c>
      <c r="H11" s="1"/>
      <c r="I11" s="1"/>
      <c r="J11" s="1" t="s">
        <v>16</v>
      </c>
      <c r="K11" s="1"/>
      <c r="L11" s="1" t="s">
        <v>16</v>
      </c>
    </row>
    <row r="12" spans="1:12" x14ac:dyDescent="0.3">
      <c r="A12" t="s">
        <v>30</v>
      </c>
      <c r="B12" s="1"/>
      <c r="C12" s="1"/>
      <c r="D12" s="1" t="s">
        <v>16</v>
      </c>
      <c r="E12" s="1"/>
      <c r="F12" s="1" t="s">
        <v>16</v>
      </c>
      <c r="G12" s="1" t="s">
        <v>16</v>
      </c>
      <c r="H12" s="1"/>
      <c r="I12" s="1"/>
      <c r="J12" s="1" t="s">
        <v>16</v>
      </c>
      <c r="K12" s="1"/>
      <c r="L12" s="1" t="s">
        <v>16</v>
      </c>
    </row>
    <row r="13" spans="1:12" x14ac:dyDescent="0.3">
      <c r="A13" t="s">
        <v>31</v>
      </c>
      <c r="B13" s="1" t="s">
        <v>16</v>
      </c>
      <c r="C13" s="1" t="s">
        <v>16</v>
      </c>
      <c r="D13" s="1"/>
      <c r="E13" s="1" t="s">
        <v>16</v>
      </c>
      <c r="F13" s="1"/>
      <c r="G13" s="1"/>
      <c r="H13" s="1" t="s">
        <v>16</v>
      </c>
      <c r="I13" s="1" t="s">
        <v>16</v>
      </c>
      <c r="J13" s="1" t="s">
        <v>16</v>
      </c>
      <c r="K13" s="1"/>
      <c r="L13" s="1" t="s">
        <v>16</v>
      </c>
    </row>
    <row r="14" spans="1:12" x14ac:dyDescent="0.3">
      <c r="A14" t="s">
        <v>32</v>
      </c>
      <c r="B14" s="1"/>
      <c r="C14" s="1"/>
      <c r="D14" s="1" t="s">
        <v>16</v>
      </c>
      <c r="E14" s="1"/>
      <c r="F14" s="1" t="s">
        <v>16</v>
      </c>
      <c r="G14" s="1" t="s">
        <v>16</v>
      </c>
      <c r="H14" s="1"/>
      <c r="I14" s="1"/>
      <c r="J14" s="1" t="s">
        <v>16</v>
      </c>
      <c r="K14" s="1"/>
      <c r="L14" s="1" t="s">
        <v>16</v>
      </c>
    </row>
    <row r="15" spans="1:12" x14ac:dyDescent="0.3">
      <c r="A15" t="s">
        <v>33</v>
      </c>
      <c r="B15" s="1" t="s">
        <v>16</v>
      </c>
      <c r="C15" s="1" t="s">
        <v>16</v>
      </c>
      <c r="D15" s="1"/>
      <c r="E15" s="1" t="s">
        <v>16</v>
      </c>
      <c r="F15" s="1" t="s">
        <v>16</v>
      </c>
      <c r="G15" s="1"/>
      <c r="H15" s="1" t="s">
        <v>16</v>
      </c>
      <c r="I15" s="1" t="s">
        <v>16</v>
      </c>
      <c r="J15" s="1"/>
      <c r="K15" s="1"/>
      <c r="L15" s="1"/>
    </row>
    <row r="16" spans="1:12" x14ac:dyDescent="0.3">
      <c r="A16" t="s">
        <v>34</v>
      </c>
      <c r="B16" s="1" t="s">
        <v>16</v>
      </c>
      <c r="C16" s="1" t="s">
        <v>16</v>
      </c>
      <c r="D16" s="1"/>
      <c r="E16" s="1" t="s">
        <v>16</v>
      </c>
      <c r="F16" s="1" t="s">
        <v>16</v>
      </c>
      <c r="G16" s="1"/>
      <c r="H16" s="1" t="s">
        <v>16</v>
      </c>
      <c r="I16" s="1" t="s">
        <v>16</v>
      </c>
      <c r="J16" s="1"/>
      <c r="K16" s="1"/>
      <c r="L16" s="1"/>
    </row>
    <row r="17" spans="1:12" x14ac:dyDescent="0.3">
      <c r="A17" t="s">
        <v>35</v>
      </c>
      <c r="B17" s="1" t="s">
        <v>16</v>
      </c>
      <c r="C17" s="1" t="s">
        <v>16</v>
      </c>
      <c r="D17" s="1"/>
      <c r="E17" s="1" t="s">
        <v>16</v>
      </c>
      <c r="F17" s="1" t="s">
        <v>16</v>
      </c>
      <c r="G17" s="1"/>
      <c r="H17" s="1" t="s">
        <v>16</v>
      </c>
      <c r="I17" s="1" t="s">
        <v>16</v>
      </c>
      <c r="J17" s="1"/>
      <c r="K17" s="1"/>
      <c r="L17" s="1"/>
    </row>
    <row r="18" spans="1:12" x14ac:dyDescent="0.3">
      <c r="A18" t="s">
        <v>36</v>
      </c>
      <c r="B18" s="1"/>
      <c r="C18" s="1"/>
      <c r="D18" s="1" t="s">
        <v>16</v>
      </c>
      <c r="E18" s="1"/>
      <c r="F18" s="1" t="s">
        <v>16</v>
      </c>
      <c r="G18" s="1" t="s">
        <v>16</v>
      </c>
      <c r="H18" s="1"/>
      <c r="I18" s="1"/>
      <c r="J18" s="1" t="s">
        <v>16</v>
      </c>
      <c r="K18" s="1"/>
      <c r="L18" s="1" t="s">
        <v>16</v>
      </c>
    </row>
    <row r="19" spans="1:12" x14ac:dyDescent="0.3">
      <c r="A19" t="s">
        <v>37</v>
      </c>
      <c r="B19" s="1"/>
      <c r="C19" s="1"/>
      <c r="D19" s="1" t="s">
        <v>16</v>
      </c>
      <c r="E19" s="1"/>
      <c r="F19" s="1" t="s">
        <v>16</v>
      </c>
      <c r="G19" s="1" t="s">
        <v>16</v>
      </c>
      <c r="H19" s="1"/>
      <c r="I19" s="1"/>
      <c r="J19" s="1" t="s">
        <v>16</v>
      </c>
      <c r="K19" s="1"/>
      <c r="L19" s="1" t="s">
        <v>16</v>
      </c>
    </row>
    <row r="20" spans="1:12" x14ac:dyDescent="0.3">
      <c r="A20" t="s">
        <v>38</v>
      </c>
      <c r="B20" s="1"/>
      <c r="C20" s="1"/>
      <c r="D20" s="1" t="s">
        <v>16</v>
      </c>
      <c r="E20" s="1"/>
      <c r="F20" s="1" t="s">
        <v>16</v>
      </c>
      <c r="G20" s="1" t="s">
        <v>16</v>
      </c>
      <c r="H20" s="1"/>
      <c r="I20" s="1"/>
      <c r="J20" s="1" t="s">
        <v>16</v>
      </c>
      <c r="K20" s="1"/>
      <c r="L20" s="1" t="s">
        <v>16</v>
      </c>
    </row>
    <row r="21" spans="1:12" x14ac:dyDescent="0.3">
      <c r="A21" t="s">
        <v>39</v>
      </c>
      <c r="B21" s="1" t="s">
        <v>16</v>
      </c>
      <c r="C21" s="1" t="s">
        <v>16</v>
      </c>
      <c r="D21" s="1"/>
      <c r="E21" s="1" t="s">
        <v>16</v>
      </c>
      <c r="F21" s="1"/>
      <c r="G21" s="1"/>
      <c r="H21" s="1" t="s">
        <v>16</v>
      </c>
      <c r="I21" s="1" t="s">
        <v>16</v>
      </c>
      <c r="J21" s="1" t="s">
        <v>16</v>
      </c>
      <c r="K21" s="1"/>
      <c r="L21" s="1" t="s">
        <v>16</v>
      </c>
    </row>
    <row r="22" spans="1:12" x14ac:dyDescent="0.3">
      <c r="A22" t="s">
        <v>40</v>
      </c>
      <c r="B22" s="1" t="s">
        <v>16</v>
      </c>
      <c r="C22" s="1" t="s">
        <v>16</v>
      </c>
      <c r="D22" s="1"/>
      <c r="E22" s="1" t="s">
        <v>16</v>
      </c>
      <c r="F22" s="1"/>
      <c r="G22" s="1"/>
      <c r="H22" s="1" t="s">
        <v>16</v>
      </c>
      <c r="I22" s="1" t="s">
        <v>16</v>
      </c>
      <c r="J22" s="1" t="s">
        <v>16</v>
      </c>
      <c r="K22" s="1"/>
      <c r="L22" s="1" t="s">
        <v>16</v>
      </c>
    </row>
    <row r="23" spans="1:12" x14ac:dyDescent="0.3">
      <c r="A23" t="s">
        <v>41</v>
      </c>
      <c r="B23" s="1" t="s">
        <v>16</v>
      </c>
      <c r="C23" s="1" t="s">
        <v>16</v>
      </c>
      <c r="D23" s="1"/>
      <c r="E23" s="1" t="s">
        <v>16</v>
      </c>
      <c r="F23" s="1"/>
      <c r="G23" s="1"/>
      <c r="H23" s="1" t="s">
        <v>16</v>
      </c>
      <c r="I23" s="1" t="s">
        <v>16</v>
      </c>
      <c r="J23" s="1" t="s">
        <v>16</v>
      </c>
      <c r="K23" s="1"/>
      <c r="L23" s="1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U23"/>
  <sheetViews>
    <sheetView workbookViewId="0">
      <selection activeCell="G5" sqref="G5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8.6640625" bestFit="1" customWidth="1"/>
    <col min="4" max="4" width="5" bestFit="1" customWidth="1"/>
    <col min="5" max="5" width="9.88671875" customWidth="1"/>
    <col min="6" max="6" width="9.6640625" bestFit="1" customWidth="1"/>
    <col min="7" max="7" width="8.6640625" bestFit="1" customWidth="1"/>
    <col min="8" max="8" width="10.6640625" bestFit="1" customWidth="1"/>
    <col min="9" max="9" width="8.6640625" bestFit="1" customWidth="1"/>
    <col min="10" max="10" width="10.6640625" bestFit="1" customWidth="1"/>
    <col min="11" max="11" width="9.88671875" customWidth="1"/>
    <col min="12" max="12" width="9" bestFit="1" customWidth="1"/>
    <col min="13" max="13" width="8.6640625" bestFit="1" customWidth="1"/>
    <col min="14" max="14" width="9.88671875" customWidth="1"/>
    <col min="15" max="15" width="6" bestFit="1" customWidth="1"/>
    <col min="16" max="16" width="10.6640625" bestFit="1" customWidth="1"/>
    <col min="17" max="17" width="9.88671875" customWidth="1"/>
    <col min="18" max="18" width="8.6640625" bestFit="1" customWidth="1"/>
    <col min="19" max="19" width="10.6640625" bestFit="1" customWidth="1"/>
    <col min="20" max="20" width="7.33203125" bestFit="1" customWidth="1"/>
    <col min="21" max="21" width="9.88671875" customWidth="1"/>
  </cols>
  <sheetData>
    <row r="1" spans="1:21" x14ac:dyDescent="0.3">
      <c r="A1">
        <v>39</v>
      </c>
      <c r="B1" t="s">
        <v>21</v>
      </c>
      <c r="F1" t="s">
        <v>22</v>
      </c>
      <c r="L1" t="s">
        <v>18</v>
      </c>
      <c r="N1" t="s">
        <v>19</v>
      </c>
      <c r="Q1" t="s">
        <v>20</v>
      </c>
      <c r="U1" t="s">
        <v>17</v>
      </c>
    </row>
    <row r="2" spans="1:21" x14ac:dyDescent="0.3">
      <c r="B2" s="1" t="s">
        <v>2</v>
      </c>
      <c r="C2" s="1" t="s">
        <v>0</v>
      </c>
      <c r="D2" s="1" t="s">
        <v>2</v>
      </c>
      <c r="E2" s="1" t="s">
        <v>51</v>
      </c>
      <c r="F2" s="1" t="s">
        <v>5</v>
      </c>
      <c r="G2" s="1" t="s">
        <v>0</v>
      </c>
      <c r="H2" s="1" t="s">
        <v>1</v>
      </c>
      <c r="I2" s="1" t="s">
        <v>0</v>
      </c>
      <c r="J2" s="1" t="s">
        <v>1</v>
      </c>
      <c r="K2" s="1" t="s">
        <v>51</v>
      </c>
      <c r="L2" s="1" t="s">
        <v>0</v>
      </c>
      <c r="M2" s="1" t="s">
        <v>8</v>
      </c>
      <c r="N2" s="1" t="s">
        <v>51</v>
      </c>
      <c r="O2" s="1" t="s">
        <v>2</v>
      </c>
      <c r="P2" s="1" t="s">
        <v>1</v>
      </c>
      <c r="Q2" s="1" t="s">
        <v>51</v>
      </c>
      <c r="R2" s="1" t="s">
        <v>0</v>
      </c>
      <c r="S2" s="1" t="s">
        <v>1</v>
      </c>
      <c r="T2" s="1" t="s">
        <v>4</v>
      </c>
      <c r="U2" s="1" t="s">
        <v>51</v>
      </c>
    </row>
    <row r="3" spans="1:21" x14ac:dyDescent="0.3">
      <c r="B3" s="1">
        <v>8</v>
      </c>
      <c r="C3" s="1">
        <v>8</v>
      </c>
      <c r="D3" s="1">
        <v>10</v>
      </c>
      <c r="E3" s="1">
        <v>13.75</v>
      </c>
      <c r="F3" s="1">
        <v>8.25</v>
      </c>
      <c r="G3" s="1">
        <v>9.75</v>
      </c>
      <c r="H3" s="1">
        <v>10.25</v>
      </c>
      <c r="I3" s="1">
        <v>13.75</v>
      </c>
      <c r="J3" s="1">
        <v>13.75</v>
      </c>
      <c r="K3" s="1">
        <v>16</v>
      </c>
      <c r="L3" s="1">
        <v>8</v>
      </c>
      <c r="M3" s="1">
        <v>13.5</v>
      </c>
      <c r="N3" s="1">
        <v>8</v>
      </c>
      <c r="O3" s="1">
        <v>10.25</v>
      </c>
      <c r="P3" s="1">
        <v>13.75</v>
      </c>
      <c r="Q3" s="1">
        <v>8</v>
      </c>
      <c r="R3" s="1">
        <v>8</v>
      </c>
      <c r="S3" s="1">
        <v>13.75</v>
      </c>
      <c r="T3" s="1">
        <v>16</v>
      </c>
      <c r="U3" s="1">
        <v>8</v>
      </c>
    </row>
    <row r="4" spans="1:21" x14ac:dyDescent="0.3">
      <c r="B4" s="1">
        <v>10</v>
      </c>
      <c r="C4" s="1">
        <v>12</v>
      </c>
      <c r="D4" s="1">
        <v>12.5</v>
      </c>
      <c r="E4" s="1">
        <v>15.75</v>
      </c>
      <c r="F4" s="1">
        <v>9.75</v>
      </c>
      <c r="G4" s="1">
        <v>13.75</v>
      </c>
      <c r="H4" s="1">
        <v>12.25</v>
      </c>
      <c r="I4" s="1">
        <v>15.75</v>
      </c>
      <c r="J4" s="1">
        <v>15.75</v>
      </c>
      <c r="K4" s="1">
        <v>18</v>
      </c>
      <c r="L4" s="1">
        <v>12</v>
      </c>
      <c r="M4" s="1">
        <v>15.5</v>
      </c>
      <c r="N4" s="1">
        <v>10</v>
      </c>
      <c r="O4" s="1">
        <v>12.25</v>
      </c>
      <c r="P4" s="1">
        <v>15.75</v>
      </c>
      <c r="Q4" s="1">
        <v>10</v>
      </c>
      <c r="R4" s="1">
        <v>12</v>
      </c>
      <c r="S4" s="1">
        <v>15.75</v>
      </c>
      <c r="T4" s="1">
        <v>18</v>
      </c>
      <c r="U4" s="1">
        <v>10</v>
      </c>
    </row>
    <row r="5" spans="1:21" x14ac:dyDescent="0.3">
      <c r="A5" t="s">
        <v>23</v>
      </c>
      <c r="B5" s="1" t="s">
        <v>16</v>
      </c>
      <c r="C5" s="1" t="s">
        <v>16</v>
      </c>
      <c r="D5" s="1" t="s">
        <v>16</v>
      </c>
      <c r="E5" s="1"/>
      <c r="F5" s="1"/>
      <c r="G5" s="1" t="s">
        <v>16</v>
      </c>
      <c r="H5" s="1"/>
      <c r="I5" s="1" t="s">
        <v>16</v>
      </c>
      <c r="J5" s="1"/>
      <c r="K5" s="1"/>
      <c r="L5" s="1" t="s">
        <v>16</v>
      </c>
      <c r="M5" s="1"/>
      <c r="N5" s="1"/>
      <c r="O5" s="1" t="s">
        <v>16</v>
      </c>
      <c r="P5" s="1"/>
      <c r="Q5" s="1"/>
      <c r="R5" s="1" t="s">
        <v>16</v>
      </c>
      <c r="S5" s="1"/>
      <c r="T5" s="1"/>
      <c r="U5" s="1"/>
    </row>
    <row r="6" spans="1:21" x14ac:dyDescent="0.3">
      <c r="A6" t="s">
        <v>24</v>
      </c>
      <c r="B6" s="1" t="s">
        <v>16</v>
      </c>
      <c r="C6" s="1" t="s">
        <v>16</v>
      </c>
      <c r="D6" s="1" t="s">
        <v>16</v>
      </c>
      <c r="E6" s="1"/>
      <c r="F6" s="1"/>
      <c r="G6" s="1" t="s">
        <v>16</v>
      </c>
      <c r="H6" s="1"/>
      <c r="I6" s="1" t="s">
        <v>16</v>
      </c>
      <c r="J6" s="1"/>
      <c r="K6" s="1"/>
      <c r="L6" s="1" t="s">
        <v>16</v>
      </c>
      <c r="M6" s="1"/>
      <c r="N6" s="1"/>
      <c r="O6" s="1" t="s">
        <v>16</v>
      </c>
      <c r="P6" s="1"/>
      <c r="Q6" s="1"/>
      <c r="R6" s="1" t="s">
        <v>16</v>
      </c>
      <c r="S6" s="1"/>
      <c r="T6" s="1"/>
      <c r="U6" s="1"/>
    </row>
    <row r="7" spans="1:21" x14ac:dyDescent="0.3">
      <c r="A7" t="s">
        <v>25</v>
      </c>
      <c r="B7" s="1" t="s">
        <v>16</v>
      </c>
      <c r="C7" s="1"/>
      <c r="D7" s="1" t="s">
        <v>16</v>
      </c>
      <c r="E7" s="1" t="s">
        <v>16</v>
      </c>
      <c r="F7" s="1"/>
      <c r="G7" s="1"/>
      <c r="H7" s="1" t="s">
        <v>16</v>
      </c>
      <c r="I7" s="1"/>
      <c r="J7" s="1" t="s">
        <v>16</v>
      </c>
      <c r="K7" s="1" t="s">
        <v>16</v>
      </c>
      <c r="L7" s="1"/>
      <c r="M7" s="1"/>
      <c r="N7" s="1" t="s">
        <v>16</v>
      </c>
      <c r="O7" s="1" t="s">
        <v>16</v>
      </c>
      <c r="P7" s="1" t="s">
        <v>16</v>
      </c>
      <c r="Q7" s="1" t="s">
        <v>16</v>
      </c>
      <c r="R7" s="1"/>
      <c r="S7" s="1" t="s">
        <v>16</v>
      </c>
      <c r="T7" s="1"/>
      <c r="U7" s="1" t="s">
        <v>16</v>
      </c>
    </row>
    <row r="8" spans="1:21" x14ac:dyDescent="0.3">
      <c r="A8" t="s">
        <v>26</v>
      </c>
      <c r="B8" s="1" t="s">
        <v>16</v>
      </c>
      <c r="C8" s="1" t="s">
        <v>16</v>
      </c>
      <c r="D8" s="1" t="s">
        <v>16</v>
      </c>
      <c r="E8" s="1"/>
      <c r="F8" s="1"/>
      <c r="G8" s="1" t="s">
        <v>16</v>
      </c>
      <c r="H8" s="1"/>
      <c r="I8" s="1" t="s">
        <v>16</v>
      </c>
      <c r="J8" s="1"/>
      <c r="K8" s="1"/>
      <c r="L8" s="1" t="s">
        <v>16</v>
      </c>
      <c r="M8" s="1"/>
      <c r="N8" s="1"/>
      <c r="O8" s="1" t="s">
        <v>16</v>
      </c>
      <c r="P8" s="1"/>
      <c r="Q8" s="1"/>
      <c r="R8" s="1" t="s">
        <v>16</v>
      </c>
      <c r="S8" s="1"/>
      <c r="T8" s="1"/>
      <c r="U8" s="1"/>
    </row>
    <row r="9" spans="1:21" x14ac:dyDescent="0.3">
      <c r="A9" t="s">
        <v>27</v>
      </c>
      <c r="B9" s="1" t="s">
        <v>16</v>
      </c>
      <c r="C9" s="1" t="s">
        <v>16</v>
      </c>
      <c r="D9" s="1" t="s">
        <v>16</v>
      </c>
      <c r="E9" s="1"/>
      <c r="F9" s="1"/>
      <c r="G9" s="1" t="s">
        <v>16</v>
      </c>
      <c r="H9" s="1"/>
      <c r="I9" s="1" t="s">
        <v>16</v>
      </c>
      <c r="J9" s="1"/>
      <c r="K9" s="1"/>
      <c r="L9" s="1" t="s">
        <v>16</v>
      </c>
      <c r="M9" s="1"/>
      <c r="N9" s="1"/>
      <c r="O9" s="1" t="s">
        <v>16</v>
      </c>
      <c r="P9" s="1"/>
      <c r="Q9" s="1"/>
      <c r="R9" s="1" t="s">
        <v>16</v>
      </c>
      <c r="S9" s="1"/>
      <c r="T9" s="1"/>
      <c r="U9" s="1"/>
    </row>
    <row r="10" spans="1:21" x14ac:dyDescent="0.3">
      <c r="A10" t="s">
        <v>28</v>
      </c>
      <c r="B10" s="1"/>
      <c r="C10" s="1" t="s">
        <v>16</v>
      </c>
      <c r="D10" s="1"/>
      <c r="E10" s="1"/>
      <c r="F10" s="1"/>
      <c r="G10" s="1" t="s">
        <v>16</v>
      </c>
      <c r="H10" s="1"/>
      <c r="I10" s="1" t="s">
        <v>16</v>
      </c>
      <c r="J10" s="1"/>
      <c r="K10" s="1"/>
      <c r="L10" s="1" t="s">
        <v>16</v>
      </c>
      <c r="M10" s="1"/>
      <c r="N10" s="1"/>
      <c r="O10" s="1"/>
      <c r="P10" s="1"/>
      <c r="Q10" s="1"/>
      <c r="R10" s="1" t="s">
        <v>16</v>
      </c>
      <c r="S10" s="1"/>
      <c r="T10" s="1"/>
      <c r="U10" s="1" t="s">
        <v>6</v>
      </c>
    </row>
    <row r="11" spans="1:21" x14ac:dyDescent="0.3">
      <c r="A11" t="s">
        <v>29</v>
      </c>
      <c r="B11" s="1" t="s">
        <v>16</v>
      </c>
      <c r="C11" s="1"/>
      <c r="D11" s="1" t="s">
        <v>16</v>
      </c>
      <c r="E11" s="1" t="s">
        <v>16</v>
      </c>
      <c r="F11" s="1"/>
      <c r="G11" s="1"/>
      <c r="H11" s="1" t="s">
        <v>16</v>
      </c>
      <c r="I11" s="1"/>
      <c r="J11" s="1" t="s">
        <v>16</v>
      </c>
      <c r="K11" s="1" t="s">
        <v>16</v>
      </c>
      <c r="L11" s="1"/>
      <c r="M11" s="1"/>
      <c r="N11" s="1" t="s">
        <v>16</v>
      </c>
      <c r="O11" s="1" t="s">
        <v>16</v>
      </c>
      <c r="P11" s="1" t="s">
        <v>16</v>
      </c>
      <c r="Q11" s="1" t="s">
        <v>16</v>
      </c>
      <c r="R11" s="1"/>
      <c r="S11" s="1" t="s">
        <v>16</v>
      </c>
      <c r="T11" s="1"/>
      <c r="U11" s="1" t="s">
        <v>16</v>
      </c>
    </row>
    <row r="12" spans="1:21" x14ac:dyDescent="0.3">
      <c r="A12" t="s">
        <v>30</v>
      </c>
      <c r="B12" s="1" t="s">
        <v>16</v>
      </c>
      <c r="C12" s="1"/>
      <c r="D12" s="1" t="s">
        <v>16</v>
      </c>
      <c r="E12" s="1" t="s">
        <v>16</v>
      </c>
      <c r="F12" s="1"/>
      <c r="G12" s="1"/>
      <c r="H12" s="1" t="s">
        <v>16</v>
      </c>
      <c r="I12" s="1"/>
      <c r="J12" s="1" t="s">
        <v>16</v>
      </c>
      <c r="K12" s="1" t="s">
        <v>16</v>
      </c>
      <c r="L12" s="1"/>
      <c r="M12" s="1"/>
      <c r="N12" s="1" t="s">
        <v>16</v>
      </c>
      <c r="O12" s="1" t="s">
        <v>16</v>
      </c>
      <c r="P12" s="1" t="s">
        <v>16</v>
      </c>
      <c r="Q12" s="1" t="s">
        <v>16</v>
      </c>
      <c r="R12" s="1"/>
      <c r="S12" s="1" t="s">
        <v>16</v>
      </c>
      <c r="T12" s="1"/>
      <c r="U12" s="1" t="s">
        <v>16</v>
      </c>
    </row>
    <row r="13" spans="1:21" x14ac:dyDescent="0.3">
      <c r="A13" t="s">
        <v>31</v>
      </c>
      <c r="B13" s="1"/>
      <c r="C13" s="1" t="s">
        <v>16</v>
      </c>
      <c r="D13" s="1"/>
      <c r="E13" s="1"/>
      <c r="F13" s="1"/>
      <c r="G13" s="1" t="s">
        <v>16</v>
      </c>
      <c r="H13" s="1"/>
      <c r="I13" s="1" t="s">
        <v>16</v>
      </c>
      <c r="J13" s="1"/>
      <c r="K13" s="1"/>
      <c r="L13" s="1" t="s">
        <v>16</v>
      </c>
      <c r="M13" s="1"/>
      <c r="N13" s="1"/>
      <c r="O13" s="1"/>
      <c r="P13" s="1"/>
      <c r="Q13" s="1"/>
      <c r="R13" s="1" t="s">
        <v>16</v>
      </c>
      <c r="S13" s="1"/>
      <c r="T13" s="1"/>
      <c r="U13" s="1"/>
    </row>
    <row r="14" spans="1:21" x14ac:dyDescent="0.3">
      <c r="A14" t="s">
        <v>32</v>
      </c>
      <c r="B14" s="1" t="s">
        <v>16</v>
      </c>
      <c r="C14" s="1"/>
      <c r="D14" s="1" t="s">
        <v>16</v>
      </c>
      <c r="E14" s="1" t="s">
        <v>16</v>
      </c>
      <c r="F14" s="1"/>
      <c r="G14" s="1"/>
      <c r="H14" s="1" t="s">
        <v>16</v>
      </c>
      <c r="I14" s="1"/>
      <c r="J14" s="1" t="s">
        <v>16</v>
      </c>
      <c r="K14" s="1" t="s">
        <v>16</v>
      </c>
      <c r="L14" s="1"/>
      <c r="M14" s="1"/>
      <c r="N14" s="1" t="s">
        <v>16</v>
      </c>
      <c r="O14" s="1" t="s">
        <v>16</v>
      </c>
      <c r="P14" s="1" t="s">
        <v>16</v>
      </c>
      <c r="Q14" s="1" t="s">
        <v>16</v>
      </c>
      <c r="R14" s="1"/>
      <c r="S14" s="1" t="s">
        <v>16</v>
      </c>
      <c r="T14" s="1"/>
      <c r="U14" s="1" t="s">
        <v>16</v>
      </c>
    </row>
    <row r="15" spans="1:21" x14ac:dyDescent="0.3">
      <c r="A15" t="s">
        <v>33</v>
      </c>
      <c r="B15" s="1" t="s">
        <v>16</v>
      </c>
      <c r="C15" s="1" t="s">
        <v>16</v>
      </c>
      <c r="D15" s="1" t="s">
        <v>16</v>
      </c>
      <c r="E15" s="1"/>
      <c r="F15" s="1"/>
      <c r="G15" s="1" t="s">
        <v>16</v>
      </c>
      <c r="H15" s="1"/>
      <c r="I15" s="1" t="s">
        <v>16</v>
      </c>
      <c r="J15" s="1"/>
      <c r="K15" s="1"/>
      <c r="L15" s="1" t="s">
        <v>16</v>
      </c>
      <c r="M15" s="1"/>
      <c r="N15" s="1"/>
      <c r="O15" s="1" t="s">
        <v>16</v>
      </c>
      <c r="P15" s="1"/>
      <c r="Q15" s="1"/>
      <c r="R15" s="1" t="s">
        <v>16</v>
      </c>
      <c r="S15" s="1"/>
      <c r="T15" s="1"/>
      <c r="U15" s="1"/>
    </row>
    <row r="16" spans="1:21" x14ac:dyDescent="0.3">
      <c r="A16" t="s">
        <v>34</v>
      </c>
      <c r="B16" s="1" t="s">
        <v>16</v>
      </c>
      <c r="C16" s="1" t="s">
        <v>16</v>
      </c>
      <c r="D16" s="1" t="s">
        <v>16</v>
      </c>
      <c r="E16" s="1"/>
      <c r="F16" s="1"/>
      <c r="G16" s="1" t="s">
        <v>16</v>
      </c>
      <c r="H16" s="1"/>
      <c r="I16" s="1" t="s">
        <v>16</v>
      </c>
      <c r="J16" s="1"/>
      <c r="K16" s="1"/>
      <c r="L16" s="1" t="s">
        <v>16</v>
      </c>
      <c r="M16" s="1"/>
      <c r="N16" s="1"/>
      <c r="O16" s="1" t="s">
        <v>16</v>
      </c>
      <c r="P16" s="1"/>
      <c r="Q16" s="1"/>
      <c r="R16" s="1" t="s">
        <v>16</v>
      </c>
      <c r="S16" s="1"/>
      <c r="T16" s="1"/>
      <c r="U16" s="1"/>
    </row>
    <row r="17" spans="1:21" x14ac:dyDescent="0.3">
      <c r="A17" t="s">
        <v>35</v>
      </c>
      <c r="B17" s="1" t="s">
        <v>16</v>
      </c>
      <c r="C17" s="1" t="s">
        <v>16</v>
      </c>
      <c r="D17" s="1" t="s">
        <v>16</v>
      </c>
      <c r="E17" s="1"/>
      <c r="F17" s="1"/>
      <c r="G17" s="1" t="s">
        <v>16</v>
      </c>
      <c r="H17" s="1"/>
      <c r="I17" s="1" t="s">
        <v>16</v>
      </c>
      <c r="J17" s="1"/>
      <c r="K17" s="1"/>
      <c r="L17" s="1" t="s">
        <v>16</v>
      </c>
      <c r="M17" s="1"/>
      <c r="N17" s="1"/>
      <c r="O17" s="1" t="s">
        <v>16</v>
      </c>
      <c r="P17" s="1"/>
      <c r="Q17" s="1"/>
      <c r="R17" s="1" t="s">
        <v>16</v>
      </c>
      <c r="S17" s="1"/>
      <c r="T17" s="1"/>
      <c r="U17" s="1"/>
    </row>
    <row r="18" spans="1:21" x14ac:dyDescent="0.3">
      <c r="A18" t="s">
        <v>36</v>
      </c>
      <c r="B18" s="1" t="s">
        <v>16</v>
      </c>
      <c r="C18" s="1"/>
      <c r="D18" s="1" t="s">
        <v>16</v>
      </c>
      <c r="E18" s="1" t="s">
        <v>16</v>
      </c>
      <c r="F18" s="1"/>
      <c r="G18" s="1"/>
      <c r="H18" s="1" t="s">
        <v>16</v>
      </c>
      <c r="I18" s="1"/>
      <c r="J18" s="1" t="s">
        <v>16</v>
      </c>
      <c r="K18" s="1" t="s">
        <v>16</v>
      </c>
      <c r="L18" s="1"/>
      <c r="M18" s="1"/>
      <c r="N18" s="1" t="s">
        <v>16</v>
      </c>
      <c r="O18" s="1" t="s">
        <v>16</v>
      </c>
      <c r="P18" s="1" t="s">
        <v>16</v>
      </c>
      <c r="Q18" s="1" t="s">
        <v>16</v>
      </c>
      <c r="R18" s="1"/>
      <c r="S18" s="1" t="s">
        <v>16</v>
      </c>
      <c r="T18" s="1"/>
      <c r="U18" s="1" t="s">
        <v>16</v>
      </c>
    </row>
    <row r="19" spans="1:21" x14ac:dyDescent="0.3">
      <c r="A19" t="s">
        <v>37</v>
      </c>
      <c r="B19" s="1" t="s">
        <v>16</v>
      </c>
      <c r="C19" s="1"/>
      <c r="D19" s="1" t="s">
        <v>16</v>
      </c>
      <c r="E19" s="1" t="s">
        <v>16</v>
      </c>
      <c r="F19" s="1" t="s">
        <v>7</v>
      </c>
      <c r="G19" s="1" t="s">
        <v>7</v>
      </c>
      <c r="H19" s="1" t="s">
        <v>16</v>
      </c>
      <c r="I19" s="1" t="s">
        <v>7</v>
      </c>
      <c r="J19" s="1" t="s">
        <v>16</v>
      </c>
      <c r="K19" s="1" t="s">
        <v>16</v>
      </c>
      <c r="L19" s="1"/>
      <c r="M19" s="1"/>
      <c r="N19" s="1" t="s">
        <v>16</v>
      </c>
      <c r="O19" s="1" t="s">
        <v>16</v>
      </c>
      <c r="P19" s="1" t="s">
        <v>16</v>
      </c>
      <c r="Q19" s="1" t="s">
        <v>16</v>
      </c>
      <c r="R19" s="1"/>
      <c r="S19" s="1" t="s">
        <v>16</v>
      </c>
      <c r="T19" s="1"/>
      <c r="U19" s="1" t="s">
        <v>16</v>
      </c>
    </row>
    <row r="20" spans="1:21" x14ac:dyDescent="0.3">
      <c r="A20" t="s">
        <v>38</v>
      </c>
      <c r="B20" s="1" t="s">
        <v>16</v>
      </c>
      <c r="C20" s="1"/>
      <c r="D20" s="1" t="s">
        <v>16</v>
      </c>
      <c r="E20" s="1" t="s">
        <v>16</v>
      </c>
      <c r="F20" s="1"/>
      <c r="G20" s="1"/>
      <c r="H20" s="1" t="s">
        <v>16</v>
      </c>
      <c r="I20" s="1"/>
      <c r="J20" s="1" t="s">
        <v>16</v>
      </c>
      <c r="K20" s="1" t="s">
        <v>16</v>
      </c>
      <c r="L20" s="1"/>
      <c r="M20" s="1"/>
      <c r="N20" s="1" t="s">
        <v>16</v>
      </c>
      <c r="O20" s="1" t="s">
        <v>16</v>
      </c>
      <c r="P20" s="1" t="s">
        <v>16</v>
      </c>
      <c r="Q20" s="1" t="s">
        <v>16</v>
      </c>
      <c r="R20" s="1"/>
      <c r="S20" s="1" t="s">
        <v>16</v>
      </c>
      <c r="T20" s="1"/>
      <c r="U20" s="1" t="s">
        <v>16</v>
      </c>
    </row>
    <row r="21" spans="1:21" x14ac:dyDescent="0.3">
      <c r="A21" t="s">
        <v>39</v>
      </c>
      <c r="B21" s="1"/>
      <c r="C21" s="1" t="s">
        <v>16</v>
      </c>
      <c r="D21" s="1"/>
      <c r="E21" s="1"/>
      <c r="F21" s="1"/>
      <c r="G21" s="1" t="s">
        <v>16</v>
      </c>
      <c r="H21" s="1"/>
      <c r="I21" s="1" t="s">
        <v>16</v>
      </c>
      <c r="J21" s="1"/>
      <c r="K21" s="1"/>
      <c r="L21" s="1" t="s">
        <v>16</v>
      </c>
      <c r="M21" s="1"/>
      <c r="N21" s="1"/>
      <c r="O21" s="1"/>
      <c r="P21" s="1"/>
      <c r="Q21" s="1"/>
      <c r="R21" s="1" t="s">
        <v>16</v>
      </c>
      <c r="S21" s="1"/>
      <c r="T21" s="1"/>
      <c r="U21" s="1"/>
    </row>
    <row r="22" spans="1:21" x14ac:dyDescent="0.3">
      <c r="A22" t="s">
        <v>40</v>
      </c>
      <c r="B22" s="1"/>
      <c r="C22" s="1" t="s">
        <v>16</v>
      </c>
      <c r="D22" s="1"/>
      <c r="E22" s="1"/>
      <c r="F22" s="1"/>
      <c r="G22" s="1" t="s">
        <v>16</v>
      </c>
      <c r="H22" s="1"/>
      <c r="I22" s="1" t="s">
        <v>16</v>
      </c>
      <c r="J22" s="1"/>
      <c r="K22" s="1"/>
      <c r="L22" s="1" t="s">
        <v>16</v>
      </c>
      <c r="M22" s="1"/>
      <c r="N22" s="1"/>
      <c r="O22" s="1"/>
      <c r="P22" s="1"/>
      <c r="Q22" s="1"/>
      <c r="R22" s="1" t="s">
        <v>16</v>
      </c>
      <c r="S22" s="1"/>
      <c r="T22" s="1"/>
      <c r="U22" s="1" t="s">
        <v>6</v>
      </c>
    </row>
    <row r="23" spans="1:21" x14ac:dyDescent="0.3">
      <c r="A23" t="s">
        <v>41</v>
      </c>
      <c r="B23" s="1"/>
      <c r="C23" s="1" t="s">
        <v>16</v>
      </c>
      <c r="D23" s="1"/>
      <c r="E23" s="1"/>
      <c r="F23" s="1"/>
      <c r="G23" s="1" t="s">
        <v>16</v>
      </c>
      <c r="H23" s="1"/>
      <c r="I23" s="1" t="s">
        <v>16</v>
      </c>
      <c r="J23" s="1"/>
      <c r="K23" s="1"/>
      <c r="L23" s="1" t="s">
        <v>16</v>
      </c>
      <c r="M23" s="1"/>
      <c r="N23" s="1"/>
      <c r="O23" s="1"/>
      <c r="P23" s="1"/>
      <c r="Q23" s="1"/>
      <c r="R23" s="1" t="s">
        <v>16</v>
      </c>
      <c r="S23" s="1"/>
      <c r="T23" s="1"/>
      <c r="U23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T23"/>
  <sheetViews>
    <sheetView workbookViewId="0">
      <selection activeCell="U5" sqref="U5"/>
    </sheetView>
  </sheetViews>
  <sheetFormatPr baseColWidth="10" defaultRowHeight="14.4" x14ac:dyDescent="0.3"/>
  <cols>
    <col min="1" max="1" width="12.6640625" bestFit="1" customWidth="1"/>
    <col min="2" max="2" width="8.6640625" bestFit="1" customWidth="1"/>
    <col min="3" max="3" width="5" bestFit="1" customWidth="1"/>
    <col min="4" max="4" width="10.6640625" bestFit="1" customWidth="1"/>
    <col min="5" max="5" width="6.109375" bestFit="1" customWidth="1"/>
    <col min="6" max="7" width="8.6640625" bestFit="1" customWidth="1"/>
    <col min="8" max="8" width="10.6640625" bestFit="1" customWidth="1"/>
    <col min="9" max="9" width="9.88671875" customWidth="1"/>
    <col min="10" max="10" width="9" bestFit="1" customWidth="1"/>
    <col min="11" max="12" width="8.6640625" bestFit="1" customWidth="1"/>
    <col min="13" max="14" width="9.88671875" customWidth="1"/>
    <col min="15" max="15" width="10.6640625" bestFit="1" customWidth="1"/>
    <col min="16" max="16" width="9.88671875" customWidth="1"/>
    <col min="17" max="17" width="8.6640625" bestFit="1" customWidth="1"/>
    <col min="18" max="18" width="10.6640625" bestFit="1" customWidth="1"/>
    <col min="19" max="19" width="7.33203125" bestFit="1" customWidth="1"/>
    <col min="20" max="20" width="8.6640625" bestFit="1" customWidth="1"/>
  </cols>
  <sheetData>
    <row r="1" spans="1:20" x14ac:dyDescent="0.3">
      <c r="A1">
        <v>40</v>
      </c>
      <c r="B1" t="s">
        <v>21</v>
      </c>
      <c r="E1" t="s">
        <v>22</v>
      </c>
      <c r="J1" t="s">
        <v>18</v>
      </c>
      <c r="M1" t="s">
        <v>19</v>
      </c>
      <c r="P1" t="s">
        <v>20</v>
      </c>
      <c r="T1" t="s">
        <v>17</v>
      </c>
    </row>
    <row r="2" spans="1:20" x14ac:dyDescent="0.3">
      <c r="B2" s="1" t="s">
        <v>0</v>
      </c>
      <c r="C2" s="1" t="s">
        <v>2</v>
      </c>
      <c r="D2" s="1" t="s">
        <v>1</v>
      </c>
      <c r="E2" s="1" t="s">
        <v>2</v>
      </c>
      <c r="F2" s="1" t="s">
        <v>0</v>
      </c>
      <c r="G2" s="1" t="s">
        <v>0</v>
      </c>
      <c r="H2" s="1" t="s">
        <v>1</v>
      </c>
      <c r="I2" s="1" t="s">
        <v>51</v>
      </c>
      <c r="J2" s="1" t="s">
        <v>3</v>
      </c>
      <c r="K2" s="1" t="s">
        <v>0</v>
      </c>
      <c r="L2" s="1" t="s">
        <v>8</v>
      </c>
      <c r="M2" s="1" t="s">
        <v>51</v>
      </c>
      <c r="N2" s="1" t="s">
        <v>51</v>
      </c>
      <c r="O2" s="1" t="s">
        <v>1</v>
      </c>
      <c r="P2" s="1" t="s">
        <v>51</v>
      </c>
      <c r="Q2" s="1" t="s">
        <v>0</v>
      </c>
      <c r="R2" s="1" t="s">
        <v>1</v>
      </c>
      <c r="S2" s="1" t="s">
        <v>4</v>
      </c>
      <c r="T2" s="1" t="s">
        <v>3</v>
      </c>
    </row>
    <row r="3" spans="1:20" x14ac:dyDescent="0.3">
      <c r="B3" s="1">
        <v>8</v>
      </c>
      <c r="C3" s="1">
        <v>8</v>
      </c>
      <c r="D3" s="1">
        <v>16.25</v>
      </c>
      <c r="E3" s="1">
        <v>8</v>
      </c>
      <c r="F3" s="1">
        <v>8.5</v>
      </c>
      <c r="G3" s="1">
        <v>13.5</v>
      </c>
      <c r="H3" s="1">
        <v>13.75</v>
      </c>
      <c r="I3" s="1">
        <v>16</v>
      </c>
      <c r="J3" s="1">
        <v>8</v>
      </c>
      <c r="K3" s="1">
        <v>8</v>
      </c>
      <c r="L3" s="1">
        <v>13</v>
      </c>
      <c r="M3" s="1">
        <v>8</v>
      </c>
      <c r="N3" s="1">
        <v>10</v>
      </c>
      <c r="O3" s="1">
        <v>13.75</v>
      </c>
      <c r="P3" s="1">
        <v>8</v>
      </c>
      <c r="Q3" s="1">
        <v>8</v>
      </c>
      <c r="R3" s="1">
        <v>13.75</v>
      </c>
      <c r="S3" s="1">
        <v>16</v>
      </c>
      <c r="T3" s="1">
        <v>8</v>
      </c>
    </row>
    <row r="4" spans="1:20" x14ac:dyDescent="0.3">
      <c r="B4" s="1">
        <v>12</v>
      </c>
      <c r="C4" s="1">
        <v>12.5</v>
      </c>
      <c r="D4" s="1">
        <v>18.25</v>
      </c>
      <c r="E4" s="1">
        <v>10</v>
      </c>
      <c r="F4" s="1">
        <v>12.5</v>
      </c>
      <c r="G4" s="1">
        <v>15.5</v>
      </c>
      <c r="H4" s="1">
        <v>15.75</v>
      </c>
      <c r="I4" s="1">
        <v>18</v>
      </c>
      <c r="J4" s="1">
        <v>11</v>
      </c>
      <c r="K4" s="1">
        <v>12</v>
      </c>
      <c r="L4" s="1">
        <v>15</v>
      </c>
      <c r="M4" s="1">
        <v>10</v>
      </c>
      <c r="N4" s="1">
        <v>12</v>
      </c>
      <c r="O4" s="1">
        <v>15.75</v>
      </c>
      <c r="P4" s="1">
        <v>10</v>
      </c>
      <c r="Q4" s="1">
        <v>12</v>
      </c>
      <c r="R4" s="1">
        <v>15.75</v>
      </c>
      <c r="S4" s="1">
        <v>18</v>
      </c>
      <c r="T4" s="1">
        <v>12</v>
      </c>
    </row>
    <row r="5" spans="1:20" x14ac:dyDescent="0.3">
      <c r="A5" t="s">
        <v>23</v>
      </c>
      <c r="B5" s="1" t="s">
        <v>16</v>
      </c>
      <c r="C5" s="1" t="s">
        <v>16</v>
      </c>
      <c r="D5" s="1"/>
      <c r="E5" s="1" t="s">
        <v>16</v>
      </c>
      <c r="F5" s="1" t="s">
        <v>16</v>
      </c>
      <c r="G5" s="1" t="s">
        <v>16</v>
      </c>
      <c r="H5" s="1"/>
      <c r="I5" s="1"/>
      <c r="J5" s="1"/>
      <c r="K5" s="1" t="s">
        <v>16</v>
      </c>
      <c r="L5" s="1"/>
      <c r="M5" s="1"/>
      <c r="N5" s="1"/>
      <c r="O5" s="1"/>
      <c r="P5" s="1"/>
      <c r="Q5" s="1" t="s">
        <v>16</v>
      </c>
      <c r="R5" s="1"/>
      <c r="S5" s="1"/>
      <c r="T5" s="1"/>
    </row>
    <row r="6" spans="1:20" x14ac:dyDescent="0.3">
      <c r="A6" t="s">
        <v>24</v>
      </c>
      <c r="B6" s="1" t="s">
        <v>16</v>
      </c>
      <c r="C6" s="1" t="s">
        <v>16</v>
      </c>
      <c r="D6" s="1"/>
      <c r="E6" s="1" t="s">
        <v>16</v>
      </c>
      <c r="F6" s="1" t="s">
        <v>16</v>
      </c>
      <c r="G6" s="1" t="s">
        <v>16</v>
      </c>
      <c r="H6" s="1"/>
      <c r="I6" s="1"/>
      <c r="J6" s="1"/>
      <c r="K6" s="1" t="s">
        <v>16</v>
      </c>
      <c r="L6" s="1"/>
      <c r="M6" s="1"/>
      <c r="N6" s="1"/>
      <c r="O6" s="1"/>
      <c r="P6" s="1"/>
      <c r="Q6" s="1" t="s">
        <v>16</v>
      </c>
      <c r="R6" s="1"/>
      <c r="S6" s="1"/>
      <c r="T6" s="1"/>
    </row>
    <row r="7" spans="1:20" x14ac:dyDescent="0.3">
      <c r="A7" t="s">
        <v>25</v>
      </c>
      <c r="B7" s="1"/>
      <c r="C7" s="1" t="s">
        <v>16</v>
      </c>
      <c r="D7" s="1" t="s">
        <v>16</v>
      </c>
      <c r="E7" s="1" t="s">
        <v>16</v>
      </c>
      <c r="F7" s="1"/>
      <c r="G7" s="1"/>
      <c r="H7" s="1" t="s">
        <v>16</v>
      </c>
      <c r="I7" s="1" t="s">
        <v>16</v>
      </c>
      <c r="J7" s="1" t="s">
        <v>16</v>
      </c>
      <c r="K7" s="1"/>
      <c r="L7" s="1"/>
      <c r="M7" s="1" t="s">
        <v>16</v>
      </c>
      <c r="N7" s="1" t="s">
        <v>16</v>
      </c>
      <c r="O7" s="1" t="s">
        <v>16</v>
      </c>
      <c r="P7" s="1" t="s">
        <v>16</v>
      </c>
      <c r="Q7" s="1"/>
      <c r="R7" s="1" t="s">
        <v>16</v>
      </c>
      <c r="S7" s="1"/>
      <c r="T7" s="1" t="s">
        <v>16</v>
      </c>
    </row>
    <row r="8" spans="1:20" x14ac:dyDescent="0.3">
      <c r="A8" t="s">
        <v>26</v>
      </c>
      <c r="B8" s="1" t="s">
        <v>16</v>
      </c>
      <c r="C8" s="1" t="s">
        <v>16</v>
      </c>
      <c r="D8" s="1"/>
      <c r="E8" s="1" t="s">
        <v>16</v>
      </c>
      <c r="F8" s="1" t="s">
        <v>16</v>
      </c>
      <c r="G8" s="1" t="s">
        <v>16</v>
      </c>
      <c r="H8" s="1"/>
      <c r="I8" s="1"/>
      <c r="J8" s="1" t="s">
        <v>6</v>
      </c>
      <c r="K8" s="1" t="s">
        <v>16</v>
      </c>
      <c r="L8" s="1"/>
      <c r="M8" s="1"/>
      <c r="N8" s="1"/>
      <c r="O8" s="1"/>
      <c r="P8" s="1"/>
      <c r="Q8" s="1" t="s">
        <v>16</v>
      </c>
      <c r="R8" s="1"/>
      <c r="S8" s="1"/>
      <c r="T8" s="1"/>
    </row>
    <row r="9" spans="1:20" x14ac:dyDescent="0.3">
      <c r="A9" t="s">
        <v>27</v>
      </c>
      <c r="B9" s="1" t="s">
        <v>16</v>
      </c>
      <c r="C9" s="1" t="s">
        <v>16</v>
      </c>
      <c r="D9" s="1"/>
      <c r="E9" s="1" t="s">
        <v>16</v>
      </c>
      <c r="F9" s="1" t="s">
        <v>16</v>
      </c>
      <c r="G9" s="1" t="s">
        <v>16</v>
      </c>
      <c r="H9" s="1"/>
      <c r="I9" s="1"/>
      <c r="J9" s="1"/>
      <c r="K9" s="1" t="s">
        <v>16</v>
      </c>
      <c r="L9" s="1"/>
      <c r="M9" s="1"/>
      <c r="N9" s="1"/>
      <c r="O9" s="1"/>
      <c r="P9" s="1"/>
      <c r="Q9" s="1" t="s">
        <v>16</v>
      </c>
      <c r="R9" s="1"/>
      <c r="S9" s="1"/>
      <c r="T9" s="1"/>
    </row>
    <row r="10" spans="1:20" x14ac:dyDescent="0.3">
      <c r="A10" t="s">
        <v>28</v>
      </c>
      <c r="B10" s="1" t="s">
        <v>16</v>
      </c>
      <c r="C10" s="1"/>
      <c r="D10" s="1"/>
      <c r="E10" s="1"/>
      <c r="F10" s="1" t="s">
        <v>16</v>
      </c>
      <c r="G10" s="1" t="s">
        <v>16</v>
      </c>
      <c r="H10" s="1"/>
      <c r="I10" s="1"/>
      <c r="J10" s="1" t="s">
        <v>16</v>
      </c>
      <c r="K10" s="1" t="s">
        <v>16</v>
      </c>
      <c r="L10" s="1"/>
      <c r="M10" s="1"/>
      <c r="N10" s="1"/>
      <c r="O10" s="1"/>
      <c r="P10" s="1"/>
      <c r="Q10" s="1" t="s">
        <v>16</v>
      </c>
      <c r="R10" s="1"/>
      <c r="S10" s="1"/>
      <c r="T10" s="1" t="s">
        <v>16</v>
      </c>
    </row>
    <row r="11" spans="1:20" x14ac:dyDescent="0.3">
      <c r="A11" t="s">
        <v>29</v>
      </c>
      <c r="B11" s="1"/>
      <c r="C11" s="1" t="s">
        <v>16</v>
      </c>
      <c r="D11" s="1" t="s">
        <v>16</v>
      </c>
      <c r="E11" s="1" t="s">
        <v>16</v>
      </c>
      <c r="F11" s="1"/>
      <c r="G11" s="1"/>
      <c r="H11" s="1" t="s">
        <v>16</v>
      </c>
      <c r="I11" s="1" t="s">
        <v>16</v>
      </c>
      <c r="J11" s="1" t="s">
        <v>16</v>
      </c>
      <c r="K11" s="1"/>
      <c r="L11" s="1"/>
      <c r="M11" s="1" t="s">
        <v>16</v>
      </c>
      <c r="N11" s="1" t="s">
        <v>16</v>
      </c>
      <c r="O11" s="1" t="s">
        <v>16</v>
      </c>
      <c r="P11" s="1" t="s">
        <v>16</v>
      </c>
      <c r="Q11" s="1"/>
      <c r="R11" s="1" t="s">
        <v>16</v>
      </c>
      <c r="S11" s="1"/>
      <c r="T11" s="1" t="s">
        <v>16</v>
      </c>
    </row>
    <row r="12" spans="1:20" x14ac:dyDescent="0.3">
      <c r="A12" t="s">
        <v>30</v>
      </c>
      <c r="B12" s="1"/>
      <c r="C12" s="1" t="s">
        <v>16</v>
      </c>
      <c r="D12" s="1" t="s">
        <v>16</v>
      </c>
      <c r="E12" s="1" t="s">
        <v>16</v>
      </c>
      <c r="F12" s="1"/>
      <c r="G12" s="1"/>
      <c r="H12" s="1" t="s">
        <v>16</v>
      </c>
      <c r="I12" s="1" t="s">
        <v>16</v>
      </c>
      <c r="J12" s="1" t="s">
        <v>16</v>
      </c>
      <c r="K12" s="1"/>
      <c r="L12" s="1"/>
      <c r="M12" s="1" t="s">
        <v>16</v>
      </c>
      <c r="N12" s="1" t="s">
        <v>16</v>
      </c>
      <c r="O12" s="1" t="s">
        <v>16</v>
      </c>
      <c r="P12" s="1" t="s">
        <v>16</v>
      </c>
      <c r="Q12" s="1"/>
      <c r="R12" s="1" t="s">
        <v>16</v>
      </c>
      <c r="S12" s="1"/>
      <c r="T12" s="1" t="s">
        <v>16</v>
      </c>
    </row>
    <row r="13" spans="1:20" x14ac:dyDescent="0.3">
      <c r="A13" t="s">
        <v>31</v>
      </c>
      <c r="B13" s="1" t="s">
        <v>16</v>
      </c>
      <c r="C13" s="1"/>
      <c r="D13" s="1"/>
      <c r="E13" s="1"/>
      <c r="F13" s="1" t="s">
        <v>16</v>
      </c>
      <c r="G13" s="1" t="s">
        <v>16</v>
      </c>
      <c r="H13" s="1"/>
      <c r="I13" s="1"/>
      <c r="J13" s="1" t="s">
        <v>16</v>
      </c>
      <c r="K13" s="1" t="s">
        <v>16</v>
      </c>
      <c r="L13" s="1"/>
      <c r="M13" s="1"/>
      <c r="N13" s="1"/>
      <c r="O13" s="1"/>
      <c r="P13" s="1"/>
      <c r="Q13" s="1" t="s">
        <v>16</v>
      </c>
      <c r="R13" s="1"/>
      <c r="S13" s="1"/>
      <c r="T13" s="1" t="s">
        <v>16</v>
      </c>
    </row>
    <row r="14" spans="1:20" x14ac:dyDescent="0.3">
      <c r="A14" t="s">
        <v>32</v>
      </c>
      <c r="B14" s="1"/>
      <c r="C14" s="1" t="s">
        <v>16</v>
      </c>
      <c r="D14" s="1" t="s">
        <v>16</v>
      </c>
      <c r="E14" s="1" t="s">
        <v>16</v>
      </c>
      <c r="F14" s="1"/>
      <c r="G14" s="1"/>
      <c r="H14" s="1" t="s">
        <v>16</v>
      </c>
      <c r="I14" s="1" t="s">
        <v>16</v>
      </c>
      <c r="J14" s="1" t="s">
        <v>16</v>
      </c>
      <c r="K14" s="1"/>
      <c r="L14" s="1"/>
      <c r="M14" s="1" t="s">
        <v>16</v>
      </c>
      <c r="N14" s="1" t="s">
        <v>16</v>
      </c>
      <c r="O14" s="1" t="s">
        <v>16</v>
      </c>
      <c r="P14" s="1" t="s">
        <v>16</v>
      </c>
      <c r="Q14" s="1"/>
      <c r="R14" s="1" t="s">
        <v>16</v>
      </c>
      <c r="S14" s="1"/>
      <c r="T14" s="1" t="s">
        <v>16</v>
      </c>
    </row>
    <row r="15" spans="1:20" x14ac:dyDescent="0.3">
      <c r="A15" t="s">
        <v>33</v>
      </c>
      <c r="B15" s="1" t="s">
        <v>16</v>
      </c>
      <c r="C15" s="1" t="s">
        <v>16</v>
      </c>
      <c r="D15" s="1"/>
      <c r="E15" s="1" t="s">
        <v>16</v>
      </c>
      <c r="F15" s="1" t="s">
        <v>16</v>
      </c>
      <c r="G15" s="1" t="s">
        <v>16</v>
      </c>
      <c r="H15" s="1"/>
      <c r="I15" s="1"/>
      <c r="J15" s="1"/>
      <c r="K15" s="1" t="s">
        <v>16</v>
      </c>
      <c r="L15" s="1"/>
      <c r="M15" s="1"/>
      <c r="N15" s="1"/>
      <c r="O15" s="1"/>
      <c r="P15" s="1"/>
      <c r="Q15" s="1" t="s">
        <v>16</v>
      </c>
      <c r="R15" s="1"/>
      <c r="S15" s="1"/>
      <c r="T15" s="1"/>
    </row>
    <row r="16" spans="1:20" x14ac:dyDescent="0.3">
      <c r="A16" t="s">
        <v>34</v>
      </c>
      <c r="B16" s="1" t="s">
        <v>16</v>
      </c>
      <c r="C16" s="1" t="s">
        <v>16</v>
      </c>
      <c r="D16" s="1"/>
      <c r="E16" s="1" t="s">
        <v>16</v>
      </c>
      <c r="F16" s="1" t="s">
        <v>16</v>
      </c>
      <c r="G16" s="1" t="s">
        <v>16</v>
      </c>
      <c r="H16" s="1"/>
      <c r="I16" s="1"/>
      <c r="J16" s="1"/>
      <c r="K16" s="1" t="s">
        <v>16</v>
      </c>
      <c r="L16" s="1"/>
      <c r="M16" s="1"/>
      <c r="N16" s="1"/>
      <c r="O16" s="1"/>
      <c r="P16" s="1"/>
      <c r="Q16" s="1" t="s">
        <v>16</v>
      </c>
      <c r="R16" s="1"/>
      <c r="S16" s="1"/>
      <c r="T16" s="1"/>
    </row>
    <row r="17" spans="1:20" x14ac:dyDescent="0.3">
      <c r="A17" t="s">
        <v>35</v>
      </c>
      <c r="B17" s="1" t="s">
        <v>16</v>
      </c>
      <c r="C17" s="1" t="s">
        <v>16</v>
      </c>
      <c r="D17" s="1"/>
      <c r="E17" s="1" t="s">
        <v>16</v>
      </c>
      <c r="F17" s="1" t="s">
        <v>16</v>
      </c>
      <c r="G17" s="1" t="s">
        <v>16</v>
      </c>
      <c r="H17" s="1"/>
      <c r="I17" s="1"/>
      <c r="J17" s="1"/>
      <c r="K17" s="1" t="s">
        <v>16</v>
      </c>
      <c r="L17" s="1"/>
      <c r="M17" s="1"/>
      <c r="N17" s="1"/>
      <c r="O17" s="1"/>
      <c r="P17" s="1"/>
      <c r="Q17" s="1" t="s">
        <v>16</v>
      </c>
      <c r="R17" s="1"/>
      <c r="S17" s="1"/>
      <c r="T17" s="1"/>
    </row>
    <row r="18" spans="1:20" x14ac:dyDescent="0.3">
      <c r="A18" t="s">
        <v>36</v>
      </c>
      <c r="B18" s="1"/>
      <c r="C18" s="1" t="s">
        <v>16</v>
      </c>
      <c r="D18" s="1" t="s">
        <v>16</v>
      </c>
      <c r="E18" s="1" t="s">
        <v>16</v>
      </c>
      <c r="F18" s="1"/>
      <c r="G18" s="1"/>
      <c r="H18" s="1" t="s">
        <v>16</v>
      </c>
      <c r="I18" s="1" t="s">
        <v>16</v>
      </c>
      <c r="J18" s="1" t="s">
        <v>16</v>
      </c>
      <c r="K18" s="1"/>
      <c r="L18" s="1"/>
      <c r="M18" s="1" t="s">
        <v>16</v>
      </c>
      <c r="N18" s="1" t="s">
        <v>16</v>
      </c>
      <c r="O18" s="1" t="s">
        <v>16</v>
      </c>
      <c r="P18" s="1" t="s">
        <v>16</v>
      </c>
      <c r="Q18" s="1"/>
      <c r="R18" s="1" t="s">
        <v>16</v>
      </c>
      <c r="S18" s="1"/>
      <c r="T18" s="1" t="s">
        <v>16</v>
      </c>
    </row>
    <row r="19" spans="1:20" x14ac:dyDescent="0.3">
      <c r="A19" t="s">
        <v>37</v>
      </c>
      <c r="B19" s="1"/>
      <c r="C19" s="1" t="s">
        <v>16</v>
      </c>
      <c r="D19" s="1" t="s">
        <v>16</v>
      </c>
      <c r="E19" s="1" t="s">
        <v>16</v>
      </c>
      <c r="F19" s="1"/>
      <c r="G19" s="1"/>
      <c r="H19" s="1" t="s">
        <v>16</v>
      </c>
      <c r="I19" s="1" t="s">
        <v>16</v>
      </c>
      <c r="J19" s="1" t="s">
        <v>16</v>
      </c>
      <c r="K19" s="1"/>
      <c r="L19" s="1"/>
      <c r="M19" s="1" t="s">
        <v>16</v>
      </c>
      <c r="N19" s="1" t="s">
        <v>16</v>
      </c>
      <c r="O19" s="1" t="s">
        <v>16</v>
      </c>
      <c r="P19" s="1" t="s">
        <v>16</v>
      </c>
      <c r="Q19" s="1"/>
      <c r="R19" s="1" t="s">
        <v>16</v>
      </c>
      <c r="S19" s="1"/>
      <c r="T19" s="1" t="s">
        <v>16</v>
      </c>
    </row>
    <row r="20" spans="1:20" x14ac:dyDescent="0.3">
      <c r="A20" t="s">
        <v>38</v>
      </c>
      <c r="B20" s="1"/>
      <c r="C20" s="1" t="s">
        <v>16</v>
      </c>
      <c r="D20" s="1" t="s">
        <v>16</v>
      </c>
      <c r="E20" s="1" t="s">
        <v>16</v>
      </c>
      <c r="F20" s="1"/>
      <c r="G20" s="1"/>
      <c r="H20" s="1" t="s">
        <v>16</v>
      </c>
      <c r="I20" s="1" t="s">
        <v>16</v>
      </c>
      <c r="J20" s="1" t="s">
        <v>16</v>
      </c>
      <c r="K20" s="1"/>
      <c r="L20" s="1"/>
      <c r="M20" s="1" t="s">
        <v>16</v>
      </c>
      <c r="N20" s="1" t="s">
        <v>16</v>
      </c>
      <c r="O20" s="1" t="s">
        <v>16</v>
      </c>
      <c r="P20" s="1" t="s">
        <v>16</v>
      </c>
      <c r="Q20" s="1"/>
      <c r="R20" s="1" t="s">
        <v>16</v>
      </c>
      <c r="S20" s="1"/>
      <c r="T20" s="1" t="s">
        <v>16</v>
      </c>
    </row>
    <row r="21" spans="1:20" x14ac:dyDescent="0.3">
      <c r="A21" t="s">
        <v>39</v>
      </c>
      <c r="B21" s="1" t="s">
        <v>16</v>
      </c>
      <c r="C21" s="1"/>
      <c r="D21" s="1"/>
      <c r="E21" s="1"/>
      <c r="F21" s="1" t="s">
        <v>16</v>
      </c>
      <c r="G21" s="1" t="s">
        <v>16</v>
      </c>
      <c r="H21" s="1"/>
      <c r="I21" s="1"/>
      <c r="J21" s="1" t="s">
        <v>16</v>
      </c>
      <c r="K21" s="1" t="s">
        <v>16</v>
      </c>
      <c r="L21" s="1" t="s">
        <v>6</v>
      </c>
      <c r="M21" s="1" t="s">
        <v>9</v>
      </c>
      <c r="N21" s="1" t="s">
        <v>9</v>
      </c>
      <c r="O21" s="1"/>
      <c r="P21" s="1"/>
      <c r="Q21" s="1" t="s">
        <v>16</v>
      </c>
      <c r="R21" s="1"/>
      <c r="S21" s="1"/>
      <c r="T21" s="1" t="s">
        <v>16</v>
      </c>
    </row>
    <row r="22" spans="1:20" x14ac:dyDescent="0.3">
      <c r="A22" t="s">
        <v>40</v>
      </c>
      <c r="B22" s="1" t="s">
        <v>16</v>
      </c>
      <c r="C22" s="1"/>
      <c r="D22" s="1"/>
      <c r="E22" s="1"/>
      <c r="F22" s="1" t="s">
        <v>16</v>
      </c>
      <c r="G22" s="1" t="s">
        <v>16</v>
      </c>
      <c r="H22" s="1"/>
      <c r="I22" s="1"/>
      <c r="J22" s="1" t="s">
        <v>16</v>
      </c>
      <c r="K22" s="1" t="s">
        <v>16</v>
      </c>
      <c r="L22" s="1"/>
      <c r="M22" s="1"/>
      <c r="N22" s="1"/>
      <c r="O22" s="1"/>
      <c r="P22" s="1"/>
      <c r="Q22" s="1" t="s">
        <v>16</v>
      </c>
      <c r="R22" s="1"/>
      <c r="S22" s="1"/>
      <c r="T22" s="1" t="s">
        <v>16</v>
      </c>
    </row>
    <row r="23" spans="1:20" x14ac:dyDescent="0.3">
      <c r="A23" t="s">
        <v>41</v>
      </c>
      <c r="B23" s="1" t="s">
        <v>16</v>
      </c>
      <c r="C23" s="1"/>
      <c r="D23" s="1"/>
      <c r="E23" s="1"/>
      <c r="F23" s="1" t="s">
        <v>16</v>
      </c>
      <c r="G23" s="1" t="s">
        <v>16</v>
      </c>
      <c r="H23" s="1"/>
      <c r="I23" s="1"/>
      <c r="J23" s="1" t="s">
        <v>16</v>
      </c>
      <c r="K23" s="1" t="s">
        <v>16</v>
      </c>
      <c r="L23" s="1"/>
      <c r="M23" s="1"/>
      <c r="N23" s="1"/>
      <c r="O23" s="1"/>
      <c r="P23" s="1"/>
      <c r="Q23" s="1" t="s">
        <v>16</v>
      </c>
      <c r="R23" s="1"/>
      <c r="S23" s="1"/>
      <c r="T23" s="1" t="s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U23"/>
  <sheetViews>
    <sheetView workbookViewId="0">
      <selection activeCell="E5" sqref="E5"/>
    </sheetView>
  </sheetViews>
  <sheetFormatPr baseColWidth="10" defaultRowHeight="14.4" x14ac:dyDescent="0.3"/>
  <cols>
    <col min="1" max="1" width="12.6640625" bestFit="1" customWidth="1"/>
    <col min="2" max="2" width="8.6640625" bestFit="1" customWidth="1"/>
    <col min="3" max="3" width="5" bestFit="1" customWidth="1"/>
    <col min="4" max="4" width="8.6640625" bestFit="1" customWidth="1"/>
    <col min="5" max="5" width="10.6640625" bestFit="1" customWidth="1"/>
    <col min="6" max="6" width="9.6640625" bestFit="1" customWidth="1"/>
    <col min="7" max="7" width="8.6640625" bestFit="1" customWidth="1"/>
    <col min="8" max="8" width="10.6640625" bestFit="1" customWidth="1"/>
    <col min="9" max="9" width="10.109375" customWidth="1"/>
    <col min="10" max="10" width="9" bestFit="1" customWidth="1"/>
    <col min="11" max="11" width="8.6640625" bestFit="1" customWidth="1"/>
    <col min="12" max="12" width="10.109375" customWidth="1"/>
    <col min="13" max="14" width="8.6640625" bestFit="1" customWidth="1"/>
    <col min="15" max="16" width="10.109375" customWidth="1"/>
    <col min="17" max="17" width="10.6640625" bestFit="1" customWidth="1"/>
    <col min="18" max="18" width="9.33203125" bestFit="1" customWidth="1"/>
    <col min="19" max="19" width="10.6640625" bestFit="1" customWidth="1"/>
    <col min="20" max="20" width="7.33203125" bestFit="1" customWidth="1"/>
    <col min="21" max="21" width="8.6640625" bestFit="1" customWidth="1"/>
  </cols>
  <sheetData>
    <row r="1" spans="1:21" x14ac:dyDescent="0.3">
      <c r="A1">
        <v>41</v>
      </c>
      <c r="B1" t="s">
        <v>21</v>
      </c>
      <c r="F1" t="s">
        <v>22</v>
      </c>
      <c r="J1" t="s">
        <v>18</v>
      </c>
      <c r="O1" t="s">
        <v>19</v>
      </c>
      <c r="R1" t="s">
        <v>20</v>
      </c>
      <c r="U1" t="s">
        <v>17</v>
      </c>
    </row>
    <row r="2" spans="1:21" x14ac:dyDescent="0.3">
      <c r="B2" s="1" t="s">
        <v>0</v>
      </c>
      <c r="C2" s="1" t="s">
        <v>2</v>
      </c>
      <c r="D2" s="1" t="s">
        <v>3</v>
      </c>
      <c r="E2" s="1" t="s">
        <v>1</v>
      </c>
      <c r="F2" s="1" t="s">
        <v>5</v>
      </c>
      <c r="G2" s="1" t="s">
        <v>0</v>
      </c>
      <c r="H2" s="1" t="s">
        <v>1</v>
      </c>
      <c r="I2" s="1" t="s">
        <v>51</v>
      </c>
      <c r="J2" s="1" t="s">
        <v>2</v>
      </c>
      <c r="K2" s="1" t="s">
        <v>0</v>
      </c>
      <c r="L2" s="1" t="s">
        <v>51</v>
      </c>
      <c r="M2" s="1" t="s">
        <v>0</v>
      </c>
      <c r="N2" s="1" t="s">
        <v>8</v>
      </c>
      <c r="O2" s="1" t="s">
        <v>51</v>
      </c>
      <c r="P2" s="1" t="s">
        <v>51</v>
      </c>
      <c r="Q2" s="1" t="s">
        <v>1</v>
      </c>
      <c r="R2" s="1" t="s">
        <v>0</v>
      </c>
      <c r="S2" s="1" t="s">
        <v>1</v>
      </c>
      <c r="T2" s="1" t="s">
        <v>4</v>
      </c>
      <c r="U2" s="1" t="s">
        <v>3</v>
      </c>
    </row>
    <row r="3" spans="1:21" x14ac:dyDescent="0.3">
      <c r="B3" s="1">
        <v>8</v>
      </c>
      <c r="C3" s="1">
        <v>8</v>
      </c>
      <c r="D3" s="1">
        <v>13.5</v>
      </c>
      <c r="E3" s="1">
        <v>16.25</v>
      </c>
      <c r="F3" s="1">
        <v>8</v>
      </c>
      <c r="G3" s="1">
        <v>10</v>
      </c>
      <c r="H3" s="1">
        <v>10.25</v>
      </c>
      <c r="I3" s="1">
        <v>16</v>
      </c>
      <c r="J3" s="1">
        <v>8</v>
      </c>
      <c r="K3" s="1">
        <v>8</v>
      </c>
      <c r="L3" s="1">
        <v>13.5</v>
      </c>
      <c r="M3" s="1">
        <v>13.5</v>
      </c>
      <c r="N3" s="1">
        <v>15.5</v>
      </c>
      <c r="O3" s="1">
        <v>8</v>
      </c>
      <c r="P3" s="1">
        <v>10</v>
      </c>
      <c r="Q3" s="1">
        <v>13.75</v>
      </c>
      <c r="R3" s="1">
        <v>8</v>
      </c>
      <c r="S3" s="1">
        <v>13.75</v>
      </c>
      <c r="T3" s="1">
        <v>16</v>
      </c>
      <c r="U3" s="1">
        <v>8</v>
      </c>
    </row>
    <row r="4" spans="1:21" x14ac:dyDescent="0.3">
      <c r="B4" s="1">
        <v>12</v>
      </c>
      <c r="C4" s="1">
        <v>12.5</v>
      </c>
      <c r="D4" s="1">
        <v>16</v>
      </c>
      <c r="E4" s="1">
        <v>18.25</v>
      </c>
      <c r="F4" s="1">
        <v>10</v>
      </c>
      <c r="G4" s="1">
        <v>14</v>
      </c>
      <c r="H4" s="1">
        <v>12.25</v>
      </c>
      <c r="I4" s="1">
        <v>18</v>
      </c>
      <c r="J4" s="1">
        <v>10</v>
      </c>
      <c r="K4" s="1">
        <v>12</v>
      </c>
      <c r="L4" s="1">
        <v>15.5</v>
      </c>
      <c r="M4" s="1">
        <v>15.5</v>
      </c>
      <c r="N4" s="1">
        <v>17.5</v>
      </c>
      <c r="O4" s="1">
        <v>10</v>
      </c>
      <c r="P4" s="1">
        <v>12</v>
      </c>
      <c r="Q4" s="1">
        <v>15.75</v>
      </c>
      <c r="R4" s="1">
        <v>12</v>
      </c>
      <c r="S4" s="1">
        <v>15.75</v>
      </c>
      <c r="T4" s="1">
        <v>18</v>
      </c>
      <c r="U4" s="1">
        <v>12</v>
      </c>
    </row>
    <row r="5" spans="1:21" x14ac:dyDescent="0.3">
      <c r="A5" t="s">
        <v>23</v>
      </c>
      <c r="B5" s="1" t="s">
        <v>16</v>
      </c>
      <c r="C5" s="1" t="s">
        <v>16</v>
      </c>
      <c r="D5" s="1"/>
      <c r="E5" s="1"/>
      <c r="F5" s="1"/>
      <c r="G5" s="1" t="s">
        <v>16</v>
      </c>
      <c r="H5" s="1"/>
      <c r="I5" s="1"/>
      <c r="J5" s="1" t="s">
        <v>16</v>
      </c>
      <c r="K5" s="1" t="s">
        <v>16</v>
      </c>
      <c r="L5" s="1"/>
      <c r="M5" s="1" t="s">
        <v>16</v>
      </c>
      <c r="N5" s="1"/>
      <c r="O5" s="1"/>
      <c r="P5" s="1"/>
      <c r="Q5" s="1"/>
      <c r="R5" s="1" t="s">
        <v>16</v>
      </c>
      <c r="S5" s="1"/>
      <c r="T5" s="1"/>
      <c r="U5" s="1"/>
    </row>
    <row r="6" spans="1:21" x14ac:dyDescent="0.3">
      <c r="A6" t="s">
        <v>24</v>
      </c>
      <c r="B6" s="1" t="s">
        <v>16</v>
      </c>
      <c r="C6" s="1" t="s">
        <v>16</v>
      </c>
      <c r="D6" s="1"/>
      <c r="E6" s="1"/>
      <c r="F6" s="1"/>
      <c r="G6" s="1" t="s">
        <v>16</v>
      </c>
      <c r="H6" s="1"/>
      <c r="I6" s="1"/>
      <c r="J6" s="1" t="s">
        <v>16</v>
      </c>
      <c r="K6" s="1" t="s">
        <v>16</v>
      </c>
      <c r="L6" s="1"/>
      <c r="M6" s="1" t="s">
        <v>16</v>
      </c>
      <c r="N6" s="1"/>
      <c r="O6" s="1"/>
      <c r="P6" s="1"/>
      <c r="Q6" s="1"/>
      <c r="R6" s="1" t="s">
        <v>16</v>
      </c>
      <c r="S6" s="1"/>
      <c r="T6" s="1"/>
      <c r="U6" s="1"/>
    </row>
    <row r="7" spans="1:21" x14ac:dyDescent="0.3">
      <c r="A7" t="s">
        <v>25</v>
      </c>
      <c r="B7" s="1"/>
      <c r="C7" s="1" t="s">
        <v>16</v>
      </c>
      <c r="D7" s="1" t="s">
        <v>16</v>
      </c>
      <c r="E7" s="1" t="s">
        <v>16</v>
      </c>
      <c r="F7" s="1"/>
      <c r="G7" s="1"/>
      <c r="H7" s="1" t="s">
        <v>16</v>
      </c>
      <c r="I7" s="1" t="s">
        <v>16</v>
      </c>
      <c r="J7" s="1" t="s">
        <v>16</v>
      </c>
      <c r="K7" s="1"/>
      <c r="L7" s="1" t="s">
        <v>16</v>
      </c>
      <c r="M7" s="1"/>
      <c r="N7" s="1"/>
      <c r="O7" s="1" t="s">
        <v>16</v>
      </c>
      <c r="P7" s="1" t="s">
        <v>16</v>
      </c>
      <c r="Q7" s="1" t="s">
        <v>16</v>
      </c>
      <c r="R7" s="1"/>
      <c r="S7" s="1" t="s">
        <v>16</v>
      </c>
      <c r="T7" s="1"/>
      <c r="U7" s="1" t="s">
        <v>16</v>
      </c>
    </row>
    <row r="8" spans="1:21" x14ac:dyDescent="0.3">
      <c r="A8" t="s">
        <v>26</v>
      </c>
      <c r="B8" s="1" t="s">
        <v>16</v>
      </c>
      <c r="C8" s="1" t="s">
        <v>16</v>
      </c>
      <c r="D8" s="1"/>
      <c r="E8" s="1"/>
      <c r="F8" s="1"/>
      <c r="G8" s="1" t="s">
        <v>16</v>
      </c>
      <c r="H8" s="1"/>
      <c r="I8" s="1"/>
      <c r="J8" s="1" t="s">
        <v>16</v>
      </c>
      <c r="K8" s="1" t="s">
        <v>16</v>
      </c>
      <c r="L8" s="1"/>
      <c r="M8" s="1" t="s">
        <v>16</v>
      </c>
      <c r="N8" s="1"/>
      <c r="O8" s="1"/>
      <c r="P8" s="1"/>
      <c r="Q8" s="1"/>
      <c r="R8" s="1" t="s">
        <v>16</v>
      </c>
      <c r="S8" s="1"/>
      <c r="T8" s="1"/>
      <c r="U8" s="1"/>
    </row>
    <row r="9" spans="1:21" x14ac:dyDescent="0.3">
      <c r="A9" t="s">
        <v>27</v>
      </c>
      <c r="B9" s="1" t="s">
        <v>16</v>
      </c>
      <c r="C9" s="1" t="s">
        <v>16</v>
      </c>
      <c r="D9" s="1"/>
      <c r="E9" s="1"/>
      <c r="F9" s="1"/>
      <c r="G9" s="1" t="s">
        <v>16</v>
      </c>
      <c r="H9" s="1"/>
      <c r="I9" s="1"/>
      <c r="J9" s="1" t="s">
        <v>16</v>
      </c>
      <c r="K9" s="1" t="s">
        <v>16</v>
      </c>
      <c r="L9" s="1"/>
      <c r="M9" s="1" t="s">
        <v>16</v>
      </c>
      <c r="N9" s="1"/>
      <c r="O9" s="1"/>
      <c r="P9" s="1"/>
      <c r="Q9" s="1"/>
      <c r="R9" s="1" t="s">
        <v>16</v>
      </c>
      <c r="S9" s="1"/>
      <c r="T9" s="1"/>
      <c r="U9" s="1"/>
    </row>
    <row r="10" spans="1:21" x14ac:dyDescent="0.3">
      <c r="A10" t="s">
        <v>28</v>
      </c>
      <c r="B10" s="1" t="s">
        <v>16</v>
      </c>
      <c r="C10" s="1"/>
      <c r="D10" s="1" t="s">
        <v>16</v>
      </c>
      <c r="E10" s="1" t="s">
        <v>6</v>
      </c>
      <c r="F10" s="1"/>
      <c r="G10" s="1" t="s">
        <v>16</v>
      </c>
      <c r="H10" s="1"/>
      <c r="I10" s="1"/>
      <c r="J10" s="1"/>
      <c r="K10" s="1" t="s">
        <v>16</v>
      </c>
      <c r="L10" s="1"/>
      <c r="M10" s="1" t="s">
        <v>16</v>
      </c>
      <c r="N10" s="1" t="s">
        <v>6</v>
      </c>
      <c r="O10" s="1"/>
      <c r="P10" s="1"/>
      <c r="Q10" s="1"/>
      <c r="R10" s="1" t="s">
        <v>16</v>
      </c>
      <c r="S10" s="1"/>
      <c r="T10" s="1"/>
      <c r="U10" s="1" t="s">
        <v>16</v>
      </c>
    </row>
    <row r="11" spans="1:21" x14ac:dyDescent="0.3">
      <c r="A11" t="s">
        <v>29</v>
      </c>
      <c r="B11" s="1"/>
      <c r="C11" s="1" t="s">
        <v>16</v>
      </c>
      <c r="D11" s="1" t="s">
        <v>16</v>
      </c>
      <c r="E11" s="1" t="s">
        <v>16</v>
      </c>
      <c r="F11" s="1"/>
      <c r="G11" s="1"/>
      <c r="H11" s="1" t="s">
        <v>16</v>
      </c>
      <c r="I11" s="1" t="s">
        <v>16</v>
      </c>
      <c r="J11" s="1" t="s">
        <v>16</v>
      </c>
      <c r="K11" s="1"/>
      <c r="L11" s="1" t="s">
        <v>16</v>
      </c>
      <c r="M11" s="1"/>
      <c r="N11" s="1"/>
      <c r="O11" s="1" t="s">
        <v>16</v>
      </c>
      <c r="P11" s="1" t="s">
        <v>16</v>
      </c>
      <c r="Q11" s="1" t="s">
        <v>16</v>
      </c>
      <c r="R11" s="1"/>
      <c r="S11" s="1" t="s">
        <v>16</v>
      </c>
      <c r="T11" s="1"/>
      <c r="U11" s="1" t="s">
        <v>16</v>
      </c>
    </row>
    <row r="12" spans="1:21" x14ac:dyDescent="0.3">
      <c r="A12" t="s">
        <v>30</v>
      </c>
      <c r="B12" s="1"/>
      <c r="C12" s="1" t="s">
        <v>16</v>
      </c>
      <c r="D12" s="1" t="s">
        <v>16</v>
      </c>
      <c r="E12" s="1" t="s">
        <v>16</v>
      </c>
      <c r="F12" s="1"/>
      <c r="G12" s="1"/>
      <c r="H12" s="1" t="s">
        <v>16</v>
      </c>
      <c r="I12" s="1" t="s">
        <v>16</v>
      </c>
      <c r="J12" s="1" t="s">
        <v>16</v>
      </c>
      <c r="K12" s="1"/>
      <c r="L12" s="1" t="s">
        <v>16</v>
      </c>
      <c r="M12" s="1"/>
      <c r="N12" s="1"/>
      <c r="O12" s="1" t="s">
        <v>16</v>
      </c>
      <c r="P12" s="1" t="s">
        <v>16</v>
      </c>
      <c r="Q12" s="1" t="s">
        <v>16</v>
      </c>
      <c r="R12" s="1"/>
      <c r="S12" s="1" t="s">
        <v>16</v>
      </c>
      <c r="T12" s="1"/>
      <c r="U12" s="1" t="s">
        <v>16</v>
      </c>
    </row>
    <row r="13" spans="1:21" x14ac:dyDescent="0.3">
      <c r="A13" t="s">
        <v>31</v>
      </c>
      <c r="B13" s="1" t="s">
        <v>16</v>
      </c>
      <c r="C13" s="1"/>
      <c r="D13" s="1" t="s">
        <v>16</v>
      </c>
      <c r="E13" s="1"/>
      <c r="F13" s="1"/>
      <c r="G13" s="1" t="s">
        <v>16</v>
      </c>
      <c r="H13" s="1"/>
      <c r="I13" s="1"/>
      <c r="J13" s="1"/>
      <c r="K13" s="1" t="s">
        <v>16</v>
      </c>
      <c r="L13" s="1"/>
      <c r="M13" s="1" t="s">
        <v>16</v>
      </c>
      <c r="N13" s="1"/>
      <c r="O13" s="1"/>
      <c r="P13" s="1"/>
      <c r="Q13" s="1"/>
      <c r="R13" s="1" t="s">
        <v>16</v>
      </c>
      <c r="S13" s="1"/>
      <c r="T13" s="1"/>
      <c r="U13" s="1" t="s">
        <v>16</v>
      </c>
    </row>
    <row r="14" spans="1:21" x14ac:dyDescent="0.3">
      <c r="A14" t="s">
        <v>32</v>
      </c>
      <c r="B14" s="1"/>
      <c r="C14" s="1" t="s">
        <v>16</v>
      </c>
      <c r="D14" s="1" t="s">
        <v>16</v>
      </c>
      <c r="E14" s="1" t="s">
        <v>16</v>
      </c>
      <c r="F14" s="1"/>
      <c r="G14" s="1"/>
      <c r="H14" s="1" t="s">
        <v>16</v>
      </c>
      <c r="I14" s="1" t="s">
        <v>16</v>
      </c>
      <c r="J14" s="1" t="s">
        <v>16</v>
      </c>
      <c r="K14" s="1"/>
      <c r="L14" s="1" t="s">
        <v>16</v>
      </c>
      <c r="M14" s="1"/>
      <c r="N14" s="1"/>
      <c r="O14" s="1" t="s">
        <v>16</v>
      </c>
      <c r="P14" s="1" t="s">
        <v>16</v>
      </c>
      <c r="Q14" s="1" t="s">
        <v>16</v>
      </c>
      <c r="R14" s="1"/>
      <c r="S14" s="1" t="s">
        <v>16</v>
      </c>
      <c r="T14" s="1"/>
      <c r="U14" s="1" t="s">
        <v>16</v>
      </c>
    </row>
    <row r="15" spans="1:21" x14ac:dyDescent="0.3">
      <c r="A15" t="s">
        <v>33</v>
      </c>
      <c r="B15" s="1" t="s">
        <v>16</v>
      </c>
      <c r="C15" s="1" t="s">
        <v>16</v>
      </c>
      <c r="D15" s="1"/>
      <c r="E15" s="1"/>
      <c r="F15" s="1"/>
      <c r="G15" s="1" t="s">
        <v>16</v>
      </c>
      <c r="H15" s="1"/>
      <c r="I15" s="1"/>
      <c r="J15" s="1" t="s">
        <v>16</v>
      </c>
      <c r="K15" s="1" t="s">
        <v>16</v>
      </c>
      <c r="L15" s="1"/>
      <c r="M15" s="1" t="s">
        <v>16</v>
      </c>
      <c r="N15" s="1"/>
      <c r="O15" s="1"/>
      <c r="P15" s="1"/>
      <c r="Q15" s="1"/>
      <c r="R15" s="1" t="s">
        <v>16</v>
      </c>
      <c r="S15" s="1"/>
      <c r="T15" s="1"/>
      <c r="U15" s="1"/>
    </row>
    <row r="16" spans="1:21" x14ac:dyDescent="0.3">
      <c r="A16" t="s">
        <v>34</v>
      </c>
      <c r="B16" s="1" t="s">
        <v>16</v>
      </c>
      <c r="C16" s="1" t="s">
        <v>16</v>
      </c>
      <c r="D16" s="1"/>
      <c r="E16" s="1"/>
      <c r="F16" s="1"/>
      <c r="G16" s="1" t="s">
        <v>16</v>
      </c>
      <c r="H16" s="1"/>
      <c r="I16" s="1"/>
      <c r="J16" s="1" t="s">
        <v>16</v>
      </c>
      <c r="K16" s="1" t="s">
        <v>16</v>
      </c>
      <c r="L16" s="1"/>
      <c r="M16" s="1" t="s">
        <v>16</v>
      </c>
      <c r="N16" s="1"/>
      <c r="O16" s="1"/>
      <c r="P16" s="1"/>
      <c r="Q16" s="1"/>
      <c r="R16" s="1" t="s">
        <v>16</v>
      </c>
      <c r="S16" s="1"/>
      <c r="T16" s="1"/>
      <c r="U16" s="1"/>
    </row>
    <row r="17" spans="1:21" x14ac:dyDescent="0.3">
      <c r="A17" t="s">
        <v>35</v>
      </c>
      <c r="B17" s="1" t="s">
        <v>16</v>
      </c>
      <c r="C17" s="1" t="s">
        <v>16</v>
      </c>
      <c r="D17" s="1"/>
      <c r="E17" s="1"/>
      <c r="F17" s="1"/>
      <c r="G17" s="1" t="s">
        <v>16</v>
      </c>
      <c r="H17" s="1"/>
      <c r="I17" s="1"/>
      <c r="J17" s="1" t="s">
        <v>16</v>
      </c>
      <c r="K17" s="1" t="s">
        <v>16</v>
      </c>
      <c r="L17" s="1"/>
      <c r="M17" s="1" t="s">
        <v>16</v>
      </c>
      <c r="N17" s="1"/>
      <c r="O17" s="1"/>
      <c r="P17" s="1"/>
      <c r="Q17" s="1"/>
      <c r="R17" s="1" t="s">
        <v>16</v>
      </c>
      <c r="S17" s="1"/>
      <c r="T17" s="1"/>
      <c r="U17" s="1"/>
    </row>
    <row r="18" spans="1:21" x14ac:dyDescent="0.3">
      <c r="A18" t="s">
        <v>36</v>
      </c>
      <c r="B18" s="1"/>
      <c r="C18" s="1" t="s">
        <v>16</v>
      </c>
      <c r="D18" s="1" t="s">
        <v>16</v>
      </c>
      <c r="E18" s="1" t="s">
        <v>16</v>
      </c>
      <c r="F18" s="1"/>
      <c r="G18" s="1"/>
      <c r="H18" s="1" t="s">
        <v>16</v>
      </c>
      <c r="I18" s="1" t="s">
        <v>16</v>
      </c>
      <c r="J18" s="1" t="s">
        <v>16</v>
      </c>
      <c r="K18" s="1"/>
      <c r="L18" s="1" t="s">
        <v>16</v>
      </c>
      <c r="M18" s="1"/>
      <c r="N18" s="1"/>
      <c r="O18" s="1" t="s">
        <v>16</v>
      </c>
      <c r="P18" s="1" t="s">
        <v>16</v>
      </c>
      <c r="Q18" s="1" t="s">
        <v>16</v>
      </c>
      <c r="R18" s="1"/>
      <c r="S18" s="1" t="s">
        <v>16</v>
      </c>
      <c r="T18" s="1"/>
      <c r="U18" s="1" t="s">
        <v>16</v>
      </c>
    </row>
    <row r="19" spans="1:21" x14ac:dyDescent="0.3">
      <c r="A19" t="s">
        <v>37</v>
      </c>
      <c r="B19" s="1"/>
      <c r="C19" s="1" t="s">
        <v>16</v>
      </c>
      <c r="D19" s="1" t="s">
        <v>16</v>
      </c>
      <c r="E19" s="1" t="s">
        <v>16</v>
      </c>
      <c r="F19" s="1"/>
      <c r="G19" s="1"/>
      <c r="H19" s="1" t="s">
        <v>16</v>
      </c>
      <c r="I19" s="1" t="s">
        <v>16</v>
      </c>
      <c r="J19" s="1" t="s">
        <v>16</v>
      </c>
      <c r="K19" s="1"/>
      <c r="L19" s="1" t="s">
        <v>16</v>
      </c>
      <c r="M19" s="1"/>
      <c r="N19" s="1"/>
      <c r="O19" s="1" t="s">
        <v>16</v>
      </c>
      <c r="P19" s="1" t="s">
        <v>16</v>
      </c>
      <c r="Q19" s="1" t="s">
        <v>16</v>
      </c>
      <c r="R19" s="1"/>
      <c r="S19" s="1" t="s">
        <v>16</v>
      </c>
      <c r="T19" s="1"/>
      <c r="U19" s="1" t="s">
        <v>16</v>
      </c>
    </row>
    <row r="20" spans="1:21" x14ac:dyDescent="0.3">
      <c r="A20" t="s">
        <v>38</v>
      </c>
      <c r="B20" s="1"/>
      <c r="C20" s="1" t="s">
        <v>16</v>
      </c>
      <c r="D20" s="1" t="s">
        <v>16</v>
      </c>
      <c r="E20" s="1" t="s">
        <v>16</v>
      </c>
      <c r="F20" s="1" t="s">
        <v>9</v>
      </c>
      <c r="G20" s="1" t="s">
        <v>9</v>
      </c>
      <c r="H20" s="1" t="s">
        <v>16</v>
      </c>
      <c r="I20" s="1" t="s">
        <v>16</v>
      </c>
      <c r="J20" s="1" t="s">
        <v>16</v>
      </c>
      <c r="K20" s="1"/>
      <c r="L20" s="1" t="s">
        <v>16</v>
      </c>
      <c r="M20" s="1"/>
      <c r="N20" s="1"/>
      <c r="O20" s="1" t="s">
        <v>16</v>
      </c>
      <c r="P20" s="1" t="s">
        <v>16</v>
      </c>
      <c r="Q20" s="1" t="s">
        <v>16</v>
      </c>
      <c r="R20" s="1"/>
      <c r="S20" s="1" t="s">
        <v>16</v>
      </c>
      <c r="T20" s="1"/>
      <c r="U20" s="1" t="s">
        <v>16</v>
      </c>
    </row>
    <row r="21" spans="1:21" x14ac:dyDescent="0.3">
      <c r="A21" t="s">
        <v>39</v>
      </c>
      <c r="B21" s="1" t="s">
        <v>16</v>
      </c>
      <c r="C21" s="1"/>
      <c r="D21" s="1" t="s">
        <v>16</v>
      </c>
      <c r="E21" s="1"/>
      <c r="F21" s="1"/>
      <c r="G21" s="1" t="s">
        <v>16</v>
      </c>
      <c r="H21" s="1"/>
      <c r="I21" s="1"/>
      <c r="J21" s="1"/>
      <c r="K21" s="1" t="s">
        <v>16</v>
      </c>
      <c r="L21" s="1"/>
      <c r="M21" s="1" t="s">
        <v>16</v>
      </c>
      <c r="N21" s="1"/>
      <c r="O21" s="1"/>
      <c r="P21" s="1"/>
      <c r="Q21" s="1"/>
      <c r="R21" s="1" t="s">
        <v>16</v>
      </c>
      <c r="S21" s="1"/>
      <c r="T21" s="1"/>
      <c r="U21" s="1" t="s">
        <v>16</v>
      </c>
    </row>
    <row r="22" spans="1:21" x14ac:dyDescent="0.3">
      <c r="A22" t="s">
        <v>40</v>
      </c>
      <c r="B22" s="1" t="s">
        <v>16</v>
      </c>
      <c r="C22" s="1"/>
      <c r="D22" s="1" t="s">
        <v>16</v>
      </c>
      <c r="E22" s="1" t="s">
        <v>6</v>
      </c>
      <c r="F22" s="1" t="s">
        <v>9</v>
      </c>
      <c r="G22" s="1" t="s">
        <v>16</v>
      </c>
      <c r="H22" s="1" t="s">
        <v>9</v>
      </c>
      <c r="I22" s="1" t="s">
        <v>9</v>
      </c>
      <c r="J22" s="1" t="s">
        <v>9</v>
      </c>
      <c r="K22" s="1" t="s">
        <v>16</v>
      </c>
      <c r="L22" s="1" t="s">
        <v>9</v>
      </c>
      <c r="M22" s="1" t="s">
        <v>16</v>
      </c>
      <c r="N22" s="1" t="s">
        <v>9</v>
      </c>
      <c r="O22" s="1"/>
      <c r="P22" s="1"/>
      <c r="Q22" s="1"/>
      <c r="R22" s="1" t="s">
        <v>16</v>
      </c>
      <c r="S22" s="1"/>
      <c r="T22" s="1"/>
      <c r="U22" s="1" t="s">
        <v>16</v>
      </c>
    </row>
    <row r="23" spans="1:21" x14ac:dyDescent="0.3">
      <c r="A23" t="s">
        <v>41</v>
      </c>
      <c r="B23" s="1" t="s">
        <v>16</v>
      </c>
      <c r="C23" s="1"/>
      <c r="D23" s="1" t="s">
        <v>16</v>
      </c>
      <c r="E23" s="1"/>
      <c r="F23" s="1"/>
      <c r="G23" s="1" t="s">
        <v>16</v>
      </c>
      <c r="H23" s="1"/>
      <c r="I23" s="1"/>
      <c r="J23" s="1"/>
      <c r="K23" s="1" t="s">
        <v>16</v>
      </c>
      <c r="L23" s="1"/>
      <c r="M23" s="1" t="s">
        <v>16</v>
      </c>
      <c r="N23" s="1"/>
      <c r="O23" s="1"/>
      <c r="P23" s="1"/>
      <c r="Q23" s="1"/>
      <c r="R23" s="1" t="s">
        <v>16</v>
      </c>
      <c r="S23" s="1"/>
      <c r="T23" s="1"/>
      <c r="U23" s="1" t="s">
        <v>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R23"/>
  <sheetViews>
    <sheetView workbookViewId="0">
      <selection activeCell="D3" sqref="D3:D4"/>
    </sheetView>
  </sheetViews>
  <sheetFormatPr baseColWidth="10" defaultRowHeight="14.4" x14ac:dyDescent="0.3"/>
  <cols>
    <col min="1" max="1" width="12.6640625" bestFit="1" customWidth="1"/>
    <col min="2" max="2" width="8.6640625" bestFit="1" customWidth="1"/>
    <col min="3" max="3" width="5" bestFit="1" customWidth="1"/>
    <col min="4" max="4" width="8.6640625" bestFit="1" customWidth="1"/>
    <col min="5" max="5" width="6.109375" bestFit="1" customWidth="1"/>
    <col min="6" max="6" width="8.6640625" bestFit="1" customWidth="1"/>
    <col min="7" max="7" width="10.6640625" bestFit="1" customWidth="1"/>
    <col min="8" max="8" width="10.44140625" customWidth="1"/>
    <col min="9" max="9" width="9" bestFit="1" customWidth="1"/>
    <col min="10" max="11" width="8.6640625" bestFit="1" customWidth="1"/>
    <col min="12" max="12" width="7.33203125" bestFit="1" customWidth="1"/>
    <col min="13" max="13" width="10.44140625" customWidth="1"/>
    <col min="14" max="14" width="6" bestFit="1" customWidth="1"/>
    <col min="15" max="15" width="10.6640625" bestFit="1" customWidth="1"/>
    <col min="16" max="16" width="10.44140625" customWidth="1"/>
    <col min="17" max="17" width="9.33203125" bestFit="1" customWidth="1"/>
    <col min="18" max="18" width="8.6640625" bestFit="1" customWidth="1"/>
  </cols>
  <sheetData>
    <row r="1" spans="1:18" x14ac:dyDescent="0.3">
      <c r="A1">
        <v>42</v>
      </c>
      <c r="B1" t="s">
        <v>21</v>
      </c>
      <c r="E1" t="s">
        <v>22</v>
      </c>
      <c r="I1" t="s">
        <v>18</v>
      </c>
      <c r="M1" t="s">
        <v>19</v>
      </c>
      <c r="Q1" t="s">
        <v>20</v>
      </c>
      <c r="R1" t="s">
        <v>17</v>
      </c>
    </row>
    <row r="2" spans="1:18" x14ac:dyDescent="0.3">
      <c r="B2" s="1" t="s">
        <v>0</v>
      </c>
      <c r="C2" s="1" t="s">
        <v>2</v>
      </c>
      <c r="D2" s="1" t="s">
        <v>3</v>
      </c>
      <c r="E2" s="1" t="s">
        <v>2</v>
      </c>
      <c r="F2" s="1" t="s">
        <v>0</v>
      </c>
      <c r="G2" s="1" t="s">
        <v>1</v>
      </c>
      <c r="H2" s="1" t="s">
        <v>51</v>
      </c>
      <c r="I2" s="1" t="s">
        <v>2</v>
      </c>
      <c r="J2" s="1" t="s">
        <v>0</v>
      </c>
      <c r="K2" s="1" t="s">
        <v>8</v>
      </c>
      <c r="L2" s="1" t="s">
        <v>4</v>
      </c>
      <c r="M2" s="1" t="s">
        <v>51</v>
      </c>
      <c r="N2" s="1" t="s">
        <v>2</v>
      </c>
      <c r="O2" s="1" t="s">
        <v>1</v>
      </c>
      <c r="P2" s="1" t="s">
        <v>51</v>
      </c>
      <c r="Q2" s="1" t="s">
        <v>0</v>
      </c>
      <c r="R2" s="1" t="s">
        <v>3</v>
      </c>
    </row>
    <row r="3" spans="1:18" x14ac:dyDescent="0.3">
      <c r="B3" s="1">
        <v>8</v>
      </c>
      <c r="C3" s="1">
        <v>8</v>
      </c>
      <c r="D3" s="1">
        <v>13</v>
      </c>
      <c r="E3" s="1">
        <v>8</v>
      </c>
      <c r="F3" s="1">
        <v>8.5</v>
      </c>
      <c r="G3" s="1">
        <v>13.75</v>
      </c>
      <c r="H3" s="1">
        <v>16</v>
      </c>
      <c r="I3" s="1">
        <v>8</v>
      </c>
      <c r="J3" s="1">
        <v>8</v>
      </c>
      <c r="K3" s="1">
        <v>13.25</v>
      </c>
      <c r="L3" s="1">
        <v>15.5</v>
      </c>
      <c r="M3" s="1">
        <v>8</v>
      </c>
      <c r="N3" s="1">
        <v>10.25</v>
      </c>
      <c r="O3" s="1">
        <v>13.75</v>
      </c>
      <c r="P3" s="1">
        <v>16</v>
      </c>
      <c r="Q3" s="1">
        <v>8</v>
      </c>
      <c r="R3" s="1">
        <v>8</v>
      </c>
    </row>
    <row r="4" spans="1:18" x14ac:dyDescent="0.3">
      <c r="B4" s="1">
        <v>12</v>
      </c>
      <c r="C4" s="1">
        <v>12.5</v>
      </c>
      <c r="D4" s="1">
        <v>16</v>
      </c>
      <c r="E4" s="1">
        <v>10</v>
      </c>
      <c r="F4" s="1">
        <v>12.5</v>
      </c>
      <c r="G4" s="1">
        <v>15.75</v>
      </c>
      <c r="H4" s="1">
        <v>18</v>
      </c>
      <c r="I4" s="1">
        <v>10</v>
      </c>
      <c r="J4" s="1">
        <v>12</v>
      </c>
      <c r="K4" s="1">
        <v>15.25</v>
      </c>
      <c r="L4" s="1">
        <v>17.5</v>
      </c>
      <c r="M4" s="1">
        <v>10</v>
      </c>
      <c r="N4" s="1">
        <v>12.25</v>
      </c>
      <c r="O4" s="1">
        <v>15.75</v>
      </c>
      <c r="P4" s="1">
        <v>18</v>
      </c>
      <c r="Q4" s="1">
        <v>12</v>
      </c>
      <c r="R4" s="1">
        <v>12</v>
      </c>
    </row>
    <row r="5" spans="1:18" x14ac:dyDescent="0.3">
      <c r="A5" t="s">
        <v>23</v>
      </c>
      <c r="B5" s="1" t="s">
        <v>16</v>
      </c>
      <c r="C5" s="1" t="s">
        <v>16</v>
      </c>
      <c r="D5" s="1"/>
      <c r="E5" s="1" t="s">
        <v>16</v>
      </c>
      <c r="F5" s="1" t="s">
        <v>16</v>
      </c>
      <c r="G5" s="1"/>
      <c r="H5" s="1"/>
      <c r="I5" s="1" t="s">
        <v>16</v>
      </c>
      <c r="J5" s="1" t="s">
        <v>16</v>
      </c>
      <c r="K5" s="1"/>
      <c r="L5" s="1"/>
      <c r="M5" s="1"/>
      <c r="N5" s="1" t="s">
        <v>16</v>
      </c>
      <c r="O5" s="1"/>
      <c r="P5" s="1"/>
      <c r="Q5" s="1" t="s">
        <v>16</v>
      </c>
      <c r="R5" s="1"/>
    </row>
    <row r="6" spans="1:18" x14ac:dyDescent="0.3">
      <c r="A6" t="s">
        <v>24</v>
      </c>
      <c r="B6" s="1" t="s">
        <v>16</v>
      </c>
      <c r="C6" s="1" t="s">
        <v>16</v>
      </c>
      <c r="D6" s="1"/>
      <c r="E6" s="1" t="s">
        <v>16</v>
      </c>
      <c r="F6" s="1" t="s">
        <v>16</v>
      </c>
      <c r="G6" s="1"/>
      <c r="H6" s="1"/>
      <c r="I6" s="1" t="s">
        <v>16</v>
      </c>
      <c r="J6" s="1" t="s">
        <v>16</v>
      </c>
      <c r="K6" s="1"/>
      <c r="L6" s="1"/>
      <c r="M6" s="1"/>
      <c r="N6" s="1" t="s">
        <v>16</v>
      </c>
      <c r="O6" s="1"/>
      <c r="P6" s="1"/>
      <c r="Q6" s="1" t="s">
        <v>16</v>
      </c>
      <c r="R6" s="1"/>
    </row>
    <row r="7" spans="1:18" x14ac:dyDescent="0.3">
      <c r="A7" t="s">
        <v>25</v>
      </c>
      <c r="B7" s="1"/>
      <c r="C7" s="1" t="s">
        <v>16</v>
      </c>
      <c r="D7" s="1" t="s">
        <v>16</v>
      </c>
      <c r="E7" s="1" t="s">
        <v>16</v>
      </c>
      <c r="F7" s="1"/>
      <c r="G7" s="1" t="s">
        <v>16</v>
      </c>
      <c r="H7" s="1" t="s">
        <v>16</v>
      </c>
      <c r="I7" s="1" t="s">
        <v>16</v>
      </c>
      <c r="J7" s="1"/>
      <c r="K7" s="1"/>
      <c r="L7" s="1"/>
      <c r="M7" s="1" t="s">
        <v>16</v>
      </c>
      <c r="N7" s="1" t="s">
        <v>16</v>
      </c>
      <c r="O7" s="1" t="s">
        <v>16</v>
      </c>
      <c r="P7" s="1" t="s">
        <v>16</v>
      </c>
      <c r="Q7" s="1"/>
      <c r="R7" s="1" t="s">
        <v>16</v>
      </c>
    </row>
    <row r="8" spans="1:18" x14ac:dyDescent="0.3">
      <c r="A8" t="s">
        <v>26</v>
      </c>
      <c r="B8" s="1" t="s">
        <v>16</v>
      </c>
      <c r="C8" s="1" t="s">
        <v>16</v>
      </c>
      <c r="D8" s="1"/>
      <c r="E8" s="1" t="s">
        <v>16</v>
      </c>
      <c r="F8" s="1" t="s">
        <v>16</v>
      </c>
      <c r="G8" s="1"/>
      <c r="H8" s="1"/>
      <c r="I8" s="1" t="s">
        <v>16</v>
      </c>
      <c r="J8" s="1" t="s">
        <v>16</v>
      </c>
      <c r="K8" s="1" t="s">
        <v>6</v>
      </c>
      <c r="L8" s="1"/>
      <c r="M8" s="1"/>
      <c r="N8" s="1" t="s">
        <v>16</v>
      </c>
      <c r="O8" s="1"/>
      <c r="P8" s="1"/>
      <c r="Q8" s="1" t="s">
        <v>16</v>
      </c>
      <c r="R8" s="1"/>
    </row>
    <row r="9" spans="1:18" x14ac:dyDescent="0.3">
      <c r="A9" t="s">
        <v>27</v>
      </c>
      <c r="B9" s="1" t="s">
        <v>16</v>
      </c>
      <c r="C9" s="1" t="s">
        <v>16</v>
      </c>
      <c r="D9" s="1"/>
      <c r="E9" s="1" t="s">
        <v>16</v>
      </c>
      <c r="F9" s="1" t="s">
        <v>16</v>
      </c>
      <c r="G9" s="1"/>
      <c r="H9" s="1"/>
      <c r="I9" s="1" t="s">
        <v>16</v>
      </c>
      <c r="J9" s="1" t="s">
        <v>16</v>
      </c>
      <c r="K9" s="1"/>
      <c r="L9" s="1"/>
      <c r="M9" s="1"/>
      <c r="N9" s="1" t="s">
        <v>16</v>
      </c>
      <c r="O9" s="1"/>
      <c r="P9" s="1"/>
      <c r="Q9" s="1" t="s">
        <v>16</v>
      </c>
      <c r="R9" s="1"/>
    </row>
    <row r="10" spans="1:18" x14ac:dyDescent="0.3">
      <c r="A10" t="s">
        <v>28</v>
      </c>
      <c r="B10" s="1" t="s">
        <v>16</v>
      </c>
      <c r="C10" s="1"/>
      <c r="D10" s="1" t="s">
        <v>16</v>
      </c>
      <c r="E10" s="1"/>
      <c r="F10" s="1" t="s">
        <v>16</v>
      </c>
      <c r="G10" s="1"/>
      <c r="H10" s="1"/>
      <c r="I10" s="1"/>
      <c r="J10" s="1" t="s">
        <v>16</v>
      </c>
      <c r="K10" s="1" t="s">
        <v>6</v>
      </c>
      <c r="L10" s="1"/>
      <c r="M10" s="1"/>
      <c r="N10" s="1"/>
      <c r="O10" s="1"/>
      <c r="P10" s="1"/>
      <c r="Q10" s="1" t="s">
        <v>16</v>
      </c>
      <c r="R10" s="1" t="s">
        <v>16</v>
      </c>
    </row>
    <row r="11" spans="1:18" x14ac:dyDescent="0.3">
      <c r="A11" t="s">
        <v>29</v>
      </c>
      <c r="B11" s="1"/>
      <c r="C11" s="1" t="s">
        <v>16</v>
      </c>
      <c r="D11" s="1" t="s">
        <v>16</v>
      </c>
      <c r="E11" s="1" t="s">
        <v>16</v>
      </c>
      <c r="F11" s="1"/>
      <c r="G11" s="1" t="s">
        <v>16</v>
      </c>
      <c r="H11" s="1" t="s">
        <v>16</v>
      </c>
      <c r="I11" s="1" t="s">
        <v>16</v>
      </c>
      <c r="J11" s="1"/>
      <c r="K11" s="1"/>
      <c r="L11" s="1"/>
      <c r="M11" s="1" t="s">
        <v>16</v>
      </c>
      <c r="N11" s="1" t="s">
        <v>16</v>
      </c>
      <c r="O11" s="1" t="s">
        <v>16</v>
      </c>
      <c r="P11" s="1" t="s">
        <v>16</v>
      </c>
      <c r="Q11" s="1"/>
      <c r="R11" s="1" t="s">
        <v>16</v>
      </c>
    </row>
    <row r="12" spans="1:18" x14ac:dyDescent="0.3">
      <c r="A12" t="s">
        <v>30</v>
      </c>
      <c r="B12" s="1"/>
      <c r="C12" s="1" t="s">
        <v>16</v>
      </c>
      <c r="D12" s="1" t="s">
        <v>16</v>
      </c>
      <c r="E12" s="1" t="s">
        <v>16</v>
      </c>
      <c r="F12" s="1"/>
      <c r="G12" s="1" t="s">
        <v>16</v>
      </c>
      <c r="H12" s="1" t="s">
        <v>16</v>
      </c>
      <c r="I12" s="1" t="s">
        <v>16</v>
      </c>
      <c r="J12" s="1"/>
      <c r="K12" s="1"/>
      <c r="L12" s="1"/>
      <c r="M12" s="1" t="s">
        <v>16</v>
      </c>
      <c r="N12" s="1" t="s">
        <v>16</v>
      </c>
      <c r="O12" s="1" t="s">
        <v>16</v>
      </c>
      <c r="P12" s="1" t="s">
        <v>16</v>
      </c>
      <c r="Q12" s="1"/>
      <c r="R12" s="1" t="s">
        <v>16</v>
      </c>
    </row>
    <row r="13" spans="1:18" x14ac:dyDescent="0.3">
      <c r="A13" t="s">
        <v>31</v>
      </c>
      <c r="B13" s="1" t="s">
        <v>16</v>
      </c>
      <c r="C13" s="1"/>
      <c r="D13" s="1" t="s">
        <v>16</v>
      </c>
      <c r="E13" s="1"/>
      <c r="F13" s="1" t="s">
        <v>16</v>
      </c>
      <c r="G13" s="1"/>
      <c r="H13" s="1"/>
      <c r="I13" s="1"/>
      <c r="J13" s="1" t="s">
        <v>16</v>
      </c>
      <c r="K13" s="1"/>
      <c r="L13" s="1"/>
      <c r="M13" s="1"/>
      <c r="N13" s="1"/>
      <c r="O13" s="1"/>
      <c r="P13" s="1"/>
      <c r="Q13" s="1" t="s">
        <v>16</v>
      </c>
      <c r="R13" s="1" t="s">
        <v>16</v>
      </c>
    </row>
    <row r="14" spans="1:18" x14ac:dyDescent="0.3">
      <c r="A14" t="s">
        <v>32</v>
      </c>
      <c r="B14" s="1"/>
      <c r="C14" s="1" t="s">
        <v>16</v>
      </c>
      <c r="D14" s="1" t="s">
        <v>16</v>
      </c>
      <c r="E14" s="1" t="s">
        <v>16</v>
      </c>
      <c r="F14" s="1"/>
      <c r="G14" s="1" t="s">
        <v>16</v>
      </c>
      <c r="H14" s="1" t="s">
        <v>16</v>
      </c>
      <c r="I14" s="1" t="s">
        <v>16</v>
      </c>
      <c r="J14" s="1"/>
      <c r="K14" s="1"/>
      <c r="L14" s="1"/>
      <c r="M14" s="1" t="s">
        <v>16</v>
      </c>
      <c r="N14" s="1" t="s">
        <v>16</v>
      </c>
      <c r="O14" s="1" t="s">
        <v>16</v>
      </c>
      <c r="P14" s="1" t="s">
        <v>16</v>
      </c>
      <c r="Q14" s="1"/>
      <c r="R14" s="1" t="s">
        <v>16</v>
      </c>
    </row>
    <row r="15" spans="1:18" x14ac:dyDescent="0.3">
      <c r="A15" t="s">
        <v>33</v>
      </c>
      <c r="B15" s="1" t="s">
        <v>16</v>
      </c>
      <c r="C15" s="1" t="s">
        <v>16</v>
      </c>
      <c r="D15" s="1"/>
      <c r="E15" s="1" t="s">
        <v>16</v>
      </c>
      <c r="F15" s="1" t="s">
        <v>16</v>
      </c>
      <c r="G15" s="1"/>
      <c r="H15" s="1"/>
      <c r="I15" s="1" t="s">
        <v>16</v>
      </c>
      <c r="J15" s="1" t="s">
        <v>16</v>
      </c>
      <c r="K15" s="1"/>
      <c r="L15" s="1"/>
      <c r="M15" s="1"/>
      <c r="N15" s="1" t="s">
        <v>16</v>
      </c>
      <c r="O15" s="1"/>
      <c r="P15" s="1"/>
      <c r="Q15" s="1" t="s">
        <v>16</v>
      </c>
      <c r="R15" s="1"/>
    </row>
    <row r="16" spans="1:18" x14ac:dyDescent="0.3">
      <c r="A16" t="s">
        <v>34</v>
      </c>
      <c r="B16" s="1" t="s">
        <v>16</v>
      </c>
      <c r="C16" s="1" t="s">
        <v>16</v>
      </c>
      <c r="D16" s="1"/>
      <c r="E16" s="1" t="s">
        <v>16</v>
      </c>
      <c r="F16" s="1" t="s">
        <v>16</v>
      </c>
      <c r="G16" s="1"/>
      <c r="H16" s="1"/>
      <c r="I16" s="1" t="s">
        <v>16</v>
      </c>
      <c r="J16" s="1" t="s">
        <v>16</v>
      </c>
      <c r="K16" s="1"/>
      <c r="L16" s="1"/>
      <c r="M16" s="1"/>
      <c r="N16" s="1" t="s">
        <v>16</v>
      </c>
      <c r="O16" s="1"/>
      <c r="P16" s="1"/>
      <c r="Q16" s="1" t="s">
        <v>16</v>
      </c>
      <c r="R16" s="1"/>
    </row>
    <row r="17" spans="1:18" x14ac:dyDescent="0.3">
      <c r="A17" t="s">
        <v>35</v>
      </c>
      <c r="B17" s="1" t="s">
        <v>16</v>
      </c>
      <c r="C17" s="1" t="s">
        <v>16</v>
      </c>
      <c r="D17" s="1"/>
      <c r="E17" s="1" t="s">
        <v>16</v>
      </c>
      <c r="F17" s="1" t="s">
        <v>16</v>
      </c>
      <c r="G17" s="1"/>
      <c r="H17" s="1"/>
      <c r="I17" s="1" t="s">
        <v>16</v>
      </c>
      <c r="J17" s="1" t="s">
        <v>16</v>
      </c>
      <c r="K17" s="1"/>
      <c r="L17" s="1"/>
      <c r="M17" s="1"/>
      <c r="N17" s="1" t="s">
        <v>16</v>
      </c>
      <c r="O17" s="1"/>
      <c r="P17" s="1"/>
      <c r="Q17" s="1" t="s">
        <v>16</v>
      </c>
      <c r="R17" s="1"/>
    </row>
    <row r="18" spans="1:18" x14ac:dyDescent="0.3">
      <c r="A18" t="s">
        <v>36</v>
      </c>
      <c r="B18" s="1"/>
      <c r="C18" s="1" t="s">
        <v>16</v>
      </c>
      <c r="D18" s="1" t="s">
        <v>16</v>
      </c>
      <c r="E18" s="1" t="s">
        <v>16</v>
      </c>
      <c r="F18" s="1"/>
      <c r="G18" s="1" t="s">
        <v>16</v>
      </c>
      <c r="H18" s="1" t="s">
        <v>16</v>
      </c>
      <c r="I18" s="1" t="s">
        <v>16</v>
      </c>
      <c r="J18" s="1"/>
      <c r="K18" s="1"/>
      <c r="L18" s="1"/>
      <c r="M18" s="1" t="s">
        <v>16</v>
      </c>
      <c r="N18" s="1" t="s">
        <v>16</v>
      </c>
      <c r="O18" s="1" t="s">
        <v>16</v>
      </c>
      <c r="P18" s="1" t="s">
        <v>16</v>
      </c>
      <c r="Q18" s="1"/>
      <c r="R18" s="1" t="s">
        <v>16</v>
      </c>
    </row>
    <row r="19" spans="1:18" x14ac:dyDescent="0.3">
      <c r="A19" t="s">
        <v>37</v>
      </c>
      <c r="B19" s="1"/>
      <c r="C19" s="1" t="s">
        <v>16</v>
      </c>
      <c r="D19" s="1" t="s">
        <v>16</v>
      </c>
      <c r="E19" s="1" t="s">
        <v>16</v>
      </c>
      <c r="F19" s="1"/>
      <c r="G19" s="1" t="s">
        <v>16</v>
      </c>
      <c r="H19" s="1" t="s">
        <v>16</v>
      </c>
      <c r="I19" s="1" t="s">
        <v>16</v>
      </c>
      <c r="J19" s="1"/>
      <c r="K19" s="1"/>
      <c r="L19" s="1"/>
      <c r="M19" s="1" t="s">
        <v>16</v>
      </c>
      <c r="N19" s="1" t="s">
        <v>16</v>
      </c>
      <c r="O19" s="1" t="s">
        <v>16</v>
      </c>
      <c r="P19" s="1" t="s">
        <v>16</v>
      </c>
      <c r="Q19" s="1"/>
      <c r="R19" s="1" t="s">
        <v>16</v>
      </c>
    </row>
    <row r="20" spans="1:18" x14ac:dyDescent="0.3">
      <c r="A20" t="s">
        <v>38</v>
      </c>
      <c r="B20" s="1"/>
      <c r="C20" s="1" t="s">
        <v>16</v>
      </c>
      <c r="D20" s="1" t="s">
        <v>16</v>
      </c>
      <c r="E20" s="1" t="s">
        <v>16</v>
      </c>
      <c r="F20" s="1"/>
      <c r="G20" s="1" t="s">
        <v>16</v>
      </c>
      <c r="H20" s="1" t="s">
        <v>16</v>
      </c>
      <c r="I20" s="1" t="s">
        <v>16</v>
      </c>
      <c r="J20" s="1"/>
      <c r="K20" s="1"/>
      <c r="L20" s="1"/>
      <c r="M20" s="1" t="s">
        <v>16</v>
      </c>
      <c r="N20" s="1" t="s">
        <v>16</v>
      </c>
      <c r="O20" s="1" t="s">
        <v>16</v>
      </c>
      <c r="P20" s="1" t="s">
        <v>16</v>
      </c>
      <c r="Q20" s="1"/>
      <c r="R20" s="1" t="s">
        <v>16</v>
      </c>
    </row>
    <row r="21" spans="1:18" x14ac:dyDescent="0.3">
      <c r="A21" t="s">
        <v>39</v>
      </c>
      <c r="B21" s="1" t="s">
        <v>16</v>
      </c>
      <c r="C21" s="1"/>
      <c r="D21" s="1" t="s">
        <v>16</v>
      </c>
      <c r="E21" s="1"/>
      <c r="F21" s="1" t="s">
        <v>16</v>
      </c>
      <c r="G21" s="1"/>
      <c r="H21" s="1"/>
      <c r="I21" s="1"/>
      <c r="J21" s="1" t="s">
        <v>16</v>
      </c>
      <c r="K21" s="1"/>
      <c r="L21" s="1"/>
      <c r="M21" s="1"/>
      <c r="N21" s="1"/>
      <c r="O21" s="1"/>
      <c r="P21" s="1"/>
      <c r="Q21" s="1" t="s">
        <v>16</v>
      </c>
      <c r="R21" s="1" t="s">
        <v>16</v>
      </c>
    </row>
    <row r="22" spans="1:18" x14ac:dyDescent="0.3">
      <c r="A22" t="s">
        <v>40</v>
      </c>
      <c r="B22" s="1" t="s">
        <v>16</v>
      </c>
      <c r="C22" s="1" t="s">
        <v>6</v>
      </c>
      <c r="D22" s="1" t="s">
        <v>16</v>
      </c>
      <c r="E22" s="1"/>
      <c r="F22" s="1" t="s">
        <v>16</v>
      </c>
      <c r="G22" s="1"/>
      <c r="H22" s="1"/>
      <c r="I22" s="1"/>
      <c r="J22" s="1" t="s">
        <v>16</v>
      </c>
      <c r="K22" s="1" t="s">
        <v>6</v>
      </c>
      <c r="L22" s="1"/>
      <c r="M22" s="1"/>
      <c r="N22" s="1"/>
      <c r="O22" s="1"/>
      <c r="P22" s="1"/>
      <c r="Q22" s="1" t="s">
        <v>16</v>
      </c>
      <c r="R22" s="1" t="s">
        <v>16</v>
      </c>
    </row>
    <row r="23" spans="1:18" x14ac:dyDescent="0.3">
      <c r="A23" t="s">
        <v>41</v>
      </c>
      <c r="B23" s="1" t="s">
        <v>16</v>
      </c>
      <c r="C23" s="1"/>
      <c r="D23" s="1" t="s">
        <v>16</v>
      </c>
      <c r="E23" s="1"/>
      <c r="F23" s="1" t="s">
        <v>16</v>
      </c>
      <c r="G23" s="1"/>
      <c r="H23" s="1"/>
      <c r="I23" s="1"/>
      <c r="J23" s="1" t="s">
        <v>16</v>
      </c>
      <c r="K23" s="1"/>
      <c r="L23" s="1"/>
      <c r="M23" s="1"/>
      <c r="N23" s="1"/>
      <c r="O23" s="1"/>
      <c r="P23" s="1"/>
      <c r="Q23" s="1" t="s">
        <v>16</v>
      </c>
      <c r="R23" s="1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K23"/>
  <sheetViews>
    <sheetView workbookViewId="0">
      <selection activeCell="L12" sqref="L12"/>
    </sheetView>
  </sheetViews>
  <sheetFormatPr baseColWidth="10" defaultRowHeight="14.4" x14ac:dyDescent="0.3"/>
  <cols>
    <col min="1" max="1" width="12.6640625" bestFit="1" customWidth="1"/>
    <col min="2" max="2" width="10.6640625" bestFit="1" customWidth="1"/>
    <col min="3" max="3" width="6" bestFit="1" customWidth="1"/>
    <col min="4" max="4" width="8.6640625" bestFit="1" customWidth="1"/>
    <col min="5" max="5" width="10.44140625" customWidth="1"/>
    <col min="6" max="6" width="9.33203125" bestFit="1" customWidth="1"/>
    <col min="7" max="7" width="8.6640625" bestFit="1" customWidth="1"/>
    <col min="8" max="8" width="10.6640625" bestFit="1" customWidth="1"/>
    <col min="9" max="11" width="8.6640625" bestFit="1" customWidth="1"/>
  </cols>
  <sheetData>
    <row r="1" spans="1:11" x14ac:dyDescent="0.3">
      <c r="A1">
        <v>44</v>
      </c>
      <c r="B1" t="s">
        <v>19</v>
      </c>
      <c r="F1" t="s">
        <v>20</v>
      </c>
      <c r="J1" t="s">
        <v>17</v>
      </c>
    </row>
    <row r="2" spans="1:11" x14ac:dyDescent="0.3">
      <c r="B2" s="1" t="s">
        <v>1</v>
      </c>
      <c r="C2" s="1" t="s">
        <v>2</v>
      </c>
      <c r="D2" s="1" t="s">
        <v>0</v>
      </c>
      <c r="E2" s="1" t="s">
        <v>51</v>
      </c>
      <c r="F2" s="1" t="s">
        <v>3</v>
      </c>
      <c r="G2" s="1" t="s">
        <v>0</v>
      </c>
      <c r="H2" s="1" t="s">
        <v>1</v>
      </c>
      <c r="I2" s="1" t="s">
        <v>0</v>
      </c>
      <c r="J2" s="1" t="s">
        <v>3</v>
      </c>
      <c r="K2" s="1" t="s">
        <v>3</v>
      </c>
    </row>
    <row r="3" spans="1:11" x14ac:dyDescent="0.3">
      <c r="B3" s="1">
        <v>8.25</v>
      </c>
      <c r="C3" s="1">
        <v>10.25</v>
      </c>
      <c r="D3" s="1">
        <v>13.5</v>
      </c>
      <c r="E3" s="1">
        <v>14</v>
      </c>
      <c r="F3" s="1">
        <v>8.5</v>
      </c>
      <c r="G3" s="1">
        <v>8.5</v>
      </c>
      <c r="H3" s="1">
        <v>14</v>
      </c>
      <c r="I3" s="1">
        <v>14</v>
      </c>
      <c r="J3" s="1">
        <v>8</v>
      </c>
      <c r="K3" s="1">
        <v>10</v>
      </c>
    </row>
    <row r="4" spans="1:11" x14ac:dyDescent="0.3">
      <c r="B4" s="1">
        <v>9.75</v>
      </c>
      <c r="C4" s="1">
        <v>12.25</v>
      </c>
      <c r="D4" s="1">
        <v>17.5</v>
      </c>
      <c r="E4" s="1">
        <v>16</v>
      </c>
      <c r="F4" s="1">
        <v>11.5</v>
      </c>
      <c r="G4" s="1">
        <v>12.5</v>
      </c>
      <c r="H4" s="1">
        <v>15.5</v>
      </c>
      <c r="I4" s="1">
        <v>18</v>
      </c>
      <c r="J4" s="1">
        <v>10</v>
      </c>
      <c r="K4" s="1">
        <v>12</v>
      </c>
    </row>
    <row r="5" spans="1:11" x14ac:dyDescent="0.3">
      <c r="A5" t="s">
        <v>23</v>
      </c>
      <c r="B5" s="1"/>
      <c r="C5" s="1" t="s">
        <v>16</v>
      </c>
      <c r="D5" s="1" t="s">
        <v>16</v>
      </c>
      <c r="E5" s="1"/>
      <c r="F5" s="1"/>
      <c r="G5" s="1" t="s">
        <v>16</v>
      </c>
      <c r="H5" s="1"/>
      <c r="I5" s="1" t="s">
        <v>16</v>
      </c>
      <c r="J5" s="1"/>
      <c r="K5" s="1"/>
    </row>
    <row r="6" spans="1:11" x14ac:dyDescent="0.3">
      <c r="A6" t="s">
        <v>24</v>
      </c>
      <c r="B6" s="1"/>
      <c r="C6" s="1" t="s">
        <v>16</v>
      </c>
      <c r="D6" s="1" t="s">
        <v>16</v>
      </c>
      <c r="E6" s="1"/>
      <c r="F6" s="1"/>
      <c r="G6" s="1" t="s">
        <v>16</v>
      </c>
      <c r="H6" s="1"/>
      <c r="I6" s="1" t="s">
        <v>16</v>
      </c>
      <c r="J6" s="1"/>
      <c r="K6" s="1"/>
    </row>
    <row r="7" spans="1:11" x14ac:dyDescent="0.3">
      <c r="A7" t="s">
        <v>25</v>
      </c>
      <c r="B7" s="1" t="s">
        <v>16</v>
      </c>
      <c r="C7" s="1" t="s">
        <v>16</v>
      </c>
      <c r="D7" s="1"/>
      <c r="E7" s="1" t="s">
        <v>16</v>
      </c>
      <c r="F7" s="1" t="s">
        <v>16</v>
      </c>
      <c r="G7" s="1"/>
      <c r="H7" s="1" t="s">
        <v>16</v>
      </c>
      <c r="I7" s="1"/>
      <c r="J7" s="1" t="s">
        <v>16</v>
      </c>
      <c r="K7" s="1" t="s">
        <v>16</v>
      </c>
    </row>
    <row r="8" spans="1:11" x14ac:dyDescent="0.3">
      <c r="A8" t="s">
        <v>26</v>
      </c>
      <c r="B8" s="1"/>
      <c r="C8" s="1" t="s">
        <v>16</v>
      </c>
      <c r="D8" s="1" t="s">
        <v>16</v>
      </c>
      <c r="E8" s="1"/>
      <c r="F8" s="1"/>
      <c r="G8" s="1" t="s">
        <v>16</v>
      </c>
      <c r="H8" s="1"/>
      <c r="I8" s="1" t="s">
        <v>16</v>
      </c>
      <c r="J8" s="1"/>
      <c r="K8" s="1"/>
    </row>
    <row r="9" spans="1:11" x14ac:dyDescent="0.3">
      <c r="A9" t="s">
        <v>27</v>
      </c>
      <c r="B9" s="1"/>
      <c r="C9" s="1" t="s">
        <v>16</v>
      </c>
      <c r="D9" s="1" t="s">
        <v>16</v>
      </c>
      <c r="E9" s="1"/>
      <c r="F9" s="1"/>
      <c r="G9" s="1" t="s">
        <v>16</v>
      </c>
      <c r="H9" s="1"/>
      <c r="I9" s="1" t="s">
        <v>16</v>
      </c>
      <c r="J9" s="1"/>
      <c r="K9" s="1"/>
    </row>
    <row r="10" spans="1:11" x14ac:dyDescent="0.3">
      <c r="A10" t="s">
        <v>28</v>
      </c>
      <c r="B10" s="1"/>
      <c r="C10" s="1"/>
      <c r="D10" s="1" t="s">
        <v>16</v>
      </c>
      <c r="E10" s="1"/>
      <c r="F10" s="1" t="s">
        <v>16</v>
      </c>
      <c r="G10" s="1" t="s">
        <v>16</v>
      </c>
      <c r="H10" s="1"/>
      <c r="I10" s="1" t="s">
        <v>16</v>
      </c>
      <c r="J10" s="1" t="s">
        <v>16</v>
      </c>
      <c r="K10" s="1" t="s">
        <v>16</v>
      </c>
    </row>
    <row r="11" spans="1:11" x14ac:dyDescent="0.3">
      <c r="A11" t="s">
        <v>29</v>
      </c>
      <c r="B11" s="1" t="s">
        <v>16</v>
      </c>
      <c r="C11" s="1" t="s">
        <v>16</v>
      </c>
      <c r="D11" s="1"/>
      <c r="E11" s="1" t="s">
        <v>16</v>
      </c>
      <c r="F11" s="1" t="s">
        <v>16</v>
      </c>
      <c r="G11" s="1"/>
      <c r="H11" s="1" t="s">
        <v>16</v>
      </c>
      <c r="I11" s="1"/>
      <c r="J11" s="1" t="s">
        <v>16</v>
      </c>
      <c r="K11" s="1" t="s">
        <v>16</v>
      </c>
    </row>
    <row r="12" spans="1:11" x14ac:dyDescent="0.3">
      <c r="A12" t="s">
        <v>30</v>
      </c>
      <c r="B12" s="1" t="s">
        <v>16</v>
      </c>
      <c r="C12" s="1" t="s">
        <v>16</v>
      </c>
      <c r="D12" s="1"/>
      <c r="E12" s="1" t="s">
        <v>16</v>
      </c>
      <c r="F12" s="1" t="s">
        <v>16</v>
      </c>
      <c r="G12" s="1"/>
      <c r="H12" s="1" t="s">
        <v>16</v>
      </c>
      <c r="I12" s="1"/>
      <c r="J12" s="1" t="s">
        <v>16</v>
      </c>
      <c r="K12" s="1" t="s">
        <v>16</v>
      </c>
    </row>
    <row r="13" spans="1:11" x14ac:dyDescent="0.3">
      <c r="A13" t="s">
        <v>31</v>
      </c>
      <c r="B13" s="1"/>
      <c r="C13" s="1"/>
      <c r="D13" s="1" t="s">
        <v>16</v>
      </c>
      <c r="E13" s="1"/>
      <c r="F13" s="1" t="s">
        <v>16</v>
      </c>
      <c r="G13" s="1" t="s">
        <v>16</v>
      </c>
      <c r="H13" s="1"/>
      <c r="I13" s="1" t="s">
        <v>16</v>
      </c>
      <c r="J13" s="1" t="s">
        <v>16</v>
      </c>
      <c r="K13" s="1" t="s">
        <v>16</v>
      </c>
    </row>
    <row r="14" spans="1:11" x14ac:dyDescent="0.3">
      <c r="A14" t="s">
        <v>32</v>
      </c>
      <c r="B14" s="1" t="s">
        <v>16</v>
      </c>
      <c r="C14" s="1" t="s">
        <v>16</v>
      </c>
      <c r="D14" s="1"/>
      <c r="E14" s="1" t="s">
        <v>16</v>
      </c>
      <c r="F14" s="1" t="s">
        <v>16</v>
      </c>
      <c r="G14" s="1"/>
      <c r="H14" s="1" t="s">
        <v>16</v>
      </c>
      <c r="I14" s="1"/>
      <c r="J14" s="1" t="s">
        <v>16</v>
      </c>
      <c r="K14" s="1" t="s">
        <v>16</v>
      </c>
    </row>
    <row r="15" spans="1:11" x14ac:dyDescent="0.3">
      <c r="A15" t="s">
        <v>33</v>
      </c>
      <c r="B15" s="1"/>
      <c r="C15" s="1" t="s">
        <v>16</v>
      </c>
      <c r="D15" s="1" t="s">
        <v>16</v>
      </c>
      <c r="E15" s="1"/>
      <c r="F15" s="1"/>
      <c r="G15" s="1" t="s">
        <v>16</v>
      </c>
      <c r="H15" s="1"/>
      <c r="I15" s="1" t="s">
        <v>16</v>
      </c>
      <c r="J15" s="1"/>
      <c r="K15" s="1"/>
    </row>
    <row r="16" spans="1:11" x14ac:dyDescent="0.3">
      <c r="A16" t="s">
        <v>34</v>
      </c>
      <c r="B16" s="1"/>
      <c r="C16" s="1" t="s">
        <v>16</v>
      </c>
      <c r="D16" s="1" t="s">
        <v>16</v>
      </c>
      <c r="E16" s="1"/>
      <c r="F16" s="1"/>
      <c r="G16" s="1" t="s">
        <v>16</v>
      </c>
      <c r="H16" s="1"/>
      <c r="I16" s="1" t="s">
        <v>16</v>
      </c>
      <c r="J16" s="1"/>
      <c r="K16" s="1"/>
    </row>
    <row r="17" spans="1:11" x14ac:dyDescent="0.3">
      <c r="A17" t="s">
        <v>35</v>
      </c>
      <c r="B17" s="1"/>
      <c r="C17" s="1" t="s">
        <v>16</v>
      </c>
      <c r="D17" s="1" t="s">
        <v>16</v>
      </c>
      <c r="E17" s="1"/>
      <c r="F17" s="1"/>
      <c r="G17" s="1" t="s">
        <v>16</v>
      </c>
      <c r="H17" s="1"/>
      <c r="I17" s="1" t="s">
        <v>16</v>
      </c>
      <c r="J17" s="1"/>
      <c r="K17" s="1"/>
    </row>
    <row r="18" spans="1:11" x14ac:dyDescent="0.3">
      <c r="A18" t="s">
        <v>36</v>
      </c>
      <c r="B18" s="1" t="s">
        <v>16</v>
      </c>
      <c r="C18" s="1" t="s">
        <v>16</v>
      </c>
      <c r="D18" s="1"/>
      <c r="E18" s="1" t="s">
        <v>16</v>
      </c>
      <c r="F18" s="1" t="s">
        <v>16</v>
      </c>
      <c r="G18" s="1"/>
      <c r="H18" s="1" t="s">
        <v>16</v>
      </c>
      <c r="I18" s="1"/>
      <c r="J18" s="1" t="s">
        <v>16</v>
      </c>
      <c r="K18" s="1" t="s">
        <v>16</v>
      </c>
    </row>
    <row r="19" spans="1:11" x14ac:dyDescent="0.3">
      <c r="A19" t="s">
        <v>37</v>
      </c>
      <c r="B19" s="1" t="s">
        <v>16</v>
      </c>
      <c r="C19" s="1" t="s">
        <v>16</v>
      </c>
      <c r="D19" s="1"/>
      <c r="E19" s="1" t="s">
        <v>16</v>
      </c>
      <c r="F19" s="1" t="s">
        <v>16</v>
      </c>
      <c r="G19" s="1" t="s">
        <v>7</v>
      </c>
      <c r="H19" s="1" t="s">
        <v>16</v>
      </c>
      <c r="I19" s="1" t="s">
        <v>7</v>
      </c>
      <c r="J19" s="1" t="s">
        <v>16</v>
      </c>
      <c r="K19" s="1" t="s">
        <v>16</v>
      </c>
    </row>
    <row r="20" spans="1:11" x14ac:dyDescent="0.3">
      <c r="A20" t="s">
        <v>38</v>
      </c>
      <c r="B20" s="1" t="s">
        <v>16</v>
      </c>
      <c r="C20" s="1" t="s">
        <v>16</v>
      </c>
      <c r="D20" s="1"/>
      <c r="E20" s="1" t="s">
        <v>16</v>
      </c>
      <c r="F20" s="1" t="s">
        <v>16</v>
      </c>
      <c r="G20" s="1"/>
      <c r="H20" s="1" t="s">
        <v>16</v>
      </c>
      <c r="I20" s="1"/>
      <c r="J20" s="1" t="s">
        <v>16</v>
      </c>
      <c r="K20" s="1" t="s">
        <v>16</v>
      </c>
    </row>
    <row r="21" spans="1:11" x14ac:dyDescent="0.3">
      <c r="A21" t="s">
        <v>39</v>
      </c>
      <c r="B21" s="1"/>
      <c r="C21" s="1"/>
      <c r="D21" s="1" t="s">
        <v>16</v>
      </c>
      <c r="E21" s="1"/>
      <c r="F21" s="1" t="s">
        <v>16</v>
      </c>
      <c r="G21" s="1" t="s">
        <v>16</v>
      </c>
      <c r="H21" s="1"/>
      <c r="I21" s="1" t="s">
        <v>16</v>
      </c>
      <c r="J21" s="1" t="s">
        <v>16</v>
      </c>
      <c r="K21" s="1" t="s">
        <v>16</v>
      </c>
    </row>
    <row r="22" spans="1:11" x14ac:dyDescent="0.3">
      <c r="A22" t="s">
        <v>40</v>
      </c>
      <c r="B22" s="1"/>
      <c r="C22" s="1"/>
      <c r="D22" s="1" t="s">
        <v>16</v>
      </c>
      <c r="E22" s="1"/>
      <c r="F22" s="1" t="s">
        <v>16</v>
      </c>
      <c r="G22" s="1" t="s">
        <v>16</v>
      </c>
      <c r="H22" s="1"/>
      <c r="I22" s="1" t="s">
        <v>16</v>
      </c>
      <c r="J22" s="1" t="s">
        <v>16</v>
      </c>
      <c r="K22" s="1" t="s">
        <v>16</v>
      </c>
    </row>
    <row r="23" spans="1:11" x14ac:dyDescent="0.3">
      <c r="A23" t="s">
        <v>41</v>
      </c>
      <c r="B23" s="1"/>
      <c r="C23" s="1"/>
      <c r="D23" s="1" t="s">
        <v>16</v>
      </c>
      <c r="E23" s="1"/>
      <c r="F23" s="1" t="s">
        <v>16</v>
      </c>
      <c r="G23" s="1" t="s">
        <v>16</v>
      </c>
      <c r="H23" s="1"/>
      <c r="I23" s="1" t="s">
        <v>16</v>
      </c>
      <c r="J23" s="1" t="s">
        <v>16</v>
      </c>
      <c r="K23" s="1" t="s">
        <v>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K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4.6640625" bestFit="1" customWidth="1"/>
    <col min="4" max="4" width="6" bestFit="1" customWidth="1"/>
    <col min="5" max="5" width="8.6640625" bestFit="1" customWidth="1"/>
    <col min="6" max="6" width="3.44140625" bestFit="1" customWidth="1"/>
    <col min="7" max="7" width="6" bestFit="1" customWidth="1"/>
    <col min="8" max="8" width="9" bestFit="1" customWidth="1"/>
    <col min="9" max="9" width="4.44140625" bestFit="1" customWidth="1"/>
    <col min="10" max="10" width="6" bestFit="1" customWidth="1"/>
    <col min="11" max="11" width="7.33203125" bestFit="1" customWidth="1"/>
  </cols>
  <sheetData>
    <row r="1" spans="1:11" x14ac:dyDescent="0.3">
      <c r="A1">
        <v>45</v>
      </c>
      <c r="B1" t="s">
        <v>21</v>
      </c>
      <c r="E1" t="s">
        <v>22</v>
      </c>
      <c r="H1" t="s">
        <v>18</v>
      </c>
    </row>
    <row r="2" spans="1:11" x14ac:dyDescent="0.3">
      <c r="B2" s="1" t="s">
        <v>10</v>
      </c>
      <c r="C2" s="1" t="s">
        <v>11</v>
      </c>
      <c r="D2" s="1" t="s">
        <v>12</v>
      </c>
      <c r="E2" s="1" t="s">
        <v>0</v>
      </c>
      <c r="F2" s="1" t="s">
        <v>10</v>
      </c>
      <c r="G2" s="1" t="s">
        <v>12</v>
      </c>
      <c r="H2" s="1" t="s">
        <v>13</v>
      </c>
      <c r="I2" s="1" t="s">
        <v>13</v>
      </c>
      <c r="J2" s="1" t="s">
        <v>11</v>
      </c>
      <c r="K2" s="1" t="s">
        <v>4</v>
      </c>
    </row>
    <row r="3" spans="1:11" x14ac:dyDescent="0.3">
      <c r="B3" s="1">
        <v>9</v>
      </c>
      <c r="C3" s="1">
        <v>14</v>
      </c>
      <c r="D3" s="1">
        <v>17.25</v>
      </c>
      <c r="E3" s="1">
        <v>9.5</v>
      </c>
      <c r="F3" s="1">
        <v>14</v>
      </c>
      <c r="G3" s="1">
        <v>17.25</v>
      </c>
      <c r="H3" s="1">
        <v>8</v>
      </c>
      <c r="I3" s="1">
        <v>10</v>
      </c>
      <c r="J3" s="1">
        <v>13.75</v>
      </c>
      <c r="K3" s="1">
        <v>16.75</v>
      </c>
    </row>
    <row r="4" spans="1:11" x14ac:dyDescent="0.3">
      <c r="B4" s="1">
        <v>12</v>
      </c>
      <c r="C4" s="1">
        <v>17</v>
      </c>
      <c r="D4" s="1">
        <v>19.25</v>
      </c>
      <c r="E4" s="1">
        <v>13.5</v>
      </c>
      <c r="F4" s="1">
        <v>17</v>
      </c>
      <c r="G4" s="1">
        <v>19.25</v>
      </c>
      <c r="H4" s="1">
        <v>10</v>
      </c>
      <c r="I4" s="1">
        <v>12</v>
      </c>
      <c r="J4" s="1">
        <v>16.75</v>
      </c>
      <c r="K4" s="1">
        <v>18.75</v>
      </c>
    </row>
    <row r="5" spans="1:11" x14ac:dyDescent="0.3">
      <c r="A5" t="s">
        <v>23</v>
      </c>
      <c r="B5" s="1"/>
      <c r="C5" s="1"/>
      <c r="D5" s="1"/>
      <c r="E5" s="1" t="s">
        <v>16</v>
      </c>
      <c r="F5" s="1"/>
      <c r="G5" s="1"/>
      <c r="H5" s="1"/>
      <c r="I5" s="1"/>
      <c r="J5" s="1"/>
      <c r="K5" s="1"/>
    </row>
    <row r="6" spans="1:11" x14ac:dyDescent="0.3">
      <c r="A6" t="s">
        <v>24</v>
      </c>
      <c r="B6" s="1"/>
      <c r="C6" s="1"/>
      <c r="D6" s="1"/>
      <c r="E6" s="1" t="s">
        <v>16</v>
      </c>
      <c r="F6" s="1"/>
      <c r="G6" s="1"/>
      <c r="H6" s="1"/>
      <c r="I6" s="1"/>
      <c r="J6" s="1"/>
      <c r="K6" s="1"/>
    </row>
    <row r="7" spans="1:11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t="s">
        <v>26</v>
      </c>
      <c r="B8" s="1"/>
      <c r="C8" s="1"/>
      <c r="D8" s="1"/>
      <c r="E8" s="1" t="s">
        <v>16</v>
      </c>
      <c r="F8" s="1"/>
      <c r="G8" s="1"/>
      <c r="H8" s="1"/>
      <c r="I8" s="1"/>
      <c r="J8" s="1"/>
      <c r="K8" s="1"/>
    </row>
    <row r="9" spans="1:11" x14ac:dyDescent="0.3">
      <c r="A9" t="s">
        <v>27</v>
      </c>
      <c r="B9" s="1"/>
      <c r="C9" s="1"/>
      <c r="D9" s="1"/>
      <c r="E9" s="1" t="s">
        <v>16</v>
      </c>
      <c r="F9" s="1"/>
      <c r="G9" s="1"/>
      <c r="H9" s="1"/>
      <c r="I9" s="1"/>
      <c r="J9" s="1"/>
      <c r="K9" s="1"/>
    </row>
    <row r="10" spans="1:11" x14ac:dyDescent="0.3">
      <c r="A10" t="s">
        <v>28</v>
      </c>
      <c r="B10" s="1"/>
      <c r="C10" s="1"/>
      <c r="D10" s="1"/>
      <c r="E10" s="1" t="s">
        <v>16</v>
      </c>
      <c r="F10" s="1" t="s">
        <v>6</v>
      </c>
      <c r="G10" s="1" t="s">
        <v>6</v>
      </c>
      <c r="H10" s="1"/>
      <c r="I10" s="1"/>
      <c r="J10" s="1"/>
      <c r="K10" s="1"/>
    </row>
    <row r="11" spans="1:11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3">
      <c r="A13" t="s">
        <v>31</v>
      </c>
      <c r="B13" s="1"/>
      <c r="C13" s="1"/>
      <c r="D13" s="1"/>
      <c r="E13" s="1" t="s">
        <v>16</v>
      </c>
      <c r="F13" s="1"/>
      <c r="G13" s="1"/>
      <c r="H13" s="1"/>
      <c r="I13" s="1"/>
      <c r="J13" s="1"/>
      <c r="K13" s="1"/>
    </row>
    <row r="14" spans="1:11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t="s">
        <v>33</v>
      </c>
      <c r="B15" s="1"/>
      <c r="C15" s="1"/>
      <c r="D15" s="1"/>
      <c r="E15" s="1" t="s">
        <v>16</v>
      </c>
      <c r="F15" s="1"/>
      <c r="G15" s="1"/>
      <c r="H15" s="1"/>
      <c r="I15" s="1"/>
      <c r="J15" s="1"/>
      <c r="K15" s="1"/>
    </row>
    <row r="16" spans="1:11" x14ac:dyDescent="0.3">
      <c r="A16" t="s">
        <v>34</v>
      </c>
      <c r="B16" s="1"/>
      <c r="C16" s="1"/>
      <c r="D16" s="1"/>
      <c r="E16" s="1" t="s">
        <v>16</v>
      </c>
      <c r="F16" s="1"/>
      <c r="G16" s="1"/>
      <c r="H16" s="1"/>
      <c r="I16" s="1"/>
      <c r="J16" s="1"/>
      <c r="K16" s="1"/>
    </row>
    <row r="17" spans="1:11" x14ac:dyDescent="0.3">
      <c r="A17" t="s">
        <v>35</v>
      </c>
      <c r="B17" s="1"/>
      <c r="C17" s="1"/>
      <c r="D17" s="1"/>
      <c r="E17" s="1" t="s">
        <v>16</v>
      </c>
      <c r="F17" s="1"/>
      <c r="G17" s="1"/>
      <c r="H17" s="1"/>
      <c r="I17" s="1"/>
      <c r="J17" s="1"/>
      <c r="K17" s="1"/>
    </row>
    <row r="18" spans="1:11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t="s">
        <v>37</v>
      </c>
      <c r="B19" s="1" t="s">
        <v>7</v>
      </c>
      <c r="C19" s="1" t="s">
        <v>7</v>
      </c>
      <c r="D19" s="1" t="s">
        <v>7</v>
      </c>
      <c r="E19" s="1" t="s">
        <v>9</v>
      </c>
      <c r="F19" s="1" t="s">
        <v>9</v>
      </c>
      <c r="G19" s="1" t="s">
        <v>9</v>
      </c>
      <c r="H19" s="1"/>
      <c r="I19" s="1"/>
      <c r="J19" s="1"/>
      <c r="K19" s="1"/>
    </row>
    <row r="20" spans="1:11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t="s">
        <v>39</v>
      </c>
      <c r="B21" s="1"/>
      <c r="C21" s="1"/>
      <c r="D21" s="1"/>
      <c r="E21" s="1" t="s">
        <v>16</v>
      </c>
      <c r="F21" s="1"/>
      <c r="G21" s="1"/>
      <c r="H21" s="1"/>
      <c r="I21" s="1"/>
      <c r="J21" s="1"/>
      <c r="K21" s="1"/>
    </row>
    <row r="22" spans="1:11" x14ac:dyDescent="0.3">
      <c r="A22" t="s">
        <v>40</v>
      </c>
      <c r="B22" s="1"/>
      <c r="C22" s="1"/>
      <c r="D22" s="1"/>
      <c r="E22" s="1" t="s">
        <v>16</v>
      </c>
      <c r="F22" s="1"/>
      <c r="G22" s="1"/>
      <c r="H22" s="1"/>
      <c r="I22" s="1"/>
      <c r="J22" s="1"/>
      <c r="K22" s="1"/>
    </row>
    <row r="23" spans="1:11" x14ac:dyDescent="0.3">
      <c r="A23" t="s">
        <v>41</v>
      </c>
      <c r="B23" s="1"/>
      <c r="C23" s="1"/>
      <c r="D23" s="1"/>
      <c r="E23" s="1" t="s">
        <v>16</v>
      </c>
      <c r="F23" s="1"/>
      <c r="G23" s="1"/>
      <c r="H23" s="1"/>
      <c r="I23" s="1"/>
      <c r="J23" s="1"/>
      <c r="K23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4" width="6" bestFit="1" customWidth="1"/>
    <col min="5" max="5" width="9.6640625" bestFit="1" customWidth="1"/>
    <col min="6" max="6" width="9" bestFit="1" customWidth="1"/>
    <col min="7" max="7" width="8.6640625" bestFit="1" customWidth="1"/>
    <col min="8" max="8" width="5" bestFit="1" customWidth="1"/>
    <col min="9" max="9" width="5.6640625" bestFit="1" customWidth="1"/>
    <col min="10" max="10" width="9.33203125" bestFit="1" customWidth="1"/>
    <col min="11" max="11" width="8.6640625" bestFit="1" customWidth="1"/>
    <col min="12" max="12" width="6" bestFit="1" customWidth="1"/>
    <col min="13" max="13" width="7.5546875" bestFit="1" customWidth="1"/>
  </cols>
  <sheetData>
    <row r="1" spans="1:13" x14ac:dyDescent="0.3">
      <c r="A1">
        <v>46</v>
      </c>
      <c r="B1" t="s">
        <v>21</v>
      </c>
      <c r="E1" t="s">
        <v>22</v>
      </c>
      <c r="F1" t="s">
        <v>18</v>
      </c>
      <c r="I1" t="s">
        <v>19</v>
      </c>
      <c r="J1" t="s">
        <v>20</v>
      </c>
      <c r="M1" t="s">
        <v>17</v>
      </c>
    </row>
    <row r="2" spans="1:13" x14ac:dyDescent="0.3">
      <c r="B2" s="1" t="s">
        <v>10</v>
      </c>
      <c r="C2" s="1" t="s">
        <v>11</v>
      </c>
      <c r="D2" s="1" t="s">
        <v>12</v>
      </c>
      <c r="E2" s="1" t="s">
        <v>5</v>
      </c>
      <c r="F2" s="1" t="s">
        <v>14</v>
      </c>
      <c r="G2" s="1" t="s">
        <v>8</v>
      </c>
      <c r="H2" s="1" t="s">
        <v>11</v>
      </c>
      <c r="I2" s="1" t="s">
        <v>10</v>
      </c>
      <c r="J2" s="1" t="s">
        <v>4</v>
      </c>
      <c r="K2" s="1" t="s">
        <v>8</v>
      </c>
      <c r="L2" s="1" t="s">
        <v>13</v>
      </c>
      <c r="M2" s="1" t="s">
        <v>12</v>
      </c>
    </row>
    <row r="3" spans="1:13" x14ac:dyDescent="0.3">
      <c r="B3" s="1">
        <v>9</v>
      </c>
      <c r="C3" s="1">
        <v>13.75</v>
      </c>
      <c r="D3" s="1">
        <v>17.25</v>
      </c>
      <c r="E3" s="1">
        <v>8</v>
      </c>
      <c r="F3" s="1">
        <v>8.5</v>
      </c>
      <c r="G3" s="1">
        <v>13.25</v>
      </c>
      <c r="H3" s="1">
        <v>15.5</v>
      </c>
      <c r="I3" s="1">
        <v>8.5</v>
      </c>
      <c r="J3" s="1">
        <v>8</v>
      </c>
      <c r="K3" s="1">
        <v>10.25</v>
      </c>
      <c r="L3" s="1">
        <v>13.75</v>
      </c>
      <c r="M3" s="1">
        <v>8</v>
      </c>
    </row>
    <row r="4" spans="1:13" x14ac:dyDescent="0.3">
      <c r="B4" s="1">
        <v>12</v>
      </c>
      <c r="C4" s="1">
        <v>16.75</v>
      </c>
      <c r="D4" s="1">
        <v>19.25</v>
      </c>
      <c r="E4" s="1">
        <v>10</v>
      </c>
      <c r="F4" s="1">
        <v>11.5</v>
      </c>
      <c r="G4" s="1">
        <v>15.25</v>
      </c>
      <c r="H4" s="1">
        <v>18.5</v>
      </c>
      <c r="I4" s="1">
        <v>11.5</v>
      </c>
      <c r="J4" s="1">
        <v>10</v>
      </c>
      <c r="K4" s="1">
        <v>12.25</v>
      </c>
      <c r="L4" s="1">
        <v>17.75</v>
      </c>
      <c r="M4" s="1">
        <v>12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/>
      <c r="C8" s="1"/>
      <c r="D8" s="1"/>
      <c r="E8" s="1" t="s">
        <v>6</v>
      </c>
      <c r="F8" s="1"/>
      <c r="G8" s="1"/>
      <c r="H8" s="1"/>
      <c r="I8" s="1"/>
      <c r="J8" s="1"/>
      <c r="K8" s="1"/>
      <c r="L8" s="1"/>
      <c r="M8" s="1"/>
    </row>
    <row r="9" spans="1:13" x14ac:dyDescent="0.3">
      <c r="A9" t="s">
        <v>27</v>
      </c>
      <c r="B9" s="1" t="s">
        <v>6</v>
      </c>
      <c r="C9" s="1"/>
      <c r="D9" s="1"/>
      <c r="E9" s="1" t="s">
        <v>6</v>
      </c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/>
      <c r="C10" s="1"/>
      <c r="D10" s="1"/>
      <c r="E10" s="1"/>
      <c r="F10" s="1"/>
      <c r="G10" s="1"/>
      <c r="H10" s="1"/>
      <c r="I10" s="1" t="s">
        <v>9</v>
      </c>
      <c r="J10" s="1"/>
      <c r="K10" s="1"/>
      <c r="L10" s="1"/>
      <c r="M10" s="1" t="s">
        <v>6</v>
      </c>
    </row>
    <row r="11" spans="1:13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/>
      <c r="C13" s="1"/>
      <c r="D13" s="1"/>
      <c r="E13" s="1"/>
      <c r="F13" s="1"/>
      <c r="G13" s="1" t="s">
        <v>9</v>
      </c>
      <c r="H13" s="1" t="s">
        <v>9</v>
      </c>
      <c r="I13" s="1"/>
      <c r="J13" s="1"/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 t="s">
        <v>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 t="s">
        <v>9</v>
      </c>
      <c r="L19" s="1" t="s">
        <v>9</v>
      </c>
      <c r="M19" s="1" t="s">
        <v>9</v>
      </c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/>
      <c r="E22" s="1" t="s">
        <v>6</v>
      </c>
      <c r="F22" s="1" t="s">
        <v>6</v>
      </c>
      <c r="G22" s="1"/>
      <c r="H22" s="1"/>
      <c r="I22" s="1"/>
      <c r="J22" s="1"/>
      <c r="K22" s="1" t="s">
        <v>6</v>
      </c>
      <c r="L22" s="1"/>
      <c r="M22" s="1" t="s">
        <v>6</v>
      </c>
    </row>
    <row r="23" spans="1:13" x14ac:dyDescent="0.3">
      <c r="A23" t="s">
        <v>41</v>
      </c>
      <c r="B23" s="1"/>
      <c r="C23" s="1"/>
      <c r="D23" s="1"/>
      <c r="E23" s="1"/>
      <c r="F23" s="1" t="s">
        <v>9</v>
      </c>
      <c r="G23" s="1" t="s">
        <v>9</v>
      </c>
      <c r="H23" s="1" t="s">
        <v>9</v>
      </c>
      <c r="I23" s="1" t="s">
        <v>9</v>
      </c>
      <c r="J23" s="1"/>
      <c r="K23" s="1" t="s">
        <v>9</v>
      </c>
      <c r="L23" s="1" t="s">
        <v>9</v>
      </c>
      <c r="M23" s="1" t="s">
        <v>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Q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6" bestFit="1" customWidth="1"/>
    <col min="4" max="4" width="6.109375" bestFit="1" customWidth="1"/>
    <col min="5" max="5" width="6" bestFit="1" customWidth="1"/>
    <col min="6" max="6" width="9" bestFit="1" customWidth="1"/>
    <col min="7" max="7" width="4.44140625" bestFit="1" customWidth="1"/>
    <col min="8" max="8" width="8.6640625" bestFit="1" customWidth="1"/>
    <col min="9" max="9" width="5" bestFit="1" customWidth="1"/>
    <col min="10" max="10" width="5.6640625" bestFit="1" customWidth="1"/>
    <col min="11" max="11" width="6" bestFit="1" customWidth="1"/>
    <col min="12" max="12" width="9.6640625" bestFit="1" customWidth="1"/>
    <col min="13" max="13" width="9.33203125" bestFit="1" customWidth="1"/>
    <col min="14" max="14" width="6" bestFit="1" customWidth="1"/>
    <col min="15" max="15" width="7.33203125" bestFit="1" customWidth="1"/>
    <col min="16" max="16" width="7.5546875" bestFit="1" customWidth="1"/>
    <col min="17" max="17" width="3.109375" bestFit="1" customWidth="1"/>
  </cols>
  <sheetData>
    <row r="1" spans="1:17" x14ac:dyDescent="0.3">
      <c r="A1">
        <v>49</v>
      </c>
      <c r="B1" t="s">
        <v>21</v>
      </c>
      <c r="D1" t="s">
        <v>22</v>
      </c>
      <c r="F1" t="s">
        <v>18</v>
      </c>
      <c r="J1" t="s">
        <v>19</v>
      </c>
      <c r="M1" t="s">
        <v>20</v>
      </c>
      <c r="P1" t="s">
        <v>17</v>
      </c>
    </row>
    <row r="2" spans="1:17" x14ac:dyDescent="0.3">
      <c r="B2" s="1" t="s">
        <v>11</v>
      </c>
      <c r="C2" s="1" t="s">
        <v>12</v>
      </c>
      <c r="D2" s="1" t="s">
        <v>10</v>
      </c>
      <c r="E2" s="1" t="s">
        <v>13</v>
      </c>
      <c r="F2" s="1" t="s">
        <v>13</v>
      </c>
      <c r="G2" s="1" t="s">
        <v>13</v>
      </c>
      <c r="H2" s="1" t="s">
        <v>8</v>
      </c>
      <c r="I2" s="1" t="s">
        <v>11</v>
      </c>
      <c r="J2" s="1" t="s">
        <v>10</v>
      </c>
      <c r="K2" s="1" t="s">
        <v>11</v>
      </c>
      <c r="L2" s="1" t="s">
        <v>5</v>
      </c>
      <c r="M2" s="1" t="s">
        <v>8</v>
      </c>
      <c r="N2" s="1" t="s">
        <v>11</v>
      </c>
      <c r="O2" s="1" t="s">
        <v>4</v>
      </c>
      <c r="P2" s="1" t="s">
        <v>12</v>
      </c>
      <c r="Q2" s="1" t="s">
        <v>12</v>
      </c>
    </row>
    <row r="3" spans="1:17" x14ac:dyDescent="0.3">
      <c r="B3" s="1">
        <v>14</v>
      </c>
      <c r="C3" s="1">
        <v>17.25</v>
      </c>
      <c r="D3" s="1">
        <v>8.5</v>
      </c>
      <c r="E3" s="1">
        <v>13.75</v>
      </c>
      <c r="F3" s="1">
        <v>8</v>
      </c>
      <c r="G3" s="1">
        <v>10</v>
      </c>
      <c r="H3" s="1">
        <v>13.25</v>
      </c>
      <c r="I3" s="1">
        <v>15.5</v>
      </c>
      <c r="J3" s="1">
        <v>8.5</v>
      </c>
      <c r="K3" s="1">
        <v>10.75</v>
      </c>
      <c r="L3" s="1">
        <v>14</v>
      </c>
      <c r="M3" s="1">
        <v>8</v>
      </c>
      <c r="N3" s="1">
        <v>10.25</v>
      </c>
      <c r="O3" s="1">
        <v>13.5</v>
      </c>
      <c r="P3" s="1">
        <v>8</v>
      </c>
      <c r="Q3" s="1">
        <v>9</v>
      </c>
    </row>
    <row r="4" spans="1:17" x14ac:dyDescent="0.3">
      <c r="B4" s="1">
        <v>17</v>
      </c>
      <c r="C4" s="1">
        <v>19.25</v>
      </c>
      <c r="D4" s="1">
        <v>11.5</v>
      </c>
      <c r="E4" s="1">
        <v>17.75</v>
      </c>
      <c r="F4" s="1">
        <v>10</v>
      </c>
      <c r="G4" s="1">
        <v>12</v>
      </c>
      <c r="H4" s="1">
        <v>15.25</v>
      </c>
      <c r="I4" s="1">
        <v>17.5</v>
      </c>
      <c r="J4" s="1">
        <v>10.5</v>
      </c>
      <c r="K4" s="1">
        <v>12.75</v>
      </c>
      <c r="L4" s="1">
        <v>16</v>
      </c>
      <c r="M4" s="1">
        <v>10</v>
      </c>
      <c r="N4" s="1">
        <v>12.25</v>
      </c>
      <c r="O4" s="1">
        <v>15.5</v>
      </c>
      <c r="P4" s="1">
        <v>9</v>
      </c>
      <c r="Q4" s="1">
        <v>12</v>
      </c>
    </row>
    <row r="5" spans="1:17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3">
      <c r="A9" t="s">
        <v>27</v>
      </c>
      <c r="B9" s="1"/>
      <c r="C9" s="1"/>
      <c r="D9" s="1" t="s">
        <v>6</v>
      </c>
      <c r="E9" s="1"/>
      <c r="F9" s="1"/>
      <c r="G9" s="1"/>
      <c r="H9" s="1"/>
      <c r="I9" s="1"/>
      <c r="J9" s="1" t="s">
        <v>6</v>
      </c>
      <c r="K9" s="1"/>
      <c r="L9" s="1"/>
      <c r="M9" s="1"/>
      <c r="N9" s="1"/>
      <c r="O9" s="1"/>
      <c r="P9" s="1" t="s">
        <v>6</v>
      </c>
      <c r="Q9" s="1" t="s">
        <v>6</v>
      </c>
    </row>
    <row r="10" spans="1:17" x14ac:dyDescent="0.3">
      <c r="A10" t="s">
        <v>28</v>
      </c>
      <c r="B10" s="1"/>
      <c r="C10" s="1"/>
      <c r="D10" s="1" t="s">
        <v>6</v>
      </c>
      <c r="E10" s="1"/>
      <c r="F10" s="1" t="s">
        <v>6</v>
      </c>
      <c r="G10" s="1" t="s">
        <v>6</v>
      </c>
      <c r="H10" s="1" t="s">
        <v>6</v>
      </c>
      <c r="I10" s="1"/>
      <c r="J10" s="1" t="s">
        <v>6</v>
      </c>
      <c r="K10" s="1"/>
      <c r="L10" s="1"/>
      <c r="M10" s="1"/>
      <c r="N10" s="1"/>
      <c r="O10" s="1"/>
      <c r="P10" s="1"/>
      <c r="Q10" s="1"/>
    </row>
    <row r="11" spans="1:17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 t="s">
        <v>7</v>
      </c>
      <c r="Q19" s="1" t="s">
        <v>7</v>
      </c>
    </row>
    <row r="20" spans="1:17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3">
      <c r="A22" t="s">
        <v>40</v>
      </c>
      <c r="B22" s="1"/>
      <c r="C22" s="1"/>
      <c r="D22" s="1" t="s">
        <v>6</v>
      </c>
      <c r="E22" s="1"/>
      <c r="F22" s="1" t="s">
        <v>7</v>
      </c>
      <c r="G22" s="1" t="s">
        <v>7</v>
      </c>
      <c r="H22" s="1" t="s">
        <v>7</v>
      </c>
      <c r="I22" s="1"/>
      <c r="J22" s="1"/>
      <c r="K22" s="1"/>
      <c r="L22" s="1"/>
      <c r="M22" s="1" t="s">
        <v>6</v>
      </c>
      <c r="N22" s="1" t="s">
        <v>6</v>
      </c>
      <c r="O22" s="1"/>
      <c r="P22" s="1" t="s">
        <v>6</v>
      </c>
      <c r="Q22" s="1"/>
    </row>
    <row r="23" spans="1:17" x14ac:dyDescent="0.3">
      <c r="A23" t="s">
        <v>41</v>
      </c>
      <c r="B23" s="1"/>
      <c r="C23" s="1"/>
      <c r="D23" s="1"/>
      <c r="E23" s="1"/>
      <c r="F23" s="1"/>
      <c r="G23" s="1"/>
      <c r="H23" s="1"/>
      <c r="I23" s="1"/>
      <c r="J23" s="1" t="s">
        <v>6</v>
      </c>
      <c r="K23" s="1"/>
      <c r="L23" s="1"/>
      <c r="M23" s="1" t="s">
        <v>6</v>
      </c>
      <c r="N23" s="1" t="s">
        <v>6</v>
      </c>
      <c r="O23" s="1"/>
      <c r="P23" s="1"/>
      <c r="Q23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N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6" bestFit="1" customWidth="1"/>
    <col min="4" max="4" width="9" bestFit="1" customWidth="1"/>
    <col min="5" max="5" width="8.6640625" bestFit="1" customWidth="1"/>
    <col min="6" max="6" width="6" bestFit="1" customWidth="1"/>
    <col min="7" max="7" width="7.33203125" bestFit="1" customWidth="1"/>
    <col min="8" max="8" width="4.6640625" bestFit="1" customWidth="1"/>
    <col min="9" max="9" width="5" bestFit="1" customWidth="1"/>
    <col min="10" max="10" width="6" bestFit="1" customWidth="1"/>
    <col min="11" max="11" width="9.33203125" bestFit="1" customWidth="1"/>
    <col min="12" max="13" width="6" bestFit="1" customWidth="1"/>
    <col min="14" max="14" width="7.5546875" bestFit="1" customWidth="1"/>
  </cols>
  <sheetData>
    <row r="1" spans="1:14" x14ac:dyDescent="0.3">
      <c r="A1">
        <v>50</v>
      </c>
      <c r="B1" t="s">
        <v>21</v>
      </c>
      <c r="D1" t="s">
        <v>18</v>
      </c>
      <c r="G1" t="s">
        <v>19</v>
      </c>
      <c r="K1" t="s">
        <v>20</v>
      </c>
      <c r="N1" t="s">
        <v>17</v>
      </c>
    </row>
    <row r="2" spans="1:14" x14ac:dyDescent="0.3">
      <c r="B2" s="1" t="s">
        <v>10</v>
      </c>
      <c r="C2" s="1" t="s">
        <v>12</v>
      </c>
      <c r="D2" s="1" t="s">
        <v>14</v>
      </c>
      <c r="E2" s="1" t="s">
        <v>8</v>
      </c>
      <c r="F2" s="1" t="s">
        <v>11</v>
      </c>
      <c r="G2" s="1" t="s">
        <v>4</v>
      </c>
      <c r="H2" s="1" t="s">
        <v>11</v>
      </c>
      <c r="I2" s="1" t="s">
        <v>10</v>
      </c>
      <c r="J2" s="1" t="s">
        <v>11</v>
      </c>
      <c r="K2" s="1" t="s">
        <v>8</v>
      </c>
      <c r="L2" s="1" t="s">
        <v>13</v>
      </c>
      <c r="M2" s="1" t="s">
        <v>13</v>
      </c>
      <c r="N2" s="1" t="s">
        <v>12</v>
      </c>
    </row>
    <row r="3" spans="1:14" x14ac:dyDescent="0.3">
      <c r="B3" s="1">
        <v>14</v>
      </c>
      <c r="C3" s="1">
        <v>17.25</v>
      </c>
      <c r="D3" s="1">
        <v>8.5</v>
      </c>
      <c r="E3" s="1">
        <v>13</v>
      </c>
      <c r="F3" s="1">
        <v>15.25</v>
      </c>
      <c r="G3" s="1">
        <v>8</v>
      </c>
      <c r="H3" s="1">
        <v>10</v>
      </c>
      <c r="I3" s="1">
        <v>13.5</v>
      </c>
      <c r="J3" s="1">
        <v>16.75</v>
      </c>
      <c r="K3" s="1">
        <v>8</v>
      </c>
      <c r="L3" s="1">
        <v>10.25</v>
      </c>
      <c r="M3" s="1">
        <v>13.75</v>
      </c>
      <c r="N3" s="1">
        <v>8</v>
      </c>
    </row>
    <row r="4" spans="1:14" x14ac:dyDescent="0.3">
      <c r="B4" s="1">
        <v>17</v>
      </c>
      <c r="C4" s="1">
        <v>19.25</v>
      </c>
      <c r="D4" s="1">
        <v>11.5</v>
      </c>
      <c r="E4" s="1">
        <v>15</v>
      </c>
      <c r="F4" s="1">
        <v>17.25</v>
      </c>
      <c r="G4" s="1">
        <v>10</v>
      </c>
      <c r="H4" s="1">
        <v>12</v>
      </c>
      <c r="I4" s="1">
        <v>16.5</v>
      </c>
      <c r="J4" s="1">
        <v>18.75</v>
      </c>
      <c r="K4" s="1">
        <v>10</v>
      </c>
      <c r="L4" s="1">
        <v>12.25</v>
      </c>
      <c r="M4" s="1">
        <v>17.75</v>
      </c>
      <c r="N4" s="1">
        <v>12</v>
      </c>
    </row>
    <row r="5" spans="1:14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t="s">
        <v>28</v>
      </c>
      <c r="B10" s="1" t="s">
        <v>6</v>
      </c>
      <c r="C10" s="1" t="s">
        <v>6</v>
      </c>
      <c r="D10" s="1"/>
      <c r="E10" s="1"/>
      <c r="F10" s="1"/>
      <c r="G10" s="1"/>
      <c r="H10" s="1" t="s">
        <v>6</v>
      </c>
      <c r="I10" s="1"/>
      <c r="J10" s="1"/>
      <c r="K10" s="1" t="s">
        <v>6</v>
      </c>
      <c r="L10" s="1" t="s">
        <v>6</v>
      </c>
      <c r="M10" s="1"/>
      <c r="N10" s="1"/>
    </row>
    <row r="11" spans="1:14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t="s">
        <v>31</v>
      </c>
      <c r="B13" s="1"/>
      <c r="C13" s="1"/>
      <c r="D13" s="1" t="s">
        <v>6</v>
      </c>
      <c r="E13" s="1"/>
      <c r="F13" s="1"/>
      <c r="G13" s="1"/>
      <c r="H13" s="1"/>
      <c r="I13" s="1" t="s">
        <v>6</v>
      </c>
      <c r="J13" s="1" t="s">
        <v>6</v>
      </c>
      <c r="K13" s="1" t="s">
        <v>6</v>
      </c>
      <c r="L13" s="1"/>
      <c r="M13" s="1" t="s">
        <v>6</v>
      </c>
      <c r="N13" s="1" t="s">
        <v>6</v>
      </c>
    </row>
    <row r="14" spans="1:14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 t="s">
        <v>7</v>
      </c>
      <c r="L14" s="1" t="s">
        <v>7</v>
      </c>
      <c r="M14" s="1" t="s">
        <v>7</v>
      </c>
      <c r="N14" s="1"/>
    </row>
    <row r="15" spans="1:14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 t="s">
        <v>6</v>
      </c>
      <c r="L16" s="1"/>
      <c r="M16" s="1"/>
      <c r="N16" s="1"/>
    </row>
    <row r="17" spans="1:14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 t="s">
        <v>7</v>
      </c>
      <c r="L18" s="1" t="s">
        <v>7</v>
      </c>
      <c r="M18" s="1" t="s">
        <v>7</v>
      </c>
      <c r="N18" s="1"/>
    </row>
    <row r="19" spans="1:14" x14ac:dyDescent="0.3">
      <c r="A19" t="s">
        <v>37</v>
      </c>
      <c r="B19" s="1" t="s">
        <v>7</v>
      </c>
      <c r="C19" s="1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 t="s">
        <v>7</v>
      </c>
    </row>
    <row r="20" spans="1:14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t="s">
        <v>39</v>
      </c>
      <c r="B21" s="1"/>
      <c r="C21" s="1"/>
      <c r="D21" s="1" t="s">
        <v>6</v>
      </c>
      <c r="E21" s="1"/>
      <c r="F21" s="1"/>
      <c r="G21" s="1"/>
      <c r="H21" s="1"/>
      <c r="I21" s="1"/>
      <c r="J21" s="1"/>
      <c r="K21" s="1" t="s">
        <v>6</v>
      </c>
      <c r="L21" s="1" t="s">
        <v>6</v>
      </c>
      <c r="M21" s="1" t="s">
        <v>6</v>
      </c>
      <c r="N21" s="1"/>
    </row>
    <row r="22" spans="1:14" x14ac:dyDescent="0.3">
      <c r="A22" t="s">
        <v>40</v>
      </c>
      <c r="B22" s="1"/>
      <c r="C22" s="1"/>
      <c r="D22" s="1"/>
      <c r="E22" s="1"/>
      <c r="F22" s="1"/>
      <c r="G22" s="1"/>
      <c r="H22" s="1"/>
      <c r="I22" s="1"/>
      <c r="J22" s="1"/>
      <c r="K22" s="1" t="s">
        <v>6</v>
      </c>
      <c r="L22" s="1" t="s">
        <v>6</v>
      </c>
      <c r="M22" s="1"/>
      <c r="N22" s="1" t="s">
        <v>6</v>
      </c>
    </row>
    <row r="23" spans="1:14" x14ac:dyDescent="0.3">
      <c r="A23" t="s">
        <v>41</v>
      </c>
      <c r="B23" s="1"/>
      <c r="C23" s="1"/>
      <c r="D23" s="1" t="s">
        <v>6</v>
      </c>
      <c r="E23" s="1"/>
      <c r="F23" s="1"/>
      <c r="G23" s="1"/>
      <c r="H23" s="1"/>
      <c r="I23" s="1"/>
      <c r="J23" s="1"/>
      <c r="K23" s="1" t="s">
        <v>6</v>
      </c>
      <c r="L23" s="1"/>
      <c r="M23" s="1" t="s">
        <v>6</v>
      </c>
      <c r="N23" s="1" t="s">
        <v>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N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6640625" bestFit="1" customWidth="1"/>
    <col min="3" max="3" width="4.6640625" bestFit="1" customWidth="1"/>
    <col min="4" max="4" width="7.33203125" bestFit="1" customWidth="1"/>
    <col min="5" max="5" width="9" bestFit="1" customWidth="1"/>
    <col min="6" max="6" width="6.44140625" bestFit="1" customWidth="1"/>
    <col min="7" max="7" width="8.6640625" bestFit="1" customWidth="1"/>
    <col min="8" max="8" width="6" bestFit="1" customWidth="1"/>
    <col min="9" max="9" width="5.6640625" bestFit="1" customWidth="1"/>
    <col min="10" max="10" width="5" bestFit="1" customWidth="1"/>
    <col min="11" max="11" width="9.33203125" bestFit="1" customWidth="1"/>
    <col min="12" max="12" width="6" bestFit="1" customWidth="1"/>
    <col min="13" max="13" width="3.109375" bestFit="1" customWidth="1"/>
    <col min="14" max="14" width="7.5546875" bestFit="1" customWidth="1"/>
  </cols>
  <sheetData>
    <row r="1" spans="1:14" x14ac:dyDescent="0.3">
      <c r="A1">
        <v>1</v>
      </c>
      <c r="B1" t="s">
        <v>22</v>
      </c>
      <c r="E1" t="s">
        <v>18</v>
      </c>
      <c r="I1" t="s">
        <v>19</v>
      </c>
      <c r="K1" t="s">
        <v>20</v>
      </c>
      <c r="N1" t="s">
        <v>17</v>
      </c>
    </row>
    <row r="2" spans="1:14" x14ac:dyDescent="0.3">
      <c r="B2" s="1" t="s">
        <v>5</v>
      </c>
      <c r="C2" s="1" t="s">
        <v>11</v>
      </c>
      <c r="D2" s="1" t="s">
        <v>4</v>
      </c>
      <c r="E2" s="1" t="s">
        <v>14</v>
      </c>
      <c r="F2" s="1" t="s">
        <v>14</v>
      </c>
      <c r="G2" s="1" t="s">
        <v>8</v>
      </c>
      <c r="H2" s="1" t="s">
        <v>11</v>
      </c>
      <c r="I2" s="1" t="s">
        <v>10</v>
      </c>
      <c r="J2" s="1" t="s">
        <v>12</v>
      </c>
      <c r="K2" s="1" t="s">
        <v>8</v>
      </c>
      <c r="L2" s="1" t="s">
        <v>13</v>
      </c>
      <c r="M2" s="1" t="s">
        <v>12</v>
      </c>
      <c r="N2" s="1" t="s">
        <v>13</v>
      </c>
    </row>
    <row r="3" spans="1:14" x14ac:dyDescent="0.3">
      <c r="B3" s="1">
        <v>8</v>
      </c>
      <c r="C3" s="1">
        <v>14</v>
      </c>
      <c r="D3" s="1">
        <v>17.25</v>
      </c>
      <c r="E3" s="1">
        <v>8.5</v>
      </c>
      <c r="F3" s="1">
        <v>10.5</v>
      </c>
      <c r="G3" s="1">
        <v>13</v>
      </c>
      <c r="H3" s="1">
        <v>15.25</v>
      </c>
      <c r="I3" s="1">
        <v>8.5</v>
      </c>
      <c r="J3" s="1">
        <v>13.5</v>
      </c>
      <c r="K3" s="1">
        <v>8</v>
      </c>
      <c r="L3" s="1">
        <v>13.75</v>
      </c>
      <c r="M3" s="1">
        <v>17</v>
      </c>
      <c r="N3" s="1">
        <v>8</v>
      </c>
    </row>
    <row r="4" spans="1:14" x14ac:dyDescent="0.3">
      <c r="B4" s="1">
        <v>10</v>
      </c>
      <c r="C4" s="1">
        <v>17</v>
      </c>
      <c r="D4" s="1">
        <v>19.25</v>
      </c>
      <c r="E4" s="1">
        <v>10.5</v>
      </c>
      <c r="F4" s="1">
        <v>11.5</v>
      </c>
      <c r="G4" s="1">
        <v>15</v>
      </c>
      <c r="H4" s="1">
        <v>17.25</v>
      </c>
      <c r="I4" s="1">
        <v>11.5</v>
      </c>
      <c r="J4" s="1">
        <v>16.5</v>
      </c>
      <c r="K4" s="1">
        <v>10</v>
      </c>
      <c r="L4" s="1">
        <v>15.25</v>
      </c>
      <c r="M4" s="1">
        <v>19</v>
      </c>
      <c r="N4" s="1">
        <v>12</v>
      </c>
    </row>
    <row r="5" spans="1:14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 t="s">
        <v>6</v>
      </c>
    </row>
    <row r="7" spans="1:14" x14ac:dyDescent="0.3">
      <c r="A7" t="s">
        <v>25</v>
      </c>
      <c r="B7" s="1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t="s">
        <v>28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 t="s">
        <v>6</v>
      </c>
    </row>
    <row r="11" spans="1:14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6</v>
      </c>
    </row>
    <row r="12" spans="1:14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t="s">
        <v>37</v>
      </c>
      <c r="B19" s="1" t="s">
        <v>7</v>
      </c>
      <c r="C19" s="1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t="s">
        <v>38</v>
      </c>
      <c r="B20" s="1" t="s">
        <v>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t="s">
        <v>40</v>
      </c>
      <c r="B22" s="1" t="s">
        <v>6</v>
      </c>
      <c r="C22" s="1"/>
      <c r="D22" s="1"/>
      <c r="E22" s="1" t="s">
        <v>6</v>
      </c>
      <c r="F22" s="1" t="s">
        <v>6</v>
      </c>
      <c r="G22" s="1"/>
      <c r="H22" s="1"/>
      <c r="I22" s="1"/>
      <c r="J22" s="1"/>
      <c r="K22" s="1"/>
      <c r="L22" s="1"/>
      <c r="M22" s="1"/>
      <c r="N22" s="1"/>
    </row>
    <row r="23" spans="1:14" x14ac:dyDescent="0.3">
      <c r="A23" t="s">
        <v>41</v>
      </c>
      <c r="B23" s="1" t="s">
        <v>6</v>
      </c>
      <c r="C23" s="1"/>
      <c r="D23" s="1"/>
      <c r="E23" s="1" t="s">
        <v>6</v>
      </c>
      <c r="F23" s="1"/>
      <c r="G23" s="1"/>
      <c r="H23" s="1"/>
      <c r="I23" s="1" t="s">
        <v>6</v>
      </c>
      <c r="J23" s="1"/>
      <c r="K23" s="1"/>
      <c r="L23" s="1"/>
      <c r="M23" s="1"/>
      <c r="N23" s="1" t="s">
        <v>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R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4.6640625" bestFit="1" customWidth="1"/>
    <col min="4" max="4" width="9.6640625" bestFit="1" customWidth="1"/>
    <col min="5" max="5" width="6" bestFit="1" customWidth="1"/>
    <col min="6" max="6" width="5" bestFit="1" customWidth="1"/>
    <col min="7" max="7" width="7.33203125" bestFit="1" customWidth="1"/>
    <col min="8" max="8" width="9" bestFit="1" customWidth="1"/>
    <col min="9" max="9" width="8.6640625" bestFit="1" customWidth="1"/>
    <col min="10" max="10" width="5" bestFit="1" customWidth="1"/>
    <col min="11" max="11" width="5.6640625" bestFit="1" customWidth="1"/>
    <col min="12" max="12" width="5" bestFit="1" customWidth="1"/>
    <col min="13" max="13" width="3.109375" bestFit="1" customWidth="1"/>
    <col min="14" max="14" width="5" bestFit="1" customWidth="1"/>
    <col min="15" max="15" width="9.33203125" bestFit="1" customWidth="1"/>
    <col min="16" max="16" width="6" bestFit="1" customWidth="1"/>
    <col min="17" max="17" width="7.5546875" bestFit="1" customWidth="1"/>
    <col min="18" max="18" width="6" bestFit="1" customWidth="1"/>
  </cols>
  <sheetData>
    <row r="1" spans="1:18" x14ac:dyDescent="0.3">
      <c r="A1">
        <v>2</v>
      </c>
      <c r="B1" t="s">
        <v>21</v>
      </c>
      <c r="D1" t="s">
        <v>22</v>
      </c>
      <c r="H1" t="s">
        <v>18</v>
      </c>
      <c r="K1" t="s">
        <v>19</v>
      </c>
      <c r="O1" t="s">
        <v>20</v>
      </c>
      <c r="Q1" t="s">
        <v>17</v>
      </c>
    </row>
    <row r="2" spans="1:18" x14ac:dyDescent="0.3">
      <c r="B2" s="1" t="s">
        <v>13</v>
      </c>
      <c r="C2" s="1" t="s">
        <v>11</v>
      </c>
      <c r="D2" s="1" t="s">
        <v>5</v>
      </c>
      <c r="E2" s="1" t="s">
        <v>11</v>
      </c>
      <c r="F2" s="1" t="s">
        <v>12</v>
      </c>
      <c r="G2" s="1" t="s">
        <v>4</v>
      </c>
      <c r="H2" s="1" t="s">
        <v>13</v>
      </c>
      <c r="I2" s="1" t="s">
        <v>8</v>
      </c>
      <c r="J2" s="1" t="s">
        <v>13</v>
      </c>
      <c r="K2" s="1" t="s">
        <v>10</v>
      </c>
      <c r="L2" s="1" t="s">
        <v>10</v>
      </c>
      <c r="M2" s="1" t="s">
        <v>12</v>
      </c>
      <c r="N2" s="1" t="s">
        <v>13</v>
      </c>
      <c r="O2" s="1" t="s">
        <v>8</v>
      </c>
      <c r="P2" s="1" t="s">
        <v>13</v>
      </c>
      <c r="Q2" s="1" t="s">
        <v>10</v>
      </c>
      <c r="R2" s="1" t="s">
        <v>10</v>
      </c>
    </row>
    <row r="3" spans="1:18" x14ac:dyDescent="0.3">
      <c r="B3" s="1">
        <v>10</v>
      </c>
      <c r="C3" s="1">
        <v>14</v>
      </c>
      <c r="D3" s="1">
        <v>8</v>
      </c>
      <c r="E3" s="1">
        <v>10.25</v>
      </c>
      <c r="F3" s="1">
        <v>13.5</v>
      </c>
      <c r="G3" s="1">
        <v>16.75</v>
      </c>
      <c r="H3" s="1">
        <v>10.5</v>
      </c>
      <c r="I3" s="1">
        <v>15.25</v>
      </c>
      <c r="J3" s="1">
        <v>17.5</v>
      </c>
      <c r="K3" s="1">
        <v>9</v>
      </c>
      <c r="L3" s="1">
        <v>10.5</v>
      </c>
      <c r="M3" s="1">
        <v>14</v>
      </c>
      <c r="N3" s="1">
        <v>17.5</v>
      </c>
      <c r="O3" s="1">
        <v>8</v>
      </c>
      <c r="P3" s="1">
        <v>10.25</v>
      </c>
      <c r="Q3" s="1">
        <v>8.25</v>
      </c>
      <c r="R3" s="1">
        <v>10.75</v>
      </c>
    </row>
    <row r="4" spans="1:18" x14ac:dyDescent="0.3">
      <c r="B4" s="1">
        <v>12</v>
      </c>
      <c r="C4" s="1">
        <v>17</v>
      </c>
      <c r="D4" s="1">
        <v>10</v>
      </c>
      <c r="E4" s="1">
        <v>12.25</v>
      </c>
      <c r="F4" s="1">
        <v>16.5</v>
      </c>
      <c r="G4" s="1">
        <v>18.75</v>
      </c>
      <c r="H4" s="1">
        <v>12.5</v>
      </c>
      <c r="I4" s="1">
        <v>17.25</v>
      </c>
      <c r="J4" s="1">
        <v>19.5</v>
      </c>
      <c r="K4" s="1">
        <v>10.5</v>
      </c>
      <c r="L4" s="1">
        <v>12</v>
      </c>
      <c r="M4" s="1">
        <v>17</v>
      </c>
      <c r="N4" s="1">
        <v>19.5</v>
      </c>
      <c r="O4" s="1">
        <v>10</v>
      </c>
      <c r="P4" s="1">
        <v>12.25</v>
      </c>
      <c r="Q4" s="1">
        <v>10.75</v>
      </c>
      <c r="R4" s="1">
        <v>11.75</v>
      </c>
    </row>
    <row r="5" spans="1:18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">
      <c r="A10" t="s">
        <v>28</v>
      </c>
      <c r="B10" s="1"/>
      <c r="C10" s="1"/>
      <c r="D10" s="1" t="s">
        <v>6</v>
      </c>
      <c r="E10" s="1" t="s">
        <v>6</v>
      </c>
      <c r="F10" s="1"/>
      <c r="G10" s="1"/>
      <c r="H10" s="1"/>
      <c r="I10" s="1"/>
      <c r="J10" s="1" t="s">
        <v>6</v>
      </c>
      <c r="K10" s="1" t="s">
        <v>6</v>
      </c>
      <c r="L10" s="1" t="s">
        <v>6</v>
      </c>
      <c r="M10" s="1"/>
      <c r="N10" s="1"/>
      <c r="O10" s="1"/>
      <c r="P10" s="1"/>
      <c r="Q10" s="1" t="s">
        <v>6</v>
      </c>
      <c r="R10" s="1" t="s">
        <v>6</v>
      </c>
    </row>
    <row r="11" spans="1:18" x14ac:dyDescent="0.3">
      <c r="A11" t="s">
        <v>29</v>
      </c>
      <c r="B11" s="1"/>
      <c r="C11" s="1"/>
      <c r="D11" s="1" t="s">
        <v>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">
      <c r="A13" t="s">
        <v>31</v>
      </c>
      <c r="B13" s="1"/>
      <c r="C13" s="1"/>
      <c r="D13" s="1" t="s">
        <v>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t="s">
        <v>34</v>
      </c>
      <c r="B16" s="1"/>
      <c r="C16" s="1"/>
      <c r="D16" s="1" t="s">
        <v>9</v>
      </c>
      <c r="E16" s="1" t="s">
        <v>9</v>
      </c>
      <c r="F16" s="1"/>
      <c r="G16" s="1"/>
      <c r="H16" s="1" t="s">
        <v>9</v>
      </c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3">
      <c r="A19" t="s">
        <v>37</v>
      </c>
      <c r="B19" s="1"/>
      <c r="C19" s="1"/>
      <c r="D19" s="1"/>
      <c r="E19" s="1"/>
      <c r="F19" s="1"/>
      <c r="G19" s="1"/>
      <c r="H19" s="1" t="s">
        <v>7</v>
      </c>
      <c r="I19" s="1"/>
      <c r="J19" s="1" t="s">
        <v>7</v>
      </c>
      <c r="K19" s="1" t="s">
        <v>7</v>
      </c>
      <c r="L19" s="1" t="s">
        <v>7</v>
      </c>
      <c r="M19" s="1" t="s">
        <v>7</v>
      </c>
      <c r="N19" s="1" t="s">
        <v>7</v>
      </c>
      <c r="O19" s="1"/>
      <c r="P19" s="1" t="s">
        <v>7</v>
      </c>
      <c r="Q19" s="1" t="s">
        <v>7</v>
      </c>
      <c r="R19" s="1" t="s">
        <v>7</v>
      </c>
    </row>
    <row r="20" spans="1:18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 t="s">
        <v>7</v>
      </c>
      <c r="K20" s="1"/>
      <c r="L20" s="1"/>
      <c r="M20" s="1"/>
      <c r="N20" s="1"/>
      <c r="O20" s="1"/>
      <c r="P20" s="1"/>
      <c r="Q20" s="1"/>
      <c r="R20" s="1"/>
    </row>
    <row r="21" spans="1:18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 t="s">
        <v>6</v>
      </c>
      <c r="R21" s="1" t="s">
        <v>6</v>
      </c>
    </row>
    <row r="22" spans="1:18" x14ac:dyDescent="0.3">
      <c r="A22" t="s">
        <v>40</v>
      </c>
      <c r="B22" s="1"/>
      <c r="C22" s="1"/>
      <c r="D22" s="1"/>
      <c r="E22" s="1"/>
      <c r="F22" s="1"/>
      <c r="G22" s="1"/>
      <c r="H22" s="1" t="s">
        <v>6</v>
      </c>
      <c r="I22" s="1"/>
      <c r="J22" s="1"/>
      <c r="K22" s="1"/>
      <c r="L22" s="1"/>
      <c r="M22" s="1"/>
      <c r="N22" s="1"/>
      <c r="O22" s="1"/>
      <c r="P22" s="1"/>
      <c r="Q22" s="1" t="s">
        <v>6</v>
      </c>
      <c r="R22" s="1" t="s">
        <v>6</v>
      </c>
    </row>
    <row r="23" spans="1:18" x14ac:dyDescent="0.3">
      <c r="A23" t="s">
        <v>41</v>
      </c>
      <c r="B23" s="1"/>
      <c r="C23" s="1"/>
      <c r="D23" s="1" t="s">
        <v>6</v>
      </c>
      <c r="E23" s="1"/>
      <c r="F23" s="1"/>
      <c r="G23" s="1"/>
      <c r="H23" s="1"/>
      <c r="I23" s="1"/>
      <c r="J23" s="1"/>
      <c r="K23" s="1" t="s">
        <v>6</v>
      </c>
      <c r="L23" s="1" t="s">
        <v>6</v>
      </c>
      <c r="M23" s="1"/>
      <c r="N23" s="1"/>
      <c r="O23" s="1"/>
      <c r="P23" s="1"/>
      <c r="Q23" s="1" t="s">
        <v>6</v>
      </c>
      <c r="R2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R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4.44140625" bestFit="1" customWidth="1"/>
    <col min="4" max="4" width="5" bestFit="1" customWidth="1"/>
    <col min="5" max="5" width="6.109375" bestFit="1" customWidth="1"/>
    <col min="6" max="6" width="5" bestFit="1" customWidth="1"/>
    <col min="7" max="7" width="7.33203125" bestFit="1" customWidth="1"/>
    <col min="8" max="8" width="9" bestFit="1" customWidth="1"/>
    <col min="9" max="9" width="4.6640625" bestFit="1" customWidth="1"/>
    <col min="10" max="10" width="5" bestFit="1" customWidth="1"/>
    <col min="11" max="11" width="5.6640625" bestFit="1" customWidth="1"/>
    <col min="12" max="12" width="5" bestFit="1" customWidth="1"/>
    <col min="13" max="13" width="3.109375" bestFit="1" customWidth="1"/>
    <col min="14" max="14" width="5" bestFit="1" customWidth="1"/>
    <col min="15" max="15" width="9.33203125" bestFit="1" customWidth="1"/>
    <col min="16" max="16" width="5" bestFit="1" customWidth="1"/>
    <col min="17" max="17" width="7.5546875" bestFit="1" customWidth="1"/>
    <col min="18" max="18" width="3.44140625" bestFit="1" customWidth="1"/>
  </cols>
  <sheetData>
    <row r="1" spans="1:18" x14ac:dyDescent="0.3">
      <c r="A1">
        <v>5</v>
      </c>
      <c r="B1" t="s">
        <v>21</v>
      </c>
      <c r="E1" t="s">
        <v>22</v>
      </c>
      <c r="H1" t="s">
        <v>18</v>
      </c>
      <c r="K1" t="s">
        <v>19</v>
      </c>
      <c r="O1" t="s">
        <v>20</v>
      </c>
      <c r="Q1" t="s">
        <v>17</v>
      </c>
    </row>
    <row r="2" spans="1:18" x14ac:dyDescent="0.3">
      <c r="B2" s="1" t="s">
        <v>13</v>
      </c>
      <c r="C2" s="1" t="s">
        <v>13</v>
      </c>
      <c r="D2" s="1" t="s">
        <v>12</v>
      </c>
      <c r="E2" s="1" t="s">
        <v>11</v>
      </c>
      <c r="F2" s="1" t="s">
        <v>12</v>
      </c>
      <c r="G2" s="1" t="s">
        <v>4</v>
      </c>
      <c r="H2" s="1" t="s">
        <v>14</v>
      </c>
      <c r="I2" s="1" t="s">
        <v>11</v>
      </c>
      <c r="J2" s="1" t="s">
        <v>13</v>
      </c>
      <c r="K2" s="1" t="s">
        <v>10</v>
      </c>
      <c r="L2" s="1" t="s">
        <v>10</v>
      </c>
      <c r="M2" s="1" t="s">
        <v>12</v>
      </c>
      <c r="N2" s="1" t="s">
        <v>13</v>
      </c>
      <c r="O2" s="1" t="s">
        <v>8</v>
      </c>
      <c r="P2" s="1" t="s">
        <v>11</v>
      </c>
      <c r="Q2" s="1" t="s">
        <v>10</v>
      </c>
      <c r="R2" s="1" t="s">
        <v>10</v>
      </c>
    </row>
    <row r="3" spans="1:18" x14ac:dyDescent="0.3">
      <c r="B3" s="1">
        <v>8</v>
      </c>
      <c r="C3" s="1">
        <v>10</v>
      </c>
      <c r="D3" s="1">
        <v>13.5</v>
      </c>
      <c r="E3" s="1">
        <v>10.25</v>
      </c>
      <c r="F3" s="1">
        <v>13.5</v>
      </c>
      <c r="G3" s="1">
        <v>17</v>
      </c>
      <c r="H3" s="1">
        <v>8.5</v>
      </c>
      <c r="I3" s="1">
        <v>14</v>
      </c>
      <c r="J3" s="1">
        <v>17.5</v>
      </c>
      <c r="K3" s="1">
        <v>9</v>
      </c>
      <c r="L3" s="1">
        <v>10.5</v>
      </c>
      <c r="M3" s="1">
        <v>14</v>
      </c>
      <c r="N3" s="1">
        <v>17.5</v>
      </c>
      <c r="O3" s="1">
        <v>8</v>
      </c>
      <c r="P3" s="1">
        <v>13.5</v>
      </c>
      <c r="Q3" s="1">
        <v>8</v>
      </c>
      <c r="R3" s="1">
        <v>9</v>
      </c>
    </row>
    <row r="4" spans="1:18" x14ac:dyDescent="0.3">
      <c r="B4" s="1">
        <v>10</v>
      </c>
      <c r="C4" s="1">
        <v>12</v>
      </c>
      <c r="D4" s="1">
        <v>16.5</v>
      </c>
      <c r="E4" s="1">
        <v>12.25</v>
      </c>
      <c r="F4" s="1">
        <v>16.5</v>
      </c>
      <c r="G4" s="1">
        <v>19</v>
      </c>
      <c r="H4" s="1">
        <v>11.5</v>
      </c>
      <c r="I4" s="1">
        <v>16</v>
      </c>
      <c r="J4" s="1">
        <v>19.5</v>
      </c>
      <c r="K4" s="1">
        <v>10.5</v>
      </c>
      <c r="L4" s="1">
        <v>12</v>
      </c>
      <c r="M4" s="1">
        <v>17</v>
      </c>
      <c r="N4" s="1">
        <v>19.5</v>
      </c>
      <c r="O4" s="1">
        <v>10</v>
      </c>
      <c r="P4" s="1">
        <v>15.5</v>
      </c>
      <c r="Q4" s="1">
        <v>9</v>
      </c>
      <c r="R4" s="1">
        <v>12</v>
      </c>
    </row>
    <row r="5" spans="1:18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24</v>
      </c>
      <c r="B6" s="1" t="s">
        <v>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">
      <c r="A10" t="s">
        <v>28</v>
      </c>
      <c r="B10" s="1"/>
      <c r="C10" s="1"/>
      <c r="D10" s="1"/>
      <c r="E10" s="1" t="s">
        <v>6</v>
      </c>
      <c r="F10" s="1" t="s">
        <v>6</v>
      </c>
      <c r="G10" s="1"/>
      <c r="H10" s="1" t="s">
        <v>6</v>
      </c>
      <c r="I10" s="1"/>
      <c r="J10" s="1"/>
      <c r="K10" s="1" t="s">
        <v>7</v>
      </c>
      <c r="L10" s="1" t="s">
        <v>7</v>
      </c>
      <c r="M10" s="1" t="s">
        <v>7</v>
      </c>
      <c r="N10" s="1" t="s">
        <v>7</v>
      </c>
      <c r="O10" s="1" t="s">
        <v>7</v>
      </c>
      <c r="P10" s="1" t="s">
        <v>7</v>
      </c>
      <c r="Q10" s="1" t="s">
        <v>6</v>
      </c>
      <c r="R10" s="1" t="s">
        <v>6</v>
      </c>
    </row>
    <row r="11" spans="1:18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 t="s">
        <v>6</v>
      </c>
      <c r="P11" s="1"/>
      <c r="Q11" s="1" t="s">
        <v>6</v>
      </c>
      <c r="R11" s="1" t="s">
        <v>6</v>
      </c>
    </row>
    <row r="12" spans="1:18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">
      <c r="A13" t="s">
        <v>31</v>
      </c>
      <c r="B13" s="1"/>
      <c r="C13" s="1"/>
      <c r="D13" s="1"/>
      <c r="E13" s="1"/>
      <c r="F13" s="1"/>
      <c r="G13" s="1"/>
      <c r="H13" s="1" t="s">
        <v>6</v>
      </c>
      <c r="I13" s="1"/>
      <c r="J13" s="1"/>
      <c r="K13" s="1"/>
      <c r="L13" s="1"/>
      <c r="M13" s="1"/>
      <c r="N13" s="1"/>
      <c r="O13" s="1" t="s">
        <v>6</v>
      </c>
      <c r="P13" s="1"/>
      <c r="Q13" s="1"/>
      <c r="R13" s="1"/>
    </row>
    <row r="14" spans="1:18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 t="s">
        <v>6</v>
      </c>
      <c r="R16" s="1" t="s">
        <v>6</v>
      </c>
    </row>
    <row r="17" spans="1:18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t="s">
        <v>36</v>
      </c>
      <c r="B18" s="1" t="s">
        <v>6</v>
      </c>
      <c r="C18" s="1" t="s">
        <v>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3">
      <c r="A19" t="s">
        <v>37</v>
      </c>
      <c r="B19" s="1" t="s">
        <v>6</v>
      </c>
      <c r="C19" s="1" t="s">
        <v>6</v>
      </c>
      <c r="D19" s="1"/>
      <c r="E19" s="1"/>
      <c r="F19" s="1"/>
      <c r="G19" s="1"/>
      <c r="H19" s="1" t="s">
        <v>9</v>
      </c>
      <c r="I19" s="1" t="s">
        <v>9</v>
      </c>
      <c r="J19" s="1" t="s">
        <v>9</v>
      </c>
      <c r="K19" s="1" t="s">
        <v>9</v>
      </c>
      <c r="L19" s="1" t="s">
        <v>9</v>
      </c>
      <c r="M19" s="1" t="s">
        <v>9</v>
      </c>
      <c r="N19" s="1" t="s">
        <v>9</v>
      </c>
      <c r="O19" s="1" t="s">
        <v>9</v>
      </c>
      <c r="P19" s="1" t="s">
        <v>9</v>
      </c>
      <c r="Q19" s="1" t="s">
        <v>9</v>
      </c>
      <c r="R19" s="1" t="s">
        <v>9</v>
      </c>
    </row>
    <row r="20" spans="1:18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 t="s">
        <v>6</v>
      </c>
      <c r="P20" s="1"/>
      <c r="Q20" s="1"/>
      <c r="R20" s="1"/>
    </row>
    <row r="21" spans="1:18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3">
      <c r="A22" t="s">
        <v>40</v>
      </c>
      <c r="B22" s="1"/>
      <c r="C22" s="1"/>
      <c r="D22" s="1"/>
      <c r="E22" s="1"/>
      <c r="F22" s="1"/>
      <c r="G22" s="1"/>
      <c r="H22" s="1" t="s">
        <v>6</v>
      </c>
      <c r="I22" s="1"/>
      <c r="J22" s="1"/>
      <c r="K22" s="1"/>
      <c r="L22" s="1"/>
      <c r="M22" s="1"/>
      <c r="N22" s="1"/>
      <c r="O22" s="1" t="s">
        <v>6</v>
      </c>
      <c r="P22" s="1"/>
      <c r="Q22" s="1" t="s">
        <v>6</v>
      </c>
      <c r="R22" s="1" t="s">
        <v>6</v>
      </c>
    </row>
    <row r="23" spans="1:18" x14ac:dyDescent="0.3">
      <c r="A23" t="s">
        <v>41</v>
      </c>
      <c r="B23" s="1" t="s">
        <v>6</v>
      </c>
      <c r="C23" s="1" t="s">
        <v>6</v>
      </c>
      <c r="D23" s="1"/>
      <c r="E23" s="1"/>
      <c r="F23" s="1"/>
      <c r="G23" s="1"/>
      <c r="H23" s="1" t="s">
        <v>6</v>
      </c>
      <c r="I23" s="1"/>
      <c r="J23" s="1"/>
      <c r="K23" s="1" t="s">
        <v>6</v>
      </c>
      <c r="L23" s="1" t="s">
        <v>6</v>
      </c>
      <c r="M23" s="1"/>
      <c r="N23" s="1"/>
      <c r="O23" s="1" t="s">
        <v>6</v>
      </c>
      <c r="P23" s="1" t="s">
        <v>6</v>
      </c>
      <c r="Q23" s="1" t="s">
        <v>6</v>
      </c>
      <c r="R23" s="1" t="s">
        <v>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O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6640625" bestFit="1" customWidth="1"/>
    <col min="3" max="3" width="5" bestFit="1" customWidth="1"/>
    <col min="4" max="4" width="6" bestFit="1" customWidth="1"/>
    <col min="5" max="5" width="7.33203125" bestFit="1" customWidth="1"/>
    <col min="6" max="6" width="9" bestFit="1" customWidth="1"/>
    <col min="7" max="7" width="6" bestFit="1" customWidth="1"/>
    <col min="8" max="8" width="8.6640625" bestFit="1" customWidth="1"/>
    <col min="9" max="9" width="5" bestFit="1" customWidth="1"/>
    <col min="10" max="10" width="5.6640625" bestFit="1" customWidth="1"/>
    <col min="11" max="11" width="9.6640625" bestFit="1" customWidth="1"/>
    <col min="12" max="12" width="9.33203125" bestFit="1" customWidth="1"/>
    <col min="13" max="13" width="6" bestFit="1" customWidth="1"/>
    <col min="14" max="14" width="5" bestFit="1" customWidth="1"/>
    <col min="15" max="15" width="7.5546875" bestFit="1" customWidth="1"/>
  </cols>
  <sheetData>
    <row r="1" spans="1:15" x14ac:dyDescent="0.3">
      <c r="A1">
        <v>6</v>
      </c>
      <c r="B1" t="s">
        <v>22</v>
      </c>
      <c r="F1" t="s">
        <v>18</v>
      </c>
      <c r="J1" t="s">
        <v>19</v>
      </c>
      <c r="L1" t="s">
        <v>20</v>
      </c>
      <c r="O1" t="s">
        <v>17</v>
      </c>
    </row>
    <row r="2" spans="1:15" x14ac:dyDescent="0.3">
      <c r="B2" s="1" t="s">
        <v>5</v>
      </c>
      <c r="C2" s="1" t="s">
        <v>11</v>
      </c>
      <c r="D2" s="1" t="s">
        <v>12</v>
      </c>
      <c r="E2" s="1" t="s">
        <v>4</v>
      </c>
      <c r="F2" s="1" t="s">
        <v>14</v>
      </c>
      <c r="G2" s="1" t="s">
        <v>11</v>
      </c>
      <c r="H2" s="1" t="s">
        <v>8</v>
      </c>
      <c r="I2" s="1" t="s">
        <v>13</v>
      </c>
      <c r="J2" s="1" t="s">
        <v>10</v>
      </c>
      <c r="K2" s="1" t="s">
        <v>5</v>
      </c>
      <c r="L2" s="1" t="s">
        <v>8</v>
      </c>
      <c r="M2" s="1" t="s">
        <v>13</v>
      </c>
      <c r="N2" s="1" t="s">
        <v>11</v>
      </c>
      <c r="O2" s="1" t="s">
        <v>10</v>
      </c>
    </row>
    <row r="3" spans="1:15" x14ac:dyDescent="0.3">
      <c r="B3" s="1">
        <v>8</v>
      </c>
      <c r="C3" s="1">
        <v>10</v>
      </c>
      <c r="D3" s="1">
        <v>13.75</v>
      </c>
      <c r="E3" s="1">
        <v>17</v>
      </c>
      <c r="F3" s="1">
        <v>8.5</v>
      </c>
      <c r="G3" s="1">
        <v>13.25</v>
      </c>
      <c r="H3" s="1">
        <v>15.25</v>
      </c>
      <c r="I3" s="1">
        <v>17.5</v>
      </c>
      <c r="J3" s="1">
        <v>8.5</v>
      </c>
      <c r="K3" s="1">
        <v>13.5</v>
      </c>
      <c r="L3" s="1">
        <v>8</v>
      </c>
      <c r="M3" s="1">
        <v>10.25</v>
      </c>
      <c r="N3" s="1">
        <v>13.5</v>
      </c>
      <c r="O3" s="1">
        <v>8.25</v>
      </c>
    </row>
    <row r="4" spans="1:15" x14ac:dyDescent="0.3">
      <c r="B4" s="1">
        <v>10</v>
      </c>
      <c r="C4" s="1">
        <v>12.5</v>
      </c>
      <c r="D4" s="1">
        <v>16.75</v>
      </c>
      <c r="E4" s="1">
        <v>19</v>
      </c>
      <c r="F4" s="1">
        <v>11.5</v>
      </c>
      <c r="G4" s="1">
        <v>15.25</v>
      </c>
      <c r="H4" s="1">
        <v>17.25</v>
      </c>
      <c r="I4" s="1">
        <v>19</v>
      </c>
      <c r="J4" s="1">
        <v>11.5</v>
      </c>
      <c r="K4" s="1">
        <v>15.5</v>
      </c>
      <c r="L4" s="1">
        <v>10</v>
      </c>
      <c r="M4" s="1">
        <v>12.25</v>
      </c>
      <c r="N4" s="1">
        <v>16</v>
      </c>
      <c r="O4" s="1">
        <v>11.75</v>
      </c>
    </row>
    <row r="5" spans="1:15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t="s">
        <v>27</v>
      </c>
      <c r="B9" s="1"/>
      <c r="C9" s="1" t="s">
        <v>9</v>
      </c>
      <c r="D9" s="1" t="s">
        <v>9</v>
      </c>
      <c r="E9" s="1"/>
      <c r="F9" s="1" t="s">
        <v>9</v>
      </c>
      <c r="G9" s="1" t="s">
        <v>9</v>
      </c>
      <c r="H9" s="1" t="s">
        <v>9</v>
      </c>
      <c r="I9" s="1"/>
      <c r="J9" s="1"/>
      <c r="K9" s="1"/>
      <c r="L9" s="1"/>
      <c r="M9" s="1"/>
      <c r="N9" s="1"/>
      <c r="O9" s="1"/>
    </row>
    <row r="10" spans="1:15" x14ac:dyDescent="0.3">
      <c r="A10" t="s">
        <v>28</v>
      </c>
      <c r="B10" s="1" t="s">
        <v>6</v>
      </c>
      <c r="C10" s="1" t="s">
        <v>6</v>
      </c>
      <c r="D10" s="1" t="s">
        <v>6</v>
      </c>
      <c r="E10" s="1"/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  <c r="L10" s="1"/>
      <c r="M10" s="1"/>
      <c r="N10" s="1"/>
      <c r="O10" s="1" t="s">
        <v>6</v>
      </c>
    </row>
    <row r="11" spans="1:15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t="s">
        <v>31</v>
      </c>
      <c r="B13" s="1"/>
      <c r="C13" s="1"/>
      <c r="D13" s="1"/>
      <c r="E13" s="1"/>
      <c r="F13" s="1" t="s">
        <v>6</v>
      </c>
      <c r="G13" s="1"/>
      <c r="H13" s="1"/>
      <c r="I13" s="1"/>
      <c r="J13" s="1" t="s">
        <v>6</v>
      </c>
      <c r="K13" s="1" t="s">
        <v>6</v>
      </c>
      <c r="L13" s="1"/>
      <c r="M13" s="1"/>
      <c r="N13" s="1" t="s">
        <v>6</v>
      </c>
      <c r="O13" s="1" t="s">
        <v>6</v>
      </c>
    </row>
    <row r="14" spans="1:15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t="s">
        <v>35</v>
      </c>
      <c r="B17" s="1" t="s">
        <v>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t="s">
        <v>39</v>
      </c>
      <c r="B21" s="1" t="s">
        <v>6</v>
      </c>
      <c r="C21" s="1" t="s">
        <v>6</v>
      </c>
      <c r="D21" s="1" t="s">
        <v>6</v>
      </c>
      <c r="E21" s="1"/>
      <c r="F21" s="1" t="s">
        <v>6</v>
      </c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t="s">
        <v>40</v>
      </c>
      <c r="B22" s="1" t="s">
        <v>6</v>
      </c>
      <c r="C22" s="1" t="s">
        <v>6</v>
      </c>
      <c r="D22" s="1" t="s">
        <v>6</v>
      </c>
      <c r="E22" s="1"/>
      <c r="F22" s="1" t="s">
        <v>6</v>
      </c>
      <c r="G22" s="1" t="s">
        <v>6</v>
      </c>
      <c r="H22" s="1" t="s">
        <v>6</v>
      </c>
      <c r="I22" s="1" t="s">
        <v>6</v>
      </c>
      <c r="J22" s="1" t="s">
        <v>6</v>
      </c>
      <c r="K22" s="1"/>
      <c r="L22" s="1"/>
      <c r="M22" s="1"/>
      <c r="N22" s="1"/>
      <c r="O22" s="1" t="s">
        <v>6</v>
      </c>
    </row>
    <row r="23" spans="1:15" x14ac:dyDescent="0.3">
      <c r="A23" t="s">
        <v>41</v>
      </c>
      <c r="B23" s="1" t="s">
        <v>6</v>
      </c>
      <c r="C23" s="1"/>
      <c r="D23" s="1"/>
      <c r="E23" s="1"/>
      <c r="F23" s="1" t="s">
        <v>6</v>
      </c>
      <c r="G23" s="1"/>
      <c r="H23" s="1"/>
      <c r="I23" s="1"/>
      <c r="J23" s="1" t="s">
        <v>6</v>
      </c>
      <c r="K23" s="1"/>
      <c r="L23" s="1"/>
      <c r="M23" s="1"/>
      <c r="N23" s="1"/>
      <c r="O23" s="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R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6" bestFit="1" customWidth="1"/>
    <col min="3" max="3" width="3.109375" bestFit="1" customWidth="1"/>
    <col min="4" max="4" width="9.6640625" bestFit="1" customWidth="1"/>
    <col min="5" max="5" width="9.33203125" bestFit="1" customWidth="1"/>
    <col min="6" max="6" width="3.109375" bestFit="1" customWidth="1"/>
    <col min="7" max="7" width="6" bestFit="1" customWidth="1"/>
    <col min="8" max="8" width="9" bestFit="1" customWidth="1"/>
    <col min="9" max="9" width="6" bestFit="1" customWidth="1"/>
    <col min="10" max="10" width="5.6640625" bestFit="1" customWidth="1"/>
    <col min="11" max="11" width="9.33203125" bestFit="1" customWidth="1"/>
    <col min="12" max="12" width="7.33203125" bestFit="1" customWidth="1"/>
    <col min="13" max="13" width="9.33203125" bestFit="1" customWidth="1"/>
    <col min="14" max="16" width="6" bestFit="1" customWidth="1"/>
    <col min="17" max="17" width="7.5546875" bestFit="1" customWidth="1"/>
    <col min="18" max="18" width="6" bestFit="1" customWidth="1"/>
  </cols>
  <sheetData>
    <row r="1" spans="1:18" x14ac:dyDescent="0.3">
      <c r="A1">
        <v>11</v>
      </c>
      <c r="B1" t="s">
        <v>21</v>
      </c>
      <c r="D1" t="s">
        <v>22</v>
      </c>
      <c r="H1" t="s">
        <v>18</v>
      </c>
      <c r="J1" t="s">
        <v>19</v>
      </c>
      <c r="M1" t="s">
        <v>20</v>
      </c>
      <c r="Q1" t="s">
        <v>17</v>
      </c>
    </row>
    <row r="2" spans="1:18" x14ac:dyDescent="0.3">
      <c r="B2" s="1" t="s">
        <v>13</v>
      </c>
      <c r="C2" s="1" t="s">
        <v>12</v>
      </c>
      <c r="D2" s="1" t="s">
        <v>5</v>
      </c>
      <c r="E2" s="1" t="s">
        <v>15</v>
      </c>
      <c r="F2" s="1" t="s">
        <v>12</v>
      </c>
      <c r="G2" s="1" t="s">
        <v>11</v>
      </c>
      <c r="H2" s="1" t="s">
        <v>8</v>
      </c>
      <c r="I2" s="1" t="s">
        <v>11</v>
      </c>
      <c r="J2" s="1" t="s">
        <v>10</v>
      </c>
      <c r="K2" s="1" t="s">
        <v>15</v>
      </c>
      <c r="L2" s="1" t="s">
        <v>4</v>
      </c>
      <c r="M2" s="1" t="s">
        <v>8</v>
      </c>
      <c r="N2" s="1" t="s">
        <v>13</v>
      </c>
      <c r="O2" s="1" t="s">
        <v>11</v>
      </c>
      <c r="P2" s="1" t="s">
        <v>11</v>
      </c>
      <c r="Q2" s="1" t="s">
        <v>10</v>
      </c>
      <c r="R2" s="1" t="s">
        <v>10</v>
      </c>
    </row>
    <row r="3" spans="1:18" x14ac:dyDescent="0.3">
      <c r="B3" s="1">
        <v>10.25</v>
      </c>
      <c r="C3" s="1">
        <v>14</v>
      </c>
      <c r="D3" s="1">
        <v>8</v>
      </c>
      <c r="E3" s="1">
        <v>10.25</v>
      </c>
      <c r="F3" s="1">
        <v>14</v>
      </c>
      <c r="G3" s="1">
        <v>17.25</v>
      </c>
      <c r="H3" s="1">
        <v>13</v>
      </c>
      <c r="I3" s="1">
        <v>15.25</v>
      </c>
      <c r="J3" s="1">
        <v>9</v>
      </c>
      <c r="K3" s="1">
        <v>13.75</v>
      </c>
      <c r="L3" s="1">
        <v>16</v>
      </c>
      <c r="M3" s="1">
        <v>8</v>
      </c>
      <c r="N3" s="1">
        <v>10.25</v>
      </c>
      <c r="O3" s="1">
        <v>13.75</v>
      </c>
      <c r="P3" s="1">
        <v>15.75</v>
      </c>
      <c r="Q3" s="1">
        <v>8.25</v>
      </c>
      <c r="R3" s="1">
        <v>10.25</v>
      </c>
    </row>
    <row r="4" spans="1:18" x14ac:dyDescent="0.3">
      <c r="B4" s="1">
        <v>12.25</v>
      </c>
      <c r="C4" s="1">
        <v>17</v>
      </c>
      <c r="D4" s="1">
        <v>10</v>
      </c>
      <c r="E4" s="1">
        <v>12.25</v>
      </c>
      <c r="F4" s="1">
        <v>17</v>
      </c>
      <c r="G4" s="1">
        <v>19.25</v>
      </c>
      <c r="H4" s="1">
        <v>15</v>
      </c>
      <c r="I4" s="1">
        <v>17.25</v>
      </c>
      <c r="J4" s="1">
        <v>11</v>
      </c>
      <c r="K4" s="1">
        <v>15.75</v>
      </c>
      <c r="L4" s="1">
        <v>18</v>
      </c>
      <c r="M4" s="1">
        <v>10</v>
      </c>
      <c r="N4" s="1">
        <v>12.25</v>
      </c>
      <c r="O4" s="1">
        <v>15.75</v>
      </c>
      <c r="P4" s="1">
        <v>17.75</v>
      </c>
      <c r="Q4" s="1">
        <v>10.25</v>
      </c>
      <c r="R4" s="1">
        <v>11.25</v>
      </c>
    </row>
    <row r="5" spans="1:18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">
      <c r="A10" t="s">
        <v>28</v>
      </c>
      <c r="B10" s="1"/>
      <c r="C10" s="1"/>
      <c r="D10" s="1"/>
      <c r="E10" s="1"/>
      <c r="F10" s="1"/>
      <c r="G10" s="1"/>
      <c r="H10" s="1"/>
      <c r="I10" s="1"/>
      <c r="J10" s="1" t="s">
        <v>7</v>
      </c>
      <c r="K10" s="1" t="s">
        <v>7</v>
      </c>
      <c r="L10" s="1" t="s">
        <v>7</v>
      </c>
      <c r="M10" s="1" t="s">
        <v>6</v>
      </c>
      <c r="N10" s="1"/>
      <c r="O10" s="1"/>
      <c r="P10" s="1"/>
      <c r="Q10" s="1" t="s">
        <v>6</v>
      </c>
      <c r="R10" s="1" t="s">
        <v>6</v>
      </c>
    </row>
    <row r="11" spans="1:18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 t="s">
        <v>6</v>
      </c>
      <c r="R11" s="1"/>
    </row>
    <row r="12" spans="1:18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 t="s">
        <v>6</v>
      </c>
      <c r="N13" s="1"/>
      <c r="O13" s="1"/>
      <c r="P13" s="1"/>
      <c r="Q13" s="1" t="s">
        <v>6</v>
      </c>
      <c r="R13" s="1" t="s">
        <v>6</v>
      </c>
    </row>
    <row r="14" spans="1:18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7</v>
      </c>
      <c r="N14" s="1"/>
      <c r="O14" s="1" t="s">
        <v>7</v>
      </c>
      <c r="P14" s="1" t="s">
        <v>7</v>
      </c>
      <c r="Q14" s="1" t="s">
        <v>7</v>
      </c>
      <c r="R14" s="1" t="s">
        <v>7</v>
      </c>
    </row>
    <row r="15" spans="1:18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t="s">
        <v>34</v>
      </c>
      <c r="B16" s="1"/>
      <c r="C16" s="1"/>
      <c r="D16" s="1"/>
      <c r="E16" s="1"/>
      <c r="F16" s="1"/>
      <c r="G16" s="1"/>
      <c r="H16" s="1" t="s">
        <v>6</v>
      </c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t="s">
        <v>36</v>
      </c>
      <c r="B18" s="1"/>
      <c r="C18" s="1"/>
      <c r="D18" s="1" t="s">
        <v>7</v>
      </c>
      <c r="E18" s="1" t="s">
        <v>7</v>
      </c>
      <c r="F18" s="1" t="s">
        <v>7</v>
      </c>
      <c r="G18" s="1" t="s">
        <v>7</v>
      </c>
      <c r="H18" s="1"/>
      <c r="I18" s="1"/>
      <c r="J18" s="1"/>
      <c r="K18" s="1"/>
      <c r="L18" s="1"/>
      <c r="M18" s="1" t="s">
        <v>6</v>
      </c>
      <c r="N18" s="1"/>
      <c r="O18" s="1"/>
      <c r="P18" s="1"/>
      <c r="Q18" s="1"/>
      <c r="R18" s="1"/>
    </row>
    <row r="19" spans="1:18" x14ac:dyDescent="0.3">
      <c r="A19" t="s">
        <v>37</v>
      </c>
      <c r="B19" s="1"/>
      <c r="C19" s="1"/>
      <c r="D19" s="1" t="s">
        <v>9</v>
      </c>
      <c r="E19" s="1" t="s">
        <v>9</v>
      </c>
      <c r="F19" s="1" t="s">
        <v>9</v>
      </c>
      <c r="G19" s="1"/>
      <c r="H19" s="1" t="s">
        <v>9</v>
      </c>
      <c r="I19" s="1" t="s">
        <v>9</v>
      </c>
      <c r="J19" s="1" t="s">
        <v>9</v>
      </c>
      <c r="K19" s="1" t="s">
        <v>9</v>
      </c>
      <c r="L19" s="1" t="s">
        <v>9</v>
      </c>
      <c r="M19" s="1" t="s">
        <v>9</v>
      </c>
      <c r="N19" s="1"/>
      <c r="O19" s="1"/>
      <c r="P19" s="1"/>
      <c r="Q19" s="1" t="s">
        <v>9</v>
      </c>
      <c r="R19" s="1" t="s">
        <v>9</v>
      </c>
    </row>
    <row r="20" spans="1:18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3">
      <c r="A21" t="s">
        <v>39</v>
      </c>
      <c r="B21" s="1" t="s">
        <v>7</v>
      </c>
      <c r="C21" s="1"/>
      <c r="D21" s="1"/>
      <c r="E21" s="1"/>
      <c r="F21" s="1"/>
      <c r="G21" s="1"/>
      <c r="H21" s="1" t="s">
        <v>6</v>
      </c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3">
      <c r="A22" t="s">
        <v>40</v>
      </c>
      <c r="B22" s="1"/>
      <c r="C22" s="1"/>
      <c r="D22" s="1"/>
      <c r="E22" s="1"/>
      <c r="F22" s="1"/>
      <c r="G22" s="1"/>
      <c r="H22" s="1"/>
      <c r="I22" s="1"/>
      <c r="J22" s="1" t="s">
        <v>6</v>
      </c>
      <c r="K22" s="1"/>
      <c r="L22" s="1"/>
      <c r="M22" s="1" t="s">
        <v>6</v>
      </c>
      <c r="N22" s="1"/>
      <c r="O22" s="1"/>
      <c r="P22" s="1"/>
      <c r="Q22" s="1" t="s">
        <v>6</v>
      </c>
      <c r="R22" s="1"/>
    </row>
    <row r="23" spans="1:18" x14ac:dyDescent="0.3">
      <c r="A23" t="s">
        <v>41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 t="s">
        <v>7</v>
      </c>
      <c r="N23" s="1"/>
      <c r="O23" s="1" t="s">
        <v>7</v>
      </c>
      <c r="P23" s="1" t="s">
        <v>7</v>
      </c>
      <c r="Q23" s="1" t="s">
        <v>7</v>
      </c>
      <c r="R23" s="1" t="s">
        <v>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6640625" bestFit="1" customWidth="1"/>
    <col min="3" max="3" width="9.33203125" bestFit="1" customWidth="1"/>
    <col min="4" max="4" width="3.109375" bestFit="1" customWidth="1"/>
    <col min="5" max="5" width="9" bestFit="1" customWidth="1"/>
    <col min="6" max="6" width="8.6640625" bestFit="1" customWidth="1"/>
    <col min="7" max="8" width="6" bestFit="1" customWidth="1"/>
    <col min="9" max="9" width="5.6640625" bestFit="1" customWidth="1"/>
    <col min="10" max="10" width="9.33203125" bestFit="1" customWidth="1"/>
    <col min="11" max="11" width="7.33203125" bestFit="1" customWidth="1"/>
    <col min="12" max="13" width="5" bestFit="1" customWidth="1"/>
  </cols>
  <sheetData>
    <row r="1" spans="1:13" x14ac:dyDescent="0.3">
      <c r="A1">
        <v>12</v>
      </c>
      <c r="B1" t="s">
        <v>22</v>
      </c>
      <c r="E1" t="s">
        <v>18</v>
      </c>
      <c r="I1" t="s">
        <v>19</v>
      </c>
      <c r="J1" t="s">
        <v>20</v>
      </c>
    </row>
    <row r="2" spans="1:13" x14ac:dyDescent="0.3">
      <c r="B2" s="1" t="s">
        <v>5</v>
      </c>
      <c r="C2" s="1" t="s">
        <v>15</v>
      </c>
      <c r="D2" s="1" t="s">
        <v>12</v>
      </c>
      <c r="E2" s="1" t="s">
        <v>14</v>
      </c>
      <c r="F2" s="1" t="s">
        <v>8</v>
      </c>
      <c r="G2" s="1" t="s">
        <v>12</v>
      </c>
      <c r="H2" s="1" t="s">
        <v>12</v>
      </c>
      <c r="I2" s="1" t="s">
        <v>10</v>
      </c>
      <c r="J2" s="1" t="s">
        <v>8</v>
      </c>
      <c r="K2" s="1" t="s">
        <v>4</v>
      </c>
      <c r="L2" s="1" t="s">
        <v>11</v>
      </c>
      <c r="M2" s="1" t="s">
        <v>11</v>
      </c>
    </row>
    <row r="3" spans="1:13" x14ac:dyDescent="0.3">
      <c r="B3" s="1">
        <v>8</v>
      </c>
      <c r="C3" s="1">
        <v>10.25</v>
      </c>
      <c r="D3" s="1">
        <v>15</v>
      </c>
      <c r="E3" s="1">
        <v>9</v>
      </c>
      <c r="F3" s="1">
        <v>13</v>
      </c>
      <c r="G3" s="1">
        <v>15.25</v>
      </c>
      <c r="H3" s="1">
        <v>17.25</v>
      </c>
      <c r="I3" s="1">
        <v>8.5</v>
      </c>
      <c r="J3" s="1">
        <v>8</v>
      </c>
      <c r="K3" s="1">
        <v>10.25</v>
      </c>
      <c r="L3" s="1">
        <v>13.5</v>
      </c>
      <c r="M3" s="1">
        <v>15.5</v>
      </c>
    </row>
    <row r="4" spans="1:13" x14ac:dyDescent="0.3">
      <c r="B4" s="1">
        <v>10</v>
      </c>
      <c r="C4" s="1">
        <v>12.25</v>
      </c>
      <c r="D4" s="1">
        <v>18</v>
      </c>
      <c r="E4" s="1">
        <v>11</v>
      </c>
      <c r="F4" s="1">
        <v>15</v>
      </c>
      <c r="G4" s="1">
        <v>17.25</v>
      </c>
      <c r="H4" s="1">
        <v>18.25</v>
      </c>
      <c r="I4" s="1">
        <v>11.5</v>
      </c>
      <c r="J4" s="1">
        <v>10</v>
      </c>
      <c r="K4" s="1">
        <v>12.25</v>
      </c>
      <c r="L4" s="1">
        <v>15.5</v>
      </c>
      <c r="M4" s="1">
        <v>17.5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 t="s">
        <v>6</v>
      </c>
      <c r="C8" s="1" t="s">
        <v>6</v>
      </c>
      <c r="D8" s="1"/>
      <c r="E8" s="1"/>
      <c r="F8" s="1"/>
      <c r="G8" s="1"/>
      <c r="H8" s="1"/>
      <c r="I8" s="1"/>
      <c r="J8" s="1" t="s">
        <v>6</v>
      </c>
      <c r="K8" s="1"/>
      <c r="L8" s="1"/>
      <c r="M8" s="1"/>
    </row>
    <row r="9" spans="1:13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/>
      <c r="C10" s="1"/>
      <c r="D10" s="1"/>
      <c r="E10" s="1"/>
      <c r="F10" s="1" t="s">
        <v>6</v>
      </c>
      <c r="G10" s="1"/>
      <c r="H10" s="1"/>
      <c r="I10" s="1" t="s">
        <v>6</v>
      </c>
      <c r="J10" s="1" t="s">
        <v>6</v>
      </c>
      <c r="K10" s="1"/>
      <c r="L10" s="1"/>
      <c r="M10" s="1"/>
    </row>
    <row r="11" spans="1:13" x14ac:dyDescent="0.3">
      <c r="A11" t="s">
        <v>29</v>
      </c>
      <c r="B11" s="1" t="s">
        <v>6</v>
      </c>
      <c r="C11" s="1"/>
      <c r="D11" s="1"/>
      <c r="E11" s="1"/>
      <c r="F11" s="1"/>
      <c r="G11" s="1"/>
      <c r="H11" s="1"/>
      <c r="I11" s="1" t="s">
        <v>6</v>
      </c>
      <c r="J11" s="1" t="s">
        <v>6</v>
      </c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 t="s">
        <v>9</v>
      </c>
      <c r="C13" s="1" t="s">
        <v>9</v>
      </c>
      <c r="D13" s="1" t="s">
        <v>9</v>
      </c>
      <c r="E13" s="1"/>
      <c r="F13" s="1" t="s">
        <v>9</v>
      </c>
      <c r="G13" s="1" t="s">
        <v>9</v>
      </c>
      <c r="H13" s="1" t="s">
        <v>9</v>
      </c>
      <c r="I13" s="1" t="s">
        <v>9</v>
      </c>
      <c r="J13" s="1" t="s">
        <v>9</v>
      </c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 t="s">
        <v>6</v>
      </c>
      <c r="C16" s="1" t="s">
        <v>6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 t="s">
        <v>7</v>
      </c>
      <c r="D18" s="1" t="s">
        <v>7</v>
      </c>
      <c r="E18" s="1"/>
      <c r="F18" s="1" t="s">
        <v>6</v>
      </c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/>
      <c r="E22" s="1"/>
      <c r="F22" s="1"/>
      <c r="G22" s="1"/>
      <c r="H22" s="1"/>
      <c r="I22" s="1" t="s">
        <v>6</v>
      </c>
      <c r="J22" s="1" t="s">
        <v>6</v>
      </c>
      <c r="K22" s="1"/>
      <c r="L22" s="1"/>
      <c r="M22" s="1"/>
    </row>
    <row r="23" spans="1:13" x14ac:dyDescent="0.3">
      <c r="A23" t="s">
        <v>41</v>
      </c>
      <c r="B23" s="1" t="s">
        <v>6</v>
      </c>
      <c r="C23" s="1"/>
      <c r="D23" s="1"/>
      <c r="E23" s="1"/>
      <c r="F23" s="1"/>
      <c r="G23" s="1"/>
      <c r="H23" s="1"/>
      <c r="I23" s="1" t="s">
        <v>6</v>
      </c>
      <c r="J23" s="1" t="s">
        <v>6</v>
      </c>
      <c r="K23" s="1"/>
      <c r="L23" s="1"/>
      <c r="M23" s="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Q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33203125" bestFit="1" customWidth="1"/>
    <col min="3" max="3" width="6" bestFit="1" customWidth="1"/>
    <col min="4" max="4" width="9" bestFit="1" customWidth="1"/>
    <col min="5" max="5" width="8.6640625" bestFit="1" customWidth="1"/>
    <col min="6" max="6" width="6" bestFit="1" customWidth="1"/>
    <col min="7" max="7" width="5.6640625" bestFit="1" customWidth="1"/>
    <col min="8" max="8" width="5" bestFit="1" customWidth="1"/>
    <col min="9" max="9" width="9.33203125" bestFit="1" customWidth="1"/>
    <col min="10" max="11" width="5" bestFit="1" customWidth="1"/>
    <col min="12" max="12" width="9.33203125" bestFit="1" customWidth="1"/>
    <col min="13" max="13" width="5" bestFit="1" customWidth="1"/>
    <col min="14" max="14" width="3.44140625" bestFit="1" customWidth="1"/>
    <col min="15" max="15" width="5" bestFit="1" customWidth="1"/>
    <col min="16" max="16" width="7.5546875" bestFit="1" customWidth="1"/>
    <col min="17" max="17" width="4.6640625" bestFit="1" customWidth="1"/>
  </cols>
  <sheetData>
    <row r="1" spans="1:17" x14ac:dyDescent="0.3">
      <c r="A1">
        <v>13</v>
      </c>
      <c r="B1" t="s">
        <v>22</v>
      </c>
      <c r="D1" t="s">
        <v>18</v>
      </c>
      <c r="G1" t="s">
        <v>19</v>
      </c>
      <c r="L1" t="s">
        <v>20</v>
      </c>
      <c r="P1" t="s">
        <v>17</v>
      </c>
    </row>
    <row r="2" spans="1:17" x14ac:dyDescent="0.3">
      <c r="B2" s="1" t="s">
        <v>15</v>
      </c>
      <c r="C2" s="1" t="s">
        <v>12</v>
      </c>
      <c r="D2" s="1" t="s">
        <v>13</v>
      </c>
      <c r="E2" s="1" t="s">
        <v>8</v>
      </c>
      <c r="F2" s="1" t="s">
        <v>12</v>
      </c>
      <c r="G2" s="1" t="s">
        <v>10</v>
      </c>
      <c r="H2" s="1" t="s">
        <v>10</v>
      </c>
      <c r="I2" s="1" t="s">
        <v>15</v>
      </c>
      <c r="J2" s="1" t="s">
        <v>10</v>
      </c>
      <c r="K2" s="1" t="s">
        <v>10</v>
      </c>
      <c r="L2" s="1" t="s">
        <v>8</v>
      </c>
      <c r="M2" s="1" t="s">
        <v>13</v>
      </c>
      <c r="N2" s="1" t="s">
        <v>10</v>
      </c>
      <c r="O2" s="1" t="s">
        <v>10</v>
      </c>
      <c r="P2" s="1" t="s">
        <v>11</v>
      </c>
      <c r="Q2" s="1" t="s">
        <v>11</v>
      </c>
    </row>
    <row r="3" spans="1:17" x14ac:dyDescent="0.3">
      <c r="B3" s="1">
        <v>10.5</v>
      </c>
      <c r="C3" s="1">
        <v>13.75</v>
      </c>
      <c r="D3" s="1">
        <v>10.25</v>
      </c>
      <c r="E3" s="1">
        <v>13</v>
      </c>
      <c r="F3" s="1">
        <v>15.25</v>
      </c>
      <c r="G3" s="1">
        <v>8.5</v>
      </c>
      <c r="H3" s="1">
        <v>10.5</v>
      </c>
      <c r="I3" s="1">
        <v>13.5</v>
      </c>
      <c r="J3" s="1">
        <v>15.5</v>
      </c>
      <c r="K3" s="1">
        <v>16.5</v>
      </c>
      <c r="L3" s="1">
        <v>8</v>
      </c>
      <c r="M3" s="1">
        <v>10.5</v>
      </c>
      <c r="N3" s="1">
        <v>14</v>
      </c>
      <c r="O3" s="1">
        <v>16</v>
      </c>
      <c r="P3" s="1">
        <v>8</v>
      </c>
      <c r="Q3" s="1">
        <v>10</v>
      </c>
    </row>
    <row r="4" spans="1:17" x14ac:dyDescent="0.3">
      <c r="B4" s="1">
        <v>12.5</v>
      </c>
      <c r="C4" s="1">
        <v>16.75</v>
      </c>
      <c r="D4" s="1">
        <v>12.25</v>
      </c>
      <c r="E4" s="1">
        <v>15</v>
      </c>
      <c r="F4" s="1">
        <v>18.25</v>
      </c>
      <c r="G4" s="1">
        <v>10.5</v>
      </c>
      <c r="H4" s="1">
        <v>12</v>
      </c>
      <c r="I4" s="1">
        <v>15.5</v>
      </c>
      <c r="J4" s="1">
        <v>16.5</v>
      </c>
      <c r="K4" s="1">
        <v>18</v>
      </c>
      <c r="L4" s="1">
        <v>10</v>
      </c>
      <c r="M4" s="1">
        <v>12.5</v>
      </c>
      <c r="N4" s="1">
        <v>16</v>
      </c>
      <c r="O4" s="1">
        <v>17.5</v>
      </c>
      <c r="P4" s="1">
        <v>10</v>
      </c>
      <c r="Q4" s="1">
        <v>12</v>
      </c>
    </row>
    <row r="5" spans="1:17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 t="s">
        <v>6</v>
      </c>
      <c r="Q8" s="1" t="s">
        <v>6</v>
      </c>
    </row>
    <row r="9" spans="1:17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3">
      <c r="A10" t="s">
        <v>28</v>
      </c>
      <c r="B10" s="1" t="s">
        <v>7</v>
      </c>
      <c r="C10" s="1" t="s">
        <v>7</v>
      </c>
      <c r="D10" s="1"/>
      <c r="E10" s="1"/>
      <c r="F10" s="1"/>
      <c r="G10" s="1"/>
      <c r="H10" s="1"/>
      <c r="I10" s="1"/>
      <c r="J10" s="1"/>
      <c r="K10" s="1"/>
      <c r="L10" s="1" t="s">
        <v>7</v>
      </c>
      <c r="M10" s="1" t="s">
        <v>7</v>
      </c>
      <c r="N10" s="1" t="s">
        <v>7</v>
      </c>
      <c r="O10" s="1" t="s">
        <v>7</v>
      </c>
      <c r="P10" s="1" t="s">
        <v>6</v>
      </c>
      <c r="Q10" s="1" t="s">
        <v>6</v>
      </c>
    </row>
    <row r="11" spans="1:17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6</v>
      </c>
      <c r="O11" s="1"/>
      <c r="P11" s="1" t="s">
        <v>6</v>
      </c>
      <c r="Q11" s="1" t="s">
        <v>6</v>
      </c>
    </row>
    <row r="12" spans="1:17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 t="s">
        <v>6</v>
      </c>
      <c r="O13" s="1"/>
      <c r="P13" s="1" t="s">
        <v>6</v>
      </c>
      <c r="Q13" s="1" t="s">
        <v>6</v>
      </c>
    </row>
    <row r="14" spans="1:17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 t="s">
        <v>7</v>
      </c>
      <c r="N19" s="1" t="s">
        <v>7</v>
      </c>
      <c r="O19" s="1" t="s">
        <v>7</v>
      </c>
      <c r="P19" s="1"/>
      <c r="Q19" s="1"/>
    </row>
    <row r="20" spans="1:17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 t="s">
        <v>6</v>
      </c>
      <c r="Q21" s="1" t="s">
        <v>6</v>
      </c>
    </row>
    <row r="22" spans="1:17" x14ac:dyDescent="0.3">
      <c r="A22" t="s">
        <v>40</v>
      </c>
      <c r="B22" s="1" t="s">
        <v>7</v>
      </c>
      <c r="C22" s="1" t="s">
        <v>7</v>
      </c>
      <c r="D22" s="1"/>
      <c r="E22" s="1"/>
      <c r="F22" s="1"/>
      <c r="G22" s="1" t="s">
        <v>6</v>
      </c>
      <c r="H22" s="1" t="s">
        <v>6</v>
      </c>
      <c r="I22" s="1"/>
      <c r="J22" s="1"/>
      <c r="K22" s="1"/>
      <c r="L22" s="1"/>
      <c r="M22" s="1"/>
      <c r="N22" s="1" t="s">
        <v>6</v>
      </c>
      <c r="O22" s="1"/>
      <c r="P22" s="1" t="s">
        <v>6</v>
      </c>
      <c r="Q22" s="1" t="s">
        <v>6</v>
      </c>
    </row>
    <row r="23" spans="1:17" x14ac:dyDescent="0.3">
      <c r="A23" t="s">
        <v>41</v>
      </c>
      <c r="B23" s="1"/>
      <c r="C23" s="1"/>
      <c r="D23" s="1"/>
      <c r="E23" s="1"/>
      <c r="F23" s="1"/>
      <c r="G23" s="1" t="s">
        <v>6</v>
      </c>
      <c r="H23" s="1" t="s">
        <v>6</v>
      </c>
      <c r="I23" s="1"/>
      <c r="J23" s="1"/>
      <c r="K23" s="1"/>
      <c r="L23" s="1"/>
      <c r="M23" s="1"/>
      <c r="N23" s="1" t="s">
        <v>6</v>
      </c>
      <c r="O23" s="1"/>
      <c r="P23" s="1" t="s">
        <v>6</v>
      </c>
      <c r="Q23" s="1" t="s">
        <v>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" bestFit="1" customWidth="1"/>
    <col min="3" max="3" width="8.6640625" bestFit="1" customWidth="1"/>
    <col min="4" max="4" width="5.6640625" bestFit="1" customWidth="1"/>
    <col min="5" max="5" width="5" bestFit="1" customWidth="1"/>
    <col min="6" max="6" width="9.33203125" bestFit="1" customWidth="1"/>
    <col min="7" max="7" width="9.6640625" bestFit="1" customWidth="1"/>
    <col min="8" max="8" width="9.33203125" bestFit="1" customWidth="1"/>
    <col min="9" max="11" width="6" bestFit="1" customWidth="1"/>
    <col min="12" max="12" width="7.5546875" bestFit="1" customWidth="1"/>
    <col min="13" max="13" width="5" bestFit="1" customWidth="1"/>
  </cols>
  <sheetData>
    <row r="1" spans="1:13" x14ac:dyDescent="0.3">
      <c r="A1">
        <v>18</v>
      </c>
      <c r="B1" t="s">
        <v>18</v>
      </c>
      <c r="D1" t="s">
        <v>19</v>
      </c>
      <c r="H1" t="s">
        <v>20</v>
      </c>
      <c r="L1" t="s">
        <v>17</v>
      </c>
    </row>
    <row r="2" spans="1:13" x14ac:dyDescent="0.3">
      <c r="B2" s="1" t="s">
        <v>12</v>
      </c>
      <c r="C2" s="1" t="s">
        <v>8</v>
      </c>
      <c r="D2" s="1" t="s">
        <v>10</v>
      </c>
      <c r="E2" s="1" t="s">
        <v>10</v>
      </c>
      <c r="F2" s="1" t="s">
        <v>15</v>
      </c>
      <c r="G2" s="1" t="s">
        <v>5</v>
      </c>
      <c r="H2" s="1" t="s">
        <v>13</v>
      </c>
      <c r="I2" s="1" t="s">
        <v>13</v>
      </c>
      <c r="J2" s="1" t="s">
        <v>11</v>
      </c>
      <c r="K2" s="1" t="s">
        <v>11</v>
      </c>
      <c r="L2" s="1" t="s">
        <v>10</v>
      </c>
      <c r="M2" s="1" t="s">
        <v>10</v>
      </c>
    </row>
    <row r="3" spans="1:13" x14ac:dyDescent="0.3">
      <c r="B3" s="1">
        <v>9</v>
      </c>
      <c r="C3" s="1">
        <v>14</v>
      </c>
      <c r="D3" s="1">
        <v>9</v>
      </c>
      <c r="E3" s="1">
        <v>11</v>
      </c>
      <c r="F3" s="1">
        <v>13.75</v>
      </c>
      <c r="G3" s="1">
        <v>16</v>
      </c>
      <c r="H3" s="1">
        <v>8.25</v>
      </c>
      <c r="I3" s="1">
        <v>10.25</v>
      </c>
      <c r="J3" s="1">
        <v>13.75</v>
      </c>
      <c r="K3" s="1">
        <v>15.75</v>
      </c>
      <c r="L3" s="1">
        <v>8.25</v>
      </c>
      <c r="M3" s="1">
        <v>10</v>
      </c>
    </row>
    <row r="4" spans="1:13" x14ac:dyDescent="0.3">
      <c r="B4" s="1">
        <v>13</v>
      </c>
      <c r="C4" s="1">
        <v>16</v>
      </c>
      <c r="D4" s="1">
        <v>11</v>
      </c>
      <c r="E4" s="1">
        <v>12.5</v>
      </c>
      <c r="F4" s="1">
        <v>15.75</v>
      </c>
      <c r="G4" s="1">
        <v>17.5</v>
      </c>
      <c r="H4" s="1">
        <v>10.25</v>
      </c>
      <c r="I4" s="1">
        <v>12.25</v>
      </c>
      <c r="J4" s="1">
        <v>15.75</v>
      </c>
      <c r="K4" s="1">
        <v>17.75</v>
      </c>
      <c r="L4" s="1">
        <v>9.75</v>
      </c>
      <c r="M4" s="1">
        <v>11.5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/>
      <c r="C8" s="1"/>
      <c r="D8" s="1"/>
      <c r="E8" s="1"/>
      <c r="F8" s="1" t="s">
        <v>6</v>
      </c>
      <c r="G8" s="1"/>
      <c r="H8" s="1"/>
      <c r="I8" s="1"/>
      <c r="J8" s="1"/>
      <c r="K8" s="1"/>
      <c r="L8" s="1"/>
      <c r="M8" s="1"/>
    </row>
    <row r="9" spans="1:13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 t="s">
        <v>6</v>
      </c>
      <c r="C10" s="1"/>
      <c r="D10" s="1" t="s">
        <v>6</v>
      </c>
      <c r="E10" s="1" t="s">
        <v>6</v>
      </c>
      <c r="F10" s="1"/>
      <c r="G10" s="1"/>
      <c r="H10" s="1" t="s">
        <v>6</v>
      </c>
      <c r="I10" s="1" t="s">
        <v>6</v>
      </c>
      <c r="J10" s="1"/>
      <c r="K10" s="1"/>
      <c r="L10" s="1"/>
      <c r="M10" s="1"/>
    </row>
    <row r="11" spans="1:13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/>
      <c r="C16" s="1"/>
      <c r="D16" s="1"/>
      <c r="E16" s="1"/>
      <c r="F16" s="1" t="s">
        <v>6</v>
      </c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 t="s">
        <v>6</v>
      </c>
      <c r="E22" s="1" t="s">
        <v>6</v>
      </c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t="s">
        <v>41</v>
      </c>
      <c r="B23" s="1"/>
      <c r="C23" s="1"/>
      <c r="D23" s="1"/>
      <c r="E23" s="1"/>
      <c r="F23" s="1"/>
      <c r="G23" s="1"/>
      <c r="H23" s="1" t="s">
        <v>6</v>
      </c>
      <c r="I23" s="1" t="s">
        <v>6</v>
      </c>
      <c r="J23" s="1"/>
      <c r="K23" s="1"/>
      <c r="L23" s="1"/>
      <c r="M23" s="1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K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" bestFit="1" customWidth="1"/>
    <col min="3" max="3" width="8.6640625" bestFit="1" customWidth="1"/>
    <col min="4" max="4" width="6" bestFit="1" customWidth="1"/>
    <col min="5" max="5" width="5.6640625" bestFit="1" customWidth="1"/>
    <col min="6" max="7" width="9.33203125" bestFit="1" customWidth="1"/>
    <col min="8" max="8" width="6" bestFit="1" customWidth="1"/>
    <col min="9" max="9" width="7.33203125" bestFit="1" customWidth="1"/>
    <col min="10" max="10" width="7.5546875" bestFit="1" customWidth="1"/>
    <col min="11" max="11" width="4.6640625" bestFit="1" customWidth="1"/>
  </cols>
  <sheetData>
    <row r="1" spans="1:11" x14ac:dyDescent="0.3">
      <c r="A1">
        <v>19</v>
      </c>
      <c r="B1" t="s">
        <v>18</v>
      </c>
      <c r="E1" t="s">
        <v>19</v>
      </c>
      <c r="G1" t="s">
        <v>20</v>
      </c>
      <c r="J1" t="s">
        <v>17</v>
      </c>
    </row>
    <row r="2" spans="1:11" x14ac:dyDescent="0.3">
      <c r="B2" s="1" t="s">
        <v>12</v>
      </c>
      <c r="C2" s="1" t="s">
        <v>8</v>
      </c>
      <c r="D2" s="1" t="s">
        <v>12</v>
      </c>
      <c r="E2" s="1" t="s">
        <v>10</v>
      </c>
      <c r="F2" s="1" t="s">
        <v>15</v>
      </c>
      <c r="G2" s="1" t="s">
        <v>13</v>
      </c>
      <c r="H2" s="1" t="s">
        <v>13</v>
      </c>
      <c r="I2" s="1" t="s">
        <v>4</v>
      </c>
      <c r="J2" s="1" t="s">
        <v>11</v>
      </c>
      <c r="K2" s="1" t="s">
        <v>11</v>
      </c>
    </row>
    <row r="3" spans="1:11" x14ac:dyDescent="0.3">
      <c r="B3" s="1">
        <v>9</v>
      </c>
      <c r="C3" s="1">
        <v>13</v>
      </c>
      <c r="D3" s="1">
        <v>15.25</v>
      </c>
      <c r="E3" s="1">
        <v>9</v>
      </c>
      <c r="F3" s="1">
        <v>13.75</v>
      </c>
      <c r="G3" s="1">
        <v>8.25</v>
      </c>
      <c r="H3" s="1">
        <v>10.25</v>
      </c>
      <c r="I3" s="1">
        <v>13.75</v>
      </c>
      <c r="J3" s="1">
        <v>8</v>
      </c>
      <c r="K3" s="1">
        <v>9</v>
      </c>
    </row>
    <row r="4" spans="1:11" x14ac:dyDescent="0.3">
      <c r="B4" s="1">
        <v>12</v>
      </c>
      <c r="C4" s="1">
        <v>15</v>
      </c>
      <c r="D4" s="1">
        <v>17.25</v>
      </c>
      <c r="E4" s="1">
        <v>12</v>
      </c>
      <c r="F4" s="1">
        <v>16.75</v>
      </c>
      <c r="G4" s="1">
        <v>10.25</v>
      </c>
      <c r="H4" s="1">
        <v>12.25</v>
      </c>
      <c r="I4" s="1">
        <v>17.75</v>
      </c>
      <c r="J4" s="1">
        <v>9</v>
      </c>
      <c r="K4" s="1">
        <v>12</v>
      </c>
    </row>
    <row r="5" spans="1:11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3">
      <c r="A10" t="s">
        <v>28</v>
      </c>
      <c r="B10" s="1" t="s">
        <v>6</v>
      </c>
      <c r="C10" s="1" t="s">
        <v>6</v>
      </c>
      <c r="D10" s="1" t="s">
        <v>6</v>
      </c>
      <c r="E10" s="1"/>
      <c r="F10" s="1"/>
      <c r="G10" s="1"/>
      <c r="H10" s="1"/>
      <c r="I10" s="1"/>
      <c r="J10" s="1" t="s">
        <v>6</v>
      </c>
      <c r="K10" s="1" t="s">
        <v>6</v>
      </c>
    </row>
    <row r="11" spans="1:11" x14ac:dyDescent="0.3">
      <c r="A11" t="s">
        <v>29</v>
      </c>
      <c r="B11" s="1"/>
      <c r="C11" s="1"/>
      <c r="D11" s="1" t="s">
        <v>6</v>
      </c>
      <c r="E11" s="1"/>
      <c r="F11" s="1"/>
      <c r="G11" s="1"/>
      <c r="H11" s="1" t="s">
        <v>6</v>
      </c>
      <c r="I11" s="1"/>
      <c r="J11" s="1" t="s">
        <v>6</v>
      </c>
      <c r="K11" s="1" t="s">
        <v>6</v>
      </c>
    </row>
    <row r="12" spans="1:11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 t="s">
        <v>6</v>
      </c>
      <c r="K13" s="1" t="s">
        <v>6</v>
      </c>
    </row>
    <row r="14" spans="1:11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 t="s">
        <v>7</v>
      </c>
      <c r="K16" s="1" t="s">
        <v>7</v>
      </c>
    </row>
    <row r="17" spans="1:11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t="s">
        <v>37</v>
      </c>
      <c r="B19" s="1" t="s">
        <v>9</v>
      </c>
      <c r="C19" s="1" t="s">
        <v>9</v>
      </c>
      <c r="D19" s="1" t="s">
        <v>9</v>
      </c>
      <c r="E19" s="1"/>
      <c r="F19" s="1" t="s">
        <v>9</v>
      </c>
      <c r="G19" s="1"/>
      <c r="H19" s="1"/>
      <c r="I19" s="1"/>
      <c r="J19" s="1"/>
      <c r="K19" s="1"/>
    </row>
    <row r="20" spans="1:11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t="s">
        <v>40</v>
      </c>
      <c r="B22" s="1"/>
      <c r="C22" s="1"/>
      <c r="D22" s="1"/>
      <c r="E22" s="1"/>
      <c r="F22" s="1" t="s">
        <v>6</v>
      </c>
      <c r="G22" s="1"/>
      <c r="H22" s="1"/>
      <c r="I22" s="1"/>
      <c r="J22" s="1" t="s">
        <v>6</v>
      </c>
      <c r="K22" s="1" t="s">
        <v>6</v>
      </c>
    </row>
    <row r="23" spans="1:11" x14ac:dyDescent="0.3">
      <c r="A23" t="s">
        <v>41</v>
      </c>
      <c r="B23" s="1"/>
      <c r="C23" s="1"/>
      <c r="D23" s="1"/>
      <c r="E23" s="1" t="s">
        <v>6</v>
      </c>
      <c r="F23" s="1"/>
      <c r="G23" s="1"/>
      <c r="H23" s="1"/>
      <c r="I23" s="1"/>
      <c r="J23" s="1" t="s">
        <v>6</v>
      </c>
      <c r="K23" s="1" t="s">
        <v>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6" bestFit="1" customWidth="1"/>
    <col min="3" max="3" width="9.33203125" bestFit="1" customWidth="1"/>
    <col min="4" max="4" width="3.44140625" bestFit="1" customWidth="1"/>
    <col min="5" max="5" width="7.33203125" bestFit="1" customWidth="1"/>
    <col min="6" max="6" width="6" bestFit="1" customWidth="1"/>
    <col min="7" max="7" width="3.109375" bestFit="1" customWidth="1"/>
    <col min="8" max="8" width="9" bestFit="1" customWidth="1"/>
    <col min="9" max="9" width="6" bestFit="1" customWidth="1"/>
    <col min="10" max="10" width="8.6640625" bestFit="1" customWidth="1"/>
    <col min="11" max="11" width="9.33203125" bestFit="1" customWidth="1"/>
    <col min="12" max="12" width="6" bestFit="1" customWidth="1"/>
    <col min="13" max="13" width="4.6640625" bestFit="1" customWidth="1"/>
  </cols>
  <sheetData>
    <row r="1" spans="1:13" x14ac:dyDescent="0.3">
      <c r="A1">
        <v>20</v>
      </c>
      <c r="B1" t="s">
        <v>21</v>
      </c>
      <c r="E1" t="s">
        <v>22</v>
      </c>
      <c r="H1" t="s">
        <v>18</v>
      </c>
      <c r="K1" t="s">
        <v>20</v>
      </c>
    </row>
    <row r="2" spans="1:13" x14ac:dyDescent="0.3">
      <c r="B2" s="1" t="s">
        <v>13</v>
      </c>
      <c r="C2" s="1" t="s">
        <v>15</v>
      </c>
      <c r="D2" s="1" t="s">
        <v>10</v>
      </c>
      <c r="E2" s="1" t="s">
        <v>4</v>
      </c>
      <c r="F2" s="1" t="s">
        <v>13</v>
      </c>
      <c r="G2" s="1" t="s">
        <v>12</v>
      </c>
      <c r="H2" s="1" t="s">
        <v>13</v>
      </c>
      <c r="I2" s="1" t="s">
        <v>13</v>
      </c>
      <c r="J2" s="1" t="s">
        <v>8</v>
      </c>
      <c r="K2" s="1" t="s">
        <v>4</v>
      </c>
      <c r="L2" s="1" t="s">
        <v>13</v>
      </c>
      <c r="M2" s="1" t="s">
        <v>11</v>
      </c>
    </row>
    <row r="3" spans="1:13" x14ac:dyDescent="0.3">
      <c r="B3" s="1">
        <v>8.25</v>
      </c>
      <c r="C3" s="1">
        <v>10.5</v>
      </c>
      <c r="D3" s="1">
        <v>14</v>
      </c>
      <c r="E3" s="1">
        <v>8</v>
      </c>
      <c r="F3" s="1">
        <v>10.25</v>
      </c>
      <c r="G3" s="1">
        <v>14</v>
      </c>
      <c r="H3" s="1">
        <v>8.25</v>
      </c>
      <c r="I3" s="1">
        <v>10.25</v>
      </c>
      <c r="J3" s="1">
        <v>13.75</v>
      </c>
      <c r="K3" s="1">
        <v>8</v>
      </c>
      <c r="L3" s="1">
        <v>10.25</v>
      </c>
      <c r="M3" s="1">
        <v>14</v>
      </c>
    </row>
    <row r="4" spans="1:13" x14ac:dyDescent="0.3">
      <c r="B4" s="1">
        <v>10.25</v>
      </c>
      <c r="C4" s="1">
        <v>12.5</v>
      </c>
      <c r="D4" s="1">
        <v>17</v>
      </c>
      <c r="E4" s="1">
        <v>10</v>
      </c>
      <c r="F4" s="1">
        <v>12.25</v>
      </c>
      <c r="G4" s="1">
        <v>17</v>
      </c>
      <c r="H4" s="1">
        <v>10.25</v>
      </c>
      <c r="I4" s="1">
        <v>12.25</v>
      </c>
      <c r="J4" s="1">
        <v>15.75</v>
      </c>
      <c r="K4" s="1">
        <v>10</v>
      </c>
      <c r="L4" s="1">
        <v>12.25</v>
      </c>
      <c r="M4" s="1">
        <v>16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t="s">
        <v>41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5</vt:i4>
      </vt:variant>
    </vt:vector>
  </HeadingPairs>
  <TitlesOfParts>
    <vt:vector size="29" baseType="lpstr">
      <vt:lpstr>etudiant</vt:lpstr>
      <vt:lpstr>notes</vt:lpstr>
      <vt:lpstr>inscrits</vt:lpstr>
      <vt:lpstr>modules</vt:lpstr>
      <vt:lpstr>s38</vt:lpstr>
      <vt:lpstr>s39</vt:lpstr>
      <vt:lpstr>s40</vt:lpstr>
      <vt:lpstr>s41</vt:lpstr>
      <vt:lpstr>s42</vt:lpstr>
      <vt:lpstr>s44</vt:lpstr>
      <vt:lpstr>s45</vt:lpstr>
      <vt:lpstr>s46</vt:lpstr>
      <vt:lpstr>s49</vt:lpstr>
      <vt:lpstr>s50</vt:lpstr>
      <vt:lpstr>s1</vt:lpstr>
      <vt:lpstr>s2</vt:lpstr>
      <vt:lpstr>s5</vt:lpstr>
      <vt:lpstr>s6</vt:lpstr>
      <vt:lpstr>s11</vt:lpstr>
      <vt:lpstr>s12</vt:lpstr>
      <vt:lpstr>s13</vt:lpstr>
      <vt:lpstr>s18</vt:lpstr>
      <vt:lpstr>s19</vt:lpstr>
      <vt:lpstr>s20</vt:lpstr>
      <vt:lpstr>idEtudiant</vt:lpstr>
      <vt:lpstr>idinscrit</vt:lpstr>
      <vt:lpstr>Taux_excuse</vt:lpstr>
      <vt:lpstr>type_graph_abs</vt:lpstr>
      <vt:lpstr>type_graph_moy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tiburce panda</dc:creator>
  <cp:lastModifiedBy>Florian</cp:lastModifiedBy>
  <dcterms:created xsi:type="dcterms:W3CDTF">2014-08-25T07:50:04Z</dcterms:created>
  <dcterms:modified xsi:type="dcterms:W3CDTF">2017-01-01T14:44:09Z</dcterms:modified>
</cp:coreProperties>
</file>